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055" yWindow="-135" windowWidth="7245" windowHeight="8100" activeTab="2"/>
  </bookViews>
  <sheets>
    <sheet name="Chart1" sheetId="6" r:id="rId1"/>
    <sheet name="Chart2" sheetId="5" r:id="rId2"/>
    <sheet name="dem10" sheetId="4" r:id="rId3"/>
  </sheets>
  <externalReferences>
    <externalReference r:id="rId4"/>
  </externalReferences>
  <definedNames>
    <definedName name="__123Graph_D" localSheetId="2" hidden="1">[1]DEMAND18!#REF!</definedName>
    <definedName name="_xlnm._FilterDatabase" localSheetId="2" hidden="1">'dem10'!$A$27:$L$506</definedName>
    <definedName name="_rec1" localSheetId="2">'dem10'!#REF!</definedName>
    <definedName name="_rec2" localSheetId="2">'dem10'!#REF!</definedName>
    <definedName name="_Regression_Int" localSheetId="2" hidden="1">1</definedName>
    <definedName name="cess" localSheetId="2">'dem10'!$D$93:$L$93</definedName>
    <definedName name="debt" localSheetId="2">'dem10'!$D$425:$L$425</definedName>
    <definedName name="debt1" localSheetId="2">'dem10'!$D$482:$L$482</definedName>
    <definedName name="financecharged" localSheetId="2">'dem10'!$E$21:$G$21</definedName>
    <definedName name="financevoted" localSheetId="2">'dem10'!$E$22:$G$22</definedName>
    <definedName name="fwlrec">#REF!</definedName>
    <definedName name="housing">#REF!</definedName>
    <definedName name="housingcap">#REF!</definedName>
    <definedName name="interest" localSheetId="2">'dem10'!$D$213:$L$213</definedName>
    <definedName name="it" localSheetId="2">'dem10'!$D$45:$L$45</definedName>
    <definedName name="loans" localSheetId="2">'dem10'!$D$496:$L$496</definedName>
    <definedName name="lotteries" localSheetId="2">'dem10'!$L$340</definedName>
    <definedName name="lottery" localSheetId="2">'dem10'!A1</definedName>
    <definedName name="lottery1" localSheetId="2">'dem10'!A1</definedName>
    <definedName name="lottery2" localSheetId="2">'dem10'!$K$339</definedName>
    <definedName name="mgs" localSheetId="2">'dem10'!$D$354:$L$354</definedName>
    <definedName name="np" localSheetId="2">'dem10'!$K$500</definedName>
    <definedName name="oas" localSheetId="2">'dem10'!#REF!</definedName>
    <definedName name="pao" localSheetId="2">'dem10'!$D$300:$L$300</definedName>
    <definedName name="penrec" localSheetId="2">'dem10'!$D$505:$L$505</definedName>
    <definedName name="pension" localSheetId="2">'dem10'!$D$329:$L$329</definedName>
    <definedName name="_xlnm.Print_Area" localSheetId="2">'dem10'!$A$1:$L$506</definedName>
    <definedName name="_xlnm.Print_Titles" localSheetId="2">'dem10'!$24:$27</definedName>
    <definedName name="recPAO" localSheetId="2">'dem10'!#REF!</definedName>
    <definedName name="recST" localSheetId="2">'dem10'!#REF!</definedName>
    <definedName name="revise" localSheetId="2">'dem10'!#REF!</definedName>
    <definedName name="sgs" localSheetId="2">'dem10'!$D$224:$L$224</definedName>
    <definedName name="sgsrec" localSheetId="2">'dem10'!#REF!</definedName>
    <definedName name="sinking" localSheetId="2">'dem10'!$D$101:$L$101</definedName>
    <definedName name="social" localSheetId="2">'dem10'!$D$370:$L$370</definedName>
    <definedName name="SocialSecurity" localSheetId="2">'dem10'!$D$370:$L$370</definedName>
    <definedName name="st" localSheetId="2">'dem10'!$D$87:$L$87</definedName>
    <definedName name="stamps" localSheetId="2">'dem10'!$D$59:$L$59</definedName>
    <definedName name="strec" localSheetId="2">'dem10'!#REF!</definedName>
    <definedName name="summary" localSheetId="2">'dem10'!#REF!</definedName>
    <definedName name="taarec" localSheetId="2">'dem10'!#REF!</definedName>
    <definedName name="Treasuryrec" localSheetId="2">'dem10'!#REF!</definedName>
    <definedName name="watercap">#REF!</definedName>
    <definedName name="welfarecap">#REF!</definedName>
    <definedName name="Z_239EE218_578E_4317_BEED_14D5D7089E27_.wvu.FilterData" localSheetId="2" hidden="1">'dem10'!$A$1:$L$506</definedName>
    <definedName name="Z_239EE218_578E_4317_BEED_14D5D7089E27_.wvu.PrintArea" localSheetId="2" hidden="1">'dem10'!$A$1:$L$506</definedName>
    <definedName name="Z_239EE218_578E_4317_BEED_14D5D7089E27_.wvu.PrintTitles" localSheetId="2" hidden="1">'dem10'!$24:$27</definedName>
    <definedName name="Z_302A3EA3_AE96_11D5_A646_0050BA3D7AFD_.wvu.FilterData" localSheetId="2" hidden="1">'dem10'!$A$1:$L$506</definedName>
    <definedName name="Z_302A3EA3_AE96_11D5_A646_0050BA3D7AFD_.wvu.PrintArea" localSheetId="2" hidden="1">'dem10'!$A$1:$L$506</definedName>
    <definedName name="Z_302A3EA3_AE96_11D5_A646_0050BA3D7AFD_.wvu.PrintTitles" localSheetId="2" hidden="1">'dem10'!$24:$27</definedName>
    <definedName name="Z_36DBA021_0ECB_11D4_8064_004005726899_.wvu.PrintTitles" localSheetId="2" hidden="1">'dem10'!$24:$27</definedName>
    <definedName name="Z_93EBE921_AE91_11D5_8685_004005726899_.wvu.PrintArea" localSheetId="2" hidden="1">'dem10'!$A$1:$L$502</definedName>
    <definedName name="Z_93EBE921_AE91_11D5_8685_004005726899_.wvu.PrintTitles" localSheetId="2" hidden="1">'dem10'!$24:$27</definedName>
    <definedName name="Z_94DA79C1_0FDE_11D5_9579_000021DAEEA2_.wvu.PrintArea" localSheetId="2" hidden="1">'dem10'!$A$1:$L$502</definedName>
    <definedName name="Z_94DA79C1_0FDE_11D5_9579_000021DAEEA2_.wvu.PrintTitles" localSheetId="2" hidden="1">'dem10'!$24:$27</definedName>
    <definedName name="Z_C868F8C3_16D7_11D5_A68D_81D6213F5331_.wvu.PrintTitles" localSheetId="2" hidden="1">'dem10'!$24:$27</definedName>
    <definedName name="Z_E5DF37BD_125C_11D5_8DC4_D0F5D88B3549_.wvu.PrintArea" localSheetId="2" hidden="1">'dem10'!$A$1:$L$502</definedName>
    <definedName name="Z_E5DF37BD_125C_11D5_8DC4_D0F5D88B3549_.wvu.PrintTitles" localSheetId="2" hidden="1">'dem10'!$24:$27</definedName>
    <definedName name="Z_F8ADACC1_164E_11D6_B603_000021DAEEA2_.wvu.PrintArea" localSheetId="2" hidden="1">'dem10'!$A$1:$L$502</definedName>
    <definedName name="Z_F8ADACC1_164E_11D6_B603_000021DAEEA2_.wvu.PrintTitles" localSheetId="2" hidden="1">'dem10'!$24:$27</definedName>
  </definedNames>
  <calcPr calcId="125725"/>
</workbook>
</file>

<file path=xl/calcChain.xml><?xml version="1.0" encoding="utf-8"?>
<calcChain xmlns="http://schemas.openxmlformats.org/spreadsheetml/2006/main">
  <c r="D297" i="4"/>
  <c r="D298" s="1"/>
  <c r="E297"/>
  <c r="E298" s="1"/>
  <c r="F297"/>
  <c r="F298" s="1"/>
  <c r="G297"/>
  <c r="G298" s="1"/>
  <c r="H297"/>
  <c r="H298" s="1"/>
  <c r="I297"/>
  <c r="I298" s="1"/>
  <c r="J297"/>
  <c r="J298" s="1"/>
  <c r="K297"/>
  <c r="K298" s="1"/>
  <c r="K352"/>
  <c r="L352" s="1"/>
  <c r="K85"/>
  <c r="D85"/>
  <c r="E85"/>
  <c r="F85"/>
  <c r="G85"/>
  <c r="H85"/>
  <c r="I85"/>
  <c r="J85"/>
  <c r="K283"/>
  <c r="L283" s="1"/>
  <c r="L493"/>
  <c r="L487"/>
  <c r="L479"/>
  <c r="L471"/>
  <c r="L465"/>
  <c r="L461"/>
  <c r="L455"/>
  <c r="L451"/>
  <c r="L443"/>
  <c r="L439"/>
  <c r="L438"/>
  <c r="L431"/>
  <c r="L423"/>
  <c r="L417"/>
  <c r="L413"/>
  <c r="L408"/>
  <c r="L403"/>
  <c r="L397"/>
  <c r="L391"/>
  <c r="L385"/>
  <c r="L379"/>
  <c r="L366"/>
  <c r="L360"/>
  <c r="L348"/>
  <c r="L343"/>
  <c r="L338"/>
  <c r="L337"/>
  <c r="L336"/>
  <c r="L335"/>
  <c r="L334"/>
  <c r="L326"/>
  <c r="L322"/>
  <c r="L318"/>
  <c r="L314"/>
  <c r="L309"/>
  <c r="L305"/>
  <c r="L296"/>
  <c r="L297" s="1"/>
  <c r="L298" s="1"/>
  <c r="L291"/>
  <c r="L287"/>
  <c r="L277"/>
  <c r="L276"/>
  <c r="L271"/>
  <c r="L270"/>
  <c r="L269"/>
  <c r="L265"/>
  <c r="L264"/>
  <c r="L263"/>
  <c r="L259"/>
  <c r="L258"/>
  <c r="L257"/>
  <c r="L253"/>
  <c r="L252"/>
  <c r="L251"/>
  <c r="L244"/>
  <c r="L243"/>
  <c r="L242"/>
  <c r="L238"/>
  <c r="L237"/>
  <c r="L236"/>
  <c r="L232"/>
  <c r="L231"/>
  <c r="L230"/>
  <c r="L221"/>
  <c r="L220"/>
  <c r="L219"/>
  <c r="L218"/>
  <c r="L210"/>
  <c r="L204"/>
  <c r="L200"/>
  <c r="L196"/>
  <c r="L192"/>
  <c r="L188"/>
  <c r="L182"/>
  <c r="L176"/>
  <c r="L169"/>
  <c r="L168"/>
  <c r="L167"/>
  <c r="L160"/>
  <c r="L148"/>
  <c r="L140"/>
  <c r="L136"/>
  <c r="L132"/>
  <c r="L128"/>
  <c r="L124"/>
  <c r="L120"/>
  <c r="L116"/>
  <c r="L111"/>
  <c r="L107"/>
  <c r="L106"/>
  <c r="L98"/>
  <c r="L91"/>
  <c r="L84"/>
  <c r="L85" s="1"/>
  <c r="L79"/>
  <c r="L75"/>
  <c r="L74"/>
  <c r="L73"/>
  <c r="L72"/>
  <c r="L68"/>
  <c r="L67"/>
  <c r="L66"/>
  <c r="L65"/>
  <c r="L64"/>
  <c r="L56"/>
  <c r="L50"/>
  <c r="L42"/>
  <c r="L41"/>
  <c r="L40"/>
  <c r="L36"/>
  <c r="L35"/>
  <c r="L34"/>
  <c r="L33"/>
  <c r="H51" l="1"/>
  <c r="H52" s="1"/>
  <c r="I51"/>
  <c r="I52" s="1"/>
  <c r="H93"/>
  <c r="I93"/>
  <c r="J93"/>
  <c r="K93"/>
  <c r="H92"/>
  <c r="I92"/>
  <c r="J92"/>
  <c r="K92"/>
  <c r="K275"/>
  <c r="L275" s="1"/>
  <c r="E344"/>
  <c r="K154"/>
  <c r="K495"/>
  <c r="K488"/>
  <c r="K489" s="1"/>
  <c r="K472"/>
  <c r="K473" s="1"/>
  <c r="K466"/>
  <c r="K462"/>
  <c r="K456"/>
  <c r="K452"/>
  <c r="K440"/>
  <c r="K444"/>
  <c r="K432"/>
  <c r="K433" s="1"/>
  <c r="K434" s="1"/>
  <c r="K480"/>
  <c r="K481" s="1"/>
  <c r="K418"/>
  <c r="K414"/>
  <c r="K380"/>
  <c r="K381" s="1"/>
  <c r="K386"/>
  <c r="K387" s="1"/>
  <c r="K398"/>
  <c r="K399" s="1"/>
  <c r="K392"/>
  <c r="K393" s="1"/>
  <c r="K409"/>
  <c r="K424"/>
  <c r="K367"/>
  <c r="K368" s="1"/>
  <c r="K361"/>
  <c r="K362" s="1"/>
  <c r="K353"/>
  <c r="K344"/>
  <c r="K339"/>
  <c r="K340" s="1"/>
  <c r="K349"/>
  <c r="K323"/>
  <c r="K319"/>
  <c r="K315"/>
  <c r="K310"/>
  <c r="K306"/>
  <c r="K327"/>
  <c r="K272"/>
  <c r="K266"/>
  <c r="K260"/>
  <c r="K254"/>
  <c r="K245"/>
  <c r="K239"/>
  <c r="K233"/>
  <c r="K288"/>
  <c r="K292"/>
  <c r="K222"/>
  <c r="K223" s="1"/>
  <c r="K224" s="1"/>
  <c r="K57"/>
  <c r="K58" s="1"/>
  <c r="K51"/>
  <c r="K52" s="1"/>
  <c r="K76"/>
  <c r="K69"/>
  <c r="K80"/>
  <c r="K43"/>
  <c r="K37"/>
  <c r="K108"/>
  <c r="K141"/>
  <c r="K205"/>
  <c r="K201"/>
  <c r="K197"/>
  <c r="K193"/>
  <c r="K189"/>
  <c r="K177"/>
  <c r="K178" s="1"/>
  <c r="K183"/>
  <c r="K184" s="1"/>
  <c r="K170"/>
  <c r="K171" s="1"/>
  <c r="K211"/>
  <c r="K112"/>
  <c r="K117"/>
  <c r="K121"/>
  <c r="K125"/>
  <c r="K129"/>
  <c r="K133"/>
  <c r="K149"/>
  <c r="K150" s="1"/>
  <c r="K161"/>
  <c r="K137"/>
  <c r="K100"/>
  <c r="K101" s="1"/>
  <c r="K494"/>
  <c r="K404"/>
  <c r="K284"/>
  <c r="K99"/>
  <c r="I495"/>
  <c r="H495"/>
  <c r="G495"/>
  <c r="F495"/>
  <c r="E495"/>
  <c r="E488"/>
  <c r="E489" s="1"/>
  <c r="D495"/>
  <c r="I494"/>
  <c r="H494"/>
  <c r="G494"/>
  <c r="F494"/>
  <c r="E494"/>
  <c r="D494"/>
  <c r="I488"/>
  <c r="I489" s="1"/>
  <c r="H488"/>
  <c r="H489" s="1"/>
  <c r="G488"/>
  <c r="G489" s="1"/>
  <c r="F488"/>
  <c r="F489" s="1"/>
  <c r="D488"/>
  <c r="D489" s="1"/>
  <c r="I480"/>
  <c r="I481" s="1"/>
  <c r="H480"/>
  <c r="H481" s="1"/>
  <c r="G480"/>
  <c r="G481" s="1"/>
  <c r="F480"/>
  <c r="F481" s="1"/>
  <c r="E480"/>
  <c r="E481" s="1"/>
  <c r="D480"/>
  <c r="D481" s="1"/>
  <c r="I472"/>
  <c r="I473" s="1"/>
  <c r="H472"/>
  <c r="H473" s="1"/>
  <c r="G472"/>
  <c r="G473" s="1"/>
  <c r="F472"/>
  <c r="F473" s="1"/>
  <c r="E472"/>
  <c r="E473" s="1"/>
  <c r="D472"/>
  <c r="D473" s="1"/>
  <c r="I466"/>
  <c r="I462"/>
  <c r="H466"/>
  <c r="H462"/>
  <c r="G466"/>
  <c r="G462"/>
  <c r="F466"/>
  <c r="F462"/>
  <c r="E466"/>
  <c r="D466"/>
  <c r="D462"/>
  <c r="E462"/>
  <c r="I456"/>
  <c r="I452"/>
  <c r="H456"/>
  <c r="H452"/>
  <c r="G456"/>
  <c r="G452"/>
  <c r="F456"/>
  <c r="F452"/>
  <c r="E456"/>
  <c r="D456"/>
  <c r="D452"/>
  <c r="E452"/>
  <c r="I444"/>
  <c r="H444"/>
  <c r="G444"/>
  <c r="F444"/>
  <c r="E444"/>
  <c r="D444"/>
  <c r="I440"/>
  <c r="H440"/>
  <c r="G440"/>
  <c r="F440"/>
  <c r="E440"/>
  <c r="D440"/>
  <c r="I432"/>
  <c r="I433" s="1"/>
  <c r="I434" s="1"/>
  <c r="H432"/>
  <c r="H433" s="1"/>
  <c r="H434" s="1"/>
  <c r="G432"/>
  <c r="G433" s="1"/>
  <c r="G434" s="1"/>
  <c r="F432"/>
  <c r="F433" s="1"/>
  <c r="F434" s="1"/>
  <c r="E432"/>
  <c r="E433" s="1"/>
  <c r="E434" s="1"/>
  <c r="D432"/>
  <c r="D433" s="1"/>
  <c r="D434" s="1"/>
  <c r="I424"/>
  <c r="H424"/>
  <c r="G424"/>
  <c r="F424"/>
  <c r="E424"/>
  <c r="D424"/>
  <c r="I418"/>
  <c r="I414"/>
  <c r="H418"/>
  <c r="G418"/>
  <c r="G414"/>
  <c r="F418"/>
  <c r="F414"/>
  <c r="E418"/>
  <c r="D418"/>
  <c r="D414"/>
  <c r="H414"/>
  <c r="E414"/>
  <c r="I409"/>
  <c r="H409"/>
  <c r="G409"/>
  <c r="F409"/>
  <c r="E409"/>
  <c r="D409"/>
  <c r="I404"/>
  <c r="H404"/>
  <c r="G404"/>
  <c r="F404"/>
  <c r="E404"/>
  <c r="D404"/>
  <c r="I398"/>
  <c r="I399" s="1"/>
  <c r="H398"/>
  <c r="H399" s="1"/>
  <c r="G398"/>
  <c r="G399" s="1"/>
  <c r="F398"/>
  <c r="F399" s="1"/>
  <c r="E398"/>
  <c r="E399" s="1"/>
  <c r="D398"/>
  <c r="D399" s="1"/>
  <c r="I392"/>
  <c r="I393" s="1"/>
  <c r="H392"/>
  <c r="H393" s="1"/>
  <c r="G392"/>
  <c r="G393" s="1"/>
  <c r="F392"/>
  <c r="F393" s="1"/>
  <c r="E392"/>
  <c r="E393" s="1"/>
  <c r="D392"/>
  <c r="D393" s="1"/>
  <c r="I386"/>
  <c r="I387" s="1"/>
  <c r="H386"/>
  <c r="H387" s="1"/>
  <c r="G386"/>
  <c r="G387" s="1"/>
  <c r="F386"/>
  <c r="F387" s="1"/>
  <c r="E386"/>
  <c r="E387" s="1"/>
  <c r="D386"/>
  <c r="D387" s="1"/>
  <c r="I380"/>
  <c r="I381" s="1"/>
  <c r="H380"/>
  <c r="H381" s="1"/>
  <c r="G380"/>
  <c r="G381" s="1"/>
  <c r="F380"/>
  <c r="F381" s="1"/>
  <c r="E380"/>
  <c r="E381" s="1"/>
  <c r="D380"/>
  <c r="D381" s="1"/>
  <c r="I367"/>
  <c r="I368" s="1"/>
  <c r="H367"/>
  <c r="H368" s="1"/>
  <c r="G367"/>
  <c r="G368" s="1"/>
  <c r="F367"/>
  <c r="F368" s="1"/>
  <c r="E367"/>
  <c r="E368" s="1"/>
  <c r="D367"/>
  <c r="D368" s="1"/>
  <c r="I361"/>
  <c r="I362" s="1"/>
  <c r="H361"/>
  <c r="H362" s="1"/>
  <c r="G361"/>
  <c r="G362" s="1"/>
  <c r="F361"/>
  <c r="F362" s="1"/>
  <c r="E361"/>
  <c r="E362" s="1"/>
  <c r="D361"/>
  <c r="D362" s="1"/>
  <c r="I353"/>
  <c r="H353"/>
  <c r="G353"/>
  <c r="F353"/>
  <c r="E353"/>
  <c r="D353"/>
  <c r="I349"/>
  <c r="H349"/>
  <c r="G349"/>
  <c r="F349"/>
  <c r="E349"/>
  <c r="D349"/>
  <c r="I344"/>
  <c r="H344"/>
  <c r="G344"/>
  <c r="F344"/>
  <c r="D344"/>
  <c r="I339"/>
  <c r="I340" s="1"/>
  <c r="H339"/>
  <c r="H340" s="1"/>
  <c r="G339"/>
  <c r="G340" s="1"/>
  <c r="F339"/>
  <c r="F340" s="1"/>
  <c r="E339"/>
  <c r="E340" s="1"/>
  <c r="E323"/>
  <c r="E319"/>
  <c r="E315"/>
  <c r="E310"/>
  <c r="E306"/>
  <c r="E327"/>
  <c r="E278"/>
  <c r="E272"/>
  <c r="E266"/>
  <c r="E260"/>
  <c r="E254"/>
  <c r="E245"/>
  <c r="E239"/>
  <c r="E233"/>
  <c r="E288"/>
  <c r="E292"/>
  <c r="E222"/>
  <c r="E223" s="1"/>
  <c r="E224" s="1"/>
  <c r="E57"/>
  <c r="E58" s="1"/>
  <c r="E51"/>
  <c r="E52" s="1"/>
  <c r="E76"/>
  <c r="E69"/>
  <c r="E80"/>
  <c r="E43"/>
  <c r="E37"/>
  <c r="E205"/>
  <c r="E201"/>
  <c r="E197"/>
  <c r="E193"/>
  <c r="E189"/>
  <c r="E177"/>
  <c r="E178" s="1"/>
  <c r="E183"/>
  <c r="E184" s="1"/>
  <c r="E170"/>
  <c r="E171" s="1"/>
  <c r="E211"/>
  <c r="E155"/>
  <c r="E156" s="1"/>
  <c r="E149"/>
  <c r="E150" s="1"/>
  <c r="E161"/>
  <c r="E141"/>
  <c r="E137"/>
  <c r="E129"/>
  <c r="E125"/>
  <c r="E121"/>
  <c r="E117"/>
  <c r="E133"/>
  <c r="E108"/>
  <c r="E112"/>
  <c r="E100"/>
  <c r="E101" s="1"/>
  <c r="E93"/>
  <c r="D339"/>
  <c r="D340" s="1"/>
  <c r="I327"/>
  <c r="H327"/>
  <c r="G327"/>
  <c r="F327"/>
  <c r="D327"/>
  <c r="I323"/>
  <c r="H323"/>
  <c r="H319"/>
  <c r="H315"/>
  <c r="H310"/>
  <c r="H306"/>
  <c r="G323"/>
  <c r="F323"/>
  <c r="F319"/>
  <c r="F315"/>
  <c r="F310"/>
  <c r="F306"/>
  <c r="D323"/>
  <c r="D319"/>
  <c r="D315"/>
  <c r="D310"/>
  <c r="D306"/>
  <c r="I319"/>
  <c r="G319"/>
  <c r="I315"/>
  <c r="G315"/>
  <c r="I310"/>
  <c r="G310"/>
  <c r="I306"/>
  <c r="G306"/>
  <c r="I292"/>
  <c r="H292"/>
  <c r="G292"/>
  <c r="F292"/>
  <c r="D292"/>
  <c r="I288"/>
  <c r="H288"/>
  <c r="G288"/>
  <c r="F288"/>
  <c r="D288"/>
  <c r="I284"/>
  <c r="H284"/>
  <c r="G284"/>
  <c r="F284"/>
  <c r="E284"/>
  <c r="D284"/>
  <c r="I278"/>
  <c r="I272"/>
  <c r="I266"/>
  <c r="I260"/>
  <c r="I254"/>
  <c r="H278"/>
  <c r="G278"/>
  <c r="G272"/>
  <c r="G266"/>
  <c r="G260"/>
  <c r="G254"/>
  <c r="F278"/>
  <c r="F272"/>
  <c r="F266"/>
  <c r="F260"/>
  <c r="F254"/>
  <c r="D278"/>
  <c r="H272"/>
  <c r="D272"/>
  <c r="D266"/>
  <c r="D260"/>
  <c r="D254"/>
  <c r="H266"/>
  <c r="H260"/>
  <c r="H254"/>
  <c r="I245"/>
  <c r="I239"/>
  <c r="I233"/>
  <c r="H245"/>
  <c r="G245"/>
  <c r="G239"/>
  <c r="G233"/>
  <c r="F245"/>
  <c r="D245"/>
  <c r="H239"/>
  <c r="F239"/>
  <c r="D239"/>
  <c r="H233"/>
  <c r="F233"/>
  <c r="D233"/>
  <c r="I222"/>
  <c r="I223" s="1"/>
  <c r="I224" s="1"/>
  <c r="H222"/>
  <c r="H223" s="1"/>
  <c r="H224" s="1"/>
  <c r="G222"/>
  <c r="G223" s="1"/>
  <c r="G224" s="1"/>
  <c r="F222"/>
  <c r="F223" s="1"/>
  <c r="F224" s="1"/>
  <c r="D222"/>
  <c r="D223" s="1"/>
  <c r="D224" s="1"/>
  <c r="I211"/>
  <c r="H211"/>
  <c r="G211"/>
  <c r="F211"/>
  <c r="D211"/>
  <c r="I205"/>
  <c r="H205"/>
  <c r="H201"/>
  <c r="H197"/>
  <c r="H193"/>
  <c r="H189"/>
  <c r="G205"/>
  <c r="F205"/>
  <c r="F201"/>
  <c r="F197"/>
  <c r="F193"/>
  <c r="F189"/>
  <c r="D205"/>
  <c r="D201"/>
  <c r="D197"/>
  <c r="D193"/>
  <c r="D189"/>
  <c r="I201"/>
  <c r="I197"/>
  <c r="I193"/>
  <c r="I189"/>
  <c r="I177"/>
  <c r="I178" s="1"/>
  <c r="I183"/>
  <c r="I184" s="1"/>
  <c r="I170"/>
  <c r="I171" s="1"/>
  <c r="G201"/>
  <c r="G197"/>
  <c r="G193"/>
  <c r="G189"/>
  <c r="G177"/>
  <c r="G178" s="1"/>
  <c r="G183"/>
  <c r="G184" s="1"/>
  <c r="G170"/>
  <c r="G171" s="1"/>
  <c r="D183"/>
  <c r="D184" s="1"/>
  <c r="H183"/>
  <c r="H184" s="1"/>
  <c r="F183"/>
  <c r="F184" s="1"/>
  <c r="H177"/>
  <c r="H178" s="1"/>
  <c r="F177"/>
  <c r="F178" s="1"/>
  <c r="D177"/>
  <c r="D178" s="1"/>
  <c r="H170"/>
  <c r="H171" s="1"/>
  <c r="F170"/>
  <c r="F171" s="1"/>
  <c r="D170"/>
  <c r="D171" s="1"/>
  <c r="I161"/>
  <c r="H161"/>
  <c r="G161"/>
  <c r="F161"/>
  <c r="D161"/>
  <c r="I155"/>
  <c r="I156" s="1"/>
  <c r="H155"/>
  <c r="H156" s="1"/>
  <c r="G155"/>
  <c r="G156" s="1"/>
  <c r="F155"/>
  <c r="F156" s="1"/>
  <c r="D155"/>
  <c r="D156" s="1"/>
  <c r="I149"/>
  <c r="I150" s="1"/>
  <c r="H149"/>
  <c r="H150" s="1"/>
  <c r="G149"/>
  <c r="G150" s="1"/>
  <c r="F149"/>
  <c r="F150" s="1"/>
  <c r="D149"/>
  <c r="D150" s="1"/>
  <c r="I141"/>
  <c r="H141"/>
  <c r="H137"/>
  <c r="H129"/>
  <c r="H125"/>
  <c r="H121"/>
  <c r="H117"/>
  <c r="H133"/>
  <c r="G141"/>
  <c r="F141"/>
  <c r="F137"/>
  <c r="F129"/>
  <c r="F125"/>
  <c r="F121"/>
  <c r="F117"/>
  <c r="F133"/>
  <c r="D141"/>
  <c r="I137"/>
  <c r="G137"/>
  <c r="D137"/>
  <c r="I133"/>
  <c r="G133"/>
  <c r="D133"/>
  <c r="I129"/>
  <c r="G129"/>
  <c r="D129"/>
  <c r="I125"/>
  <c r="G125"/>
  <c r="D125"/>
  <c r="I121"/>
  <c r="G121"/>
  <c r="D121"/>
  <c r="I117"/>
  <c r="G117"/>
  <c r="D117"/>
  <c r="D108"/>
  <c r="D112"/>
  <c r="I112"/>
  <c r="H112"/>
  <c r="G112"/>
  <c r="F112"/>
  <c r="I108"/>
  <c r="H108"/>
  <c r="G108"/>
  <c r="F108"/>
  <c r="I100"/>
  <c r="I101" s="1"/>
  <c r="H100"/>
  <c r="H101" s="1"/>
  <c r="G100"/>
  <c r="G101" s="1"/>
  <c r="F100"/>
  <c r="F101" s="1"/>
  <c r="D100"/>
  <c r="D101" s="1"/>
  <c r="I99"/>
  <c r="H99"/>
  <c r="G99"/>
  <c r="F99"/>
  <c r="E99"/>
  <c r="D99"/>
  <c r="G93"/>
  <c r="F93"/>
  <c r="D93"/>
  <c r="G92"/>
  <c r="F92"/>
  <c r="E92"/>
  <c r="D92"/>
  <c r="I80"/>
  <c r="H80"/>
  <c r="G80"/>
  <c r="F80"/>
  <c r="D80"/>
  <c r="I76"/>
  <c r="I69"/>
  <c r="H76"/>
  <c r="G76"/>
  <c r="G69"/>
  <c r="F76"/>
  <c r="D76"/>
  <c r="H69"/>
  <c r="F69"/>
  <c r="D69"/>
  <c r="I57"/>
  <c r="I58" s="1"/>
  <c r="H57"/>
  <c r="H58" s="1"/>
  <c r="G57"/>
  <c r="G58" s="1"/>
  <c r="F57"/>
  <c r="F58" s="1"/>
  <c r="D57"/>
  <c r="D58" s="1"/>
  <c r="D51"/>
  <c r="D52" s="1"/>
  <c r="G51"/>
  <c r="G52" s="1"/>
  <c r="F51"/>
  <c r="F52" s="1"/>
  <c r="I43"/>
  <c r="I37"/>
  <c r="H43"/>
  <c r="G43"/>
  <c r="G37"/>
  <c r="F43"/>
  <c r="D43"/>
  <c r="H37"/>
  <c r="F37"/>
  <c r="D37"/>
  <c r="J292"/>
  <c r="L292"/>
  <c r="L353"/>
  <c r="L494"/>
  <c r="L488"/>
  <c r="L489" s="1"/>
  <c r="L480"/>
  <c r="L481" s="1"/>
  <c r="L472"/>
  <c r="L473" s="1"/>
  <c r="L466"/>
  <c r="L462"/>
  <c r="L456"/>
  <c r="L452"/>
  <c r="L444"/>
  <c r="L432"/>
  <c r="L433" s="1"/>
  <c r="L434" s="1"/>
  <c r="L424"/>
  <c r="L418"/>
  <c r="L414"/>
  <c r="L409"/>
  <c r="L404"/>
  <c r="L398"/>
  <c r="L399" s="1"/>
  <c r="L392"/>
  <c r="L393" s="1"/>
  <c r="L386"/>
  <c r="L387" s="1"/>
  <c r="L380"/>
  <c r="L381" s="1"/>
  <c r="L367"/>
  <c r="L368" s="1"/>
  <c r="L361"/>
  <c r="L362" s="1"/>
  <c r="L349"/>
  <c r="L344"/>
  <c r="L327"/>
  <c r="L323"/>
  <c r="L319"/>
  <c r="L315"/>
  <c r="L310"/>
  <c r="L306"/>
  <c r="L288"/>
  <c r="L211"/>
  <c r="L205"/>
  <c r="L201"/>
  <c r="L197"/>
  <c r="L193"/>
  <c r="L189"/>
  <c r="L183"/>
  <c r="L184" s="1"/>
  <c r="L177"/>
  <c r="L178" s="1"/>
  <c r="L161"/>
  <c r="L141"/>
  <c r="L137"/>
  <c r="L133"/>
  <c r="L129"/>
  <c r="L125"/>
  <c r="L121"/>
  <c r="L117"/>
  <c r="L112"/>
  <c r="L100"/>
  <c r="L101" s="1"/>
  <c r="L93"/>
  <c r="L80"/>
  <c r="L57"/>
  <c r="L58" s="1"/>
  <c r="L51"/>
  <c r="L52" s="1"/>
  <c r="J288"/>
  <c r="J306"/>
  <c r="J80"/>
  <c r="J424"/>
  <c r="J43"/>
  <c r="J37"/>
  <c r="J440"/>
  <c r="J444"/>
  <c r="J418"/>
  <c r="J414"/>
  <c r="J398"/>
  <c r="J399" s="1"/>
  <c r="J392"/>
  <c r="J393" s="1"/>
  <c r="J386"/>
  <c r="J387" s="1"/>
  <c r="J380"/>
  <c r="J381" s="1"/>
  <c r="J409"/>
  <c r="J205"/>
  <c r="J201"/>
  <c r="J197"/>
  <c r="J193"/>
  <c r="J189"/>
  <c r="J177"/>
  <c r="J178" s="1"/>
  <c r="J183"/>
  <c r="J184" s="1"/>
  <c r="J170"/>
  <c r="J171" s="1"/>
  <c r="J211"/>
  <c r="J284"/>
  <c r="J472"/>
  <c r="J473" s="1"/>
  <c r="J466"/>
  <c r="J462"/>
  <c r="J456"/>
  <c r="J452"/>
  <c r="J432"/>
  <c r="J433" s="1"/>
  <c r="J434" s="1"/>
  <c r="J480"/>
  <c r="J481" s="1"/>
  <c r="J323"/>
  <c r="J310"/>
  <c r="J315"/>
  <c r="J319"/>
  <c r="J327"/>
  <c r="J353"/>
  <c r="J344"/>
  <c r="J339"/>
  <c r="J340" s="1"/>
  <c r="J349"/>
  <c r="J222"/>
  <c r="J223" s="1"/>
  <c r="J224" s="1"/>
  <c r="J278"/>
  <c r="J272"/>
  <c r="J266"/>
  <c r="J254"/>
  <c r="J260"/>
  <c r="J245"/>
  <c r="J239"/>
  <c r="J233"/>
  <c r="J100"/>
  <c r="J101" s="1"/>
  <c r="J155"/>
  <c r="J156" s="1"/>
  <c r="J149"/>
  <c r="J150" s="1"/>
  <c r="J161"/>
  <c r="J141"/>
  <c r="J137"/>
  <c r="J117"/>
  <c r="J121"/>
  <c r="J125"/>
  <c r="J129"/>
  <c r="J133"/>
  <c r="J108"/>
  <c r="J112"/>
  <c r="J57"/>
  <c r="J58" s="1"/>
  <c r="J51"/>
  <c r="J52" s="1"/>
  <c r="J76"/>
  <c r="J69"/>
  <c r="J495"/>
  <c r="J488"/>
  <c r="J489" s="1"/>
  <c r="J367"/>
  <c r="J368" s="1"/>
  <c r="J361"/>
  <c r="J362" s="1"/>
  <c r="J494"/>
  <c r="J404"/>
  <c r="J99"/>
  <c r="L149"/>
  <c r="L150" s="1"/>
  <c r="D299" l="1"/>
  <c r="I299"/>
  <c r="E445"/>
  <c r="I445"/>
  <c r="D445"/>
  <c r="H445"/>
  <c r="L154"/>
  <c r="L155" s="1"/>
  <c r="L156" s="1"/>
  <c r="L162" s="1"/>
  <c r="H419"/>
  <c r="H425" s="1"/>
  <c r="D246"/>
  <c r="D247" s="1"/>
  <c r="D279"/>
  <c r="J299"/>
  <c r="L76"/>
  <c r="H299"/>
  <c r="D328"/>
  <c r="D329" s="1"/>
  <c r="F457"/>
  <c r="F467"/>
  <c r="H467"/>
  <c r="G496"/>
  <c r="G499" s="1"/>
  <c r="L495"/>
  <c r="L496" s="1"/>
  <c r="L499" s="1"/>
  <c r="F299"/>
  <c r="D496"/>
  <c r="D499" s="1"/>
  <c r="I496"/>
  <c r="I499" s="1"/>
  <c r="E496"/>
  <c r="E499" s="1"/>
  <c r="J246"/>
  <c r="J247" s="1"/>
  <c r="J445"/>
  <c r="G86"/>
  <c r="G87" s="1"/>
  <c r="G162"/>
  <c r="F162"/>
  <c r="I246"/>
  <c r="I247" s="1"/>
  <c r="E206"/>
  <c r="E328"/>
  <c r="E329" s="1"/>
  <c r="J44"/>
  <c r="J45" s="1"/>
  <c r="L239"/>
  <c r="L266"/>
  <c r="G299"/>
  <c r="E44"/>
  <c r="E45" s="1"/>
  <c r="E299"/>
  <c r="F354"/>
  <c r="G445"/>
  <c r="K299"/>
  <c r="L284"/>
  <c r="L299"/>
  <c r="F445"/>
  <c r="K246"/>
  <c r="K247" s="1"/>
  <c r="J142"/>
  <c r="J143" s="1"/>
  <c r="F142"/>
  <c r="F143" s="1"/>
  <c r="H206"/>
  <c r="I206"/>
  <c r="G246"/>
  <c r="G247" s="1"/>
  <c r="H279"/>
  <c r="H328"/>
  <c r="H329" s="1"/>
  <c r="L278"/>
  <c r="L339"/>
  <c r="L340" s="1"/>
  <c r="L354" s="1"/>
  <c r="F44"/>
  <c r="F45" s="1"/>
  <c r="E354"/>
  <c r="G354"/>
  <c r="D419"/>
  <c r="D425" s="1"/>
  <c r="F419"/>
  <c r="F425" s="1"/>
  <c r="G419"/>
  <c r="G425" s="1"/>
  <c r="I419"/>
  <c r="I425" s="1"/>
  <c r="E457"/>
  <c r="I457"/>
  <c r="K142"/>
  <c r="K143" s="1"/>
  <c r="K206"/>
  <c r="K278"/>
  <c r="K279" s="1"/>
  <c r="K467"/>
  <c r="J457"/>
  <c r="H354"/>
  <c r="D457"/>
  <c r="G457"/>
  <c r="H457"/>
  <c r="E467"/>
  <c r="D467"/>
  <c r="D474" s="1"/>
  <c r="I467"/>
  <c r="I474" s="1"/>
  <c r="F496"/>
  <c r="F499" s="1"/>
  <c r="H496"/>
  <c r="H499" s="1"/>
  <c r="K155"/>
  <c r="K156" s="1"/>
  <c r="K162" s="1"/>
  <c r="K44"/>
  <c r="K45" s="1"/>
  <c r="K59"/>
  <c r="K419"/>
  <c r="K425" s="1"/>
  <c r="K457"/>
  <c r="K496"/>
  <c r="K499" s="1"/>
  <c r="J496"/>
  <c r="J499" s="1"/>
  <c r="J279"/>
  <c r="J328"/>
  <c r="J329" s="1"/>
  <c r="L37"/>
  <c r="L43"/>
  <c r="L59"/>
  <c r="L69"/>
  <c r="L260"/>
  <c r="L272"/>
  <c r="L440"/>
  <c r="L445" s="1"/>
  <c r="D44"/>
  <c r="D45" s="1"/>
  <c r="J86"/>
  <c r="J87" s="1"/>
  <c r="K86"/>
  <c r="K87" s="1"/>
  <c r="L99"/>
  <c r="J467"/>
  <c r="J206"/>
  <c r="J419"/>
  <c r="J425" s="1"/>
  <c r="L222"/>
  <c r="L223" s="1"/>
  <c r="L224" s="1"/>
  <c r="L233"/>
  <c r="L254"/>
  <c r="L457"/>
  <c r="L467"/>
  <c r="I44"/>
  <c r="I45" s="1"/>
  <c r="F59"/>
  <c r="D86"/>
  <c r="D87" s="1"/>
  <c r="H86"/>
  <c r="H87" s="1"/>
  <c r="I86"/>
  <c r="I87" s="1"/>
  <c r="F279"/>
  <c r="I279"/>
  <c r="I328"/>
  <c r="I329" s="1"/>
  <c r="F328"/>
  <c r="F329" s="1"/>
  <c r="G328"/>
  <c r="G329" s="1"/>
  <c r="E86"/>
  <c r="E87" s="1"/>
  <c r="E419"/>
  <c r="E425" s="1"/>
  <c r="K328"/>
  <c r="K329" s="1"/>
  <c r="F86"/>
  <c r="F87" s="1"/>
  <c r="L245"/>
  <c r="G142"/>
  <c r="G143" s="1"/>
  <c r="D142"/>
  <c r="D143" s="1"/>
  <c r="I142"/>
  <c r="I143" s="1"/>
  <c r="D162"/>
  <c r="D206"/>
  <c r="D207" s="1"/>
  <c r="D212" s="1"/>
  <c r="F206"/>
  <c r="F207" s="1"/>
  <c r="F212" s="1"/>
  <c r="G206"/>
  <c r="E142"/>
  <c r="E143" s="1"/>
  <c r="E246"/>
  <c r="E247" s="1"/>
  <c r="E279"/>
  <c r="D369"/>
  <c r="D370" s="1"/>
  <c r="F369"/>
  <c r="F370" s="1"/>
  <c r="J59"/>
  <c r="E162"/>
  <c r="E369"/>
  <c r="E370" s="1"/>
  <c r="L170"/>
  <c r="L171" s="1"/>
  <c r="J354"/>
  <c r="L108"/>
  <c r="G44"/>
  <c r="G45" s="1"/>
  <c r="F246"/>
  <c r="F247" s="1"/>
  <c r="G279"/>
  <c r="D354"/>
  <c r="G467"/>
  <c r="G474" s="1"/>
  <c r="K354"/>
  <c r="K445"/>
  <c r="H369"/>
  <c r="H370" s="1"/>
  <c r="I354"/>
  <c r="H246"/>
  <c r="H247" s="1"/>
  <c r="I162"/>
  <c r="H162"/>
  <c r="H142"/>
  <c r="H143" s="1"/>
  <c r="I59"/>
  <c r="H59"/>
  <c r="H44"/>
  <c r="H45" s="1"/>
  <c r="L206"/>
  <c r="L328"/>
  <c r="L329" s="1"/>
  <c r="L369"/>
  <c r="L370" s="1"/>
  <c r="L419"/>
  <c r="L425" s="1"/>
  <c r="E59"/>
  <c r="K369"/>
  <c r="K370" s="1"/>
  <c r="J369"/>
  <c r="J370" s="1"/>
  <c r="J162"/>
  <c r="L142"/>
  <c r="D59"/>
  <c r="G59"/>
  <c r="G369"/>
  <c r="G370" s="1"/>
  <c r="I369"/>
  <c r="I370" s="1"/>
  <c r="L92"/>
  <c r="K474" l="1"/>
  <c r="K475" s="1"/>
  <c r="K482" s="1"/>
  <c r="K498" s="1"/>
  <c r="H474"/>
  <c r="H475" s="1"/>
  <c r="H482" s="1"/>
  <c r="H498" s="1"/>
  <c r="J474"/>
  <c r="J475" s="1"/>
  <c r="J482" s="1"/>
  <c r="J497" s="1"/>
  <c r="F474"/>
  <c r="F475" s="1"/>
  <c r="F482" s="1"/>
  <c r="F498" s="1"/>
  <c r="L474"/>
  <c r="L475" s="1"/>
  <c r="L482" s="1"/>
  <c r="L498" s="1"/>
  <c r="E474"/>
  <c r="E475" s="1"/>
  <c r="E482" s="1"/>
  <c r="E498" s="1"/>
  <c r="D475"/>
  <c r="D482" s="1"/>
  <c r="D498" s="1"/>
  <c r="I475"/>
  <c r="I482" s="1"/>
  <c r="I497" s="1"/>
  <c r="G207"/>
  <c r="G212" s="1"/>
  <c r="G213" s="1"/>
  <c r="G372" s="1"/>
  <c r="H207"/>
  <c r="H212" s="1"/>
  <c r="H213" s="1"/>
  <c r="H372" s="1"/>
  <c r="K300"/>
  <c r="D300"/>
  <c r="L143"/>
  <c r="G475"/>
  <c r="G482" s="1"/>
  <c r="G497" s="1"/>
  <c r="E300"/>
  <c r="I300"/>
  <c r="F213"/>
  <c r="F372" s="1"/>
  <c r="I207"/>
  <c r="I212" s="1"/>
  <c r="I213" s="1"/>
  <c r="I372" s="1"/>
  <c r="L86"/>
  <c r="L87" s="1"/>
  <c r="L207"/>
  <c r="L212" s="1"/>
  <c r="K207"/>
  <c r="K212" s="1"/>
  <c r="K213" s="1"/>
  <c r="L246"/>
  <c r="L247" s="1"/>
  <c r="J207"/>
  <c r="J212" s="1"/>
  <c r="J213" s="1"/>
  <c r="J372" s="1"/>
  <c r="E207"/>
  <c r="E212" s="1"/>
  <c r="E213" s="1"/>
  <c r="E372" s="1"/>
  <c r="J300"/>
  <c r="L279"/>
  <c r="L44"/>
  <c r="L45" s="1"/>
  <c r="G300"/>
  <c r="F300"/>
  <c r="D213"/>
  <c r="H300"/>
  <c r="H497" l="1"/>
  <c r="I498"/>
  <c r="L213"/>
  <c r="L372" s="1"/>
  <c r="E21" s="1"/>
  <c r="F371"/>
  <c r="F373" s="1"/>
  <c r="D497"/>
  <c r="I501"/>
  <c r="G371"/>
  <c r="G373" s="1"/>
  <c r="H501"/>
  <c r="K497"/>
  <c r="J498"/>
  <c r="L497"/>
  <c r="F497"/>
  <c r="F500" s="1"/>
  <c r="F501"/>
  <c r="L300"/>
  <c r="G501"/>
  <c r="E501"/>
  <c r="E371"/>
  <c r="E373" s="1"/>
  <c r="G498"/>
  <c r="E497"/>
  <c r="J501"/>
  <c r="J371"/>
  <c r="J373" s="1"/>
  <c r="D372"/>
  <c r="D501" s="1"/>
  <c r="D371"/>
  <c r="I371"/>
  <c r="I373" s="1"/>
  <c r="H371"/>
  <c r="H373" s="1"/>
  <c r="K372"/>
  <c r="K501" s="1"/>
  <c r="K371"/>
  <c r="L371" l="1"/>
  <c r="L373" s="1"/>
  <c r="E22" s="1"/>
  <c r="L501"/>
  <c r="F21" s="1"/>
  <c r="G21" s="1"/>
  <c r="G500"/>
  <c r="G502" s="1"/>
  <c r="F502"/>
  <c r="E500"/>
  <c r="E502" s="1"/>
  <c r="J500"/>
  <c r="J502" s="1"/>
  <c r="D373"/>
  <c r="D500"/>
  <c r="D502" s="1"/>
  <c r="I500"/>
  <c r="I502" s="1"/>
  <c r="H500"/>
  <c r="H502" s="1"/>
  <c r="K373"/>
  <c r="K500"/>
  <c r="L500" l="1"/>
  <c r="L502" s="1"/>
  <c r="F22" s="1"/>
  <c r="G22" s="1"/>
  <c r="K502"/>
</calcChain>
</file>

<file path=xl/sharedStrings.xml><?xml version="1.0" encoding="utf-8"?>
<sst xmlns="http://schemas.openxmlformats.org/spreadsheetml/2006/main" count="724" uniqueCount="287">
  <si>
    <t>DEMAND NO. 10</t>
  </si>
  <si>
    <t>FINANCE, REVENUE AND EXPENDITURE</t>
  </si>
  <si>
    <t>Collection of Taxes on Income and Expenditure</t>
  </si>
  <si>
    <t>(ii) Collection of Taxes on Property and Capital Transactions</t>
  </si>
  <si>
    <t>Stamps and Registration</t>
  </si>
  <si>
    <t>(iii) Collection of Taxes on Commodities &amp; Services</t>
  </si>
  <si>
    <t>Taxes on Sales, Trade etc.</t>
  </si>
  <si>
    <t>Appropriation for Reduction or Avoidance of Debt</t>
  </si>
  <si>
    <t>Interest Payments (Charged)</t>
  </si>
  <si>
    <t>(d)  Administrative Services</t>
  </si>
  <si>
    <t>Secretariat - General Services</t>
  </si>
  <si>
    <t>Treasury &amp; Accounts Administration</t>
  </si>
  <si>
    <t>(e) Pensions and Miscs. General Services</t>
  </si>
  <si>
    <t>Pensions and Other Retirement Benefits</t>
  </si>
  <si>
    <t>Miscellaneous General Services</t>
  </si>
  <si>
    <t>Social Security &amp; Welfare</t>
  </si>
  <si>
    <t>Internal Debt of the State</t>
  </si>
  <si>
    <t>Loans &amp; Advances from the Central Government</t>
  </si>
  <si>
    <t>Loans to Government Servants etc.</t>
  </si>
  <si>
    <t>Revenue</t>
  </si>
  <si>
    <t>Capital</t>
  </si>
  <si>
    <t>Charged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</si>
  <si>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</si>
  <si>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</si>
  <si>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</si>
  <si>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</si>
  <si>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</si>
  <si>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</si>
  <si>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</si>
  <si>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</si>
  <si>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</si>
  <si>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</si>
  <si>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</si>
  <si>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</si>
  <si>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</si>
  <si>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</si>
  <si>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</si>
  <si>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</si>
  <si>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</si>
  <si>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00.44.50</t>
  </si>
  <si>
    <t>Other Charges</t>
  </si>
  <si>
    <t>Jorethang Sub-Division</t>
  </si>
  <si>
    <t>00.66.01</t>
  </si>
  <si>
    <t>00.66.11</t>
  </si>
  <si>
    <t>Collection Charges</t>
  </si>
  <si>
    <t>00.44.14</t>
  </si>
  <si>
    <t>Rents, Rates &amp; Taxes</t>
  </si>
  <si>
    <t>00.66.13</t>
  </si>
  <si>
    <t>00.66.14</t>
  </si>
  <si>
    <t>Stamps- Judicial</t>
  </si>
  <si>
    <t>Cost of Stamps</t>
  </si>
  <si>
    <t>00.00.71</t>
  </si>
  <si>
    <t>Judicial Stamps</t>
  </si>
  <si>
    <t>Stamps -Non-Judicial</t>
  </si>
  <si>
    <t>00.00.72</t>
  </si>
  <si>
    <t>Service Postage Stamps</t>
  </si>
  <si>
    <t>Stamps- Non-Judicial</t>
  </si>
  <si>
    <t>Sinking Funds</t>
  </si>
  <si>
    <t>60.00.71</t>
  </si>
  <si>
    <t>Sinking Fund</t>
  </si>
  <si>
    <t>Interest on Internal Debt</t>
  </si>
  <si>
    <t>Interest on Market Loans</t>
  </si>
  <si>
    <t>00.00.45</t>
  </si>
  <si>
    <t>00.00.46</t>
  </si>
  <si>
    <t>Interest on Power Bonds</t>
  </si>
  <si>
    <t>Interest on Other Internal Debts</t>
  </si>
  <si>
    <t>60.00.45</t>
  </si>
  <si>
    <t>General Insurance Corporation</t>
  </si>
  <si>
    <t>61.00.45</t>
  </si>
  <si>
    <t>Interest</t>
  </si>
  <si>
    <t>Rural Electrification Corporation</t>
  </si>
  <si>
    <t>62.00.45</t>
  </si>
  <si>
    <t>National Insurance Company</t>
  </si>
  <si>
    <t>63.00.45</t>
  </si>
  <si>
    <t>65.00.45</t>
  </si>
  <si>
    <t>NABARD</t>
  </si>
  <si>
    <t>66.00.45</t>
  </si>
  <si>
    <t>Interest on State Provident Funds</t>
  </si>
  <si>
    <t>67.00.45</t>
  </si>
  <si>
    <t>68.00.45</t>
  </si>
  <si>
    <t>Interest on Loans and Advances from Central Govt.</t>
  </si>
  <si>
    <t>Block Loans</t>
  </si>
  <si>
    <t>69.00.45</t>
  </si>
  <si>
    <t>Interest on Loans for Centrally Sponsored Plan Schemes</t>
  </si>
  <si>
    <t>Police Department</t>
  </si>
  <si>
    <t>Modernisation of Police</t>
  </si>
  <si>
    <t>31.60.45</t>
  </si>
  <si>
    <t>Forestry and Wildlife Department</t>
  </si>
  <si>
    <t>Soil Conservation in the Catchment of River Valley Teesta</t>
  </si>
  <si>
    <t>13.63.45</t>
  </si>
  <si>
    <t>Others</t>
  </si>
  <si>
    <t>44.67.45</t>
  </si>
  <si>
    <t>National Watershed Development Programme for Rainfed Area</t>
  </si>
  <si>
    <t>44.68.45</t>
  </si>
  <si>
    <t>44.69.45</t>
  </si>
  <si>
    <t>Macro Management in Agriculture</t>
  </si>
  <si>
    <t>44.71.45</t>
  </si>
  <si>
    <t>Interest on House Building advance</t>
  </si>
  <si>
    <t>44.73.45</t>
  </si>
  <si>
    <t>Secretariat</t>
  </si>
  <si>
    <t>Finance Department</t>
  </si>
  <si>
    <t>10.00.01</t>
  </si>
  <si>
    <t>10.00.11</t>
  </si>
  <si>
    <t>10.00.13</t>
  </si>
  <si>
    <t>Directorate of Accounts</t>
  </si>
  <si>
    <t>10.58.01</t>
  </si>
  <si>
    <t>10.58.11</t>
  </si>
  <si>
    <t>10.58.13</t>
  </si>
  <si>
    <t>Internal Audit</t>
  </si>
  <si>
    <t>10.59.01</t>
  </si>
  <si>
    <t>10.59.11</t>
  </si>
  <si>
    <t>10.59.13</t>
  </si>
  <si>
    <t>10.60.01</t>
  </si>
  <si>
    <t>10.60.11</t>
  </si>
  <si>
    <t>10.60.13</t>
  </si>
  <si>
    <t>Pay &amp; Accounts Offices</t>
  </si>
  <si>
    <t>00.45.01</t>
  </si>
  <si>
    <t>00.45.11</t>
  </si>
  <si>
    <t>00.45.13</t>
  </si>
  <si>
    <t>East District</t>
  </si>
  <si>
    <t>West District</t>
  </si>
  <si>
    <t>00.46.01</t>
  </si>
  <si>
    <t>00.46.11</t>
  </si>
  <si>
    <t>00.46.13</t>
  </si>
  <si>
    <t>North District</t>
  </si>
  <si>
    <t>00.47.01</t>
  </si>
  <si>
    <t>00.47.11</t>
  </si>
  <si>
    <t>00.47.13</t>
  </si>
  <si>
    <t>South District</t>
  </si>
  <si>
    <t>00.48.01</t>
  </si>
  <si>
    <t>00.48.11</t>
  </si>
  <si>
    <t>00.48.13</t>
  </si>
  <si>
    <t>Commuted value of Pensions</t>
  </si>
  <si>
    <t>00.00.04</t>
  </si>
  <si>
    <t>Pensionary Charges</t>
  </si>
  <si>
    <t>Gratuities</t>
  </si>
  <si>
    <t>Payment of Gratuities</t>
  </si>
  <si>
    <t>60.00.04</t>
  </si>
  <si>
    <t>Family Pensions</t>
  </si>
  <si>
    <t>Leave Encashment Benefits</t>
  </si>
  <si>
    <t>00.00.76</t>
  </si>
  <si>
    <t>Civil</t>
  </si>
  <si>
    <t>State Lotteries</t>
  </si>
  <si>
    <t>10.00.14</t>
  </si>
  <si>
    <t>Rent Rates and Taxes</t>
  </si>
  <si>
    <t>10.00.50</t>
  </si>
  <si>
    <t>Other Charges (Prize Payment)</t>
  </si>
  <si>
    <t>Pension and Awards in consideration of Distinguished Services</t>
  </si>
  <si>
    <t>Gallantry Award</t>
  </si>
  <si>
    <t>Other Expenditure</t>
  </si>
  <si>
    <t>00.00.50</t>
  </si>
  <si>
    <t>10.00.71</t>
  </si>
  <si>
    <t>Deposit Linked Insurance Scheme</t>
  </si>
  <si>
    <t>Other Schemes</t>
  </si>
  <si>
    <t>10.00.72</t>
  </si>
  <si>
    <t>Ex-gratia Compensation to Families of Government  Servants</t>
  </si>
  <si>
    <t>CAPITAL SECTION</t>
  </si>
  <si>
    <t>Internal Debt of the State Government (Charged)</t>
  </si>
  <si>
    <t>Market  Loans</t>
  </si>
  <si>
    <t>Market Loans bearing Interest</t>
  </si>
  <si>
    <t>60.00.56</t>
  </si>
  <si>
    <t>Repayment of Market Loans</t>
  </si>
  <si>
    <t>Repayment of Borrowings</t>
  </si>
  <si>
    <t>Loans from NABARD</t>
  </si>
  <si>
    <t>61.00.56</t>
  </si>
  <si>
    <t>Loans from Other Institutions</t>
  </si>
  <si>
    <t>63.00.56</t>
  </si>
  <si>
    <t>64.00.56</t>
  </si>
  <si>
    <t>Loans &amp; Advances from the Central Govt. (Charged)</t>
  </si>
  <si>
    <t>Non-Plan Loans</t>
  </si>
  <si>
    <t>00.00.56</t>
  </si>
  <si>
    <t>House Building Advances</t>
  </si>
  <si>
    <t>HBA to All India Service Officers</t>
  </si>
  <si>
    <t>Other Loans</t>
  </si>
  <si>
    <t>Loans for State/Union Territory Plan Schemes</t>
  </si>
  <si>
    <t>Agriculture Department</t>
  </si>
  <si>
    <t>01.60.56</t>
  </si>
  <si>
    <t>13.63.56</t>
  </si>
  <si>
    <t>13.64.56</t>
  </si>
  <si>
    <t>31.65.56</t>
  </si>
  <si>
    <t>Loans for Special Plan Schemes</t>
  </si>
  <si>
    <t>Loans from North Eastern Council</t>
  </si>
  <si>
    <t>Loans and Advances</t>
  </si>
  <si>
    <t>61.00.55</t>
  </si>
  <si>
    <t>Advances for purchase of Motor Conveyances</t>
  </si>
  <si>
    <t>62.00.55</t>
  </si>
  <si>
    <t>TOTAL</t>
  </si>
  <si>
    <t>Transfer to Reserve Funds/Deposit Accounts</t>
  </si>
  <si>
    <t>Guarantee Redemption Fund</t>
  </si>
  <si>
    <t>Transfer to Guarantee Redemption Fund</t>
  </si>
  <si>
    <t>Compensation and Other Bonds</t>
  </si>
  <si>
    <t>66.00.56</t>
  </si>
  <si>
    <t>Other Taxes and Duties on Commodities &amp;  Services</t>
  </si>
  <si>
    <t>Transfer to the Sikkim Transport Infrastructure Development Fund</t>
  </si>
  <si>
    <t>Government Contribution for Defined Contribution Pension Scheme</t>
  </si>
  <si>
    <t>00.00.78</t>
  </si>
  <si>
    <t>State Govt. Contribution towards Contributory Pension Fund</t>
  </si>
  <si>
    <t>00.00.57</t>
  </si>
  <si>
    <t>Repayment of NLCPR Loans</t>
  </si>
  <si>
    <t>69.00.46</t>
  </si>
  <si>
    <t>Interest on NLCPR Loans</t>
  </si>
  <si>
    <t>69.00.47</t>
  </si>
  <si>
    <t>Interest on NEC Loans</t>
  </si>
  <si>
    <t>01.61.56</t>
  </si>
  <si>
    <t>II. Details of the estimates and the heads under which this grant will be accounted for:</t>
  </si>
  <si>
    <t>Interest on Defined Contribution Pension Scheme</t>
  </si>
  <si>
    <t>Sikkim Government Servant's Contributory Pension Scheme</t>
  </si>
  <si>
    <t>Other Taxes and Duties on Commodities 
&amp; Services</t>
  </si>
  <si>
    <t>Superannuation &amp; Retirement 
Allowances</t>
  </si>
  <si>
    <t>A - General Services (b) Fiscal Services</t>
  </si>
  <si>
    <t>F - Loans and Advances</t>
  </si>
  <si>
    <t>E - Public Debt</t>
  </si>
  <si>
    <t>Taxes on Sales, Trade etc</t>
  </si>
  <si>
    <t>Interest on Small Savings, Provident 
Funds etc</t>
  </si>
  <si>
    <t>Sikkim State Government Employees Group Insurance Scheme.</t>
  </si>
  <si>
    <t>Pension, Group Insurance &amp; Provident 
Fund</t>
  </si>
  <si>
    <t>Loan for Housing</t>
  </si>
  <si>
    <t>Motor Conveyance to State Govt. 
Employees</t>
  </si>
  <si>
    <t>B - Social Services  (g) Social Welfare &amp; Nutrition</t>
  </si>
  <si>
    <t>Transfer to Reserve Funds/Deposit 
Accounts</t>
  </si>
  <si>
    <t>Loan for Rural Infrastructural 
Development</t>
  </si>
  <si>
    <t>(i)  Collection of Taxes on Income and Expenditure</t>
  </si>
  <si>
    <t>(c) Interest payment and Servicing of Debt</t>
  </si>
  <si>
    <t>General Provident Fund</t>
  </si>
  <si>
    <t>Leave Encashment</t>
  </si>
  <si>
    <t>Loans from General Insurance Corporation of India</t>
  </si>
  <si>
    <t>8.5% State Govt. loan</t>
  </si>
  <si>
    <t>Loans from National Insurance Corporation of India</t>
  </si>
  <si>
    <t>Loans from Rural Electrification Corporation of India</t>
  </si>
  <si>
    <t>Loans from Centrally Sponsored Plan Schemes</t>
  </si>
  <si>
    <t>Pensions and Other Retirement 
Benefits</t>
  </si>
  <si>
    <t>Internal Debt of the State Government 
(Charged)</t>
  </si>
  <si>
    <t>Collection of Taxes on Income and 
Expenditure</t>
  </si>
  <si>
    <t>Pension and Awards in consideration of 
Distinguished Services</t>
  </si>
  <si>
    <t>House Building Advances to A.I.S. 
Officer</t>
  </si>
  <si>
    <t>Loans from Life Insurance Corporation 
of India</t>
  </si>
  <si>
    <t>Other Social Security &amp; Welfare 
Programme</t>
  </si>
  <si>
    <t>Collection Charges - Taxes on Professions, 
Trades, Callings and Employment</t>
  </si>
  <si>
    <t>Appropriation for Reduction or 
Avoidance of Debt (Charged)</t>
  </si>
  <si>
    <t>Interest on Loans for State/ Union Territory Plan Schemes</t>
  </si>
  <si>
    <t>Loans for Cooperation (Women
Co-operatives)</t>
  </si>
  <si>
    <t>41.00.50</t>
  </si>
  <si>
    <t>Loan from National Co-operative Development Corporation</t>
  </si>
  <si>
    <t>Loans for Co-operatives</t>
  </si>
  <si>
    <t>Marginal Money Assistance</t>
  </si>
  <si>
    <t>National Co-operative Development Corporation</t>
  </si>
  <si>
    <t>64.00.45</t>
  </si>
  <si>
    <t>Strengthening of State Land Use 
Board</t>
  </si>
  <si>
    <t>Employees and Pension Database (Grants under 13th Finance Commission)</t>
  </si>
  <si>
    <t>Loans for Centrally Sponsored Plan 
Schemes</t>
  </si>
  <si>
    <t>81.00.81</t>
  </si>
  <si>
    <t>Interest on Special Central Government Securities, Issued to NSSF Against Reinvestment of Sums Received on Redemption of Special Central/State Government Securities</t>
  </si>
  <si>
    <t>Other Charges (Includes Commission to 
Bank)</t>
  </si>
  <si>
    <t>Special Power Bonds</t>
  </si>
  <si>
    <t>(In Thousands of Rupees)</t>
  </si>
  <si>
    <t>Bank Over Draft</t>
  </si>
  <si>
    <t xml:space="preserve">Office Expenses </t>
  </si>
  <si>
    <t>2012-13</t>
  </si>
  <si>
    <t>Interest on State Plan Loans Consolidated in terms of recommendations of the 12th Finance Commission</t>
  </si>
  <si>
    <t>Special Securities issued to National Small Savings Fund of the Central Government</t>
  </si>
  <si>
    <t>Loans from NSSF</t>
  </si>
  <si>
    <t>Repayment of borrowings</t>
  </si>
  <si>
    <t>65.00.56</t>
  </si>
  <si>
    <t>State Plan Loans consolidated in terms of recommendations of the 12th Finance Commission</t>
  </si>
  <si>
    <t>Directorate of Accounts &amp; Treasuries</t>
  </si>
  <si>
    <t>Mission Mode Project (90:10% CSS)</t>
  </si>
  <si>
    <t>Interest on Insurance and Pension Fund</t>
  </si>
  <si>
    <t>Rec</t>
  </si>
  <si>
    <t>2013-14</t>
  </si>
  <si>
    <t>Central Record Keeping Agency Charges</t>
  </si>
  <si>
    <t>42.00.50</t>
  </si>
  <si>
    <t>Treasury Computerisation (SIFMS)</t>
  </si>
  <si>
    <t>43.00.81</t>
  </si>
  <si>
    <t>Superannuation and Retirement 
Allowances</t>
  </si>
  <si>
    <t>Pensions and Other Retirement Benefits, 01.911-Recoveries of overpayment</t>
  </si>
  <si>
    <t>2014-15</t>
  </si>
  <si>
    <t>I.  Estimate of the amount required in the year ending 31st March, 2015 to defray the charges in respect of Finance, Revenue and Expenditure</t>
  </si>
  <si>
    <t>Interests on loans &amp; advances, 04.911-Recoveries of overpayment</t>
  </si>
  <si>
    <t>Mission Mode Project (90% CSS)</t>
  </si>
  <si>
    <t>National e-governance Action Plan (Ne GAP)</t>
  </si>
  <si>
    <t>62.81.81</t>
  </si>
  <si>
    <t>62.43.81</t>
  </si>
  <si>
    <t>National e-governance Action Plan 
(NeGAP)</t>
  </si>
  <si>
    <t>Computerisation of Commercial 
Taxes</t>
  </si>
  <si>
    <t>Life Insurance Corporation of India</t>
  </si>
  <si>
    <t>Treasury &amp; Accounts 
Administration</t>
  </si>
  <si>
    <t>Market Loan</t>
  </si>
</sst>
</file>

<file path=xl/styles.xml><?xml version="1.0" encoding="utf-8"?>
<styleSheet xmlns="http://schemas.openxmlformats.org/spreadsheetml/2006/main">
  <numFmts count="16">
    <numFmt numFmtId="43" formatCode="_(* #,##0.00_);_(* \(#,##0.00\);_(* &quot;-&quot;??_);_(@_)"/>
    <numFmt numFmtId="164" formatCode="0_)"/>
    <numFmt numFmtId="165" formatCode="0#"/>
    <numFmt numFmtId="166" formatCode="0##"/>
    <numFmt numFmtId="167" formatCode="##"/>
    <numFmt numFmtId="168" formatCode="00000#"/>
    <numFmt numFmtId="169" formatCode="00.00.##"/>
    <numFmt numFmtId="170" formatCode="00.###"/>
    <numFmt numFmtId="171" formatCode="00.#00"/>
    <numFmt numFmtId="172" formatCode="0#.###"/>
    <numFmt numFmtId="173" formatCode="00.##"/>
    <numFmt numFmtId="174" formatCode="0#.#00"/>
    <numFmt numFmtId="175" formatCode="0#.000"/>
    <numFmt numFmtId="176" formatCode="00.0#0"/>
    <numFmt numFmtId="177" formatCode="_-* #,##0.00\ _k_r_-;\-* #,##0.00\ _k_r_-;_-* &quot;-&quot;??\ _k_r_-;_-@_-"/>
    <numFmt numFmtId="178" formatCode="_(* #,##0_);_(* \(#,##0\);_(* &quot;-&quot;??_);_(@_)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4" fontId="2" fillId="0" borderId="0"/>
  </cellStyleXfs>
  <cellXfs count="286">
    <xf numFmtId="0" fontId="0" fillId="0" borderId="0" xfId="0"/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 applyBorder="1" applyAlignment="1" applyProtection="1">
      <alignment horizontal="right"/>
    </xf>
    <xf numFmtId="0" fontId="4" fillId="0" borderId="0" xfId="3" applyFont="1" applyFill="1" applyBorder="1" applyAlignment="1" applyProtection="1">
      <alignment horizontal="right"/>
    </xf>
    <xf numFmtId="0" fontId="4" fillId="0" borderId="0" xfId="3" applyNumberFormat="1" applyFont="1" applyFill="1" applyBorder="1"/>
    <xf numFmtId="0" fontId="3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 applyProtection="1">
      <alignment horizontal="left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left"/>
    </xf>
    <xf numFmtId="0" fontId="4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Border="1" applyAlignment="1">
      <alignment horizontal="center" vertical="top" wrapText="1"/>
    </xf>
    <xf numFmtId="0" fontId="4" fillId="0" borderId="0" xfId="3" applyNumberFormat="1" applyFont="1" applyFill="1" applyBorder="1" applyAlignment="1" applyProtection="1">
      <alignment horizontal="left"/>
    </xf>
    <xf numFmtId="0" fontId="4" fillId="0" borderId="0" xfId="3" applyNumberFormat="1" applyFont="1" applyFill="1" applyBorder="1" applyAlignment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4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/>
    <xf numFmtId="0" fontId="4" fillId="0" borderId="1" xfId="5" applyNumberFormat="1" applyFont="1" applyFill="1" applyBorder="1"/>
    <xf numFmtId="0" fontId="4" fillId="0" borderId="1" xfId="5" applyNumberFormat="1" applyFont="1" applyFill="1" applyBorder="1" applyAlignment="1">
      <alignment horizontal="right"/>
    </xf>
    <xf numFmtId="0" fontId="4" fillId="0" borderId="1" xfId="5" applyNumberFormat="1" applyFont="1" applyFill="1" applyBorder="1" applyAlignment="1" applyProtection="1">
      <alignment horizontal="right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43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2" xfId="3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3" applyNumberFormat="1" applyFont="1" applyFill="1" applyAlignment="1">
      <alignment horizontal="right"/>
    </xf>
    <xf numFmtId="43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3" applyNumberFormat="1" applyFont="1" applyFill="1" applyAlignment="1" applyProtection="1">
      <alignment horizontal="right"/>
    </xf>
    <xf numFmtId="43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3" applyNumberFormat="1" applyFont="1" applyFill="1"/>
    <xf numFmtId="177" fontId="4" fillId="0" borderId="0" xfId="1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5" applyNumberFormat="1" applyFont="1" applyFill="1" applyAlignment="1">
      <alignment horizontal="right"/>
    </xf>
    <xf numFmtId="0" fontId="4" fillId="0" borderId="0" xfId="3" applyFont="1" applyFill="1"/>
    <xf numFmtId="0" fontId="4" fillId="0" borderId="0" xfId="3" applyFont="1" applyFill="1" applyAlignment="1">
      <alignment horizontal="right"/>
    </xf>
    <xf numFmtId="0" fontId="3" fillId="0" borderId="0" xfId="3" applyFont="1" applyFill="1" applyBorder="1" applyAlignment="1" applyProtection="1">
      <alignment horizontal="left" vertical="top"/>
    </xf>
    <xf numFmtId="0" fontId="3" fillId="0" borderId="0" xfId="3" applyFont="1" applyFill="1" applyBorder="1" applyAlignment="1" applyProtection="1">
      <alignment horizontal="right" vertical="top"/>
    </xf>
    <xf numFmtId="0" fontId="4" fillId="0" borderId="0" xfId="3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right" vertical="top" wrapText="1"/>
    </xf>
    <xf numFmtId="0" fontId="4" fillId="0" borderId="0" xfId="3" applyFont="1" applyFill="1" applyAlignment="1">
      <alignment horizontal="left"/>
    </xf>
    <xf numFmtId="0" fontId="4" fillId="0" borderId="0" xfId="3" applyFont="1" applyFill="1" applyBorder="1" applyAlignment="1">
      <alignment horizontal="left" vertical="top"/>
    </xf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6" applyFont="1" applyFill="1" applyBorder="1" applyAlignment="1" applyProtection="1">
      <alignment horizontal="left" vertical="top"/>
    </xf>
    <xf numFmtId="0" fontId="4" fillId="0" borderId="0" xfId="7" applyFont="1" applyFill="1" applyBorder="1" applyAlignment="1">
      <alignment horizontal="left" vertical="top"/>
    </xf>
    <xf numFmtId="0" fontId="4" fillId="0" borderId="0" xfId="7" applyFont="1" applyFill="1" applyBorder="1" applyAlignment="1">
      <alignment horizontal="right" vertical="top"/>
    </xf>
    <xf numFmtId="0" fontId="4" fillId="0" borderId="1" xfId="5" applyFont="1" applyFill="1" applyBorder="1"/>
    <xf numFmtId="0" fontId="4" fillId="0" borderId="0" xfId="6" applyFont="1" applyFill="1" applyProtection="1"/>
    <xf numFmtId="0" fontId="4" fillId="0" borderId="0" xfId="5" applyFont="1" applyFill="1" applyBorder="1" applyAlignment="1" applyProtection="1">
      <alignment horizontal="left"/>
    </xf>
    <xf numFmtId="0" fontId="3" fillId="0" borderId="0" xfId="3" applyFont="1" applyFill="1" applyBorder="1" applyAlignment="1" applyProtection="1">
      <alignment horizontal="left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70" fontId="3" fillId="0" borderId="0" xfId="3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168" fontId="4" fillId="0" borderId="0" xfId="3" applyNumberFormat="1" applyFont="1" applyFill="1" applyBorder="1" applyAlignment="1">
      <alignment horizontal="right" vertical="top" wrapText="1"/>
    </xf>
    <xf numFmtId="0" fontId="4" fillId="0" borderId="1" xfId="3" applyFont="1" applyFill="1" applyBorder="1" applyAlignment="1">
      <alignment horizontal="lef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>
      <alignment horizontal="right" vertical="top" wrapText="1"/>
    </xf>
    <xf numFmtId="0" fontId="4" fillId="0" borderId="0" xfId="3" applyFont="1" applyFill="1" applyAlignment="1" applyProtection="1">
      <alignment horizontal="left" vertical="top" wrapText="1"/>
    </xf>
    <xf numFmtId="165" fontId="4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Alignment="1">
      <alignment horizontal="left" vertical="top" wrapText="1"/>
    </xf>
    <xf numFmtId="165" fontId="4" fillId="0" borderId="0" xfId="3" applyNumberFormat="1" applyFont="1" applyFill="1" applyAlignment="1">
      <alignment horizontal="right" vertical="top" wrapText="1"/>
    </xf>
    <xf numFmtId="0" fontId="4" fillId="0" borderId="0" xfId="3" applyFont="1" applyFill="1" applyBorder="1" applyAlignment="1">
      <alignment vertical="top" wrapText="1"/>
    </xf>
    <xf numFmtId="170" fontId="3" fillId="0" borderId="0" xfId="3" applyNumberFormat="1" applyFont="1" applyFill="1" applyAlignment="1">
      <alignment horizontal="right" vertical="top" wrapText="1"/>
    </xf>
    <xf numFmtId="0" fontId="3" fillId="0" borderId="0" xfId="3" applyFont="1" applyFill="1" applyAlignment="1" applyProtection="1">
      <alignment horizontal="left" vertical="top" wrapText="1"/>
    </xf>
    <xf numFmtId="0" fontId="3" fillId="0" borderId="0" xfId="3" applyFont="1" applyFill="1" applyAlignment="1">
      <alignment horizontal="right" vertical="top" wrapText="1"/>
    </xf>
    <xf numFmtId="168" fontId="4" fillId="0" borderId="0" xfId="3" applyNumberFormat="1" applyFont="1" applyFill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4" fillId="0" borderId="0" xfId="3" applyFont="1" applyFill="1" applyAlignment="1">
      <alignment horizontal="right" vertical="top" wrapText="1"/>
    </xf>
    <xf numFmtId="176" fontId="3" fillId="0" borderId="0" xfId="3" applyNumberFormat="1" applyFont="1" applyFill="1" applyBorder="1" applyAlignment="1">
      <alignment horizontal="right" vertical="top" wrapText="1"/>
    </xf>
    <xf numFmtId="166" fontId="3" fillId="0" borderId="0" xfId="3" applyNumberFormat="1" applyFont="1" applyFill="1" applyBorder="1" applyAlignment="1">
      <alignment horizontal="right" vertical="top" wrapText="1"/>
    </xf>
    <xf numFmtId="173" fontId="4" fillId="0" borderId="0" xfId="3" applyNumberFormat="1" applyFont="1" applyFill="1" applyBorder="1" applyAlignment="1">
      <alignment horizontal="right" vertical="top" wrapText="1"/>
    </xf>
    <xf numFmtId="171" fontId="3" fillId="0" borderId="0" xfId="3" applyNumberFormat="1" applyFont="1" applyFill="1" applyBorder="1" applyAlignment="1">
      <alignment horizontal="right" vertical="top" wrapText="1"/>
    </xf>
    <xf numFmtId="172" fontId="3" fillId="0" borderId="0" xfId="3" applyNumberFormat="1" applyFont="1" applyFill="1" applyAlignment="1">
      <alignment horizontal="right" vertical="top" wrapText="1"/>
    </xf>
    <xf numFmtId="172" fontId="3" fillId="0" borderId="0" xfId="3" applyNumberFormat="1" applyFont="1" applyFill="1" applyBorder="1" applyAlignment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5" fillId="0" borderId="0" xfId="3" applyFont="1" applyFill="1"/>
    <xf numFmtId="0" fontId="3" fillId="0" borderId="1" xfId="3" applyFont="1" applyFill="1" applyBorder="1" applyAlignment="1">
      <alignment horizontal="right" vertical="top" wrapText="1"/>
    </xf>
    <xf numFmtId="0" fontId="4" fillId="0" borderId="3" xfId="3" applyFont="1" applyFill="1" applyBorder="1" applyAlignment="1">
      <alignment horizontal="left" vertical="top" wrapText="1"/>
    </xf>
    <xf numFmtId="0" fontId="3" fillId="0" borderId="3" xfId="3" applyFont="1" applyFill="1" applyBorder="1" applyAlignment="1">
      <alignment horizontal="right" vertical="top" wrapText="1"/>
    </xf>
    <xf numFmtId="0" fontId="3" fillId="0" borderId="3" xfId="3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4" fillId="0" borderId="0" xfId="3" applyFont="1" applyFill="1" applyAlignment="1">
      <alignment vertical="top"/>
    </xf>
    <xf numFmtId="0" fontId="4" fillId="0" borderId="0" xfId="3" applyFont="1" applyFill="1" applyAlignment="1"/>
    <xf numFmtId="0" fontId="4" fillId="0" borderId="0" xfId="5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4" fillId="0" borderId="0" xfId="5" applyFont="1" applyFill="1" applyAlignment="1">
      <alignment horizontal="left" vertical="top" wrapText="1"/>
    </xf>
    <xf numFmtId="167" fontId="4" fillId="0" borderId="0" xfId="4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171" fontId="3" fillId="0" borderId="0" xfId="4" applyNumberFormat="1" applyFont="1" applyFill="1" applyBorder="1" applyAlignment="1">
      <alignment horizontal="right" vertical="top" wrapText="1"/>
    </xf>
    <xf numFmtId="167" fontId="4" fillId="0" borderId="0" xfId="4" applyNumberFormat="1" applyFont="1" applyFill="1" applyAlignment="1">
      <alignment horizontal="right" vertical="top" wrapText="1"/>
    </xf>
    <xf numFmtId="0" fontId="4" fillId="0" borderId="3" xfId="5" applyFont="1" applyFill="1" applyBorder="1" applyAlignment="1">
      <alignment horizontal="left" vertical="top" wrapText="1"/>
    </xf>
    <xf numFmtId="0" fontId="4" fillId="0" borderId="3" xfId="5" applyFont="1" applyFill="1" applyBorder="1" applyAlignment="1">
      <alignment horizontal="right" vertical="top" wrapText="1"/>
    </xf>
    <xf numFmtId="0" fontId="3" fillId="0" borderId="3" xfId="5" applyFont="1" applyFill="1" applyBorder="1" applyAlignment="1" applyProtection="1">
      <alignment horizontal="left"/>
    </xf>
    <xf numFmtId="0" fontId="4" fillId="0" borderId="1" xfId="5" applyFont="1" applyFill="1" applyBorder="1" applyAlignment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4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176" fontId="3" fillId="0" borderId="1" xfId="3" applyNumberFormat="1" applyFont="1" applyFill="1" applyBorder="1" applyAlignment="1">
      <alignment horizontal="right" vertical="top" wrapText="1"/>
    </xf>
    <xf numFmtId="43" fontId="4" fillId="0" borderId="0" xfId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>
      <alignment horizontal="center"/>
    </xf>
    <xf numFmtId="0" fontId="4" fillId="0" borderId="0" xfId="5" applyNumberFormat="1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left"/>
    </xf>
    <xf numFmtId="0" fontId="3" fillId="0" borderId="1" xfId="5" applyNumberFormat="1" applyFont="1" applyFill="1" applyBorder="1"/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Alignment="1">
      <alignment horizontal="left"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left" vertical="top"/>
    </xf>
    <xf numFmtId="0" fontId="4" fillId="0" borderId="0" xfId="4" applyFont="1" applyFill="1" applyAlignment="1">
      <alignment horizontal="left" vertical="top"/>
    </xf>
    <xf numFmtId="164" fontId="4" fillId="0" borderId="0" xfId="8" applyFont="1" applyFill="1" applyBorder="1" applyAlignment="1" applyProtection="1">
      <alignment horizontal="left" vertical="top"/>
    </xf>
    <xf numFmtId="164" fontId="4" fillId="0" borderId="0" xfId="8" applyFont="1" applyFill="1" applyAlignment="1" applyProtection="1">
      <alignment horizontal="left" vertical="top"/>
    </xf>
    <xf numFmtId="0" fontId="5" fillId="0" borderId="1" xfId="5" applyNumberFormat="1" applyFont="1" applyFill="1" applyBorder="1" applyAlignment="1" applyProtection="1">
      <alignment horizontal="right"/>
    </xf>
    <xf numFmtId="0" fontId="4" fillId="0" borderId="1" xfId="3" applyNumberFormat="1" applyFont="1" applyFill="1" applyBorder="1" applyAlignment="1">
      <alignment horizontal="right" vertical="top" wrapText="1"/>
    </xf>
    <xf numFmtId="0" fontId="4" fillId="0" borderId="0" xfId="5" applyNumberFormat="1" applyFont="1" applyFill="1" applyBorder="1" applyAlignment="1">
      <alignment horizontal="right"/>
    </xf>
    <xf numFmtId="0" fontId="6" fillId="0" borderId="0" xfId="3" applyFont="1" applyFill="1" applyBorder="1" applyAlignment="1">
      <alignment horizontal="right" vertical="top" wrapText="1"/>
    </xf>
    <xf numFmtId="0" fontId="6" fillId="0" borderId="0" xfId="3" applyFont="1" applyFill="1" applyBorder="1" applyAlignment="1" applyProtection="1">
      <alignment horizontal="left" vertical="top" wrapText="1"/>
    </xf>
    <xf numFmtId="0" fontId="5" fillId="0" borderId="0" xfId="3" applyNumberFormat="1" applyFont="1" applyFill="1" applyBorder="1" applyAlignment="1" applyProtection="1">
      <alignment horizontal="right"/>
    </xf>
    <xf numFmtId="170" fontId="6" fillId="0" borderId="0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Border="1" applyAlignment="1">
      <alignment horizontal="right"/>
    </xf>
    <xf numFmtId="167" fontId="5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5" fillId="0" borderId="0" xfId="3" applyNumberFormat="1" applyFont="1" applyFill="1" applyAlignment="1">
      <alignment horizontal="right"/>
    </xf>
    <xf numFmtId="0" fontId="5" fillId="0" borderId="0" xfId="3" applyFont="1" applyFill="1" applyBorder="1" applyAlignment="1">
      <alignment vertical="top" wrapText="1"/>
    </xf>
    <xf numFmtId="43" fontId="5" fillId="0" borderId="1" xfId="1" applyFont="1" applyFill="1" applyBorder="1" applyAlignment="1" applyProtection="1">
      <alignment horizontal="right" wrapText="1"/>
    </xf>
    <xf numFmtId="0" fontId="6" fillId="0" borderId="1" xfId="3" applyFont="1" applyFill="1" applyBorder="1" applyAlignment="1" applyProtection="1">
      <alignment horizontal="left" vertical="top" wrapText="1"/>
    </xf>
    <xf numFmtId="0" fontId="6" fillId="0" borderId="0" xfId="3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 applyProtection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6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 applyProtection="1">
      <alignment horizontal="left"/>
    </xf>
    <xf numFmtId="0" fontId="6" fillId="0" borderId="0" xfId="3" applyFont="1" applyFill="1" applyAlignment="1">
      <alignment horizontal="right" vertical="top" wrapText="1"/>
    </xf>
    <xf numFmtId="0" fontId="6" fillId="0" borderId="0" xfId="3" applyFont="1" applyFill="1" applyAlignment="1" applyProtection="1">
      <alignment horizontal="left" vertical="top" wrapText="1"/>
    </xf>
    <xf numFmtId="165" fontId="5" fillId="0" borderId="0" xfId="3" applyNumberFormat="1" applyFont="1" applyFill="1" applyAlignment="1">
      <alignment horizontal="right" vertical="top" wrapText="1"/>
    </xf>
    <xf numFmtId="0" fontId="5" fillId="0" borderId="0" xfId="3" applyFont="1" applyFill="1" applyAlignment="1" applyProtection="1">
      <alignment horizontal="left" vertical="top" wrapText="1"/>
    </xf>
    <xf numFmtId="172" fontId="6" fillId="0" borderId="0" xfId="3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right"/>
    </xf>
    <xf numFmtId="43" fontId="5" fillId="0" borderId="0" xfId="1" applyFont="1" applyFill="1" applyBorder="1" applyAlignment="1" applyProtection="1">
      <alignment horizontal="right" wrapText="1"/>
    </xf>
    <xf numFmtId="0" fontId="5" fillId="0" borderId="0" xfId="3" applyNumberFormat="1" applyFont="1" applyFill="1"/>
    <xf numFmtId="0" fontId="6" fillId="0" borderId="0" xfId="3" applyFont="1" applyFill="1" applyBorder="1" applyAlignment="1">
      <alignment vertical="top" wrapText="1"/>
    </xf>
    <xf numFmtId="168" fontId="5" fillId="0" borderId="0" xfId="3" applyNumberFormat="1" applyFont="1" applyFill="1" applyAlignment="1">
      <alignment horizontal="right" vertical="top" wrapText="1"/>
    </xf>
    <xf numFmtId="0" fontId="5" fillId="0" borderId="0" xfId="3" applyFont="1" applyFill="1" applyAlignment="1">
      <alignment vertical="top" wrapText="1"/>
    </xf>
    <xf numFmtId="174" fontId="6" fillId="0" borderId="0" xfId="3" applyNumberFormat="1" applyFont="1" applyFill="1" applyAlignment="1">
      <alignment horizontal="right" vertical="top" wrapText="1"/>
    </xf>
    <xf numFmtId="0" fontId="5" fillId="0" borderId="0" xfId="3" applyFont="1" applyFill="1" applyBorder="1" applyAlignment="1">
      <alignment horizontal="right" vertical="top" wrapText="1"/>
    </xf>
    <xf numFmtId="43" fontId="5" fillId="0" borderId="0" xfId="1" applyFont="1" applyFill="1" applyAlignment="1" applyProtection="1">
      <alignment horizontal="right" wrapText="1"/>
    </xf>
    <xf numFmtId="0" fontId="5" fillId="0" borderId="0" xfId="3" applyNumberFormat="1" applyFont="1" applyFill="1" applyAlignment="1" applyProtection="1">
      <alignment horizontal="right"/>
    </xf>
    <xf numFmtId="167" fontId="5" fillId="0" borderId="0" xfId="3" applyNumberFormat="1" applyFont="1" applyFill="1" applyAlignment="1">
      <alignment horizontal="right" vertical="top" wrapText="1"/>
    </xf>
    <xf numFmtId="167" fontId="5" fillId="0" borderId="0" xfId="3" applyNumberFormat="1" applyFont="1" applyFill="1" applyBorder="1" applyAlignment="1" applyProtection="1">
      <alignment horizontal="left" vertical="top" wrapText="1"/>
    </xf>
    <xf numFmtId="168" fontId="5" fillId="0" borderId="0" xfId="3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174" fontId="6" fillId="0" borderId="0" xfId="3" applyNumberFormat="1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Border="1"/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1" xfId="4" applyFont="1" applyFill="1" applyBorder="1" applyAlignment="1">
      <alignment horizontal="right"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0" xfId="4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Alignment="1">
      <alignment horizontal="right"/>
    </xf>
    <xf numFmtId="171" fontId="6" fillId="0" borderId="0" xfId="3" applyNumberFormat="1" applyFont="1" applyFill="1" applyAlignment="1">
      <alignment horizontal="right" vertical="top" wrapText="1"/>
    </xf>
    <xf numFmtId="0" fontId="5" fillId="0" borderId="0" xfId="4" applyNumberFormat="1" applyFont="1" applyFill="1" applyBorder="1" applyAlignment="1">
      <alignment horizontal="right"/>
    </xf>
    <xf numFmtId="0" fontId="5" fillId="0" borderId="0" xfId="4" applyFont="1" applyFill="1" applyBorder="1" applyAlignment="1" applyProtection="1">
      <alignment horizontal="left" vertical="top"/>
    </xf>
    <xf numFmtId="43" fontId="5" fillId="0" borderId="1" xfId="1" applyFont="1" applyFill="1" applyBorder="1" applyAlignment="1">
      <alignment horizontal="right" wrapText="1"/>
    </xf>
    <xf numFmtId="171" fontId="6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>
      <alignment vertical="top"/>
    </xf>
    <xf numFmtId="0" fontId="5" fillId="0" borderId="0" xfId="4" applyNumberFormat="1" applyFont="1" applyFill="1" applyBorder="1" applyAlignment="1" applyProtection="1">
      <alignment horizontal="right"/>
    </xf>
    <xf numFmtId="0" fontId="5" fillId="0" borderId="0" xfId="4" applyNumberFormat="1" applyFont="1" applyFill="1" applyAlignment="1" applyProtection="1">
      <alignment horizontal="right"/>
    </xf>
    <xf numFmtId="1" fontId="5" fillId="0" borderId="0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Alignment="1">
      <alignment horizontal="right" vertical="top" wrapText="1"/>
    </xf>
    <xf numFmtId="0" fontId="6" fillId="0" borderId="0" xfId="3" applyFont="1" applyFill="1" applyAlignment="1">
      <alignment vertical="top" wrapText="1"/>
    </xf>
    <xf numFmtId="0" fontId="6" fillId="0" borderId="0" xfId="8" applyNumberFormat="1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right" vertical="top" wrapText="1"/>
    </xf>
    <xf numFmtId="0" fontId="5" fillId="0" borderId="0" xfId="8" applyNumberFormat="1" applyFont="1" applyFill="1" applyBorder="1" applyAlignment="1" applyProtection="1">
      <alignment horizontal="left" vertical="top" wrapText="1"/>
    </xf>
    <xf numFmtId="1" fontId="5" fillId="0" borderId="0" xfId="4" applyNumberFormat="1" applyFont="1" applyFill="1" applyBorder="1" applyAlignment="1">
      <alignment horizontal="right" vertical="top" wrapText="1"/>
    </xf>
    <xf numFmtId="43" fontId="5" fillId="0" borderId="2" xfId="1" applyFont="1" applyFill="1" applyBorder="1" applyAlignment="1" applyProtection="1">
      <alignment horizontal="right" wrapText="1"/>
    </xf>
    <xf numFmtId="0" fontId="5" fillId="0" borderId="2" xfId="4" applyNumberFormat="1" applyFont="1" applyFill="1" applyBorder="1" applyAlignment="1" applyProtection="1">
      <alignment horizontal="right" wrapText="1"/>
    </xf>
    <xf numFmtId="0" fontId="5" fillId="0" borderId="0" xfId="4" applyNumberFormat="1" applyFont="1" applyFill="1" applyBorder="1" applyAlignment="1" applyProtection="1">
      <alignment horizontal="right" wrapText="1"/>
    </xf>
    <xf numFmtId="165" fontId="5" fillId="0" borderId="0" xfId="4" applyNumberFormat="1" applyFont="1" applyFill="1" applyBorder="1" applyAlignment="1">
      <alignment horizontal="right" vertical="top" wrapText="1"/>
    </xf>
    <xf numFmtId="174" fontId="6" fillId="0" borderId="0" xfId="4" applyNumberFormat="1" applyFont="1" applyFill="1" applyBorder="1" applyAlignment="1">
      <alignment horizontal="right" vertical="top" wrapText="1"/>
    </xf>
    <xf numFmtId="167" fontId="5" fillId="0" borderId="0" xfId="4" applyNumberFormat="1" applyFont="1" applyFill="1" applyBorder="1" applyAlignment="1">
      <alignment horizontal="right" vertical="top" wrapText="1"/>
    </xf>
    <xf numFmtId="165" fontId="5" fillId="0" borderId="0" xfId="4" applyNumberFormat="1" applyFont="1" applyFill="1" applyBorder="1" applyAlignment="1">
      <alignment horizontal="right" vertical="top"/>
    </xf>
    <xf numFmtId="168" fontId="5" fillId="0" borderId="0" xfId="4" applyNumberFormat="1" applyFont="1" applyFill="1" applyBorder="1" applyAlignment="1">
      <alignment horizontal="right" vertical="top" wrapText="1"/>
    </xf>
    <xf numFmtId="165" fontId="5" fillId="0" borderId="0" xfId="8" applyNumberFormat="1" applyFont="1" applyFill="1" applyBorder="1" applyAlignment="1" applyProtection="1">
      <alignment horizontal="right" vertical="top"/>
    </xf>
    <xf numFmtId="164" fontId="5" fillId="0" borderId="0" xfId="8" applyNumberFormat="1" applyFont="1" applyFill="1" applyBorder="1" applyAlignment="1" applyProtection="1">
      <alignment horizontal="left"/>
    </xf>
    <xf numFmtId="175" fontId="6" fillId="0" borderId="0" xfId="8" applyNumberFormat="1" applyFont="1" applyFill="1" applyAlignment="1" applyProtection="1">
      <alignment horizontal="right" vertical="top"/>
    </xf>
    <xf numFmtId="164" fontId="6" fillId="0" borderId="0" xfId="8" applyNumberFormat="1" applyFont="1" applyFill="1" applyAlignment="1" applyProtection="1">
      <alignment horizontal="left"/>
    </xf>
    <xf numFmtId="175" fontId="6" fillId="0" borderId="0" xfId="8" applyNumberFormat="1" applyFont="1" applyFill="1" applyBorder="1" applyAlignment="1" applyProtection="1">
      <alignment horizontal="right" vertical="top"/>
    </xf>
    <xf numFmtId="164" fontId="6" fillId="0" borderId="0" xfId="8" applyNumberFormat="1" applyFont="1" applyFill="1" applyBorder="1" applyAlignment="1" applyProtection="1">
      <alignment horizontal="left"/>
    </xf>
    <xf numFmtId="0" fontId="5" fillId="0" borderId="1" xfId="5" applyFont="1" applyFill="1" applyBorder="1" applyAlignment="1">
      <alignment horizontal="right" vertical="top" wrapText="1"/>
    </xf>
    <xf numFmtId="0" fontId="6" fillId="0" borderId="1" xfId="5" applyFont="1" applyFill="1" applyBorder="1" applyAlignment="1" applyProtection="1">
      <alignment horizontal="left"/>
    </xf>
    <xf numFmtId="0" fontId="6" fillId="0" borderId="0" xfId="3" applyFont="1" applyFill="1" applyBorder="1"/>
    <xf numFmtId="0" fontId="4" fillId="0" borderId="1" xfId="5" applyNumberFormat="1" applyFont="1" applyFill="1" applyBorder="1" applyAlignment="1" applyProtection="1">
      <alignment horizontal="left"/>
    </xf>
    <xf numFmtId="43" fontId="4" fillId="0" borderId="3" xfId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43" fontId="5" fillId="0" borderId="3" xfId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3" xfId="3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3" applyNumberFormat="1" applyFont="1" applyFill="1" applyBorder="1" applyAlignment="1" applyProtection="1">
      <alignment horizontal="right" wrapText="1"/>
    </xf>
    <xf numFmtId="0" fontId="4" fillId="0" borderId="3" xfId="3" applyNumberFormat="1" applyFont="1" applyFill="1" applyBorder="1" applyAlignment="1" applyProtection="1">
      <alignment horizontal="right" wrapText="1"/>
    </xf>
    <xf numFmtId="0" fontId="5" fillId="0" borderId="1" xfId="4" applyNumberFormat="1" applyFont="1" applyFill="1" applyBorder="1" applyAlignment="1">
      <alignment horizontal="right"/>
    </xf>
    <xf numFmtId="0" fontId="5" fillId="0" borderId="1" xfId="4" applyNumberFormat="1" applyFont="1" applyFill="1" applyBorder="1" applyAlignment="1">
      <alignment horizontal="right" wrapText="1"/>
    </xf>
    <xf numFmtId="43" fontId="5" fillId="0" borderId="3" xfId="1" applyFont="1" applyFill="1" applyBorder="1" applyAlignment="1">
      <alignment horizontal="right" wrapText="1"/>
    </xf>
    <xf numFmtId="0" fontId="5" fillId="0" borderId="3" xfId="4" applyNumberFormat="1" applyFont="1" applyFill="1" applyBorder="1" applyAlignment="1">
      <alignment horizontal="right" wrapText="1"/>
    </xf>
    <xf numFmtId="0" fontId="5" fillId="0" borderId="1" xfId="4" applyNumberFormat="1" applyFont="1" applyFill="1" applyBorder="1" applyAlignment="1" applyProtection="1">
      <alignment horizontal="right" vertical="top"/>
    </xf>
    <xf numFmtId="0" fontId="5" fillId="0" borderId="1" xfId="4" applyNumberFormat="1" applyFont="1" applyFill="1" applyBorder="1" applyAlignment="1" applyProtection="1">
      <alignment horizontal="right" wrapText="1"/>
    </xf>
    <xf numFmtId="0" fontId="5" fillId="0" borderId="3" xfId="4" applyNumberFormat="1" applyFont="1" applyFill="1" applyBorder="1" applyAlignment="1" applyProtection="1">
      <alignment horizontal="right" wrapText="1"/>
    </xf>
    <xf numFmtId="0" fontId="5" fillId="0" borderId="0" xfId="4" applyNumberFormat="1" applyFont="1" applyFill="1" applyBorder="1" applyAlignment="1" applyProtection="1">
      <alignment horizontal="right" vertical="top"/>
    </xf>
    <xf numFmtId="0" fontId="5" fillId="0" borderId="1" xfId="4" applyNumberFormat="1" applyFont="1" applyFill="1" applyBorder="1" applyAlignment="1" applyProtection="1">
      <alignment horizontal="right"/>
    </xf>
    <xf numFmtId="0" fontId="5" fillId="0" borderId="2" xfId="1" applyNumberFormat="1" applyFont="1" applyFill="1" applyBorder="1" applyAlignment="1" applyProtection="1">
      <alignment horizontal="right" wrapText="1"/>
    </xf>
    <xf numFmtId="0" fontId="4" fillId="0" borderId="3" xfId="5" applyNumberFormat="1" applyFont="1" applyFill="1" applyBorder="1" applyAlignment="1" applyProtection="1">
      <alignment horizontal="right" wrapText="1"/>
    </xf>
    <xf numFmtId="0" fontId="4" fillId="0" borderId="2" xfId="5" applyNumberFormat="1" applyFont="1" applyFill="1" applyBorder="1" applyAlignment="1" applyProtection="1">
      <alignment horizontal="right" wrapText="1"/>
    </xf>
    <xf numFmtId="0" fontId="5" fillId="0" borderId="3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Alignment="1" applyProtection="1">
      <alignment horizontal="right" wrapText="1"/>
    </xf>
    <xf numFmtId="0" fontId="4" fillId="0" borderId="1" xfId="5" applyNumberFormat="1" applyFont="1" applyFill="1" applyBorder="1" applyAlignment="1" applyProtection="1">
      <alignment horizontal="right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2" xfId="6" applyFont="1" applyFill="1" applyBorder="1" applyAlignment="1" applyProtection="1">
      <alignment horizontal="left" vertical="top" wrapText="1"/>
    </xf>
    <xf numFmtId="0" fontId="4" fillId="0" borderId="2" xfId="6" applyFont="1" applyFill="1" applyBorder="1" applyAlignment="1" applyProtection="1">
      <alignment horizontal="right" vertical="top" wrapText="1"/>
    </xf>
    <xf numFmtId="0" fontId="4" fillId="0" borderId="0" xfId="6" applyFont="1" applyFill="1" applyBorder="1" applyAlignment="1" applyProtection="1">
      <alignment horizontal="right" vertical="top" wrapText="1"/>
    </xf>
    <xf numFmtId="0" fontId="4" fillId="0" borderId="1" xfId="6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/>
    </xf>
    <xf numFmtId="43" fontId="4" fillId="0" borderId="1" xfId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172" fontId="3" fillId="0" borderId="1" xfId="3" applyNumberFormat="1" applyFont="1" applyFill="1" applyBorder="1" applyAlignment="1">
      <alignment horizontal="right" vertical="top" wrapText="1"/>
    </xf>
    <xf numFmtId="178" fontId="4" fillId="0" borderId="0" xfId="1" applyNumberFormat="1" applyFont="1" applyFill="1" applyBorder="1" applyAlignment="1" applyProtection="1">
      <alignment horizontal="right" wrapText="1"/>
    </xf>
    <xf numFmtId="178" fontId="4" fillId="0" borderId="2" xfId="1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 applyProtection="1">
      <alignment horizontal="right" wrapText="1"/>
    </xf>
    <xf numFmtId="174" fontId="6" fillId="0" borderId="1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0" fontId="4" fillId="0" borderId="1" xfId="3" applyNumberFormat="1" applyFont="1" applyFill="1" applyBorder="1" applyAlignment="1">
      <alignment horizontal="right" wrapText="1"/>
    </xf>
    <xf numFmtId="0" fontId="4" fillId="0" borderId="0" xfId="3" applyNumberFormat="1" applyFont="1" applyFill="1" applyBorder="1" applyAlignment="1">
      <alignment horizontal="right" wrapText="1"/>
    </xf>
    <xf numFmtId="0" fontId="4" fillId="0" borderId="0" xfId="3" applyNumberFormat="1" applyFont="1" applyFill="1" applyAlignment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0" xfId="4" applyNumberFormat="1" applyFont="1" applyFill="1" applyAlignment="1" applyProtection="1">
      <alignment horizontal="right" wrapText="1"/>
    </xf>
    <xf numFmtId="167" fontId="5" fillId="0" borderId="1" xfId="3" applyNumberFormat="1" applyFont="1" applyFill="1" applyBorder="1" applyAlignment="1">
      <alignment horizontal="right" vertical="top" wrapText="1"/>
    </xf>
    <xf numFmtId="0" fontId="5" fillId="0" borderId="1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/>
    </xf>
    <xf numFmtId="168" fontId="4" fillId="0" borderId="1" xfId="3" applyNumberFormat="1" applyFont="1" applyFill="1" applyBorder="1" applyAlignment="1">
      <alignment horizontal="right" vertical="top" wrapText="1"/>
    </xf>
    <xf numFmtId="49" fontId="4" fillId="0" borderId="0" xfId="3" applyNumberFormat="1" applyFont="1" applyFill="1" applyBorder="1" applyAlignment="1">
      <alignment horizontal="right" vertical="top" wrapText="1"/>
    </xf>
    <xf numFmtId="174" fontId="5" fillId="0" borderId="0" xfId="3" applyNumberFormat="1" applyFont="1" applyFill="1" applyBorder="1" applyAlignment="1">
      <alignment horizontal="right" vertical="top" wrapText="1"/>
    </xf>
    <xf numFmtId="176" fontId="4" fillId="0" borderId="0" xfId="3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>
      <alignment horizontal="right" vertical="top"/>
    </xf>
    <xf numFmtId="168" fontId="5" fillId="0" borderId="0" xfId="3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 wrapText="1"/>
    </xf>
    <xf numFmtId="168" fontId="5" fillId="0" borderId="0" xfId="4" applyNumberFormat="1" applyFont="1" applyFill="1" applyBorder="1" applyAlignment="1">
      <alignment horizontal="right" vertical="top"/>
    </xf>
    <xf numFmtId="169" fontId="5" fillId="0" borderId="0" xfId="8" applyNumberFormat="1" applyFont="1" applyFill="1" applyBorder="1" applyAlignment="1" applyProtection="1">
      <alignment horizontal="right" vertical="top"/>
    </xf>
    <xf numFmtId="168" fontId="4" fillId="0" borderId="0" xfId="5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0" fontId="5" fillId="0" borderId="1" xfId="3" applyFont="1" applyFill="1" applyBorder="1" applyAlignment="1">
      <alignment horizontal="right" vertical="top" wrapText="1"/>
    </xf>
    <xf numFmtId="0" fontId="5" fillId="0" borderId="1" xfId="3" applyFont="1" applyFill="1" applyBorder="1" applyAlignment="1">
      <alignment vertical="top" wrapText="1"/>
    </xf>
    <xf numFmtId="0" fontId="4" fillId="0" borderId="1" xfId="3" applyFont="1" applyFill="1" applyBorder="1" applyAlignment="1">
      <alignment vertical="top" wrapText="1"/>
    </xf>
    <xf numFmtId="0" fontId="4" fillId="0" borderId="1" xfId="4" applyFont="1" applyFill="1" applyBorder="1" applyAlignment="1">
      <alignment horizontal="left" vertical="top"/>
    </xf>
    <xf numFmtId="168" fontId="5" fillId="0" borderId="1" xfId="3" applyNumberFormat="1" applyFont="1" applyFill="1" applyBorder="1" applyAlignment="1">
      <alignment horizontal="right" vertical="top"/>
    </xf>
    <xf numFmtId="0" fontId="5" fillId="0" borderId="1" xfId="3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165" fontId="5" fillId="0" borderId="1" xfId="4" applyNumberFormat="1" applyFont="1" applyFill="1" applyBorder="1" applyAlignment="1">
      <alignment horizontal="right" vertical="top" wrapText="1"/>
    </xf>
    <xf numFmtId="168" fontId="5" fillId="0" borderId="1" xfId="4" applyNumberFormat="1" applyFont="1" applyFill="1" applyBorder="1" applyAlignment="1">
      <alignment horizontal="right" vertical="top"/>
    </xf>
    <xf numFmtId="0" fontId="6" fillId="0" borderId="3" xfId="3" applyFont="1" applyFill="1" applyBorder="1" applyAlignment="1">
      <alignment horizontal="right" vertical="top" wrapText="1"/>
    </xf>
    <xf numFmtId="0" fontId="6" fillId="0" borderId="3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vertical="top" wrapText="1"/>
    </xf>
    <xf numFmtId="0" fontId="4" fillId="0" borderId="2" xfId="5" applyNumberFormat="1" applyFont="1" applyFill="1" applyBorder="1" applyAlignment="1" applyProtection="1">
      <alignment horizontal="center"/>
    </xf>
  </cellXfs>
  <cellStyles count="9">
    <cellStyle name="Comma" xfId="1" builtinId="3"/>
    <cellStyle name="Normal" xfId="0" builtinId="0"/>
    <cellStyle name="Normal_BUDGET FOR  03-04 10-02-03" xfId="2"/>
    <cellStyle name="Normal_budget for 03-04" xfId="3"/>
    <cellStyle name="Normal_BUDGET2000" xfId="4"/>
    <cellStyle name="Normal_BUDGET-2000" xfId="5"/>
    <cellStyle name="Normal_budgetDocNIC02-03" xfId="6"/>
    <cellStyle name="Normal_DEMAND17" xfId="7"/>
    <cellStyle name="Normal_RECEIP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3240843507214266E-2"/>
          <c:y val="3.4257748776509209E-2"/>
          <c:w val="0.84683684794672587"/>
          <c:h val="0.46003262642740622"/>
        </c:manualLayout>
      </c:layout>
      <c:barChart>
        <c:barDir val="col"/>
        <c:grouping val="clustered"/>
        <c:ser>
          <c:idx val="0"/>
          <c:order val="0"/>
          <c:tx>
            <c:strRef>
              <c:f>'dem10'!$A$327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'dem10'!$B$325:$L$326</c:f>
              <c:multiLvlStrCache>
                <c:ptCount val="11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 -   </c:v>
                  </c:pt>
                  <c:pt idx="3">
                    <c:v>109698</c:v>
                  </c:pt>
                  <c:pt idx="4">
                    <c:v> -   </c:v>
                  </c:pt>
                  <c:pt idx="5">
                    <c:v>143630</c:v>
                  </c:pt>
                  <c:pt idx="6">
                    <c:v> -   </c:v>
                  </c:pt>
                  <c:pt idx="7">
                    <c:v>143630</c:v>
                  </c:pt>
                  <c:pt idx="8">
                    <c:v> -   </c:v>
                  </c:pt>
                  <c:pt idx="9">
                    <c:v>185000</c:v>
                  </c:pt>
                  <c:pt idx="10">
                    <c:v>185000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'dem10'!$B$327:$L$327</c:f>
              <c:numCache>
                <c:formatCode>General</c:formatCode>
                <c:ptCount val="11"/>
                <c:pt idx="0" formatCode="0#.###">
                  <c:v>1.117</c:v>
                </c:pt>
                <c:pt idx="1">
                  <c:v>0</c:v>
                </c:pt>
                <c:pt idx="2" formatCode="_(* #,##0.00_);_(* \(#,##0.00\);_(* &quot;-&quot;??_);_(@_)">
                  <c:v>0</c:v>
                </c:pt>
                <c:pt idx="3">
                  <c:v>109698</c:v>
                </c:pt>
                <c:pt idx="4" formatCode="_(* #,##0.00_);_(* \(#,##0.00\);_(* &quot;-&quot;??_);_(@_)">
                  <c:v>0</c:v>
                </c:pt>
                <c:pt idx="5">
                  <c:v>143630</c:v>
                </c:pt>
                <c:pt idx="6" formatCode="_(* #,##0.00_);_(* \(#,##0.00\);_(* &quot;-&quot;??_);_(@_)">
                  <c:v>0</c:v>
                </c:pt>
                <c:pt idx="7">
                  <c:v>143630</c:v>
                </c:pt>
                <c:pt idx="8" formatCode="_(* #,##0.00_);_(* \(#,##0.00\);_(* &quot;-&quot;??_);_(@_)">
                  <c:v>0</c:v>
                </c:pt>
                <c:pt idx="9">
                  <c:v>185000</c:v>
                </c:pt>
                <c:pt idx="10">
                  <c:v>185000</c:v>
                </c:pt>
              </c:numCache>
            </c:numRef>
          </c:val>
        </c:ser>
        <c:ser>
          <c:idx val="1"/>
          <c:order val="1"/>
          <c:tx>
            <c:strRef>
              <c:f>'dem10'!$A$328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'dem10'!$B$325:$L$326</c:f>
              <c:multiLvlStrCache>
                <c:ptCount val="11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 -   </c:v>
                  </c:pt>
                  <c:pt idx="3">
                    <c:v>109698</c:v>
                  </c:pt>
                  <c:pt idx="4">
                    <c:v> -   </c:v>
                  </c:pt>
                  <c:pt idx="5">
                    <c:v>143630</c:v>
                  </c:pt>
                  <c:pt idx="6">
                    <c:v> -   </c:v>
                  </c:pt>
                  <c:pt idx="7">
                    <c:v>143630</c:v>
                  </c:pt>
                  <c:pt idx="8">
                    <c:v> -   </c:v>
                  </c:pt>
                  <c:pt idx="9">
                    <c:v>185000</c:v>
                  </c:pt>
                  <c:pt idx="10">
                    <c:v>185000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'dem10'!$B$328:$L$328</c:f>
              <c:numCache>
                <c:formatCode>General</c:formatCode>
                <c:ptCount val="11"/>
                <c:pt idx="0" formatCode="0#">
                  <c:v>1</c:v>
                </c:pt>
                <c:pt idx="1">
                  <c:v>0</c:v>
                </c:pt>
                <c:pt idx="2" formatCode="_(* #,##0.00_);_(* \(#,##0.00\);_(* &quot;-&quot;??_);_(@_)">
                  <c:v>0</c:v>
                </c:pt>
                <c:pt idx="3">
                  <c:v>2242313</c:v>
                </c:pt>
                <c:pt idx="4" formatCode="_(* #,##0.00_);_(* \(#,##0.00\);_(* &quot;-&quot;??_);_(@_)">
                  <c:v>0</c:v>
                </c:pt>
                <c:pt idx="5">
                  <c:v>2809510</c:v>
                </c:pt>
                <c:pt idx="6" formatCode="_(* #,##0.00_);_(* \(#,##0.00\);_(* &quot;-&quot;??_);_(@_)">
                  <c:v>0</c:v>
                </c:pt>
                <c:pt idx="7">
                  <c:v>2809510</c:v>
                </c:pt>
                <c:pt idx="8" formatCode="_(* #,##0.00_);_(* \(#,##0.00\);_(* &quot;-&quot;??_);_(@_)">
                  <c:v>0</c:v>
                </c:pt>
                <c:pt idx="9">
                  <c:v>3285000</c:v>
                </c:pt>
                <c:pt idx="10">
                  <c:v>3285000</c:v>
                </c:pt>
              </c:numCache>
            </c:numRef>
          </c:val>
        </c:ser>
        <c:ser>
          <c:idx val="2"/>
          <c:order val="2"/>
          <c:tx>
            <c:strRef>
              <c:f>'dem10'!$A$329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'dem10'!$B$325:$L$326</c:f>
              <c:multiLvlStrCache>
                <c:ptCount val="11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 -   </c:v>
                  </c:pt>
                  <c:pt idx="3">
                    <c:v>109698</c:v>
                  </c:pt>
                  <c:pt idx="4">
                    <c:v> -   </c:v>
                  </c:pt>
                  <c:pt idx="5">
                    <c:v>143630</c:v>
                  </c:pt>
                  <c:pt idx="6">
                    <c:v> -   </c:v>
                  </c:pt>
                  <c:pt idx="7">
                    <c:v>143630</c:v>
                  </c:pt>
                  <c:pt idx="8">
                    <c:v> -   </c:v>
                  </c:pt>
                  <c:pt idx="9">
                    <c:v>185000</c:v>
                  </c:pt>
                  <c:pt idx="10">
                    <c:v>185000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'dem10'!$B$329:$L$329</c:f>
              <c:numCache>
                <c:formatCode>General</c:formatCode>
                <c:ptCount val="11"/>
                <c:pt idx="0">
                  <c:v>2071</c:v>
                </c:pt>
                <c:pt idx="1">
                  <c:v>0</c:v>
                </c:pt>
                <c:pt idx="2" formatCode="_(* #,##0.00_);_(* \(#,##0.00\);_(* &quot;-&quot;??_);_(@_)">
                  <c:v>0</c:v>
                </c:pt>
                <c:pt idx="3">
                  <c:v>2242313</c:v>
                </c:pt>
                <c:pt idx="4" formatCode="_(* #,##0.00_);_(* \(#,##0.00\);_(* &quot;-&quot;??_);_(@_)">
                  <c:v>0</c:v>
                </c:pt>
                <c:pt idx="5">
                  <c:v>2809510</c:v>
                </c:pt>
                <c:pt idx="6" formatCode="_(* #,##0.00_);_(* \(#,##0.00\);_(* &quot;-&quot;??_);_(@_)">
                  <c:v>0</c:v>
                </c:pt>
                <c:pt idx="7">
                  <c:v>2809510</c:v>
                </c:pt>
                <c:pt idx="8" formatCode="_(* #,##0.00_);_(* \(#,##0.00\);_(* &quot;-&quot;??_);_(@_)">
                  <c:v>0</c:v>
                </c:pt>
                <c:pt idx="9">
                  <c:v>3285000</c:v>
                </c:pt>
                <c:pt idx="10">
                  <c:v>3285000</c:v>
                </c:pt>
              </c:numCache>
            </c:numRef>
          </c:val>
        </c:ser>
        <c:axId val="66087936"/>
        <c:axId val="66093824"/>
      </c:barChart>
      <c:catAx>
        <c:axId val="660879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93824"/>
        <c:crosses val="autoZero"/>
        <c:auto val="1"/>
        <c:lblAlgn val="ctr"/>
        <c:lblOffset val="100"/>
        <c:tickLblSkip val="1"/>
        <c:tickMarkSkip val="1"/>
      </c:catAx>
      <c:valAx>
        <c:axId val="66093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#.##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8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104560622914979"/>
          <c:y val="0.46837606837607088"/>
          <c:w val="5.3392658509454953E-2"/>
          <c:h val="0.1042735042735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3240843507214266E-2"/>
          <c:y val="3.4257748776509209E-2"/>
          <c:w val="0.84683684794672587"/>
          <c:h val="0.46003262642740622"/>
        </c:manualLayout>
      </c:layout>
      <c:barChart>
        <c:barDir val="col"/>
        <c:grouping val="clustered"/>
        <c:ser>
          <c:idx val="0"/>
          <c:order val="0"/>
          <c:tx>
            <c:strRef>
              <c:f>'dem10'!$A$327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'dem10'!$B$325:$L$326</c:f>
              <c:multiLvlStrCache>
                <c:ptCount val="11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 -   </c:v>
                  </c:pt>
                  <c:pt idx="3">
                    <c:v>109698</c:v>
                  </c:pt>
                  <c:pt idx="4">
                    <c:v> -   </c:v>
                  </c:pt>
                  <c:pt idx="5">
                    <c:v>143630</c:v>
                  </c:pt>
                  <c:pt idx="6">
                    <c:v> -   </c:v>
                  </c:pt>
                  <c:pt idx="7">
                    <c:v>143630</c:v>
                  </c:pt>
                  <c:pt idx="8">
                    <c:v> -   </c:v>
                  </c:pt>
                  <c:pt idx="9">
                    <c:v>185000</c:v>
                  </c:pt>
                  <c:pt idx="10">
                    <c:v>185000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'dem10'!$B$327:$L$327</c:f>
              <c:numCache>
                <c:formatCode>General</c:formatCode>
                <c:ptCount val="11"/>
                <c:pt idx="0" formatCode="0#.###">
                  <c:v>1.117</c:v>
                </c:pt>
                <c:pt idx="1">
                  <c:v>0</c:v>
                </c:pt>
                <c:pt idx="2" formatCode="_(* #,##0.00_);_(* \(#,##0.00\);_(* &quot;-&quot;??_);_(@_)">
                  <c:v>0</c:v>
                </c:pt>
                <c:pt idx="3">
                  <c:v>109698</c:v>
                </c:pt>
                <c:pt idx="4" formatCode="_(* #,##0.00_);_(* \(#,##0.00\);_(* &quot;-&quot;??_);_(@_)">
                  <c:v>0</c:v>
                </c:pt>
                <c:pt idx="5">
                  <c:v>143630</c:v>
                </c:pt>
                <c:pt idx="6" formatCode="_(* #,##0.00_);_(* \(#,##0.00\);_(* &quot;-&quot;??_);_(@_)">
                  <c:v>0</c:v>
                </c:pt>
                <c:pt idx="7">
                  <c:v>143630</c:v>
                </c:pt>
                <c:pt idx="8" formatCode="_(* #,##0.00_);_(* \(#,##0.00\);_(* &quot;-&quot;??_);_(@_)">
                  <c:v>0</c:v>
                </c:pt>
                <c:pt idx="9">
                  <c:v>185000</c:v>
                </c:pt>
                <c:pt idx="10">
                  <c:v>185000</c:v>
                </c:pt>
              </c:numCache>
            </c:numRef>
          </c:val>
        </c:ser>
        <c:ser>
          <c:idx val="1"/>
          <c:order val="1"/>
          <c:tx>
            <c:strRef>
              <c:f>'dem10'!$A$328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'dem10'!$B$325:$L$326</c:f>
              <c:multiLvlStrCache>
                <c:ptCount val="11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 -   </c:v>
                  </c:pt>
                  <c:pt idx="3">
                    <c:v>109698</c:v>
                  </c:pt>
                  <c:pt idx="4">
                    <c:v> -   </c:v>
                  </c:pt>
                  <c:pt idx="5">
                    <c:v>143630</c:v>
                  </c:pt>
                  <c:pt idx="6">
                    <c:v> -   </c:v>
                  </c:pt>
                  <c:pt idx="7">
                    <c:v>143630</c:v>
                  </c:pt>
                  <c:pt idx="8">
                    <c:v> -   </c:v>
                  </c:pt>
                  <c:pt idx="9">
                    <c:v>185000</c:v>
                  </c:pt>
                  <c:pt idx="10">
                    <c:v>185000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'dem10'!$B$328:$L$328</c:f>
              <c:numCache>
                <c:formatCode>General</c:formatCode>
                <c:ptCount val="11"/>
                <c:pt idx="0" formatCode="0#">
                  <c:v>1</c:v>
                </c:pt>
                <c:pt idx="1">
                  <c:v>0</c:v>
                </c:pt>
                <c:pt idx="2" formatCode="_(* #,##0.00_);_(* \(#,##0.00\);_(* &quot;-&quot;??_);_(@_)">
                  <c:v>0</c:v>
                </c:pt>
                <c:pt idx="3">
                  <c:v>2242313</c:v>
                </c:pt>
                <c:pt idx="4" formatCode="_(* #,##0.00_);_(* \(#,##0.00\);_(* &quot;-&quot;??_);_(@_)">
                  <c:v>0</c:v>
                </c:pt>
                <c:pt idx="5">
                  <c:v>2809510</c:v>
                </c:pt>
                <c:pt idx="6" formatCode="_(* #,##0.00_);_(* \(#,##0.00\);_(* &quot;-&quot;??_);_(@_)">
                  <c:v>0</c:v>
                </c:pt>
                <c:pt idx="7">
                  <c:v>2809510</c:v>
                </c:pt>
                <c:pt idx="8" formatCode="_(* #,##0.00_);_(* \(#,##0.00\);_(* &quot;-&quot;??_);_(@_)">
                  <c:v>0</c:v>
                </c:pt>
                <c:pt idx="9">
                  <c:v>3285000</c:v>
                </c:pt>
                <c:pt idx="10">
                  <c:v>3285000</c:v>
                </c:pt>
              </c:numCache>
            </c:numRef>
          </c:val>
        </c:ser>
        <c:ser>
          <c:idx val="2"/>
          <c:order val="2"/>
          <c:tx>
            <c:strRef>
              <c:f>'dem10'!$A$329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'dem10'!$B$325:$L$326</c:f>
              <c:multiLvlStrCache>
                <c:ptCount val="11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 -   </c:v>
                  </c:pt>
                  <c:pt idx="3">
                    <c:v>109698</c:v>
                  </c:pt>
                  <c:pt idx="4">
                    <c:v> -   </c:v>
                  </c:pt>
                  <c:pt idx="5">
                    <c:v>143630</c:v>
                  </c:pt>
                  <c:pt idx="6">
                    <c:v> -   </c:v>
                  </c:pt>
                  <c:pt idx="7">
                    <c:v>143630</c:v>
                  </c:pt>
                  <c:pt idx="8">
                    <c:v> -   </c:v>
                  </c:pt>
                  <c:pt idx="9">
                    <c:v>185000</c:v>
                  </c:pt>
                  <c:pt idx="10">
                    <c:v>185000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'dem10'!$B$329:$L$329</c:f>
              <c:numCache>
                <c:formatCode>General</c:formatCode>
                <c:ptCount val="11"/>
                <c:pt idx="0">
                  <c:v>2071</c:v>
                </c:pt>
                <c:pt idx="1">
                  <c:v>0</c:v>
                </c:pt>
                <c:pt idx="2" formatCode="_(* #,##0.00_);_(* \(#,##0.00\);_(* &quot;-&quot;??_);_(@_)">
                  <c:v>0</c:v>
                </c:pt>
                <c:pt idx="3">
                  <c:v>2242313</c:v>
                </c:pt>
                <c:pt idx="4" formatCode="_(* #,##0.00_);_(* \(#,##0.00\);_(* &quot;-&quot;??_);_(@_)">
                  <c:v>0</c:v>
                </c:pt>
                <c:pt idx="5">
                  <c:v>2809510</c:v>
                </c:pt>
                <c:pt idx="6" formatCode="_(* #,##0.00_);_(* \(#,##0.00\);_(* &quot;-&quot;??_);_(@_)">
                  <c:v>0</c:v>
                </c:pt>
                <c:pt idx="7">
                  <c:v>2809510</c:v>
                </c:pt>
                <c:pt idx="8" formatCode="_(* #,##0.00_);_(* \(#,##0.00\);_(* &quot;-&quot;??_);_(@_)">
                  <c:v>0</c:v>
                </c:pt>
                <c:pt idx="9">
                  <c:v>3285000</c:v>
                </c:pt>
                <c:pt idx="10">
                  <c:v>3285000</c:v>
                </c:pt>
              </c:numCache>
            </c:numRef>
          </c:val>
        </c:ser>
        <c:axId val="66119552"/>
        <c:axId val="66121088"/>
      </c:barChart>
      <c:catAx>
        <c:axId val="661195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21088"/>
        <c:crosses val="autoZero"/>
        <c:auto val="1"/>
        <c:lblAlgn val="ctr"/>
        <c:lblOffset val="100"/>
        <c:tickLblSkip val="1"/>
        <c:tickMarkSkip val="1"/>
      </c:catAx>
      <c:valAx>
        <c:axId val="66121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#.##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19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104560622914979"/>
          <c:y val="0.46837606837607088"/>
          <c:w val="5.3392658509454953E-2"/>
          <c:h val="0.1042735042735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38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/>
  <sheetViews>
    <sheetView zoomScale="13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45" transitionEvaluation="1" codeName="Sheet3"/>
  <dimension ref="A1:L506"/>
  <sheetViews>
    <sheetView tabSelected="1" view="pageBreakPreview" topLeftCell="A445" zoomScaleNormal="85" zoomScaleSheetLayoutView="100" workbookViewId="0">
      <selection activeCell="A507" sqref="A507:L532"/>
    </sheetView>
  </sheetViews>
  <sheetFormatPr defaultColWidth="14.140625" defaultRowHeight="12.75"/>
  <cols>
    <col min="1" max="1" width="6.42578125" style="65" customWidth="1"/>
    <col min="2" max="2" width="8.140625" style="73" customWidth="1"/>
    <col min="3" max="3" width="34.5703125" style="38" customWidth="1"/>
    <col min="4" max="4" width="8.5703125" style="38" customWidth="1"/>
    <col min="5" max="5" width="9.42578125" style="34" customWidth="1"/>
    <col min="6" max="6" width="8.42578125" style="38" customWidth="1"/>
    <col min="7" max="7" width="8.5703125" style="38" customWidth="1"/>
    <col min="8" max="8" width="8.5703125" style="39" customWidth="1"/>
    <col min="9" max="9" width="8.42578125" style="34" customWidth="1"/>
    <col min="10" max="10" width="8.5703125" style="34" customWidth="1"/>
    <col min="11" max="11" width="9.140625" style="34" customWidth="1"/>
    <col min="12" max="12" width="8.42578125" style="34" customWidth="1"/>
    <col min="13" max="16384" width="14.140625" style="38"/>
  </cols>
  <sheetData>
    <row r="1" spans="1:12" ht="13.35" customHeight="1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3.35" customHeight="1">
      <c r="A2" s="282" t="s">
        <v>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2">
      <c r="A3" s="40"/>
      <c r="B3" s="41"/>
      <c r="C3" s="255"/>
      <c r="D3" s="255"/>
      <c r="E3" s="1"/>
      <c r="F3" s="255"/>
      <c r="G3" s="255"/>
      <c r="H3" s="2"/>
      <c r="I3" s="1"/>
      <c r="J3" s="1"/>
      <c r="K3" s="1"/>
      <c r="L3" s="1"/>
    </row>
    <row r="4" spans="1:12">
      <c r="A4" s="42"/>
      <c r="B4" s="43"/>
      <c r="C4" s="255"/>
      <c r="D4" s="3" t="s">
        <v>209</v>
      </c>
      <c r="E4" s="4"/>
      <c r="F4" s="255"/>
      <c r="G4" s="255"/>
      <c r="H4" s="2"/>
      <c r="I4" s="1"/>
      <c r="J4" s="1"/>
      <c r="K4" s="1"/>
      <c r="L4" s="1"/>
    </row>
    <row r="5" spans="1:12">
      <c r="A5" s="42"/>
      <c r="B5" s="43"/>
      <c r="C5" s="255"/>
      <c r="D5" s="3" t="s">
        <v>221</v>
      </c>
      <c r="E5" s="5">
        <v>2020</v>
      </c>
      <c r="F5" s="6" t="s">
        <v>2</v>
      </c>
      <c r="G5" s="7"/>
      <c r="H5" s="2"/>
      <c r="I5" s="1"/>
      <c r="J5" s="1"/>
      <c r="K5" s="1"/>
      <c r="L5" s="1"/>
    </row>
    <row r="6" spans="1:12">
      <c r="A6" s="42"/>
      <c r="B6" s="43"/>
      <c r="C6" s="255"/>
      <c r="D6" s="3" t="s">
        <v>3</v>
      </c>
      <c r="E6" s="5">
        <v>2030</v>
      </c>
      <c r="F6" s="6" t="s">
        <v>4</v>
      </c>
      <c r="G6" s="7"/>
      <c r="H6" s="2"/>
      <c r="I6" s="1"/>
      <c r="J6" s="1"/>
      <c r="K6" s="1"/>
      <c r="L6" s="1"/>
    </row>
    <row r="7" spans="1:12" s="44" customFormat="1">
      <c r="A7" s="42"/>
      <c r="B7" s="43"/>
      <c r="C7" s="8"/>
      <c r="D7" s="8" t="s">
        <v>5</v>
      </c>
      <c r="E7" s="5">
        <v>2040</v>
      </c>
      <c r="F7" s="6" t="s">
        <v>6</v>
      </c>
      <c r="G7" s="9"/>
      <c r="H7" s="2"/>
      <c r="I7" s="1"/>
      <c r="J7" s="1"/>
      <c r="K7" s="1"/>
      <c r="L7" s="1"/>
    </row>
    <row r="8" spans="1:12" s="44" customFormat="1">
      <c r="A8" s="42"/>
      <c r="B8" s="43"/>
      <c r="C8" s="8"/>
      <c r="D8" s="10"/>
      <c r="E8" s="11">
        <v>2045</v>
      </c>
      <c r="F8" s="284" t="s">
        <v>192</v>
      </c>
      <c r="G8" s="284"/>
      <c r="H8" s="284"/>
      <c r="I8" s="284"/>
      <c r="J8" s="284"/>
      <c r="K8" s="1"/>
      <c r="L8" s="1"/>
    </row>
    <row r="9" spans="1:12" s="44" customFormat="1" ht="13.5">
      <c r="A9" s="42"/>
      <c r="B9" s="43"/>
      <c r="C9" s="8"/>
      <c r="D9" s="10" t="s">
        <v>222</v>
      </c>
      <c r="E9" s="134">
        <v>2048</v>
      </c>
      <c r="F9" s="135" t="s">
        <v>7</v>
      </c>
      <c r="G9" s="136"/>
      <c r="H9" s="127"/>
      <c r="I9" s="14"/>
      <c r="J9" s="14"/>
      <c r="K9" s="14"/>
      <c r="L9" s="14"/>
    </row>
    <row r="10" spans="1:12" s="44" customFormat="1" ht="13.5">
      <c r="A10" s="42"/>
      <c r="B10" s="43"/>
      <c r="C10" s="8"/>
      <c r="D10" s="13"/>
      <c r="E10" s="134">
        <v>2049</v>
      </c>
      <c r="F10" s="135" t="s">
        <v>8</v>
      </c>
      <c r="G10" s="136"/>
      <c r="H10" s="127"/>
      <c r="I10" s="14"/>
      <c r="J10" s="14"/>
      <c r="K10" s="14"/>
      <c r="L10" s="14"/>
    </row>
    <row r="11" spans="1:12" s="44" customFormat="1">
      <c r="A11" s="42"/>
      <c r="B11" s="43"/>
      <c r="C11" s="8"/>
      <c r="D11" s="10" t="s">
        <v>9</v>
      </c>
      <c r="E11" s="5">
        <v>2052</v>
      </c>
      <c r="F11" s="12" t="s">
        <v>10</v>
      </c>
      <c r="G11" s="13"/>
      <c r="H11" s="10"/>
      <c r="I11" s="14"/>
      <c r="J11" s="14"/>
      <c r="K11" s="14"/>
      <c r="L11" s="14"/>
    </row>
    <row r="12" spans="1:12" s="44" customFormat="1">
      <c r="A12" s="42"/>
      <c r="B12" s="43"/>
      <c r="C12" s="8"/>
      <c r="D12" s="10"/>
      <c r="E12" s="5">
        <v>2054</v>
      </c>
      <c r="F12" s="12" t="s">
        <v>11</v>
      </c>
      <c r="G12" s="13"/>
      <c r="H12" s="10"/>
      <c r="I12" s="14"/>
      <c r="J12" s="14"/>
      <c r="K12" s="14"/>
      <c r="L12" s="14"/>
    </row>
    <row r="13" spans="1:12" s="44" customFormat="1">
      <c r="A13" s="42"/>
      <c r="B13" s="43"/>
      <c r="C13" s="3"/>
      <c r="D13" s="15" t="s">
        <v>12</v>
      </c>
      <c r="E13" s="5">
        <v>2071</v>
      </c>
      <c r="F13" s="12" t="s">
        <v>13</v>
      </c>
      <c r="G13" s="13"/>
      <c r="H13" s="10"/>
      <c r="I13" s="14"/>
      <c r="J13" s="14"/>
      <c r="K13" s="14"/>
      <c r="L13" s="14"/>
    </row>
    <row r="14" spans="1:12" s="44" customFormat="1">
      <c r="A14" s="42"/>
      <c r="B14" s="43"/>
      <c r="C14" s="3"/>
      <c r="D14" s="15"/>
      <c r="E14" s="5">
        <v>2075</v>
      </c>
      <c r="F14" s="12" t="s">
        <v>14</v>
      </c>
      <c r="G14" s="13"/>
      <c r="H14" s="10"/>
      <c r="I14" s="14"/>
      <c r="J14" s="14"/>
      <c r="K14" s="14"/>
      <c r="L14" s="14"/>
    </row>
    <row r="15" spans="1:12" s="44" customFormat="1">
      <c r="A15" s="42"/>
      <c r="B15" s="43"/>
      <c r="C15" s="9"/>
      <c r="D15" s="10" t="s">
        <v>218</v>
      </c>
      <c r="E15" s="5">
        <v>2235</v>
      </c>
      <c r="F15" s="13" t="s">
        <v>15</v>
      </c>
      <c r="G15" s="13"/>
      <c r="H15" s="10"/>
      <c r="I15" s="14"/>
      <c r="J15" s="14"/>
      <c r="K15" s="14"/>
      <c r="L15" s="14"/>
    </row>
    <row r="16" spans="1:12" s="44" customFormat="1" ht="13.5">
      <c r="A16" s="42"/>
      <c r="B16" s="43"/>
      <c r="C16" s="9"/>
      <c r="D16" s="10" t="s">
        <v>211</v>
      </c>
      <c r="E16" s="137">
        <v>6003</v>
      </c>
      <c r="F16" s="138" t="s">
        <v>16</v>
      </c>
      <c r="G16" s="136"/>
      <c r="H16" s="127"/>
      <c r="I16" s="14"/>
      <c r="J16" s="14"/>
      <c r="K16" s="14"/>
      <c r="L16" s="14"/>
    </row>
    <row r="17" spans="1:12" s="44" customFormat="1" ht="13.5">
      <c r="A17" s="42"/>
      <c r="B17" s="43"/>
      <c r="C17" s="9"/>
      <c r="D17" s="127"/>
      <c r="E17" s="137">
        <v>6004</v>
      </c>
      <c r="F17" s="138" t="s">
        <v>17</v>
      </c>
      <c r="G17" s="136"/>
      <c r="H17" s="127"/>
      <c r="I17" s="14"/>
      <c r="J17" s="14"/>
      <c r="K17" s="14"/>
      <c r="L17" s="14"/>
    </row>
    <row r="18" spans="1:12" s="44" customFormat="1">
      <c r="A18" s="42"/>
      <c r="B18" s="43"/>
      <c r="C18" s="9"/>
      <c r="D18" s="10" t="s">
        <v>210</v>
      </c>
      <c r="E18" s="108">
        <v>7610</v>
      </c>
      <c r="F18" s="109" t="s">
        <v>18</v>
      </c>
      <c r="G18" s="13"/>
      <c r="H18" s="10"/>
      <c r="I18" s="4"/>
      <c r="J18" s="4"/>
      <c r="K18" s="14"/>
      <c r="L18" s="14"/>
    </row>
    <row r="19" spans="1:12" s="44" customFormat="1">
      <c r="A19" s="45" t="s">
        <v>276</v>
      </c>
      <c r="B19" s="43"/>
      <c r="C19" s="3"/>
      <c r="D19" s="15"/>
      <c r="E19" s="13"/>
      <c r="F19" s="13"/>
      <c r="G19" s="13"/>
      <c r="H19" s="10"/>
      <c r="I19" s="14"/>
      <c r="J19" s="14"/>
      <c r="K19" s="14"/>
      <c r="L19" s="14"/>
    </row>
    <row r="20" spans="1:12">
      <c r="A20" s="46"/>
      <c r="B20" s="43"/>
      <c r="C20" s="7"/>
      <c r="D20" s="16"/>
      <c r="E20" s="1" t="s">
        <v>19</v>
      </c>
      <c r="F20" s="1" t="s">
        <v>20</v>
      </c>
      <c r="G20" s="1" t="s">
        <v>29</v>
      </c>
      <c r="H20" s="10"/>
      <c r="I20" s="4"/>
      <c r="J20" s="4"/>
      <c r="K20" s="4"/>
      <c r="L20" s="4"/>
    </row>
    <row r="21" spans="1:12" ht="13.5">
      <c r="A21" s="46"/>
      <c r="B21" s="43"/>
      <c r="C21" s="7"/>
      <c r="D21" s="134" t="s">
        <v>21</v>
      </c>
      <c r="E21" s="256">
        <f>L372</f>
        <v>2539027</v>
      </c>
      <c r="F21" s="256">
        <f>L501-L372</f>
        <v>889998</v>
      </c>
      <c r="G21" s="256">
        <f>F21+E21</f>
        <v>3429025</v>
      </c>
      <c r="H21" s="10"/>
      <c r="I21" s="4"/>
      <c r="J21" s="4"/>
      <c r="K21" s="4"/>
      <c r="L21" s="4"/>
    </row>
    <row r="22" spans="1:12">
      <c r="A22" s="42"/>
      <c r="B22" s="43"/>
      <c r="C22" s="7"/>
      <c r="D22" s="1" t="s">
        <v>22</v>
      </c>
      <c r="E22" s="1">
        <f>L373</f>
        <v>11456080</v>
      </c>
      <c r="F22" s="1">
        <f>L502-L373</f>
        <v>5500</v>
      </c>
      <c r="G22" s="1">
        <f>F22+E22</f>
        <v>11461580</v>
      </c>
      <c r="H22" s="10"/>
      <c r="I22" s="4"/>
      <c r="J22" s="4"/>
      <c r="K22" s="4"/>
      <c r="L22" s="4"/>
    </row>
    <row r="23" spans="1:12">
      <c r="A23" s="47" t="s">
        <v>204</v>
      </c>
      <c r="B23" s="43"/>
      <c r="C23" s="6"/>
      <c r="D23" s="4"/>
      <c r="E23" s="4"/>
      <c r="F23" s="4"/>
      <c r="G23" s="4"/>
      <c r="H23" s="10"/>
      <c r="I23" s="4"/>
      <c r="J23" s="4"/>
      <c r="K23" s="4"/>
      <c r="L23" s="4"/>
    </row>
    <row r="24" spans="1:12">
      <c r="A24" s="48"/>
      <c r="B24" s="49"/>
      <c r="C24" s="50"/>
      <c r="D24" s="17"/>
      <c r="E24" s="17"/>
      <c r="F24" s="17"/>
      <c r="G24" s="17"/>
      <c r="H24" s="18"/>
      <c r="I24" s="201"/>
      <c r="J24" s="110"/>
      <c r="K24" s="111"/>
      <c r="L24" s="120" t="s">
        <v>254</v>
      </c>
    </row>
    <row r="25" spans="1:12" s="51" customFormat="1">
      <c r="A25" s="231"/>
      <c r="B25" s="232"/>
      <c r="C25" s="52"/>
      <c r="D25" s="285" t="s">
        <v>23</v>
      </c>
      <c r="E25" s="285"/>
      <c r="F25" s="283" t="s">
        <v>24</v>
      </c>
      <c r="G25" s="283"/>
      <c r="H25" s="283" t="s">
        <v>25</v>
      </c>
      <c r="I25" s="283"/>
      <c r="J25" s="283" t="s">
        <v>24</v>
      </c>
      <c r="K25" s="283"/>
      <c r="L25" s="283"/>
    </row>
    <row r="26" spans="1:12" s="51" customFormat="1">
      <c r="A26" s="46"/>
      <c r="B26" s="233"/>
      <c r="C26" s="52" t="s">
        <v>26</v>
      </c>
      <c r="D26" s="283" t="s">
        <v>257</v>
      </c>
      <c r="E26" s="283"/>
      <c r="F26" s="283" t="s">
        <v>268</v>
      </c>
      <c r="G26" s="283"/>
      <c r="H26" s="283" t="s">
        <v>268</v>
      </c>
      <c r="I26" s="283"/>
      <c r="J26" s="283" t="s">
        <v>275</v>
      </c>
      <c r="K26" s="283"/>
      <c r="L26" s="283"/>
    </row>
    <row r="27" spans="1:12" s="51" customFormat="1">
      <c r="A27" s="234"/>
      <c r="B27" s="235"/>
      <c r="C27" s="236"/>
      <c r="D27" s="19" t="s">
        <v>27</v>
      </c>
      <c r="E27" s="19" t="s">
        <v>28</v>
      </c>
      <c r="F27" s="19" t="s">
        <v>27</v>
      </c>
      <c r="G27" s="19" t="s">
        <v>28</v>
      </c>
      <c r="H27" s="19" t="s">
        <v>27</v>
      </c>
      <c r="I27" s="19" t="s">
        <v>28</v>
      </c>
      <c r="J27" s="19" t="s">
        <v>27</v>
      </c>
      <c r="K27" s="19" t="s">
        <v>28</v>
      </c>
      <c r="L27" s="19" t="s">
        <v>29</v>
      </c>
    </row>
    <row r="28" spans="1:12" s="51" customFormat="1" ht="11.1" customHeight="1">
      <c r="A28" s="46"/>
      <c r="B28" s="233"/>
      <c r="C28" s="52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13.35" customHeight="1">
      <c r="A29" s="42"/>
      <c r="B29" s="43"/>
      <c r="C29" s="53" t="s">
        <v>30</v>
      </c>
      <c r="D29" s="15"/>
      <c r="E29" s="12"/>
      <c r="F29" s="15"/>
      <c r="G29" s="12"/>
      <c r="H29" s="15"/>
      <c r="I29" s="12"/>
      <c r="J29" s="15"/>
      <c r="K29" s="12"/>
      <c r="L29" s="21"/>
    </row>
    <row r="30" spans="1:12" ht="25.5">
      <c r="A30" s="42" t="s">
        <v>31</v>
      </c>
      <c r="B30" s="54">
        <v>2020</v>
      </c>
      <c r="C30" s="55" t="s">
        <v>2</v>
      </c>
      <c r="D30" s="15"/>
      <c r="E30" s="12"/>
      <c r="F30" s="15"/>
      <c r="G30" s="12"/>
      <c r="H30" s="15"/>
      <c r="I30" s="12"/>
      <c r="J30" s="15"/>
      <c r="K30" s="12"/>
      <c r="L30" s="21"/>
    </row>
    <row r="31" spans="1:12" ht="26.1" customHeight="1">
      <c r="A31" s="42"/>
      <c r="B31" s="56">
        <v>0.105</v>
      </c>
      <c r="C31" s="55" t="s">
        <v>237</v>
      </c>
      <c r="D31" s="15"/>
      <c r="E31" s="15"/>
      <c r="F31" s="15"/>
      <c r="G31" s="15"/>
      <c r="H31" s="27"/>
      <c r="I31" s="15"/>
      <c r="J31" s="15"/>
      <c r="K31" s="15"/>
      <c r="L31" s="15"/>
    </row>
    <row r="32" spans="1:12" ht="13.35" customHeight="1">
      <c r="A32" s="42"/>
      <c r="B32" s="57">
        <v>44</v>
      </c>
      <c r="C32" s="58" t="s">
        <v>32</v>
      </c>
      <c r="D32" s="15"/>
      <c r="E32" s="15"/>
      <c r="F32" s="15"/>
      <c r="G32" s="15"/>
      <c r="H32" s="27"/>
      <c r="I32" s="15"/>
      <c r="J32" s="15"/>
      <c r="K32" s="15"/>
      <c r="L32" s="15"/>
    </row>
    <row r="33" spans="1:12">
      <c r="A33" s="42"/>
      <c r="B33" s="59" t="s">
        <v>33</v>
      </c>
      <c r="C33" s="58" t="s">
        <v>34</v>
      </c>
      <c r="D33" s="22">
        <v>0</v>
      </c>
      <c r="E33" s="23">
        <v>5064</v>
      </c>
      <c r="F33" s="22">
        <v>0</v>
      </c>
      <c r="G33" s="23">
        <v>6030</v>
      </c>
      <c r="H33" s="22">
        <v>0</v>
      </c>
      <c r="I33" s="23">
        <v>6030</v>
      </c>
      <c r="J33" s="22">
        <v>0</v>
      </c>
      <c r="K33" s="23">
        <v>6440</v>
      </c>
      <c r="L33" s="23">
        <f>SUM(J33:K33)</f>
        <v>6440</v>
      </c>
    </row>
    <row r="34" spans="1:12">
      <c r="A34" s="42"/>
      <c r="B34" s="59" t="s">
        <v>35</v>
      </c>
      <c r="C34" s="58" t="s">
        <v>36</v>
      </c>
      <c r="D34" s="22">
        <v>0</v>
      </c>
      <c r="E34" s="23">
        <v>24</v>
      </c>
      <c r="F34" s="22">
        <v>0</v>
      </c>
      <c r="G34" s="23">
        <v>120</v>
      </c>
      <c r="H34" s="22">
        <v>0</v>
      </c>
      <c r="I34" s="23">
        <v>120</v>
      </c>
      <c r="J34" s="22">
        <v>0</v>
      </c>
      <c r="K34" s="23">
        <v>120</v>
      </c>
      <c r="L34" s="23">
        <f>SUM(J34:K34)</f>
        <v>120</v>
      </c>
    </row>
    <row r="35" spans="1:12">
      <c r="A35" s="42"/>
      <c r="B35" s="59" t="s">
        <v>37</v>
      </c>
      <c r="C35" s="58" t="s">
        <v>38</v>
      </c>
      <c r="D35" s="22">
        <v>0</v>
      </c>
      <c r="E35" s="23">
        <v>206</v>
      </c>
      <c r="F35" s="22">
        <v>0</v>
      </c>
      <c r="G35" s="23">
        <v>750</v>
      </c>
      <c r="H35" s="22">
        <v>0</v>
      </c>
      <c r="I35" s="23">
        <v>750</v>
      </c>
      <c r="J35" s="22">
        <v>0</v>
      </c>
      <c r="K35" s="23">
        <v>750</v>
      </c>
      <c r="L35" s="23">
        <f>SUM(J35:K35)</f>
        <v>750</v>
      </c>
    </row>
    <row r="36" spans="1:12">
      <c r="A36" s="60"/>
      <c r="B36" s="257" t="s">
        <v>39</v>
      </c>
      <c r="C36" s="61" t="s">
        <v>40</v>
      </c>
      <c r="D36" s="24">
        <v>0</v>
      </c>
      <c r="E36" s="25">
        <v>5438</v>
      </c>
      <c r="F36" s="24">
        <v>0</v>
      </c>
      <c r="G36" s="25">
        <v>500</v>
      </c>
      <c r="H36" s="24">
        <v>0</v>
      </c>
      <c r="I36" s="25">
        <v>500</v>
      </c>
      <c r="J36" s="24">
        <v>0</v>
      </c>
      <c r="K36" s="25">
        <v>500</v>
      </c>
      <c r="L36" s="25">
        <f>SUM(J36:K36)</f>
        <v>500</v>
      </c>
    </row>
    <row r="37" spans="1:12">
      <c r="A37" s="42" t="s">
        <v>29</v>
      </c>
      <c r="B37" s="57">
        <v>44</v>
      </c>
      <c r="C37" s="58" t="s">
        <v>32</v>
      </c>
      <c r="D37" s="24">
        <f t="shared" ref="D37:L37" si="0">SUM(D33:D36)</f>
        <v>0</v>
      </c>
      <c r="E37" s="25">
        <f t="shared" si="0"/>
        <v>10732</v>
      </c>
      <c r="F37" s="24">
        <f t="shared" si="0"/>
        <v>0</v>
      </c>
      <c r="G37" s="25">
        <f t="shared" si="0"/>
        <v>7400</v>
      </c>
      <c r="H37" s="24">
        <f t="shared" si="0"/>
        <v>0</v>
      </c>
      <c r="I37" s="25">
        <f t="shared" si="0"/>
        <v>7400</v>
      </c>
      <c r="J37" s="24">
        <f t="shared" si="0"/>
        <v>0</v>
      </c>
      <c r="K37" s="25">
        <f t="shared" si="0"/>
        <v>7810</v>
      </c>
      <c r="L37" s="25">
        <f t="shared" si="0"/>
        <v>7810</v>
      </c>
    </row>
    <row r="38" spans="1:12">
      <c r="A38" s="42"/>
      <c r="B38" s="57"/>
      <c r="C38" s="58"/>
      <c r="D38" s="15"/>
      <c r="E38" s="15"/>
      <c r="F38" s="15"/>
      <c r="G38" s="15"/>
      <c r="H38" s="107"/>
      <c r="I38" s="107"/>
      <c r="J38" s="107"/>
      <c r="K38" s="15"/>
      <c r="L38" s="15"/>
    </row>
    <row r="39" spans="1:12">
      <c r="A39" s="42"/>
      <c r="B39" s="57">
        <v>66</v>
      </c>
      <c r="C39" s="58" t="s">
        <v>41</v>
      </c>
      <c r="D39" s="15"/>
      <c r="E39" s="15"/>
      <c r="F39" s="15"/>
      <c r="G39" s="15"/>
      <c r="H39" s="107"/>
      <c r="I39" s="107"/>
      <c r="J39" s="107"/>
      <c r="K39" s="15"/>
      <c r="L39" s="15"/>
    </row>
    <row r="40" spans="1:12">
      <c r="A40" s="42"/>
      <c r="B40" s="59" t="s">
        <v>42</v>
      </c>
      <c r="C40" s="58" t="s">
        <v>34</v>
      </c>
      <c r="D40" s="22">
        <v>0</v>
      </c>
      <c r="E40" s="23">
        <v>3554</v>
      </c>
      <c r="F40" s="22">
        <v>0</v>
      </c>
      <c r="G40" s="23">
        <v>3610</v>
      </c>
      <c r="H40" s="22">
        <v>0</v>
      </c>
      <c r="I40" s="23">
        <v>3610</v>
      </c>
      <c r="J40" s="22">
        <v>0</v>
      </c>
      <c r="K40" s="23">
        <v>3297</v>
      </c>
      <c r="L40" s="23">
        <f>SUM(J40:K40)</f>
        <v>3297</v>
      </c>
    </row>
    <row r="41" spans="1:12">
      <c r="A41" s="42"/>
      <c r="B41" s="59" t="s">
        <v>43</v>
      </c>
      <c r="C41" s="58" t="s">
        <v>36</v>
      </c>
      <c r="D41" s="22">
        <v>0</v>
      </c>
      <c r="E41" s="23">
        <v>55</v>
      </c>
      <c r="F41" s="22">
        <v>0</v>
      </c>
      <c r="G41" s="23">
        <v>55</v>
      </c>
      <c r="H41" s="22">
        <v>0</v>
      </c>
      <c r="I41" s="23">
        <v>55</v>
      </c>
      <c r="J41" s="22">
        <v>0</v>
      </c>
      <c r="K41" s="23">
        <v>55</v>
      </c>
      <c r="L41" s="23">
        <f>SUM(J41:K41)</f>
        <v>55</v>
      </c>
    </row>
    <row r="42" spans="1:12">
      <c r="A42" s="42"/>
      <c r="B42" s="59" t="s">
        <v>47</v>
      </c>
      <c r="C42" s="58" t="s">
        <v>38</v>
      </c>
      <c r="D42" s="22">
        <v>0</v>
      </c>
      <c r="E42" s="23">
        <v>530</v>
      </c>
      <c r="F42" s="22">
        <v>0</v>
      </c>
      <c r="G42" s="23">
        <v>230</v>
      </c>
      <c r="H42" s="22">
        <v>0</v>
      </c>
      <c r="I42" s="23">
        <v>230</v>
      </c>
      <c r="J42" s="22">
        <v>0</v>
      </c>
      <c r="K42" s="23">
        <v>230</v>
      </c>
      <c r="L42" s="23">
        <f>SUM(J42:K42)</f>
        <v>230</v>
      </c>
    </row>
    <row r="43" spans="1:12">
      <c r="A43" s="42" t="s">
        <v>29</v>
      </c>
      <c r="B43" s="57">
        <v>66</v>
      </c>
      <c r="C43" s="58" t="s">
        <v>41</v>
      </c>
      <c r="D43" s="202">
        <f t="shared" ref="D43:L43" si="1">SUM(D40:D42)</f>
        <v>0</v>
      </c>
      <c r="E43" s="203">
        <f t="shared" si="1"/>
        <v>4139</v>
      </c>
      <c r="F43" s="202">
        <f t="shared" si="1"/>
        <v>0</v>
      </c>
      <c r="G43" s="203">
        <f t="shared" si="1"/>
        <v>3895</v>
      </c>
      <c r="H43" s="202">
        <f t="shared" si="1"/>
        <v>0</v>
      </c>
      <c r="I43" s="203">
        <f t="shared" si="1"/>
        <v>3895</v>
      </c>
      <c r="J43" s="202">
        <f t="shared" si="1"/>
        <v>0</v>
      </c>
      <c r="K43" s="203">
        <f t="shared" si="1"/>
        <v>3582</v>
      </c>
      <c r="L43" s="203">
        <f t="shared" si="1"/>
        <v>3582</v>
      </c>
    </row>
    <row r="44" spans="1:12" ht="26.1" customHeight="1">
      <c r="A44" s="42" t="s">
        <v>29</v>
      </c>
      <c r="B44" s="56">
        <v>0.105</v>
      </c>
      <c r="C44" s="55" t="s">
        <v>237</v>
      </c>
      <c r="D44" s="202">
        <f t="shared" ref="D44:L44" si="2">D43+D37</f>
        <v>0</v>
      </c>
      <c r="E44" s="203">
        <f t="shared" si="2"/>
        <v>14871</v>
      </c>
      <c r="F44" s="202">
        <f t="shared" si="2"/>
        <v>0</v>
      </c>
      <c r="G44" s="203">
        <f t="shared" si="2"/>
        <v>11295</v>
      </c>
      <c r="H44" s="202">
        <f t="shared" si="2"/>
        <v>0</v>
      </c>
      <c r="I44" s="203">
        <f t="shared" si="2"/>
        <v>11295</v>
      </c>
      <c r="J44" s="202">
        <f t="shared" si="2"/>
        <v>0</v>
      </c>
      <c r="K44" s="203">
        <f t="shared" si="2"/>
        <v>11392</v>
      </c>
      <c r="L44" s="203">
        <f t="shared" si="2"/>
        <v>11392</v>
      </c>
    </row>
    <row r="45" spans="1:12" ht="25.5">
      <c r="A45" s="42" t="s">
        <v>29</v>
      </c>
      <c r="B45" s="54">
        <v>2020</v>
      </c>
      <c r="C45" s="55" t="s">
        <v>232</v>
      </c>
      <c r="D45" s="24">
        <f t="shared" ref="D45:L45" si="3">D44</f>
        <v>0</v>
      </c>
      <c r="E45" s="25">
        <f t="shared" si="3"/>
        <v>14871</v>
      </c>
      <c r="F45" s="24">
        <f t="shared" si="3"/>
        <v>0</v>
      </c>
      <c r="G45" s="25">
        <f t="shared" si="3"/>
        <v>11295</v>
      </c>
      <c r="H45" s="24">
        <f t="shared" si="3"/>
        <v>0</v>
      </c>
      <c r="I45" s="25">
        <f t="shared" si="3"/>
        <v>11295</v>
      </c>
      <c r="J45" s="24">
        <f t="shared" si="3"/>
        <v>0</v>
      </c>
      <c r="K45" s="25">
        <f t="shared" si="3"/>
        <v>11392</v>
      </c>
      <c r="L45" s="25">
        <f t="shared" si="3"/>
        <v>11392</v>
      </c>
    </row>
    <row r="46" spans="1:12">
      <c r="A46" s="42"/>
      <c r="B46" s="54"/>
      <c r="C46" s="58"/>
      <c r="D46" s="15"/>
      <c r="E46" s="15"/>
      <c r="F46" s="15"/>
      <c r="G46" s="15"/>
      <c r="H46" s="15"/>
      <c r="I46" s="15"/>
      <c r="J46" s="15"/>
      <c r="K46" s="15"/>
      <c r="L46" s="15"/>
    </row>
    <row r="47" spans="1:12">
      <c r="A47" s="42" t="s">
        <v>31</v>
      </c>
      <c r="B47" s="54">
        <v>2030</v>
      </c>
      <c r="C47" s="55" t="s">
        <v>4</v>
      </c>
      <c r="D47" s="28"/>
      <c r="E47" s="28"/>
      <c r="F47" s="28"/>
      <c r="G47" s="28"/>
      <c r="H47" s="28"/>
      <c r="I47" s="28"/>
      <c r="J47" s="28"/>
      <c r="K47" s="28"/>
      <c r="L47" s="28"/>
    </row>
    <row r="48" spans="1:12">
      <c r="A48" s="42"/>
      <c r="B48" s="64">
        <v>1</v>
      </c>
      <c r="C48" s="58" t="s">
        <v>49</v>
      </c>
      <c r="D48" s="10"/>
      <c r="E48" s="10"/>
      <c r="F48" s="10"/>
      <c r="G48" s="10"/>
      <c r="H48" s="10"/>
      <c r="I48" s="10"/>
      <c r="J48" s="10"/>
      <c r="K48" s="10"/>
      <c r="L48" s="10"/>
    </row>
    <row r="49" spans="1:12">
      <c r="A49" s="42"/>
      <c r="B49" s="56">
        <v>1.101</v>
      </c>
      <c r="C49" s="55" t="s">
        <v>50</v>
      </c>
      <c r="D49" s="10"/>
      <c r="E49" s="10"/>
      <c r="F49" s="10"/>
      <c r="G49" s="10"/>
      <c r="H49" s="10"/>
      <c r="I49" s="10"/>
      <c r="J49" s="10"/>
      <c r="K49" s="10"/>
      <c r="L49" s="10"/>
    </row>
    <row r="50" spans="1:12">
      <c r="A50" s="42"/>
      <c r="B50" s="59" t="s">
        <v>51</v>
      </c>
      <c r="C50" s="67" t="s">
        <v>52</v>
      </c>
      <c r="D50" s="24">
        <v>0</v>
      </c>
      <c r="E50" s="25">
        <v>997</v>
      </c>
      <c r="F50" s="24">
        <v>0</v>
      </c>
      <c r="G50" s="25">
        <v>1500</v>
      </c>
      <c r="H50" s="24">
        <v>0</v>
      </c>
      <c r="I50" s="34">
        <v>1500</v>
      </c>
      <c r="J50" s="24">
        <v>0</v>
      </c>
      <c r="K50" s="25">
        <v>1500</v>
      </c>
      <c r="L50" s="25">
        <f>SUM(J50:K50)</f>
        <v>1500</v>
      </c>
    </row>
    <row r="51" spans="1:12">
      <c r="A51" s="42" t="s">
        <v>29</v>
      </c>
      <c r="B51" s="56">
        <v>1.101</v>
      </c>
      <c r="C51" s="55" t="s">
        <v>50</v>
      </c>
      <c r="D51" s="202">
        <f t="shared" ref="D51:L52" si="4">D50</f>
        <v>0</v>
      </c>
      <c r="E51" s="203">
        <f t="shared" si="4"/>
        <v>997</v>
      </c>
      <c r="F51" s="202">
        <f t="shared" si="4"/>
        <v>0</v>
      </c>
      <c r="G51" s="203">
        <f t="shared" si="4"/>
        <v>1500</v>
      </c>
      <c r="H51" s="202">
        <f>H50</f>
        <v>0</v>
      </c>
      <c r="I51" s="203">
        <f>I50</f>
        <v>1500</v>
      </c>
      <c r="J51" s="202">
        <f t="shared" si="4"/>
        <v>0</v>
      </c>
      <c r="K51" s="203">
        <f t="shared" si="4"/>
        <v>1500</v>
      </c>
      <c r="L51" s="203">
        <f t="shared" si="4"/>
        <v>1500</v>
      </c>
    </row>
    <row r="52" spans="1:12">
      <c r="A52" s="42" t="s">
        <v>29</v>
      </c>
      <c r="B52" s="64">
        <v>1</v>
      </c>
      <c r="C52" s="58" t="s">
        <v>49</v>
      </c>
      <c r="D52" s="24">
        <f t="shared" si="4"/>
        <v>0</v>
      </c>
      <c r="E52" s="25">
        <f t="shared" si="4"/>
        <v>997</v>
      </c>
      <c r="F52" s="24">
        <f t="shared" si="4"/>
        <v>0</v>
      </c>
      <c r="G52" s="25">
        <f t="shared" si="4"/>
        <v>1500</v>
      </c>
      <c r="H52" s="24">
        <f t="shared" si="4"/>
        <v>0</v>
      </c>
      <c r="I52" s="25">
        <f t="shared" si="4"/>
        <v>1500</v>
      </c>
      <c r="J52" s="24">
        <f t="shared" si="4"/>
        <v>0</v>
      </c>
      <c r="K52" s="25">
        <f t="shared" si="4"/>
        <v>1500</v>
      </c>
      <c r="L52" s="25">
        <f t="shared" si="4"/>
        <v>1500</v>
      </c>
    </row>
    <row r="53" spans="1:12">
      <c r="B53" s="66"/>
      <c r="C53" s="63"/>
      <c r="D53" s="15"/>
      <c r="E53" s="15"/>
      <c r="F53" s="15"/>
      <c r="G53" s="15"/>
      <c r="H53" s="15"/>
      <c r="I53" s="15"/>
      <c r="J53" s="15"/>
      <c r="K53" s="15"/>
      <c r="L53" s="15"/>
    </row>
    <row r="54" spans="1:12">
      <c r="B54" s="64">
        <v>2</v>
      </c>
      <c r="C54" s="58" t="s">
        <v>53</v>
      </c>
      <c r="D54" s="28"/>
      <c r="E54" s="28"/>
      <c r="F54" s="28"/>
      <c r="G54" s="28"/>
      <c r="H54" s="28"/>
      <c r="I54" s="28"/>
      <c r="J54" s="28"/>
      <c r="K54" s="28"/>
      <c r="L54" s="28"/>
    </row>
    <row r="55" spans="1:12">
      <c r="A55" s="42"/>
      <c r="B55" s="56">
        <v>2.101</v>
      </c>
      <c r="C55" s="55" t="s">
        <v>50</v>
      </c>
      <c r="D55" s="10"/>
      <c r="E55" s="10"/>
      <c r="F55" s="10"/>
      <c r="G55" s="10"/>
      <c r="H55" s="10"/>
      <c r="I55" s="10"/>
      <c r="J55" s="10"/>
      <c r="K55" s="10"/>
      <c r="L55" s="10"/>
    </row>
    <row r="56" spans="1:12">
      <c r="A56" s="42"/>
      <c r="B56" s="59" t="s">
        <v>54</v>
      </c>
      <c r="C56" s="67" t="s">
        <v>55</v>
      </c>
      <c r="D56" s="24">
        <v>0</v>
      </c>
      <c r="E56" s="25">
        <v>597</v>
      </c>
      <c r="F56" s="24">
        <v>0</v>
      </c>
      <c r="G56" s="25">
        <v>500</v>
      </c>
      <c r="H56" s="24">
        <v>0</v>
      </c>
      <c r="I56" s="25">
        <v>500</v>
      </c>
      <c r="J56" s="24">
        <v>0</v>
      </c>
      <c r="K56" s="25">
        <v>500</v>
      </c>
      <c r="L56" s="25">
        <f>SUM(J56:K56)</f>
        <v>500</v>
      </c>
    </row>
    <row r="57" spans="1:12">
      <c r="A57" s="65" t="s">
        <v>29</v>
      </c>
      <c r="B57" s="68">
        <v>2.101</v>
      </c>
      <c r="C57" s="69" t="s">
        <v>50</v>
      </c>
      <c r="D57" s="24">
        <f t="shared" ref="D57:L58" si="5">D56</f>
        <v>0</v>
      </c>
      <c r="E57" s="25">
        <f t="shared" si="5"/>
        <v>597</v>
      </c>
      <c r="F57" s="24">
        <f t="shared" si="5"/>
        <v>0</v>
      </c>
      <c r="G57" s="25">
        <f t="shared" si="5"/>
        <v>500</v>
      </c>
      <c r="H57" s="24">
        <f t="shared" si="5"/>
        <v>0</v>
      </c>
      <c r="I57" s="25">
        <f t="shared" si="5"/>
        <v>500</v>
      </c>
      <c r="J57" s="24">
        <f t="shared" si="5"/>
        <v>0</v>
      </c>
      <c r="K57" s="25">
        <f t="shared" si="5"/>
        <v>500</v>
      </c>
      <c r="L57" s="25">
        <f t="shared" si="5"/>
        <v>500</v>
      </c>
    </row>
    <row r="58" spans="1:12">
      <c r="A58" s="65" t="s">
        <v>29</v>
      </c>
      <c r="B58" s="66">
        <v>2</v>
      </c>
      <c r="C58" s="63" t="s">
        <v>56</v>
      </c>
      <c r="D58" s="24">
        <f t="shared" si="5"/>
        <v>0</v>
      </c>
      <c r="E58" s="25">
        <f t="shared" si="5"/>
        <v>597</v>
      </c>
      <c r="F58" s="24">
        <f t="shared" si="5"/>
        <v>0</v>
      </c>
      <c r="G58" s="25">
        <f t="shared" si="5"/>
        <v>500</v>
      </c>
      <c r="H58" s="24">
        <f t="shared" si="5"/>
        <v>0</v>
      </c>
      <c r="I58" s="25">
        <f t="shared" si="5"/>
        <v>500</v>
      </c>
      <c r="J58" s="24">
        <f t="shared" si="5"/>
        <v>0</v>
      </c>
      <c r="K58" s="25">
        <f t="shared" si="5"/>
        <v>500</v>
      </c>
      <c r="L58" s="25">
        <f t="shared" si="5"/>
        <v>500</v>
      </c>
    </row>
    <row r="59" spans="1:12">
      <c r="A59" s="65" t="s">
        <v>29</v>
      </c>
      <c r="B59" s="70">
        <v>2030</v>
      </c>
      <c r="C59" s="69" t="s">
        <v>4</v>
      </c>
      <c r="D59" s="24">
        <f t="shared" ref="D59:L59" si="6">D58+D52</f>
        <v>0</v>
      </c>
      <c r="E59" s="25">
        <f t="shared" si="6"/>
        <v>1594</v>
      </c>
      <c r="F59" s="24">
        <f t="shared" si="6"/>
        <v>0</v>
      </c>
      <c r="G59" s="25">
        <f t="shared" si="6"/>
        <v>2000</v>
      </c>
      <c r="H59" s="24">
        <f t="shared" si="6"/>
        <v>0</v>
      </c>
      <c r="I59" s="25">
        <f t="shared" si="6"/>
        <v>2000</v>
      </c>
      <c r="J59" s="24">
        <f t="shared" si="6"/>
        <v>0</v>
      </c>
      <c r="K59" s="25">
        <f t="shared" si="6"/>
        <v>2000</v>
      </c>
      <c r="L59" s="25">
        <f t="shared" si="6"/>
        <v>2000</v>
      </c>
    </row>
    <row r="60" spans="1:12">
      <c r="A60" s="42"/>
      <c r="B60" s="54"/>
      <c r="C60" s="58"/>
      <c r="D60" s="15"/>
      <c r="E60" s="15"/>
      <c r="F60" s="15"/>
      <c r="G60" s="15"/>
      <c r="H60" s="15"/>
      <c r="I60" s="15"/>
      <c r="J60" s="15"/>
      <c r="K60" s="15"/>
      <c r="L60" s="15"/>
    </row>
    <row r="61" spans="1:12">
      <c r="A61" s="65" t="s">
        <v>31</v>
      </c>
      <c r="B61" s="54">
        <v>2040</v>
      </c>
      <c r="C61" s="55" t="s">
        <v>6</v>
      </c>
      <c r="D61" s="28"/>
      <c r="E61" s="28"/>
      <c r="F61" s="28"/>
      <c r="G61" s="28"/>
      <c r="H61" s="28"/>
      <c r="I61" s="28"/>
      <c r="J61" s="28"/>
      <c r="K61" s="28"/>
      <c r="L61" s="28"/>
    </row>
    <row r="62" spans="1:12">
      <c r="B62" s="68">
        <v>0.10100000000000001</v>
      </c>
      <c r="C62" s="69" t="s">
        <v>44</v>
      </c>
      <c r="D62" s="28"/>
      <c r="E62" s="28"/>
      <c r="F62" s="28"/>
      <c r="G62" s="28"/>
      <c r="H62" s="28"/>
      <c r="I62" s="28"/>
      <c r="J62" s="28"/>
      <c r="K62" s="28"/>
      <c r="L62" s="28"/>
    </row>
    <row r="63" spans="1:12">
      <c r="B63" s="62">
        <v>44</v>
      </c>
      <c r="C63" s="63" t="s">
        <v>32</v>
      </c>
      <c r="D63" s="28"/>
      <c r="E63" s="28"/>
      <c r="F63" s="28"/>
      <c r="G63" s="28"/>
      <c r="H63" s="28"/>
      <c r="I63" s="28"/>
      <c r="J63" s="28"/>
      <c r="K63" s="28"/>
      <c r="L63" s="28"/>
    </row>
    <row r="64" spans="1:12">
      <c r="A64" s="42"/>
      <c r="B64" s="59" t="s">
        <v>33</v>
      </c>
      <c r="C64" s="58" t="s">
        <v>34</v>
      </c>
      <c r="D64" s="22">
        <v>0</v>
      </c>
      <c r="E64" s="23">
        <v>25959</v>
      </c>
      <c r="F64" s="22">
        <v>0</v>
      </c>
      <c r="G64" s="23">
        <v>29362</v>
      </c>
      <c r="H64" s="22">
        <v>0</v>
      </c>
      <c r="I64" s="23">
        <v>29362</v>
      </c>
      <c r="J64" s="22">
        <v>0</v>
      </c>
      <c r="K64" s="23">
        <v>33819</v>
      </c>
      <c r="L64" s="23">
        <f>SUM(J64:K64)</f>
        <v>33819</v>
      </c>
    </row>
    <row r="65" spans="1:12" ht="15.6" customHeight="1">
      <c r="A65" s="42"/>
      <c r="B65" s="59" t="s">
        <v>35</v>
      </c>
      <c r="C65" s="58" t="s">
        <v>36</v>
      </c>
      <c r="D65" s="22">
        <v>0</v>
      </c>
      <c r="E65" s="23">
        <v>202</v>
      </c>
      <c r="F65" s="22">
        <v>0</v>
      </c>
      <c r="G65" s="23">
        <v>400</v>
      </c>
      <c r="H65" s="22">
        <v>0</v>
      </c>
      <c r="I65" s="23">
        <v>400</v>
      </c>
      <c r="J65" s="22">
        <v>0</v>
      </c>
      <c r="K65" s="23">
        <v>400</v>
      </c>
      <c r="L65" s="23">
        <f>SUM(J65:K65)</f>
        <v>400</v>
      </c>
    </row>
    <row r="66" spans="1:12" ht="15.6" customHeight="1">
      <c r="A66" s="42"/>
      <c r="B66" s="59" t="s">
        <v>37</v>
      </c>
      <c r="C66" s="58" t="s">
        <v>38</v>
      </c>
      <c r="D66" s="22">
        <v>0</v>
      </c>
      <c r="E66" s="23">
        <v>2536</v>
      </c>
      <c r="F66" s="22">
        <v>0</v>
      </c>
      <c r="G66" s="23">
        <v>3600</v>
      </c>
      <c r="H66" s="22">
        <v>0</v>
      </c>
      <c r="I66" s="23">
        <v>3600</v>
      </c>
      <c r="J66" s="22">
        <v>0</v>
      </c>
      <c r="K66" s="23">
        <v>3600</v>
      </c>
      <c r="L66" s="23">
        <f>SUM(J66:K66)</f>
        <v>3600</v>
      </c>
    </row>
    <row r="67" spans="1:12" ht="15.6" customHeight="1">
      <c r="A67" s="60"/>
      <c r="B67" s="257" t="s">
        <v>45</v>
      </c>
      <c r="C67" s="61" t="s">
        <v>46</v>
      </c>
      <c r="D67" s="24">
        <v>0</v>
      </c>
      <c r="E67" s="25">
        <v>275</v>
      </c>
      <c r="F67" s="24">
        <v>0</v>
      </c>
      <c r="G67" s="25">
        <v>400</v>
      </c>
      <c r="H67" s="24">
        <v>0</v>
      </c>
      <c r="I67" s="25">
        <v>400</v>
      </c>
      <c r="J67" s="24">
        <v>0</v>
      </c>
      <c r="K67" s="25">
        <v>400</v>
      </c>
      <c r="L67" s="25">
        <f>SUM(J67:K67)</f>
        <v>400</v>
      </c>
    </row>
    <row r="68" spans="1:12" ht="12" customHeight="1">
      <c r="A68" s="42"/>
      <c r="B68" s="59" t="s">
        <v>39</v>
      </c>
      <c r="C68" s="58" t="s">
        <v>40</v>
      </c>
      <c r="D68" s="24">
        <v>0</v>
      </c>
      <c r="E68" s="25">
        <v>2331</v>
      </c>
      <c r="F68" s="24">
        <v>0</v>
      </c>
      <c r="G68" s="25">
        <v>5200</v>
      </c>
      <c r="H68" s="24">
        <v>0</v>
      </c>
      <c r="I68" s="25">
        <v>5200</v>
      </c>
      <c r="J68" s="24">
        <v>0</v>
      </c>
      <c r="K68" s="25">
        <v>5200</v>
      </c>
      <c r="L68" s="25">
        <f>SUM(J68:K68)</f>
        <v>5200</v>
      </c>
    </row>
    <row r="69" spans="1:12" ht="12" customHeight="1">
      <c r="A69" s="42" t="s">
        <v>29</v>
      </c>
      <c r="B69" s="57">
        <v>44</v>
      </c>
      <c r="C69" s="58" t="s">
        <v>32</v>
      </c>
      <c r="D69" s="202">
        <f t="shared" ref="D69:L69" si="7">SUM(D64:D68)</f>
        <v>0</v>
      </c>
      <c r="E69" s="203">
        <f t="shared" si="7"/>
        <v>31303</v>
      </c>
      <c r="F69" s="202">
        <f t="shared" si="7"/>
        <v>0</v>
      </c>
      <c r="G69" s="203">
        <f t="shared" si="7"/>
        <v>38962</v>
      </c>
      <c r="H69" s="202">
        <f t="shared" si="7"/>
        <v>0</v>
      </c>
      <c r="I69" s="203">
        <f t="shared" si="7"/>
        <v>38962</v>
      </c>
      <c r="J69" s="202">
        <f t="shared" si="7"/>
        <v>0</v>
      </c>
      <c r="K69" s="203">
        <f t="shared" si="7"/>
        <v>43419</v>
      </c>
      <c r="L69" s="203">
        <f t="shared" si="7"/>
        <v>43419</v>
      </c>
    </row>
    <row r="70" spans="1:12" ht="12" customHeight="1">
      <c r="A70" s="42"/>
      <c r="B70" s="59"/>
      <c r="C70" s="58"/>
      <c r="D70" s="31"/>
      <c r="E70" s="31"/>
      <c r="F70" s="31"/>
      <c r="G70" s="31"/>
      <c r="H70" s="31"/>
      <c r="I70" s="31"/>
      <c r="J70" s="31"/>
      <c r="K70" s="31"/>
      <c r="L70" s="31"/>
    </row>
    <row r="71" spans="1:12" ht="12" customHeight="1">
      <c r="A71" s="42"/>
      <c r="B71" s="57">
        <v>66</v>
      </c>
      <c r="C71" s="58" t="s">
        <v>41</v>
      </c>
      <c r="D71" s="31"/>
      <c r="E71" s="31"/>
      <c r="F71" s="31"/>
      <c r="G71" s="31"/>
      <c r="H71" s="31"/>
      <c r="I71" s="31"/>
      <c r="J71" s="31"/>
      <c r="K71" s="31"/>
      <c r="L71" s="31"/>
    </row>
    <row r="72" spans="1:12" ht="12" customHeight="1">
      <c r="B72" s="59" t="s">
        <v>42</v>
      </c>
      <c r="C72" s="58" t="s">
        <v>34</v>
      </c>
      <c r="D72" s="29">
        <v>0</v>
      </c>
      <c r="E72" s="30">
        <v>5298</v>
      </c>
      <c r="F72" s="29">
        <v>0</v>
      </c>
      <c r="G72" s="30">
        <v>5527</v>
      </c>
      <c r="H72" s="29">
        <v>0</v>
      </c>
      <c r="I72" s="30">
        <v>5527</v>
      </c>
      <c r="J72" s="29">
        <v>0</v>
      </c>
      <c r="K72" s="30">
        <v>6417</v>
      </c>
      <c r="L72" s="30">
        <f>SUM(J72:K72)</f>
        <v>6417</v>
      </c>
    </row>
    <row r="73" spans="1:12" ht="12" customHeight="1">
      <c r="B73" s="59" t="s">
        <v>43</v>
      </c>
      <c r="C73" s="58" t="s">
        <v>36</v>
      </c>
      <c r="D73" s="29">
        <v>0</v>
      </c>
      <c r="E73" s="30">
        <v>280</v>
      </c>
      <c r="F73" s="29">
        <v>0</v>
      </c>
      <c r="G73" s="30">
        <v>200</v>
      </c>
      <c r="H73" s="29">
        <v>0</v>
      </c>
      <c r="I73" s="30">
        <v>200</v>
      </c>
      <c r="J73" s="29">
        <v>0</v>
      </c>
      <c r="K73" s="30">
        <v>200</v>
      </c>
      <c r="L73" s="30">
        <f>SUM(J73:K73)</f>
        <v>200</v>
      </c>
    </row>
    <row r="74" spans="1:12" ht="12" customHeight="1">
      <c r="B74" s="71" t="s">
        <v>47</v>
      </c>
      <c r="C74" s="63" t="s">
        <v>38</v>
      </c>
      <c r="D74" s="29">
        <v>0</v>
      </c>
      <c r="E74" s="30">
        <v>1360</v>
      </c>
      <c r="F74" s="29">
        <v>0</v>
      </c>
      <c r="G74" s="30">
        <v>810</v>
      </c>
      <c r="H74" s="29">
        <v>0</v>
      </c>
      <c r="I74" s="30">
        <v>810</v>
      </c>
      <c r="J74" s="29">
        <v>0</v>
      </c>
      <c r="K74" s="30">
        <v>810</v>
      </c>
      <c r="L74" s="30">
        <f>SUM(J74:K74)</f>
        <v>810</v>
      </c>
    </row>
    <row r="75" spans="1:12" ht="12" customHeight="1">
      <c r="B75" s="71" t="s">
        <v>48</v>
      </c>
      <c r="C75" s="63" t="s">
        <v>46</v>
      </c>
      <c r="D75" s="29">
        <v>0</v>
      </c>
      <c r="E75" s="30">
        <v>445</v>
      </c>
      <c r="F75" s="29">
        <v>0</v>
      </c>
      <c r="G75" s="30">
        <v>530</v>
      </c>
      <c r="H75" s="29">
        <v>0</v>
      </c>
      <c r="I75" s="30">
        <v>530</v>
      </c>
      <c r="J75" s="29">
        <v>0</v>
      </c>
      <c r="K75" s="30">
        <v>530</v>
      </c>
      <c r="L75" s="30">
        <f>SUM(J75:K75)</f>
        <v>530</v>
      </c>
    </row>
    <row r="76" spans="1:12" ht="12" customHeight="1">
      <c r="A76" s="65" t="s">
        <v>29</v>
      </c>
      <c r="B76" s="62">
        <v>66</v>
      </c>
      <c r="C76" s="63" t="s">
        <v>41</v>
      </c>
      <c r="D76" s="202">
        <f t="shared" ref="D76:L76" si="8">SUM(D72:D75)</f>
        <v>0</v>
      </c>
      <c r="E76" s="203">
        <f t="shared" si="8"/>
        <v>7383</v>
      </c>
      <c r="F76" s="202">
        <f t="shared" si="8"/>
        <v>0</v>
      </c>
      <c r="G76" s="203">
        <f t="shared" si="8"/>
        <v>7067</v>
      </c>
      <c r="H76" s="202">
        <f t="shared" si="8"/>
        <v>0</v>
      </c>
      <c r="I76" s="203">
        <f t="shared" si="8"/>
        <v>7067</v>
      </c>
      <c r="J76" s="202">
        <f t="shared" si="8"/>
        <v>0</v>
      </c>
      <c r="K76" s="203">
        <f t="shared" si="8"/>
        <v>7957</v>
      </c>
      <c r="L76" s="203">
        <f t="shared" si="8"/>
        <v>7957</v>
      </c>
    </row>
    <row r="77" spans="1:12" ht="12" customHeight="1">
      <c r="B77" s="62"/>
      <c r="C77" s="63"/>
      <c r="D77" s="32"/>
      <c r="E77" s="33"/>
      <c r="F77" s="32"/>
      <c r="G77" s="33"/>
      <c r="H77" s="32"/>
      <c r="I77" s="33"/>
      <c r="J77" s="32"/>
      <c r="K77" s="33"/>
      <c r="L77" s="33"/>
    </row>
    <row r="78" spans="1:12" ht="12" customHeight="1">
      <c r="A78" s="42"/>
      <c r="B78" s="57">
        <v>81</v>
      </c>
      <c r="C78" s="58" t="s">
        <v>265</v>
      </c>
      <c r="D78" s="22"/>
      <c r="E78" s="23"/>
      <c r="F78" s="22"/>
      <c r="G78" s="23"/>
      <c r="H78" s="22"/>
      <c r="I78" s="23"/>
      <c r="J78" s="22"/>
      <c r="K78" s="23"/>
      <c r="L78" s="23"/>
    </row>
    <row r="79" spans="1:12" ht="25.5">
      <c r="A79" s="42"/>
      <c r="B79" s="57" t="s">
        <v>250</v>
      </c>
      <c r="C79" s="58" t="s">
        <v>283</v>
      </c>
      <c r="D79" s="25">
        <v>18639</v>
      </c>
      <c r="E79" s="24">
        <v>0</v>
      </c>
      <c r="F79" s="25">
        <v>40300</v>
      </c>
      <c r="G79" s="24">
        <v>0</v>
      </c>
      <c r="H79" s="25">
        <v>40300</v>
      </c>
      <c r="I79" s="24">
        <v>0</v>
      </c>
      <c r="J79" s="24">
        <v>0</v>
      </c>
      <c r="K79" s="24">
        <v>0</v>
      </c>
      <c r="L79" s="24">
        <f>SUM(J79:K79)</f>
        <v>0</v>
      </c>
    </row>
    <row r="80" spans="1:12" ht="12" customHeight="1">
      <c r="A80" s="42" t="s">
        <v>29</v>
      </c>
      <c r="B80" s="57">
        <v>81</v>
      </c>
      <c r="C80" s="58" t="s">
        <v>265</v>
      </c>
      <c r="D80" s="203">
        <f t="shared" ref="D80:L80" si="9">D79</f>
        <v>18639</v>
      </c>
      <c r="E80" s="202">
        <f t="shared" si="9"/>
        <v>0</v>
      </c>
      <c r="F80" s="203">
        <f t="shared" si="9"/>
        <v>40300</v>
      </c>
      <c r="G80" s="202">
        <f t="shared" si="9"/>
        <v>0</v>
      </c>
      <c r="H80" s="203">
        <f t="shared" si="9"/>
        <v>40300</v>
      </c>
      <c r="I80" s="202">
        <f t="shared" si="9"/>
        <v>0</v>
      </c>
      <c r="J80" s="202">
        <f t="shared" si="9"/>
        <v>0</v>
      </c>
      <c r="K80" s="202">
        <f t="shared" si="9"/>
        <v>0</v>
      </c>
      <c r="L80" s="202">
        <f t="shared" si="9"/>
        <v>0</v>
      </c>
    </row>
    <row r="81" spans="1:12" ht="12" customHeight="1">
      <c r="A81" s="42"/>
      <c r="B81" s="57"/>
      <c r="C81" s="58"/>
      <c r="D81" s="23"/>
      <c r="E81" s="22"/>
      <c r="F81" s="23"/>
      <c r="G81" s="22"/>
      <c r="H81" s="23"/>
      <c r="I81" s="22"/>
      <c r="J81" s="23"/>
      <c r="K81" s="22"/>
      <c r="L81" s="23"/>
    </row>
    <row r="82" spans="1:12" ht="25.5">
      <c r="A82" s="42"/>
      <c r="B82" s="57">
        <v>62</v>
      </c>
      <c r="C82" s="58" t="s">
        <v>282</v>
      </c>
      <c r="D82" s="23"/>
      <c r="E82" s="22"/>
      <c r="F82" s="23"/>
      <c r="G82" s="22"/>
      <c r="H82" s="23"/>
      <c r="I82" s="22"/>
      <c r="J82" s="23"/>
      <c r="K82" s="22"/>
      <c r="L82" s="23"/>
    </row>
    <row r="83" spans="1:12" ht="12" customHeight="1">
      <c r="A83" s="42"/>
      <c r="B83" s="57">
        <v>81</v>
      </c>
      <c r="C83" s="58" t="s">
        <v>278</v>
      </c>
      <c r="D83" s="23"/>
      <c r="E83" s="22"/>
      <c r="F83" s="23"/>
      <c r="G83" s="22"/>
      <c r="H83" s="23"/>
      <c r="I83" s="22"/>
      <c r="J83" s="23"/>
      <c r="K83" s="22"/>
      <c r="L83" s="23"/>
    </row>
    <row r="84" spans="1:12" ht="25.5">
      <c r="A84" s="42"/>
      <c r="B84" s="57" t="s">
        <v>280</v>
      </c>
      <c r="C84" s="58" t="s">
        <v>283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3">
        <v>14800</v>
      </c>
      <c r="K84" s="22">
        <v>0</v>
      </c>
      <c r="L84" s="23">
        <f>SUM(J84:K84)</f>
        <v>14800</v>
      </c>
    </row>
    <row r="85" spans="1:12" ht="25.5">
      <c r="A85" s="42" t="s">
        <v>29</v>
      </c>
      <c r="B85" s="57">
        <v>62</v>
      </c>
      <c r="C85" s="58" t="s">
        <v>282</v>
      </c>
      <c r="D85" s="202">
        <f t="shared" ref="D85:I85" si="10">D84</f>
        <v>0</v>
      </c>
      <c r="E85" s="202">
        <f t="shared" si="10"/>
        <v>0</v>
      </c>
      <c r="F85" s="202">
        <f t="shared" si="10"/>
        <v>0</v>
      </c>
      <c r="G85" s="202">
        <f t="shared" si="10"/>
        <v>0</v>
      </c>
      <c r="H85" s="202">
        <f t="shared" si="10"/>
        <v>0</v>
      </c>
      <c r="I85" s="202">
        <f t="shared" si="10"/>
        <v>0</v>
      </c>
      <c r="J85" s="203">
        <f>J84</f>
        <v>14800</v>
      </c>
      <c r="K85" s="202">
        <f t="shared" ref="K85:L85" si="11">K84</f>
        <v>0</v>
      </c>
      <c r="L85" s="203">
        <f t="shared" si="11"/>
        <v>14800</v>
      </c>
    </row>
    <row r="86" spans="1:12">
      <c r="A86" s="42" t="s">
        <v>29</v>
      </c>
      <c r="B86" s="56">
        <v>0.10100000000000001</v>
      </c>
      <c r="C86" s="55" t="s">
        <v>44</v>
      </c>
      <c r="D86" s="25">
        <f t="shared" ref="D86:L86" si="12">D76+D69+D80+D85</f>
        <v>18639</v>
      </c>
      <c r="E86" s="25">
        <f t="shared" si="12"/>
        <v>38686</v>
      </c>
      <c r="F86" s="25">
        <f t="shared" si="12"/>
        <v>40300</v>
      </c>
      <c r="G86" s="25">
        <f t="shared" si="12"/>
        <v>46029</v>
      </c>
      <c r="H86" s="25">
        <f t="shared" si="12"/>
        <v>40300</v>
      </c>
      <c r="I86" s="25">
        <f t="shared" si="12"/>
        <v>46029</v>
      </c>
      <c r="J86" s="25">
        <f t="shared" si="12"/>
        <v>14800</v>
      </c>
      <c r="K86" s="25">
        <f t="shared" si="12"/>
        <v>51376</v>
      </c>
      <c r="L86" s="25">
        <f t="shared" si="12"/>
        <v>66176</v>
      </c>
    </row>
    <row r="87" spans="1:12">
      <c r="A87" s="42" t="s">
        <v>29</v>
      </c>
      <c r="B87" s="54">
        <v>2040</v>
      </c>
      <c r="C87" s="55" t="s">
        <v>212</v>
      </c>
      <c r="D87" s="25">
        <f t="shared" ref="D87:L87" si="13">D86</f>
        <v>18639</v>
      </c>
      <c r="E87" s="25">
        <f t="shared" si="13"/>
        <v>38686</v>
      </c>
      <c r="F87" s="25">
        <f t="shared" si="13"/>
        <v>40300</v>
      </c>
      <c r="G87" s="25">
        <f t="shared" si="13"/>
        <v>46029</v>
      </c>
      <c r="H87" s="25">
        <f t="shared" si="13"/>
        <v>40300</v>
      </c>
      <c r="I87" s="25">
        <f t="shared" si="13"/>
        <v>46029</v>
      </c>
      <c r="J87" s="25">
        <f t="shared" si="13"/>
        <v>14800</v>
      </c>
      <c r="K87" s="25">
        <f t="shared" si="13"/>
        <v>51376</v>
      </c>
      <c r="L87" s="25">
        <f t="shared" si="13"/>
        <v>66176</v>
      </c>
    </row>
    <row r="88" spans="1:12">
      <c r="A88" s="42"/>
      <c r="B88" s="54"/>
      <c r="C88" s="58"/>
      <c r="D88" s="15"/>
      <c r="E88" s="15"/>
      <c r="F88" s="15"/>
      <c r="G88" s="15"/>
      <c r="H88" s="15"/>
      <c r="I88" s="15"/>
      <c r="J88" s="15"/>
      <c r="K88" s="15"/>
      <c r="L88" s="15"/>
    </row>
    <row r="89" spans="1:12" ht="25.5">
      <c r="A89" s="42"/>
      <c r="B89" s="54">
        <v>2045</v>
      </c>
      <c r="C89" s="72" t="s">
        <v>207</v>
      </c>
      <c r="D89" s="15"/>
      <c r="E89" s="15"/>
      <c r="F89" s="15"/>
      <c r="G89" s="15"/>
      <c r="H89" s="15"/>
      <c r="I89" s="15"/>
      <c r="J89" s="15"/>
      <c r="K89" s="15"/>
      <c r="L89" s="15"/>
    </row>
    <row r="90" spans="1:12" ht="25.5">
      <c r="A90" s="42"/>
      <c r="B90" s="56">
        <v>0.79700000000000004</v>
      </c>
      <c r="C90" s="55" t="s">
        <v>187</v>
      </c>
      <c r="D90" s="15"/>
      <c r="E90" s="15"/>
      <c r="F90" s="15"/>
      <c r="G90" s="15"/>
      <c r="H90" s="15"/>
      <c r="I90" s="15"/>
      <c r="J90" s="15"/>
      <c r="K90" s="15"/>
      <c r="L90" s="15"/>
    </row>
    <row r="91" spans="1:12" ht="25.5">
      <c r="A91" s="42"/>
      <c r="B91" s="258" t="s">
        <v>51</v>
      </c>
      <c r="C91" s="58" t="s">
        <v>193</v>
      </c>
      <c r="D91" s="24">
        <v>0</v>
      </c>
      <c r="E91" s="25">
        <v>110000</v>
      </c>
      <c r="F91" s="24">
        <v>0</v>
      </c>
      <c r="G91" s="25">
        <v>160000</v>
      </c>
      <c r="H91" s="24">
        <v>0</v>
      </c>
      <c r="I91" s="25">
        <v>272012</v>
      </c>
      <c r="J91" s="24">
        <v>0</v>
      </c>
      <c r="K91" s="25">
        <v>230000</v>
      </c>
      <c r="L91" s="25">
        <f>SUM(J91:K91)</f>
        <v>230000</v>
      </c>
    </row>
    <row r="92" spans="1:12" ht="25.5">
      <c r="A92" s="42" t="s">
        <v>29</v>
      </c>
      <c r="B92" s="56">
        <v>0.79700000000000004</v>
      </c>
      <c r="C92" s="55" t="s">
        <v>187</v>
      </c>
      <c r="D92" s="202">
        <f t="shared" ref="D92:L92" si="14">SUM(D91)</f>
        <v>0</v>
      </c>
      <c r="E92" s="203">
        <f t="shared" si="14"/>
        <v>110000</v>
      </c>
      <c r="F92" s="202">
        <f t="shared" si="14"/>
        <v>0</v>
      </c>
      <c r="G92" s="203">
        <f t="shared" si="14"/>
        <v>160000</v>
      </c>
      <c r="H92" s="202">
        <f t="shared" si="14"/>
        <v>0</v>
      </c>
      <c r="I92" s="203">
        <f t="shared" si="14"/>
        <v>272012</v>
      </c>
      <c r="J92" s="202">
        <f t="shared" si="14"/>
        <v>0</v>
      </c>
      <c r="K92" s="203">
        <f t="shared" si="14"/>
        <v>230000</v>
      </c>
      <c r="L92" s="203">
        <f t="shared" si="14"/>
        <v>230000</v>
      </c>
    </row>
    <row r="93" spans="1:12" ht="25.5">
      <c r="A93" s="60" t="s">
        <v>29</v>
      </c>
      <c r="B93" s="82">
        <v>2045</v>
      </c>
      <c r="C93" s="268" t="s">
        <v>207</v>
      </c>
      <c r="D93" s="202">
        <f t="shared" ref="D93:L93" si="15">D91</f>
        <v>0</v>
      </c>
      <c r="E93" s="203">
        <f t="shared" si="15"/>
        <v>110000</v>
      </c>
      <c r="F93" s="202">
        <f t="shared" si="15"/>
        <v>0</v>
      </c>
      <c r="G93" s="203">
        <f t="shared" si="15"/>
        <v>160000</v>
      </c>
      <c r="H93" s="202">
        <f t="shared" si="15"/>
        <v>0</v>
      </c>
      <c r="I93" s="203">
        <f t="shared" si="15"/>
        <v>272012</v>
      </c>
      <c r="J93" s="202">
        <f t="shared" si="15"/>
        <v>0</v>
      </c>
      <c r="K93" s="203">
        <f t="shared" si="15"/>
        <v>230000</v>
      </c>
      <c r="L93" s="203">
        <f t="shared" si="15"/>
        <v>230000</v>
      </c>
    </row>
    <row r="94" spans="1:12" ht="2.25" customHeight="1">
      <c r="B94" s="70"/>
      <c r="C94" s="63"/>
      <c r="D94" s="15"/>
      <c r="E94" s="15"/>
      <c r="F94" s="15"/>
      <c r="G94" s="15"/>
      <c r="H94" s="15"/>
      <c r="I94" s="15"/>
      <c r="J94" s="15"/>
      <c r="K94" s="15"/>
      <c r="L94" s="15"/>
    </row>
    <row r="95" spans="1:12" ht="27">
      <c r="A95" s="42" t="s">
        <v>31</v>
      </c>
      <c r="B95" s="123">
        <v>2048</v>
      </c>
      <c r="C95" s="124" t="s">
        <v>238</v>
      </c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2" ht="13.5">
      <c r="A96" s="42"/>
      <c r="B96" s="126">
        <v>0.10100000000000001</v>
      </c>
      <c r="C96" s="124" t="s">
        <v>57</v>
      </c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>
      <c r="A97" s="42"/>
      <c r="B97" s="128">
        <v>60</v>
      </c>
      <c r="C97" s="129" t="s">
        <v>286</v>
      </c>
      <c r="D97" s="130"/>
      <c r="E97" s="130"/>
      <c r="F97" s="130"/>
      <c r="G97" s="130"/>
      <c r="H97" s="130"/>
      <c r="I97" s="130"/>
      <c r="J97" s="130"/>
      <c r="K97" s="130"/>
      <c r="L97" s="130"/>
    </row>
    <row r="98" spans="1:12">
      <c r="A98" s="42"/>
      <c r="B98" s="151" t="s">
        <v>58</v>
      </c>
      <c r="C98" s="131" t="s">
        <v>59</v>
      </c>
      <c r="D98" s="132">
        <v>0</v>
      </c>
      <c r="E98" s="204">
        <v>120000</v>
      </c>
      <c r="F98" s="132">
        <v>0</v>
      </c>
      <c r="G98" s="204">
        <v>120000</v>
      </c>
      <c r="H98" s="132">
        <v>0</v>
      </c>
      <c r="I98" s="204">
        <v>120000</v>
      </c>
      <c r="J98" s="132">
        <v>0</v>
      </c>
      <c r="K98" s="204">
        <v>120000</v>
      </c>
      <c r="L98" s="204">
        <f>SUM(J98:K98)</f>
        <v>120000</v>
      </c>
    </row>
    <row r="99" spans="1:12">
      <c r="A99" s="42" t="s">
        <v>29</v>
      </c>
      <c r="B99" s="128">
        <v>60</v>
      </c>
      <c r="C99" s="129" t="s">
        <v>286</v>
      </c>
      <c r="D99" s="132">
        <f t="shared" ref="D99:L99" si="16">D98</f>
        <v>0</v>
      </c>
      <c r="E99" s="204">
        <f t="shared" si="16"/>
        <v>120000</v>
      </c>
      <c r="F99" s="132">
        <f t="shared" si="16"/>
        <v>0</v>
      </c>
      <c r="G99" s="204">
        <f t="shared" si="16"/>
        <v>120000</v>
      </c>
      <c r="H99" s="132">
        <f t="shared" si="16"/>
        <v>0</v>
      </c>
      <c r="I99" s="204">
        <f t="shared" si="16"/>
        <v>120000</v>
      </c>
      <c r="J99" s="132">
        <f t="shared" si="16"/>
        <v>0</v>
      </c>
      <c r="K99" s="204">
        <f t="shared" si="16"/>
        <v>120000</v>
      </c>
      <c r="L99" s="204">
        <f t="shared" si="16"/>
        <v>120000</v>
      </c>
    </row>
    <row r="100" spans="1:12" ht="13.5">
      <c r="A100" s="42" t="s">
        <v>29</v>
      </c>
      <c r="B100" s="126">
        <v>0.10100000000000001</v>
      </c>
      <c r="C100" s="124" t="s">
        <v>57</v>
      </c>
      <c r="D100" s="145">
        <f t="shared" ref="D100:J100" si="17">D98</f>
        <v>0</v>
      </c>
      <c r="E100" s="157">
        <f t="shared" si="17"/>
        <v>120000</v>
      </c>
      <c r="F100" s="145">
        <f t="shared" si="17"/>
        <v>0</v>
      </c>
      <c r="G100" s="157">
        <f t="shared" si="17"/>
        <v>120000</v>
      </c>
      <c r="H100" s="145">
        <f t="shared" si="17"/>
        <v>0</v>
      </c>
      <c r="I100" s="157">
        <f t="shared" si="17"/>
        <v>120000</v>
      </c>
      <c r="J100" s="145">
        <f t="shared" si="17"/>
        <v>0</v>
      </c>
      <c r="K100" s="157">
        <f>K98</f>
        <v>120000</v>
      </c>
      <c r="L100" s="157">
        <f>L98</f>
        <v>120000</v>
      </c>
    </row>
    <row r="101" spans="1:12" ht="27">
      <c r="A101" s="42" t="s">
        <v>29</v>
      </c>
      <c r="B101" s="123">
        <v>2048</v>
      </c>
      <c r="C101" s="124" t="s">
        <v>238</v>
      </c>
      <c r="D101" s="205">
        <f t="shared" ref="D101:L101" si="18">D100</f>
        <v>0</v>
      </c>
      <c r="E101" s="206">
        <f t="shared" si="18"/>
        <v>120000</v>
      </c>
      <c r="F101" s="205">
        <f t="shared" si="18"/>
        <v>0</v>
      </c>
      <c r="G101" s="206">
        <f t="shared" si="18"/>
        <v>120000</v>
      </c>
      <c r="H101" s="205">
        <f t="shared" si="18"/>
        <v>0</v>
      </c>
      <c r="I101" s="206">
        <f t="shared" si="18"/>
        <v>120000</v>
      </c>
      <c r="J101" s="205">
        <f t="shared" si="18"/>
        <v>0</v>
      </c>
      <c r="K101" s="206">
        <f t="shared" si="18"/>
        <v>120000</v>
      </c>
      <c r="L101" s="206">
        <f t="shared" si="18"/>
        <v>120000</v>
      </c>
    </row>
    <row r="102" spans="1:12">
      <c r="A102" s="42"/>
      <c r="B102" s="54"/>
      <c r="C102" s="58"/>
      <c r="D102" s="15"/>
      <c r="E102" s="15"/>
      <c r="F102" s="15"/>
      <c r="G102" s="15"/>
      <c r="H102" s="15"/>
      <c r="I102" s="15"/>
      <c r="J102" s="15"/>
      <c r="K102" s="15"/>
      <c r="L102" s="15"/>
    </row>
    <row r="103" spans="1:12" ht="13.5">
      <c r="A103" s="65" t="s">
        <v>31</v>
      </c>
      <c r="B103" s="139">
        <v>2049</v>
      </c>
      <c r="C103" s="140" t="s">
        <v>8</v>
      </c>
      <c r="D103" s="130"/>
      <c r="E103" s="130"/>
      <c r="F103" s="130"/>
      <c r="G103" s="130"/>
      <c r="H103" s="130"/>
      <c r="I103" s="130"/>
      <c r="J103" s="130"/>
      <c r="K103" s="130"/>
      <c r="L103" s="130"/>
    </row>
    <row r="104" spans="1:12">
      <c r="B104" s="141">
        <v>1</v>
      </c>
      <c r="C104" s="142" t="s">
        <v>60</v>
      </c>
      <c r="D104" s="127"/>
      <c r="E104" s="127"/>
      <c r="F104" s="130"/>
      <c r="G104" s="130"/>
      <c r="H104" s="130"/>
      <c r="I104" s="130"/>
      <c r="J104" s="130"/>
      <c r="K104" s="130"/>
      <c r="L104" s="130"/>
    </row>
    <row r="105" spans="1:12" ht="13.5">
      <c r="A105" s="42"/>
      <c r="B105" s="143">
        <v>1.101</v>
      </c>
      <c r="C105" s="124" t="s">
        <v>61</v>
      </c>
      <c r="D105" s="144"/>
      <c r="E105" s="125"/>
      <c r="F105" s="127"/>
      <c r="G105" s="127"/>
      <c r="H105" s="127"/>
      <c r="I105" s="127"/>
      <c r="J105" s="127"/>
      <c r="K105" s="127"/>
      <c r="L105" s="127"/>
    </row>
    <row r="106" spans="1:12">
      <c r="A106" s="42"/>
      <c r="B106" s="156" t="s">
        <v>62</v>
      </c>
      <c r="C106" s="131" t="s">
        <v>69</v>
      </c>
      <c r="D106" s="145">
        <v>0</v>
      </c>
      <c r="E106" s="157">
        <v>991355</v>
      </c>
      <c r="F106" s="145">
        <v>0</v>
      </c>
      <c r="G106" s="157">
        <v>1109563</v>
      </c>
      <c r="H106" s="145">
        <v>0</v>
      </c>
      <c r="I106" s="157">
        <v>1109563</v>
      </c>
      <c r="J106" s="145">
        <v>0</v>
      </c>
      <c r="K106" s="157">
        <v>1354636</v>
      </c>
      <c r="L106" s="157">
        <f>SUM(J106:K106)</f>
        <v>1354636</v>
      </c>
    </row>
    <row r="107" spans="1:12">
      <c r="A107" s="42"/>
      <c r="B107" s="156" t="s">
        <v>63</v>
      </c>
      <c r="C107" s="131" t="s">
        <v>64</v>
      </c>
      <c r="D107" s="132">
        <v>0</v>
      </c>
      <c r="E107" s="204">
        <v>15237</v>
      </c>
      <c r="F107" s="132">
        <v>0</v>
      </c>
      <c r="G107" s="204">
        <v>11174</v>
      </c>
      <c r="H107" s="132">
        <v>0</v>
      </c>
      <c r="I107" s="204">
        <v>11174</v>
      </c>
      <c r="J107" s="132">
        <v>0</v>
      </c>
      <c r="K107" s="204">
        <v>5079</v>
      </c>
      <c r="L107" s="204">
        <f>SUM(J107:K107)</f>
        <v>5079</v>
      </c>
    </row>
    <row r="108" spans="1:12" ht="13.5">
      <c r="A108" s="42" t="s">
        <v>29</v>
      </c>
      <c r="B108" s="143">
        <v>1.101</v>
      </c>
      <c r="C108" s="124" t="s">
        <v>61</v>
      </c>
      <c r="D108" s="205">
        <f t="shared" ref="D108:L108" si="19">SUM(D106:D107)</f>
        <v>0</v>
      </c>
      <c r="E108" s="206">
        <f t="shared" si="19"/>
        <v>1006592</v>
      </c>
      <c r="F108" s="205">
        <f t="shared" si="19"/>
        <v>0</v>
      </c>
      <c r="G108" s="206">
        <f t="shared" si="19"/>
        <v>1120737</v>
      </c>
      <c r="H108" s="205">
        <f t="shared" si="19"/>
        <v>0</v>
      </c>
      <c r="I108" s="206">
        <f t="shared" si="19"/>
        <v>1120737</v>
      </c>
      <c r="J108" s="205">
        <f t="shared" si="19"/>
        <v>0</v>
      </c>
      <c r="K108" s="206">
        <f t="shared" si="19"/>
        <v>1359715</v>
      </c>
      <c r="L108" s="206">
        <f t="shared" si="19"/>
        <v>1359715</v>
      </c>
    </row>
    <row r="109" spans="1:12" ht="13.5">
      <c r="A109" s="42"/>
      <c r="B109" s="143"/>
      <c r="C109" s="124"/>
      <c r="D109" s="146"/>
      <c r="E109" s="146"/>
      <c r="F109" s="125"/>
      <c r="G109" s="125"/>
      <c r="H109" s="125"/>
      <c r="I109" s="125"/>
      <c r="J109" s="125"/>
      <c r="K109" s="125"/>
      <c r="L109" s="125"/>
    </row>
    <row r="110" spans="1:12" ht="67.5">
      <c r="A110" s="42"/>
      <c r="B110" s="143">
        <v>1.125</v>
      </c>
      <c r="C110" s="147" t="s">
        <v>251</v>
      </c>
      <c r="D110" s="125"/>
      <c r="E110" s="125"/>
      <c r="F110" s="125"/>
      <c r="G110" s="125"/>
      <c r="H110" s="125"/>
      <c r="I110" s="125"/>
      <c r="J110" s="125"/>
      <c r="K110" s="125"/>
      <c r="L110" s="125"/>
    </row>
    <row r="111" spans="1:12">
      <c r="A111" s="42"/>
      <c r="B111" s="156" t="s">
        <v>62</v>
      </c>
      <c r="C111" s="131" t="s">
        <v>69</v>
      </c>
      <c r="D111" s="132">
        <v>0</v>
      </c>
      <c r="E111" s="204">
        <v>143046</v>
      </c>
      <c r="F111" s="132">
        <v>0</v>
      </c>
      <c r="G111" s="204">
        <v>167250</v>
      </c>
      <c r="H111" s="132">
        <v>0</v>
      </c>
      <c r="I111" s="204">
        <v>167250</v>
      </c>
      <c r="J111" s="132">
        <v>0</v>
      </c>
      <c r="K111" s="204">
        <v>163106</v>
      </c>
      <c r="L111" s="204">
        <f>SUM(J111:K111)</f>
        <v>163106</v>
      </c>
    </row>
    <row r="112" spans="1:12" ht="67.5">
      <c r="A112" s="42" t="s">
        <v>29</v>
      </c>
      <c r="B112" s="143">
        <v>1.125</v>
      </c>
      <c r="C112" s="147" t="s">
        <v>251</v>
      </c>
      <c r="D112" s="132">
        <f t="shared" ref="D112:L112" si="20">D111</f>
        <v>0</v>
      </c>
      <c r="E112" s="204">
        <f t="shared" si="20"/>
        <v>143046</v>
      </c>
      <c r="F112" s="132">
        <f t="shared" si="20"/>
        <v>0</v>
      </c>
      <c r="G112" s="204">
        <f t="shared" si="20"/>
        <v>167250</v>
      </c>
      <c r="H112" s="132">
        <f t="shared" si="20"/>
        <v>0</v>
      </c>
      <c r="I112" s="204">
        <f t="shared" si="20"/>
        <v>167250</v>
      </c>
      <c r="J112" s="132">
        <f t="shared" si="20"/>
        <v>0</v>
      </c>
      <c r="K112" s="204">
        <f t="shared" si="20"/>
        <v>163106</v>
      </c>
      <c r="L112" s="204">
        <f t="shared" si="20"/>
        <v>163106</v>
      </c>
    </row>
    <row r="113" spans="1:12">
      <c r="B113" s="148"/>
      <c r="C113" s="149"/>
      <c r="D113" s="125"/>
      <c r="E113" s="125"/>
      <c r="F113" s="125"/>
      <c r="G113" s="125"/>
      <c r="H113" s="125"/>
      <c r="I113" s="125"/>
      <c r="J113" s="125"/>
      <c r="K113" s="125"/>
      <c r="L113" s="125"/>
    </row>
    <row r="114" spans="1:12" ht="13.5">
      <c r="B114" s="150">
        <v>1.2</v>
      </c>
      <c r="C114" s="140" t="s">
        <v>65</v>
      </c>
      <c r="D114" s="130"/>
      <c r="E114" s="130"/>
      <c r="F114" s="130"/>
      <c r="G114" s="130"/>
      <c r="H114" s="130"/>
      <c r="I114" s="130"/>
      <c r="J114" s="130"/>
      <c r="K114" s="130"/>
      <c r="L114" s="130"/>
    </row>
    <row r="115" spans="1:12">
      <c r="A115" s="42"/>
      <c r="B115" s="151">
        <v>60</v>
      </c>
      <c r="C115" s="129" t="s">
        <v>284</v>
      </c>
      <c r="D115" s="127"/>
      <c r="E115" s="127"/>
      <c r="F115" s="127"/>
      <c r="G115" s="127"/>
      <c r="H115" s="127"/>
      <c r="I115" s="127"/>
      <c r="J115" s="127"/>
      <c r="K115" s="127"/>
      <c r="L115" s="127"/>
    </row>
    <row r="116" spans="1:12">
      <c r="A116" s="42"/>
      <c r="B116" s="156" t="s">
        <v>66</v>
      </c>
      <c r="C116" s="129" t="s">
        <v>69</v>
      </c>
      <c r="D116" s="132">
        <v>0</v>
      </c>
      <c r="E116" s="204">
        <v>81014</v>
      </c>
      <c r="F116" s="132">
        <v>0</v>
      </c>
      <c r="G116" s="204">
        <v>85757</v>
      </c>
      <c r="H116" s="132">
        <v>0</v>
      </c>
      <c r="I116" s="204">
        <v>85757</v>
      </c>
      <c r="J116" s="132">
        <v>0</v>
      </c>
      <c r="K116" s="204">
        <v>87704</v>
      </c>
      <c r="L116" s="204">
        <f>SUM(J116:K116)</f>
        <v>87704</v>
      </c>
    </row>
    <row r="117" spans="1:12">
      <c r="A117" s="60" t="s">
        <v>29</v>
      </c>
      <c r="B117" s="269">
        <v>60</v>
      </c>
      <c r="C117" s="254" t="s">
        <v>284</v>
      </c>
      <c r="D117" s="132">
        <f t="shared" ref="D117:L117" si="21">D116</f>
        <v>0</v>
      </c>
      <c r="E117" s="204">
        <f t="shared" si="21"/>
        <v>81014</v>
      </c>
      <c r="F117" s="132">
        <f t="shared" si="21"/>
        <v>0</v>
      </c>
      <c r="G117" s="204">
        <f t="shared" si="21"/>
        <v>85757</v>
      </c>
      <c r="H117" s="132">
        <f t="shared" si="21"/>
        <v>0</v>
      </c>
      <c r="I117" s="204">
        <f t="shared" si="21"/>
        <v>85757</v>
      </c>
      <c r="J117" s="132">
        <f t="shared" si="21"/>
        <v>0</v>
      </c>
      <c r="K117" s="204">
        <f t="shared" si="21"/>
        <v>87704</v>
      </c>
      <c r="L117" s="204">
        <f t="shared" si="21"/>
        <v>87704</v>
      </c>
    </row>
    <row r="118" spans="1:12" ht="0.75" customHeight="1">
      <c r="B118" s="148"/>
      <c r="C118" s="142"/>
      <c r="D118" s="153"/>
      <c r="E118" s="153"/>
      <c r="F118" s="153"/>
      <c r="G118" s="153"/>
      <c r="H118" s="153"/>
      <c r="I118" s="153"/>
      <c r="J118" s="153"/>
      <c r="K118" s="153"/>
      <c r="L118" s="153"/>
    </row>
    <row r="119" spans="1:12">
      <c r="B119" s="128">
        <v>61</v>
      </c>
      <c r="C119" s="129" t="s">
        <v>67</v>
      </c>
      <c r="D119" s="153"/>
      <c r="E119" s="153"/>
      <c r="F119" s="153"/>
      <c r="G119" s="153"/>
      <c r="H119" s="153"/>
      <c r="I119" s="153"/>
      <c r="J119" s="153"/>
      <c r="K119" s="153"/>
      <c r="L119" s="153"/>
    </row>
    <row r="120" spans="1:12">
      <c r="B120" s="148" t="s">
        <v>68</v>
      </c>
      <c r="C120" s="142" t="s">
        <v>69</v>
      </c>
      <c r="D120" s="152">
        <v>0</v>
      </c>
      <c r="E120" s="207">
        <v>138</v>
      </c>
      <c r="F120" s="152">
        <v>0</v>
      </c>
      <c r="G120" s="207">
        <v>114</v>
      </c>
      <c r="H120" s="152">
        <v>0</v>
      </c>
      <c r="I120" s="207">
        <v>114</v>
      </c>
      <c r="J120" s="152">
        <v>0</v>
      </c>
      <c r="K120" s="207">
        <v>90</v>
      </c>
      <c r="L120" s="207">
        <f>SUM(J120:K120)</f>
        <v>90</v>
      </c>
    </row>
    <row r="121" spans="1:12">
      <c r="A121" s="42" t="s">
        <v>29</v>
      </c>
      <c r="B121" s="154">
        <v>61</v>
      </c>
      <c r="C121" s="142" t="s">
        <v>67</v>
      </c>
      <c r="D121" s="205">
        <f t="shared" ref="D121:L121" si="22">D120</f>
        <v>0</v>
      </c>
      <c r="E121" s="206">
        <f t="shared" si="22"/>
        <v>138</v>
      </c>
      <c r="F121" s="205">
        <f t="shared" si="22"/>
        <v>0</v>
      </c>
      <c r="G121" s="206">
        <f t="shared" si="22"/>
        <v>114</v>
      </c>
      <c r="H121" s="205">
        <f t="shared" si="22"/>
        <v>0</v>
      </c>
      <c r="I121" s="206">
        <f t="shared" si="22"/>
        <v>114</v>
      </c>
      <c r="J121" s="205">
        <f t="shared" si="22"/>
        <v>0</v>
      </c>
      <c r="K121" s="206">
        <f t="shared" si="22"/>
        <v>90</v>
      </c>
      <c r="L121" s="206">
        <f t="shared" si="22"/>
        <v>90</v>
      </c>
    </row>
    <row r="122" spans="1:12">
      <c r="B122" s="148"/>
      <c r="C122" s="142"/>
      <c r="D122" s="153"/>
      <c r="E122" s="153"/>
      <c r="F122" s="153"/>
      <c r="G122" s="153"/>
      <c r="H122" s="153"/>
      <c r="I122" s="153"/>
      <c r="J122" s="153"/>
      <c r="K122" s="153"/>
      <c r="L122" s="153"/>
    </row>
    <row r="123" spans="1:12">
      <c r="A123" s="42"/>
      <c r="B123" s="128">
        <v>62</v>
      </c>
      <c r="C123" s="155" t="s">
        <v>70</v>
      </c>
      <c r="D123" s="125"/>
      <c r="E123" s="125"/>
      <c r="F123" s="125"/>
      <c r="G123" s="125"/>
      <c r="H123" s="125"/>
      <c r="I123" s="125"/>
      <c r="J123" s="125"/>
      <c r="K123" s="125"/>
      <c r="L123" s="125"/>
    </row>
    <row r="124" spans="1:12">
      <c r="A124" s="42"/>
      <c r="B124" s="156" t="s">
        <v>71</v>
      </c>
      <c r="C124" s="129" t="s">
        <v>69</v>
      </c>
      <c r="D124" s="145">
        <v>0</v>
      </c>
      <c r="E124" s="157">
        <v>22030</v>
      </c>
      <c r="F124" s="145">
        <v>0</v>
      </c>
      <c r="G124" s="157">
        <v>21100</v>
      </c>
      <c r="H124" s="145">
        <v>0</v>
      </c>
      <c r="I124" s="157">
        <v>21100</v>
      </c>
      <c r="J124" s="145">
        <v>0</v>
      </c>
      <c r="K124" s="157">
        <v>20346</v>
      </c>
      <c r="L124" s="157">
        <f>SUM(J124:K124)</f>
        <v>20346</v>
      </c>
    </row>
    <row r="125" spans="1:12">
      <c r="A125" s="42" t="s">
        <v>29</v>
      </c>
      <c r="B125" s="128">
        <v>62</v>
      </c>
      <c r="C125" s="155" t="s">
        <v>70</v>
      </c>
      <c r="D125" s="205">
        <f t="shared" ref="D125:L125" si="23">D124</f>
        <v>0</v>
      </c>
      <c r="E125" s="206">
        <f t="shared" si="23"/>
        <v>22030</v>
      </c>
      <c r="F125" s="205">
        <f t="shared" si="23"/>
        <v>0</v>
      </c>
      <c r="G125" s="206">
        <f t="shared" si="23"/>
        <v>21100</v>
      </c>
      <c r="H125" s="205">
        <f t="shared" si="23"/>
        <v>0</v>
      </c>
      <c r="I125" s="206">
        <f t="shared" si="23"/>
        <v>21100</v>
      </c>
      <c r="J125" s="205">
        <f t="shared" si="23"/>
        <v>0</v>
      </c>
      <c r="K125" s="206">
        <f t="shared" si="23"/>
        <v>20346</v>
      </c>
      <c r="L125" s="206">
        <f t="shared" si="23"/>
        <v>20346</v>
      </c>
    </row>
    <row r="126" spans="1:12">
      <c r="A126" s="42"/>
      <c r="B126" s="156"/>
      <c r="C126" s="129"/>
      <c r="D126" s="125"/>
      <c r="E126" s="125"/>
      <c r="F126" s="125"/>
      <c r="G126" s="125"/>
      <c r="H126" s="125"/>
      <c r="I126" s="125"/>
      <c r="J126" s="125"/>
      <c r="K126" s="125"/>
      <c r="L126" s="125"/>
    </row>
    <row r="127" spans="1:12">
      <c r="A127" s="42"/>
      <c r="B127" s="128">
        <v>63</v>
      </c>
      <c r="C127" s="129" t="s">
        <v>72</v>
      </c>
      <c r="D127" s="146"/>
      <c r="E127" s="146"/>
      <c r="F127" s="125"/>
      <c r="G127" s="125"/>
      <c r="H127" s="125"/>
      <c r="I127" s="125"/>
      <c r="J127" s="125"/>
      <c r="K127" s="125"/>
      <c r="L127" s="125"/>
    </row>
    <row r="128" spans="1:12">
      <c r="A128" s="42"/>
      <c r="B128" s="156" t="s">
        <v>73</v>
      </c>
      <c r="C128" s="129" t="s">
        <v>69</v>
      </c>
      <c r="D128" s="132">
        <v>0</v>
      </c>
      <c r="E128" s="204">
        <v>2463</v>
      </c>
      <c r="F128" s="132">
        <v>0</v>
      </c>
      <c r="G128" s="204">
        <v>1463</v>
      </c>
      <c r="H128" s="132">
        <v>0</v>
      </c>
      <c r="I128" s="204">
        <v>1463</v>
      </c>
      <c r="J128" s="132">
        <v>0</v>
      </c>
      <c r="K128" s="204">
        <v>2069</v>
      </c>
      <c r="L128" s="204">
        <f>SUM(J128:K128)</f>
        <v>2069</v>
      </c>
    </row>
    <row r="129" spans="1:12">
      <c r="A129" s="42" t="s">
        <v>29</v>
      </c>
      <c r="B129" s="128">
        <v>63</v>
      </c>
      <c r="C129" s="129" t="s">
        <v>72</v>
      </c>
      <c r="D129" s="132">
        <f t="shared" ref="D129:L129" si="24">D128</f>
        <v>0</v>
      </c>
      <c r="E129" s="204">
        <f t="shared" si="24"/>
        <v>2463</v>
      </c>
      <c r="F129" s="132">
        <f t="shared" si="24"/>
        <v>0</v>
      </c>
      <c r="G129" s="204">
        <f t="shared" si="24"/>
        <v>1463</v>
      </c>
      <c r="H129" s="132">
        <f t="shared" si="24"/>
        <v>0</v>
      </c>
      <c r="I129" s="204">
        <f t="shared" si="24"/>
        <v>1463</v>
      </c>
      <c r="J129" s="132">
        <f t="shared" si="24"/>
        <v>0</v>
      </c>
      <c r="K129" s="204">
        <f t="shared" si="24"/>
        <v>2069</v>
      </c>
      <c r="L129" s="204">
        <f t="shared" si="24"/>
        <v>2069</v>
      </c>
    </row>
    <row r="130" spans="1:12">
      <c r="A130" s="42"/>
      <c r="B130" s="156"/>
      <c r="C130" s="129"/>
      <c r="D130" s="125"/>
      <c r="E130" s="125"/>
      <c r="F130" s="125"/>
      <c r="G130" s="125"/>
      <c r="H130" s="125"/>
      <c r="I130" s="125"/>
      <c r="J130" s="125"/>
      <c r="K130" s="125"/>
      <c r="L130" s="125"/>
    </row>
    <row r="131" spans="1:12" ht="25.5">
      <c r="A131" s="42"/>
      <c r="B131" s="128">
        <v>64</v>
      </c>
      <c r="C131" s="129" t="s">
        <v>245</v>
      </c>
      <c r="D131" s="125"/>
      <c r="E131" s="125"/>
      <c r="F131" s="125"/>
      <c r="G131" s="125"/>
      <c r="H131" s="125"/>
      <c r="I131" s="125"/>
      <c r="J131" s="125"/>
      <c r="K131" s="125"/>
      <c r="L131" s="125"/>
    </row>
    <row r="132" spans="1:12">
      <c r="A132" s="42"/>
      <c r="B132" s="128" t="s">
        <v>246</v>
      </c>
      <c r="C132" s="129" t="s">
        <v>69</v>
      </c>
      <c r="D132" s="145">
        <v>0</v>
      </c>
      <c r="E132" s="157">
        <v>2194</v>
      </c>
      <c r="F132" s="145">
        <v>0</v>
      </c>
      <c r="G132" s="244">
        <v>2266</v>
      </c>
      <c r="H132" s="145">
        <v>0</v>
      </c>
      <c r="I132" s="157">
        <v>2266</v>
      </c>
      <c r="J132" s="145">
        <v>0</v>
      </c>
      <c r="K132" s="244">
        <v>731</v>
      </c>
      <c r="L132" s="204">
        <f>SUM(J132:K132)</f>
        <v>731</v>
      </c>
    </row>
    <row r="133" spans="1:12" ht="25.5">
      <c r="A133" s="42" t="s">
        <v>29</v>
      </c>
      <c r="B133" s="128">
        <v>64</v>
      </c>
      <c r="C133" s="129" t="s">
        <v>245</v>
      </c>
      <c r="D133" s="205">
        <f t="shared" ref="D133:L133" si="25">D132</f>
        <v>0</v>
      </c>
      <c r="E133" s="206">
        <f t="shared" si="25"/>
        <v>2194</v>
      </c>
      <c r="F133" s="205">
        <f t="shared" si="25"/>
        <v>0</v>
      </c>
      <c r="G133" s="208">
        <f t="shared" si="25"/>
        <v>2266</v>
      </c>
      <c r="H133" s="205">
        <f t="shared" si="25"/>
        <v>0</v>
      </c>
      <c r="I133" s="206">
        <f t="shared" si="25"/>
        <v>2266</v>
      </c>
      <c r="J133" s="205">
        <f t="shared" si="25"/>
        <v>0</v>
      </c>
      <c r="K133" s="208">
        <f t="shared" si="25"/>
        <v>731</v>
      </c>
      <c r="L133" s="208">
        <f t="shared" si="25"/>
        <v>731</v>
      </c>
    </row>
    <row r="134" spans="1:12">
      <c r="A134" s="42"/>
      <c r="B134" s="156"/>
      <c r="C134" s="129"/>
      <c r="D134" s="125"/>
      <c r="E134" s="125"/>
      <c r="F134" s="125"/>
      <c r="G134" s="125"/>
      <c r="H134" s="125"/>
      <c r="I134" s="125"/>
      <c r="J134" s="125"/>
      <c r="K134" s="125"/>
      <c r="L134" s="125"/>
    </row>
    <row r="135" spans="1:12">
      <c r="A135" s="42"/>
      <c r="B135" s="128">
        <v>65</v>
      </c>
      <c r="C135" s="129" t="s">
        <v>255</v>
      </c>
      <c r="D135" s="125"/>
      <c r="E135" s="125"/>
      <c r="F135" s="125"/>
      <c r="G135" s="125"/>
      <c r="H135" s="125"/>
      <c r="I135" s="125"/>
      <c r="J135" s="125"/>
      <c r="K135" s="125"/>
      <c r="L135" s="125"/>
    </row>
    <row r="136" spans="1:12">
      <c r="A136" s="42"/>
      <c r="B136" s="156" t="s">
        <v>74</v>
      </c>
      <c r="C136" s="129" t="s">
        <v>69</v>
      </c>
      <c r="D136" s="145">
        <v>0</v>
      </c>
      <c r="E136" s="145">
        <v>0</v>
      </c>
      <c r="F136" s="145">
        <v>0</v>
      </c>
      <c r="G136" s="157">
        <v>1</v>
      </c>
      <c r="H136" s="145">
        <v>0</v>
      </c>
      <c r="I136" s="157">
        <v>1</v>
      </c>
      <c r="J136" s="145">
        <v>0</v>
      </c>
      <c r="K136" s="157">
        <v>1</v>
      </c>
      <c r="L136" s="157">
        <f>SUM(J136:K136)</f>
        <v>1</v>
      </c>
    </row>
    <row r="137" spans="1:12">
      <c r="A137" s="42" t="s">
        <v>29</v>
      </c>
      <c r="B137" s="128">
        <v>65</v>
      </c>
      <c r="C137" s="129" t="s">
        <v>255</v>
      </c>
      <c r="D137" s="205">
        <f t="shared" ref="D137:L137" si="26">D136</f>
        <v>0</v>
      </c>
      <c r="E137" s="205">
        <f t="shared" si="26"/>
        <v>0</v>
      </c>
      <c r="F137" s="205">
        <f t="shared" si="26"/>
        <v>0</v>
      </c>
      <c r="G137" s="206">
        <f t="shared" si="26"/>
        <v>1</v>
      </c>
      <c r="H137" s="205">
        <f t="shared" si="26"/>
        <v>0</v>
      </c>
      <c r="I137" s="206">
        <f t="shared" si="26"/>
        <v>1</v>
      </c>
      <c r="J137" s="205">
        <f t="shared" si="26"/>
        <v>0</v>
      </c>
      <c r="K137" s="206">
        <f t="shared" si="26"/>
        <v>1</v>
      </c>
      <c r="L137" s="206">
        <f t="shared" si="26"/>
        <v>1</v>
      </c>
    </row>
    <row r="138" spans="1:12">
      <c r="A138" s="42"/>
      <c r="B138" s="128"/>
      <c r="C138" s="129"/>
      <c r="D138" s="157"/>
      <c r="E138" s="157"/>
      <c r="F138" s="157"/>
      <c r="G138" s="125"/>
      <c r="H138" s="157"/>
      <c r="I138" s="125"/>
      <c r="J138" s="157"/>
      <c r="K138" s="125"/>
      <c r="L138" s="125"/>
    </row>
    <row r="139" spans="1:12">
      <c r="A139" s="42"/>
      <c r="B139" s="128">
        <v>66</v>
      </c>
      <c r="C139" s="129" t="s">
        <v>75</v>
      </c>
      <c r="D139" s="125"/>
      <c r="E139" s="125"/>
      <c r="F139" s="125"/>
      <c r="G139" s="125"/>
      <c r="H139" s="125"/>
      <c r="I139" s="125"/>
      <c r="J139" s="125"/>
      <c r="K139" s="125"/>
      <c r="L139" s="125"/>
    </row>
    <row r="140" spans="1:12">
      <c r="A140" s="42"/>
      <c r="B140" s="156" t="s">
        <v>76</v>
      </c>
      <c r="C140" s="129" t="s">
        <v>69</v>
      </c>
      <c r="D140" s="132">
        <v>0</v>
      </c>
      <c r="E140" s="204">
        <v>123138</v>
      </c>
      <c r="F140" s="132">
        <v>0</v>
      </c>
      <c r="G140" s="204">
        <v>142160</v>
      </c>
      <c r="H140" s="132">
        <v>0</v>
      </c>
      <c r="I140" s="204">
        <v>142160</v>
      </c>
      <c r="J140" s="132">
        <v>0</v>
      </c>
      <c r="K140" s="204">
        <v>214959</v>
      </c>
      <c r="L140" s="204">
        <f>SUM(J140:K140)</f>
        <v>214959</v>
      </c>
    </row>
    <row r="141" spans="1:12">
      <c r="A141" s="42" t="s">
        <v>29</v>
      </c>
      <c r="B141" s="128">
        <v>66</v>
      </c>
      <c r="C141" s="129" t="s">
        <v>75</v>
      </c>
      <c r="D141" s="132">
        <f t="shared" ref="D141:L141" si="27">D140</f>
        <v>0</v>
      </c>
      <c r="E141" s="204">
        <f t="shared" si="27"/>
        <v>123138</v>
      </c>
      <c r="F141" s="132">
        <f t="shared" si="27"/>
        <v>0</v>
      </c>
      <c r="G141" s="204">
        <f t="shared" si="27"/>
        <v>142160</v>
      </c>
      <c r="H141" s="132">
        <f t="shared" si="27"/>
        <v>0</v>
      </c>
      <c r="I141" s="204">
        <f t="shared" si="27"/>
        <v>142160</v>
      </c>
      <c r="J141" s="132">
        <f t="shared" si="27"/>
        <v>0</v>
      </c>
      <c r="K141" s="204">
        <f t="shared" si="27"/>
        <v>214959</v>
      </c>
      <c r="L141" s="204">
        <f t="shared" si="27"/>
        <v>214959</v>
      </c>
    </row>
    <row r="142" spans="1:12" ht="13.5">
      <c r="A142" s="42" t="s">
        <v>29</v>
      </c>
      <c r="B142" s="158">
        <v>1.2</v>
      </c>
      <c r="C142" s="124" t="s">
        <v>65</v>
      </c>
      <c r="D142" s="132">
        <f t="shared" ref="D142:L142" si="28">D141+D137+D129+D125+D121+D117+D133</f>
        <v>0</v>
      </c>
      <c r="E142" s="204">
        <f t="shared" si="28"/>
        <v>230977</v>
      </c>
      <c r="F142" s="132">
        <f t="shared" si="28"/>
        <v>0</v>
      </c>
      <c r="G142" s="204">
        <f t="shared" si="28"/>
        <v>252861</v>
      </c>
      <c r="H142" s="132">
        <f t="shared" si="28"/>
        <v>0</v>
      </c>
      <c r="I142" s="204">
        <f t="shared" si="28"/>
        <v>252861</v>
      </c>
      <c r="J142" s="132">
        <f t="shared" si="28"/>
        <v>0</v>
      </c>
      <c r="K142" s="204">
        <f t="shared" si="28"/>
        <v>325900</v>
      </c>
      <c r="L142" s="204">
        <f t="shared" si="28"/>
        <v>325900</v>
      </c>
    </row>
    <row r="143" spans="1:12">
      <c r="A143" s="42" t="s">
        <v>29</v>
      </c>
      <c r="B143" s="159">
        <v>1</v>
      </c>
      <c r="C143" s="129" t="s">
        <v>60</v>
      </c>
      <c r="D143" s="132">
        <f t="shared" ref="D143:L143" si="29">D142+D108+D112</f>
        <v>0</v>
      </c>
      <c r="E143" s="204">
        <f t="shared" si="29"/>
        <v>1380615</v>
      </c>
      <c r="F143" s="132">
        <f t="shared" si="29"/>
        <v>0</v>
      </c>
      <c r="G143" s="204">
        <f t="shared" si="29"/>
        <v>1540848</v>
      </c>
      <c r="H143" s="132">
        <f t="shared" si="29"/>
        <v>0</v>
      </c>
      <c r="I143" s="204">
        <f t="shared" si="29"/>
        <v>1540848</v>
      </c>
      <c r="J143" s="132">
        <f t="shared" si="29"/>
        <v>0</v>
      </c>
      <c r="K143" s="204">
        <f t="shared" si="29"/>
        <v>1848721</v>
      </c>
      <c r="L143" s="204">
        <f t="shared" si="29"/>
        <v>1848721</v>
      </c>
    </row>
    <row r="144" spans="1:12">
      <c r="A144" s="42"/>
      <c r="B144" s="159"/>
      <c r="C144" s="129"/>
      <c r="D144" s="145"/>
      <c r="E144" s="157"/>
      <c r="F144" s="145"/>
      <c r="G144" s="157"/>
      <c r="H144" s="145"/>
      <c r="I144" s="157"/>
      <c r="J144" s="145"/>
      <c r="K144" s="157"/>
      <c r="L144" s="157"/>
    </row>
    <row r="145" spans="1:12" ht="25.5">
      <c r="A145" s="42"/>
      <c r="B145" s="159">
        <v>3</v>
      </c>
      <c r="C145" s="129" t="s">
        <v>213</v>
      </c>
      <c r="D145" s="130"/>
      <c r="E145" s="130"/>
      <c r="F145" s="130"/>
      <c r="G145" s="130"/>
      <c r="H145" s="130"/>
      <c r="I145" s="130"/>
      <c r="J145" s="130"/>
      <c r="K145" s="130"/>
      <c r="L145" s="130"/>
    </row>
    <row r="146" spans="1:12" ht="13.5">
      <c r="B146" s="158">
        <v>3.1040000000000001</v>
      </c>
      <c r="C146" s="124" t="s">
        <v>77</v>
      </c>
      <c r="D146" s="130"/>
      <c r="E146" s="130"/>
      <c r="F146" s="130"/>
      <c r="G146" s="130"/>
      <c r="H146" s="130"/>
      <c r="I146" s="130"/>
      <c r="J146" s="130"/>
      <c r="K146" s="130"/>
      <c r="L146" s="130"/>
    </row>
    <row r="147" spans="1:12">
      <c r="B147" s="128">
        <v>67</v>
      </c>
      <c r="C147" s="131" t="s">
        <v>223</v>
      </c>
      <c r="D147" s="130"/>
      <c r="E147" s="130"/>
      <c r="F147" s="130"/>
      <c r="G147" s="130"/>
      <c r="H147" s="130"/>
      <c r="I147" s="130"/>
      <c r="J147" s="130"/>
      <c r="K147" s="130"/>
      <c r="L147" s="130"/>
    </row>
    <row r="148" spans="1:12" ht="14.45" customHeight="1">
      <c r="A148" s="42"/>
      <c r="B148" s="151" t="s">
        <v>78</v>
      </c>
      <c r="C148" s="131" t="s">
        <v>69</v>
      </c>
      <c r="D148" s="145">
        <v>0</v>
      </c>
      <c r="E148" s="157">
        <v>429375</v>
      </c>
      <c r="F148" s="145">
        <v>0</v>
      </c>
      <c r="G148" s="157">
        <v>350000</v>
      </c>
      <c r="H148" s="145">
        <v>0</v>
      </c>
      <c r="I148" s="157">
        <v>350000</v>
      </c>
      <c r="J148" s="145">
        <v>0</v>
      </c>
      <c r="K148" s="157">
        <v>380000</v>
      </c>
      <c r="L148" s="157">
        <f>SUM(J148:K148)</f>
        <v>380000</v>
      </c>
    </row>
    <row r="149" spans="1:12" ht="14.45" customHeight="1">
      <c r="A149" s="60" t="s">
        <v>29</v>
      </c>
      <c r="B149" s="253">
        <v>67</v>
      </c>
      <c r="C149" s="270" t="s">
        <v>223</v>
      </c>
      <c r="D149" s="205">
        <f t="shared" ref="D149:L150" si="30">D148</f>
        <v>0</v>
      </c>
      <c r="E149" s="206">
        <f t="shared" si="30"/>
        <v>429375</v>
      </c>
      <c r="F149" s="205">
        <f t="shared" si="30"/>
        <v>0</v>
      </c>
      <c r="G149" s="206">
        <f t="shared" si="30"/>
        <v>350000</v>
      </c>
      <c r="H149" s="205">
        <f t="shared" si="30"/>
        <v>0</v>
      </c>
      <c r="I149" s="206">
        <f t="shared" si="30"/>
        <v>350000</v>
      </c>
      <c r="J149" s="205">
        <f t="shared" si="30"/>
        <v>0</v>
      </c>
      <c r="K149" s="206">
        <f t="shared" si="30"/>
        <v>380000</v>
      </c>
      <c r="L149" s="206">
        <f t="shared" si="30"/>
        <v>380000</v>
      </c>
    </row>
    <row r="150" spans="1:12" ht="14.45" customHeight="1">
      <c r="A150" s="65" t="s">
        <v>29</v>
      </c>
      <c r="B150" s="158">
        <v>3.1040000000000001</v>
      </c>
      <c r="C150" s="124" t="s">
        <v>77</v>
      </c>
      <c r="D150" s="132">
        <f t="shared" si="30"/>
        <v>0</v>
      </c>
      <c r="E150" s="204">
        <f t="shared" si="30"/>
        <v>429375</v>
      </c>
      <c r="F150" s="132">
        <f t="shared" si="30"/>
        <v>0</v>
      </c>
      <c r="G150" s="204">
        <f t="shared" si="30"/>
        <v>350000</v>
      </c>
      <c r="H150" s="132">
        <f t="shared" si="30"/>
        <v>0</v>
      </c>
      <c r="I150" s="204">
        <f t="shared" si="30"/>
        <v>350000</v>
      </c>
      <c r="J150" s="132">
        <f t="shared" si="30"/>
        <v>0</v>
      </c>
      <c r="K150" s="204">
        <f t="shared" si="30"/>
        <v>380000</v>
      </c>
      <c r="L150" s="204">
        <f t="shared" si="30"/>
        <v>380000</v>
      </c>
    </row>
    <row r="151" spans="1:12" ht="14.65" customHeight="1">
      <c r="B151" s="156"/>
      <c r="C151" s="131"/>
      <c r="D151" s="125"/>
      <c r="E151" s="125"/>
      <c r="F151" s="125"/>
      <c r="G151" s="125"/>
      <c r="H151" s="125"/>
      <c r="I151" s="125"/>
      <c r="J151" s="125"/>
      <c r="K151" s="125"/>
      <c r="L151" s="125"/>
    </row>
    <row r="152" spans="1:12" ht="14.45" customHeight="1">
      <c r="A152" s="42"/>
      <c r="B152" s="158">
        <v>3.1080000000000001</v>
      </c>
      <c r="C152" s="124" t="s">
        <v>266</v>
      </c>
      <c r="D152" s="127"/>
      <c r="E152" s="127"/>
      <c r="F152" s="127"/>
      <c r="G152" s="127"/>
      <c r="H152" s="127"/>
      <c r="I152" s="127"/>
      <c r="J152" s="127"/>
      <c r="K152" s="127"/>
      <c r="L152" s="127"/>
    </row>
    <row r="153" spans="1:12" ht="25.5">
      <c r="A153" s="42"/>
      <c r="B153" s="128">
        <v>68</v>
      </c>
      <c r="C153" s="129" t="s">
        <v>214</v>
      </c>
      <c r="D153" s="127"/>
      <c r="E153" s="127"/>
      <c r="F153" s="127"/>
      <c r="G153" s="127"/>
      <c r="H153" s="127"/>
      <c r="I153" s="127"/>
      <c r="J153" s="127"/>
      <c r="K153" s="127"/>
      <c r="L153" s="127"/>
    </row>
    <row r="154" spans="1:12" ht="14.45" customHeight="1">
      <c r="A154" s="42"/>
      <c r="B154" s="151" t="s">
        <v>79</v>
      </c>
      <c r="C154" s="131" t="s">
        <v>69</v>
      </c>
      <c r="D154" s="132">
        <v>0</v>
      </c>
      <c r="E154" s="204">
        <v>26029</v>
      </c>
      <c r="F154" s="132">
        <v>0</v>
      </c>
      <c r="G154" s="204">
        <v>30000</v>
      </c>
      <c r="H154" s="132">
        <v>0</v>
      </c>
      <c r="I154" s="204">
        <v>30000</v>
      </c>
      <c r="J154" s="132">
        <v>0</v>
      </c>
      <c r="K154" s="204">
        <f>45091+252</f>
        <v>45343</v>
      </c>
      <c r="L154" s="204">
        <f>SUM(J154:K154)</f>
        <v>45343</v>
      </c>
    </row>
    <row r="155" spans="1:12" ht="25.5">
      <c r="A155" s="42" t="s">
        <v>29</v>
      </c>
      <c r="B155" s="128">
        <v>68</v>
      </c>
      <c r="C155" s="129" t="s">
        <v>214</v>
      </c>
      <c r="D155" s="132">
        <f t="shared" ref="D155:L156" si="31">D154</f>
        <v>0</v>
      </c>
      <c r="E155" s="204">
        <f t="shared" si="31"/>
        <v>26029</v>
      </c>
      <c r="F155" s="132">
        <f t="shared" si="31"/>
        <v>0</v>
      </c>
      <c r="G155" s="204">
        <f t="shared" si="31"/>
        <v>30000</v>
      </c>
      <c r="H155" s="132">
        <f t="shared" si="31"/>
        <v>0</v>
      </c>
      <c r="I155" s="204">
        <f t="shared" si="31"/>
        <v>30000</v>
      </c>
      <c r="J155" s="132">
        <f t="shared" si="31"/>
        <v>0</v>
      </c>
      <c r="K155" s="204">
        <f t="shared" si="31"/>
        <v>45343</v>
      </c>
      <c r="L155" s="204">
        <f t="shared" si="31"/>
        <v>45343</v>
      </c>
    </row>
    <row r="156" spans="1:12" ht="13.5">
      <c r="A156" s="42" t="s">
        <v>29</v>
      </c>
      <c r="B156" s="158">
        <v>3.1080000000000001</v>
      </c>
      <c r="C156" s="124" t="s">
        <v>266</v>
      </c>
      <c r="D156" s="132">
        <f t="shared" si="31"/>
        <v>0</v>
      </c>
      <c r="E156" s="204">
        <f t="shared" si="31"/>
        <v>26029</v>
      </c>
      <c r="F156" s="132">
        <f t="shared" si="31"/>
        <v>0</v>
      </c>
      <c r="G156" s="204">
        <f t="shared" si="31"/>
        <v>30000</v>
      </c>
      <c r="H156" s="132">
        <f t="shared" si="31"/>
        <v>0</v>
      </c>
      <c r="I156" s="204">
        <f t="shared" si="31"/>
        <v>30000</v>
      </c>
      <c r="J156" s="132">
        <f t="shared" si="31"/>
        <v>0</v>
      </c>
      <c r="K156" s="204">
        <f t="shared" si="31"/>
        <v>45343</v>
      </c>
      <c r="L156" s="204">
        <f t="shared" si="31"/>
        <v>45343</v>
      </c>
    </row>
    <row r="157" spans="1:12" ht="14.65" customHeight="1">
      <c r="A157" s="42"/>
      <c r="B157" s="158"/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ht="27">
      <c r="A158" s="42"/>
      <c r="B158" s="158">
        <v>3.117</v>
      </c>
      <c r="C158" s="124" t="s">
        <v>205</v>
      </c>
      <c r="D158" s="160"/>
      <c r="E158" s="160"/>
      <c r="F158" s="125"/>
      <c r="G158" s="125"/>
      <c r="H158" s="125"/>
      <c r="I158" s="125"/>
      <c r="J158" s="125"/>
      <c r="K158" s="125"/>
      <c r="L158" s="125"/>
    </row>
    <row r="159" spans="1:12" ht="25.5">
      <c r="A159" s="42"/>
      <c r="B159" s="151">
        <v>60</v>
      </c>
      <c r="C159" s="129" t="s">
        <v>206</v>
      </c>
      <c r="D159" s="160"/>
      <c r="E159" s="160"/>
      <c r="F159" s="125"/>
      <c r="G159" s="125"/>
      <c r="H159" s="125"/>
      <c r="I159" s="125"/>
      <c r="J159" s="125"/>
      <c r="K159" s="125"/>
      <c r="L159" s="125"/>
    </row>
    <row r="160" spans="1:12" ht="14.1" customHeight="1">
      <c r="A160" s="42"/>
      <c r="B160" s="259" t="s">
        <v>66</v>
      </c>
      <c r="C160" s="129" t="s">
        <v>69</v>
      </c>
      <c r="D160" s="145">
        <v>0</v>
      </c>
      <c r="E160" s="204">
        <v>28392</v>
      </c>
      <c r="F160" s="145">
        <v>0</v>
      </c>
      <c r="G160" s="204">
        <v>2500</v>
      </c>
      <c r="H160" s="145">
        <v>0</v>
      </c>
      <c r="I160" s="204">
        <v>2500</v>
      </c>
      <c r="J160" s="145">
        <v>0</v>
      </c>
      <c r="K160" s="132">
        <v>0</v>
      </c>
      <c r="L160" s="132">
        <f>SUM(J160:K160)</f>
        <v>0</v>
      </c>
    </row>
    <row r="161" spans="1:12" ht="27">
      <c r="A161" s="42" t="s">
        <v>29</v>
      </c>
      <c r="B161" s="158">
        <v>3.117</v>
      </c>
      <c r="C161" s="124" t="s">
        <v>205</v>
      </c>
      <c r="D161" s="205">
        <f t="shared" ref="D161:L161" si="32">D160</f>
        <v>0</v>
      </c>
      <c r="E161" s="206">
        <f t="shared" si="32"/>
        <v>28392</v>
      </c>
      <c r="F161" s="205">
        <f t="shared" si="32"/>
        <v>0</v>
      </c>
      <c r="G161" s="206">
        <f t="shared" si="32"/>
        <v>2500</v>
      </c>
      <c r="H161" s="205">
        <f t="shared" si="32"/>
        <v>0</v>
      </c>
      <c r="I161" s="206">
        <f t="shared" si="32"/>
        <v>2500</v>
      </c>
      <c r="J161" s="205">
        <f t="shared" si="32"/>
        <v>0</v>
      </c>
      <c r="K161" s="205">
        <f t="shared" si="32"/>
        <v>0</v>
      </c>
      <c r="L161" s="205">
        <f t="shared" si="32"/>
        <v>0</v>
      </c>
    </row>
    <row r="162" spans="1:12" ht="25.5">
      <c r="A162" s="42" t="s">
        <v>29</v>
      </c>
      <c r="B162" s="159">
        <v>3</v>
      </c>
      <c r="C162" s="129" t="s">
        <v>213</v>
      </c>
      <c r="D162" s="132">
        <f t="shared" ref="D162:L162" si="33">D156+D150+D161</f>
        <v>0</v>
      </c>
      <c r="E162" s="204">
        <f t="shared" si="33"/>
        <v>483796</v>
      </c>
      <c r="F162" s="132">
        <f t="shared" si="33"/>
        <v>0</v>
      </c>
      <c r="G162" s="204">
        <f t="shared" si="33"/>
        <v>382500</v>
      </c>
      <c r="H162" s="132">
        <f t="shared" si="33"/>
        <v>0</v>
      </c>
      <c r="I162" s="204">
        <f t="shared" si="33"/>
        <v>382500</v>
      </c>
      <c r="J162" s="132">
        <f t="shared" si="33"/>
        <v>0</v>
      </c>
      <c r="K162" s="204">
        <f t="shared" si="33"/>
        <v>425343</v>
      </c>
      <c r="L162" s="204">
        <f t="shared" si="33"/>
        <v>425343</v>
      </c>
    </row>
    <row r="163" spans="1:12" ht="14.65" customHeight="1">
      <c r="A163" s="42"/>
      <c r="B163" s="159"/>
      <c r="C163" s="129"/>
      <c r="D163" s="157"/>
      <c r="E163" s="125"/>
      <c r="F163" s="157"/>
      <c r="G163" s="125"/>
      <c r="H163" s="157"/>
      <c r="I163" s="125"/>
      <c r="J163" s="157"/>
      <c r="K163" s="125"/>
      <c r="L163" s="125"/>
    </row>
    <row r="164" spans="1:12" ht="25.5">
      <c r="A164" s="42"/>
      <c r="B164" s="159">
        <v>4</v>
      </c>
      <c r="C164" s="129" t="s">
        <v>80</v>
      </c>
      <c r="D164" s="130"/>
      <c r="E164" s="130"/>
      <c r="F164" s="130"/>
      <c r="G164" s="130"/>
      <c r="H164" s="130"/>
      <c r="I164" s="130"/>
      <c r="J164" s="130"/>
      <c r="K164" s="130"/>
      <c r="L164" s="130"/>
    </row>
    <row r="165" spans="1:12" ht="27">
      <c r="A165" s="42"/>
      <c r="B165" s="158">
        <v>4.101</v>
      </c>
      <c r="C165" s="124" t="s">
        <v>239</v>
      </c>
      <c r="D165" s="130"/>
      <c r="E165" s="130"/>
      <c r="F165" s="130"/>
      <c r="G165" s="130"/>
      <c r="H165" s="130"/>
      <c r="I165" s="130"/>
      <c r="J165" s="130"/>
      <c r="K165" s="130"/>
      <c r="L165" s="130"/>
    </row>
    <row r="166" spans="1:12" ht="14.45" customHeight="1">
      <c r="A166" s="42"/>
      <c r="B166" s="151">
        <v>69</v>
      </c>
      <c r="C166" s="129" t="s">
        <v>81</v>
      </c>
      <c r="D166" s="127"/>
      <c r="E166" s="127"/>
      <c r="F166" s="127"/>
      <c r="G166" s="127"/>
      <c r="H166" s="127"/>
      <c r="I166" s="127"/>
      <c r="J166" s="127"/>
      <c r="K166" s="127"/>
      <c r="L166" s="127"/>
    </row>
    <row r="167" spans="1:12" ht="14.45" customHeight="1">
      <c r="A167" s="42"/>
      <c r="B167" s="156" t="s">
        <v>82</v>
      </c>
      <c r="C167" s="131" t="s">
        <v>69</v>
      </c>
      <c r="D167" s="145">
        <v>0</v>
      </c>
      <c r="E167" s="157">
        <v>31338</v>
      </c>
      <c r="F167" s="145">
        <v>0</v>
      </c>
      <c r="G167" s="157">
        <v>42846</v>
      </c>
      <c r="H167" s="145">
        <v>0</v>
      </c>
      <c r="I167" s="157">
        <v>42846</v>
      </c>
      <c r="J167" s="145">
        <v>0</v>
      </c>
      <c r="K167" s="157">
        <v>42411</v>
      </c>
      <c r="L167" s="157">
        <f>SUM(J167:K167)</f>
        <v>42411</v>
      </c>
    </row>
    <row r="168" spans="1:12" ht="14.45" customHeight="1">
      <c r="A168" s="42"/>
      <c r="B168" s="156" t="s">
        <v>199</v>
      </c>
      <c r="C168" s="131" t="s">
        <v>200</v>
      </c>
      <c r="D168" s="145">
        <v>0</v>
      </c>
      <c r="E168" s="157">
        <v>11252</v>
      </c>
      <c r="F168" s="145">
        <v>0</v>
      </c>
      <c r="G168" s="157">
        <v>10316</v>
      </c>
      <c r="H168" s="145">
        <v>0</v>
      </c>
      <c r="I168" s="157">
        <v>10316</v>
      </c>
      <c r="J168" s="145">
        <v>0</v>
      </c>
      <c r="K168" s="157">
        <v>9379</v>
      </c>
      <c r="L168" s="157">
        <f>SUM(J168:K168)</f>
        <v>9379</v>
      </c>
    </row>
    <row r="169" spans="1:12" ht="14.45" customHeight="1">
      <c r="B169" s="156" t="s">
        <v>201</v>
      </c>
      <c r="C169" s="131" t="s">
        <v>202</v>
      </c>
      <c r="D169" s="152">
        <v>0</v>
      </c>
      <c r="E169" s="207">
        <v>3192</v>
      </c>
      <c r="F169" s="152">
        <v>0</v>
      </c>
      <c r="G169" s="207">
        <v>2940</v>
      </c>
      <c r="H169" s="152">
        <v>0</v>
      </c>
      <c r="I169" s="207">
        <v>2940</v>
      </c>
      <c r="J169" s="152">
        <v>0</v>
      </c>
      <c r="K169" s="207">
        <v>2687</v>
      </c>
      <c r="L169" s="207">
        <f>SUM(J169:K169)</f>
        <v>2687</v>
      </c>
    </row>
    <row r="170" spans="1:12" ht="14.45" customHeight="1">
      <c r="A170" s="42" t="s">
        <v>29</v>
      </c>
      <c r="B170" s="151">
        <v>69</v>
      </c>
      <c r="C170" s="129" t="s">
        <v>81</v>
      </c>
      <c r="D170" s="205">
        <f t="shared" ref="D170:L170" si="34">D167+D168+D169</f>
        <v>0</v>
      </c>
      <c r="E170" s="206">
        <f t="shared" si="34"/>
        <v>45782</v>
      </c>
      <c r="F170" s="205">
        <f t="shared" si="34"/>
        <v>0</v>
      </c>
      <c r="G170" s="206">
        <f t="shared" si="34"/>
        <v>56102</v>
      </c>
      <c r="H170" s="205">
        <f t="shared" si="34"/>
        <v>0</v>
      </c>
      <c r="I170" s="206">
        <f t="shared" si="34"/>
        <v>56102</v>
      </c>
      <c r="J170" s="205">
        <f t="shared" si="34"/>
        <v>0</v>
      </c>
      <c r="K170" s="206">
        <f t="shared" si="34"/>
        <v>54477</v>
      </c>
      <c r="L170" s="206">
        <f t="shared" si="34"/>
        <v>54477</v>
      </c>
    </row>
    <row r="171" spans="1:12" ht="27">
      <c r="A171" s="60" t="s">
        <v>29</v>
      </c>
      <c r="B171" s="243">
        <v>4.101</v>
      </c>
      <c r="C171" s="133" t="s">
        <v>239</v>
      </c>
      <c r="D171" s="132">
        <f t="shared" ref="D171:L171" si="35">D170</f>
        <v>0</v>
      </c>
      <c r="E171" s="204">
        <f t="shared" si="35"/>
        <v>45782</v>
      </c>
      <c r="F171" s="132">
        <f t="shared" si="35"/>
        <v>0</v>
      </c>
      <c r="G171" s="204">
        <f t="shared" si="35"/>
        <v>56102</v>
      </c>
      <c r="H171" s="132">
        <f t="shared" si="35"/>
        <v>0</v>
      </c>
      <c r="I171" s="204">
        <f t="shared" si="35"/>
        <v>56102</v>
      </c>
      <c r="J171" s="132">
        <f t="shared" si="35"/>
        <v>0</v>
      </c>
      <c r="K171" s="204">
        <f t="shared" si="35"/>
        <v>54477</v>
      </c>
      <c r="L171" s="204">
        <f t="shared" si="35"/>
        <v>54477</v>
      </c>
    </row>
    <row r="172" spans="1:12" ht="13.5">
      <c r="A172" s="42"/>
      <c r="B172" s="151"/>
      <c r="C172" s="124"/>
      <c r="D172" s="153"/>
      <c r="E172" s="153"/>
      <c r="F172" s="153"/>
      <c r="G172" s="153"/>
      <c r="H172" s="153"/>
      <c r="I172" s="153"/>
      <c r="J172" s="153"/>
      <c r="K172" s="153"/>
      <c r="L172" s="153"/>
    </row>
    <row r="173" spans="1:12" ht="27">
      <c r="B173" s="158">
        <v>4.1029999999999998</v>
      </c>
      <c r="C173" s="140" t="s">
        <v>83</v>
      </c>
      <c r="D173" s="130"/>
      <c r="E173" s="130"/>
      <c r="F173" s="130"/>
      <c r="G173" s="130"/>
      <c r="H173" s="130"/>
      <c r="I173" s="130"/>
      <c r="J173" s="130"/>
      <c r="K173" s="130"/>
      <c r="L173" s="153"/>
    </row>
    <row r="174" spans="1:12">
      <c r="A174" s="86"/>
      <c r="B174" s="161">
        <v>13</v>
      </c>
      <c r="C174" s="162" t="s">
        <v>87</v>
      </c>
      <c r="D174" s="127"/>
      <c r="E174" s="127"/>
      <c r="F174" s="127"/>
      <c r="G174" s="127"/>
      <c r="H174" s="127"/>
      <c r="I174" s="127"/>
      <c r="J174" s="127"/>
      <c r="K174" s="127"/>
      <c r="L174" s="125"/>
    </row>
    <row r="175" spans="1:12" ht="25.5">
      <c r="A175" s="86"/>
      <c r="B175" s="161">
        <v>63</v>
      </c>
      <c r="C175" s="162" t="s">
        <v>88</v>
      </c>
      <c r="D175" s="125"/>
      <c r="E175" s="125"/>
      <c r="F175" s="125"/>
      <c r="G175" s="127"/>
      <c r="H175" s="125"/>
      <c r="I175" s="127"/>
      <c r="J175" s="125"/>
      <c r="K175" s="127"/>
      <c r="L175" s="125"/>
    </row>
    <row r="176" spans="1:12">
      <c r="A176" s="86"/>
      <c r="B176" s="161" t="s">
        <v>89</v>
      </c>
      <c r="C176" s="131" t="s">
        <v>69</v>
      </c>
      <c r="D176" s="132">
        <v>0</v>
      </c>
      <c r="E176" s="132">
        <v>0</v>
      </c>
      <c r="F176" s="132">
        <v>0</v>
      </c>
      <c r="G176" s="209">
        <v>273</v>
      </c>
      <c r="H176" s="132">
        <v>0</v>
      </c>
      <c r="I176" s="209">
        <v>273</v>
      </c>
      <c r="J176" s="132">
        <v>0</v>
      </c>
      <c r="K176" s="209">
        <v>1</v>
      </c>
      <c r="L176" s="204">
        <f>SUM(J176:K176)</f>
        <v>1</v>
      </c>
    </row>
    <row r="177" spans="1:12" ht="25.5">
      <c r="A177" s="86" t="s">
        <v>29</v>
      </c>
      <c r="B177" s="161">
        <v>63</v>
      </c>
      <c r="C177" s="162" t="s">
        <v>88</v>
      </c>
      <c r="D177" s="172">
        <f t="shared" ref="D177:L178" si="36">D176</f>
        <v>0</v>
      </c>
      <c r="E177" s="172">
        <f t="shared" si="36"/>
        <v>0</v>
      </c>
      <c r="F177" s="172">
        <f t="shared" si="36"/>
        <v>0</v>
      </c>
      <c r="G177" s="209">
        <f t="shared" si="36"/>
        <v>273</v>
      </c>
      <c r="H177" s="172">
        <f t="shared" si="36"/>
        <v>0</v>
      </c>
      <c r="I177" s="209">
        <f t="shared" si="36"/>
        <v>273</v>
      </c>
      <c r="J177" s="172">
        <f t="shared" si="36"/>
        <v>0</v>
      </c>
      <c r="K177" s="209">
        <f t="shared" si="36"/>
        <v>1</v>
      </c>
      <c r="L177" s="209">
        <f t="shared" si="36"/>
        <v>1</v>
      </c>
    </row>
    <row r="178" spans="1:12">
      <c r="A178" s="86" t="s">
        <v>29</v>
      </c>
      <c r="B178" s="161">
        <v>13</v>
      </c>
      <c r="C178" s="162" t="s">
        <v>87</v>
      </c>
      <c r="D178" s="205">
        <f t="shared" si="36"/>
        <v>0</v>
      </c>
      <c r="E178" s="205">
        <f t="shared" si="36"/>
        <v>0</v>
      </c>
      <c r="F178" s="205">
        <f t="shared" si="36"/>
        <v>0</v>
      </c>
      <c r="G178" s="206">
        <f t="shared" si="36"/>
        <v>273</v>
      </c>
      <c r="H178" s="205">
        <f t="shared" si="36"/>
        <v>0</v>
      </c>
      <c r="I178" s="206">
        <f t="shared" si="36"/>
        <v>273</v>
      </c>
      <c r="J178" s="205">
        <f t="shared" si="36"/>
        <v>0</v>
      </c>
      <c r="K178" s="206">
        <f t="shared" si="36"/>
        <v>1</v>
      </c>
      <c r="L178" s="206">
        <f t="shared" si="36"/>
        <v>1</v>
      </c>
    </row>
    <row r="179" spans="1:12">
      <c r="A179" s="86"/>
      <c r="B179" s="161"/>
      <c r="C179" s="162"/>
      <c r="D179" s="125"/>
      <c r="E179" s="125"/>
      <c r="F179" s="125"/>
      <c r="G179" s="127"/>
      <c r="H179" s="125"/>
      <c r="I179" s="127"/>
      <c r="J179" s="125"/>
      <c r="K179" s="127"/>
      <c r="L179" s="127"/>
    </row>
    <row r="180" spans="1:12">
      <c r="A180" s="86"/>
      <c r="B180" s="161">
        <v>31</v>
      </c>
      <c r="C180" s="162" t="s">
        <v>84</v>
      </c>
      <c r="D180" s="130"/>
      <c r="E180" s="130"/>
      <c r="F180" s="130"/>
      <c r="G180" s="130"/>
      <c r="H180" s="130"/>
      <c r="I180" s="130"/>
      <c r="J180" s="130"/>
      <c r="K180" s="130"/>
      <c r="L180" s="153"/>
    </row>
    <row r="181" spans="1:12">
      <c r="A181" s="86"/>
      <c r="B181" s="161">
        <v>60</v>
      </c>
      <c r="C181" s="162" t="s">
        <v>85</v>
      </c>
      <c r="D181" s="127"/>
      <c r="E181" s="127"/>
      <c r="F181" s="127"/>
      <c r="G181" s="127"/>
      <c r="H181" s="127"/>
      <c r="I181" s="127"/>
      <c r="J181" s="127"/>
      <c r="K181" s="127"/>
      <c r="L181" s="125"/>
    </row>
    <row r="182" spans="1:12">
      <c r="A182" s="86"/>
      <c r="B182" s="156" t="s">
        <v>86</v>
      </c>
      <c r="C182" s="131" t="s">
        <v>69</v>
      </c>
      <c r="D182" s="145">
        <v>0</v>
      </c>
      <c r="E182" s="157">
        <v>2037</v>
      </c>
      <c r="F182" s="145">
        <v>0</v>
      </c>
      <c r="G182" s="245">
        <v>1879</v>
      </c>
      <c r="H182" s="145">
        <v>0</v>
      </c>
      <c r="I182" s="245">
        <v>1879</v>
      </c>
      <c r="J182" s="145">
        <v>0</v>
      </c>
      <c r="K182" s="245">
        <v>1720</v>
      </c>
      <c r="L182" s="157">
        <f>SUM(J182:K182)</f>
        <v>1720</v>
      </c>
    </row>
    <row r="183" spans="1:12">
      <c r="A183" s="86" t="s">
        <v>29</v>
      </c>
      <c r="B183" s="161">
        <v>60</v>
      </c>
      <c r="C183" s="162" t="s">
        <v>85</v>
      </c>
      <c r="D183" s="205">
        <f t="shared" ref="D183:L183" si="37">D182</f>
        <v>0</v>
      </c>
      <c r="E183" s="206">
        <f t="shared" si="37"/>
        <v>2037</v>
      </c>
      <c r="F183" s="205">
        <f t="shared" si="37"/>
        <v>0</v>
      </c>
      <c r="G183" s="206">
        <f t="shared" si="37"/>
        <v>1879</v>
      </c>
      <c r="H183" s="205">
        <f t="shared" si="37"/>
        <v>0</v>
      </c>
      <c r="I183" s="206">
        <f t="shared" si="37"/>
        <v>1879</v>
      </c>
      <c r="J183" s="205">
        <f t="shared" si="37"/>
        <v>0</v>
      </c>
      <c r="K183" s="206">
        <f t="shared" si="37"/>
        <v>1720</v>
      </c>
      <c r="L183" s="206">
        <f t="shared" si="37"/>
        <v>1720</v>
      </c>
    </row>
    <row r="184" spans="1:12">
      <c r="A184" s="86" t="s">
        <v>29</v>
      </c>
      <c r="B184" s="161">
        <v>31</v>
      </c>
      <c r="C184" s="162" t="s">
        <v>84</v>
      </c>
      <c r="D184" s="132">
        <f t="shared" ref="D184:L184" si="38">D183</f>
        <v>0</v>
      </c>
      <c r="E184" s="204">
        <f t="shared" si="38"/>
        <v>2037</v>
      </c>
      <c r="F184" s="132">
        <f t="shared" si="38"/>
        <v>0</v>
      </c>
      <c r="G184" s="204">
        <f t="shared" si="38"/>
        <v>1879</v>
      </c>
      <c r="H184" s="132">
        <f t="shared" si="38"/>
        <v>0</v>
      </c>
      <c r="I184" s="204">
        <f t="shared" si="38"/>
        <v>1879</v>
      </c>
      <c r="J184" s="132">
        <f t="shared" si="38"/>
        <v>0</v>
      </c>
      <c r="K184" s="204">
        <f t="shared" si="38"/>
        <v>1720</v>
      </c>
      <c r="L184" s="204">
        <f t="shared" si="38"/>
        <v>1720</v>
      </c>
    </row>
    <row r="185" spans="1:12">
      <c r="A185" s="86"/>
      <c r="B185" s="161"/>
      <c r="C185" s="162"/>
      <c r="D185" s="125"/>
      <c r="E185" s="125"/>
      <c r="F185" s="125"/>
      <c r="G185" s="127"/>
      <c r="H185" s="125"/>
      <c r="I185" s="127"/>
      <c r="J185" s="125"/>
      <c r="K185" s="127"/>
      <c r="L185" s="127"/>
    </row>
    <row r="186" spans="1:12">
      <c r="A186" s="86"/>
      <c r="B186" s="161">
        <v>44</v>
      </c>
      <c r="C186" s="162" t="s">
        <v>90</v>
      </c>
      <c r="D186" s="130"/>
      <c r="E186" s="130"/>
      <c r="F186" s="130"/>
      <c r="G186" s="130"/>
      <c r="H186" s="130"/>
      <c r="I186" s="130"/>
      <c r="J186" s="130"/>
      <c r="K186" s="130"/>
      <c r="L186" s="153"/>
    </row>
    <row r="187" spans="1:12" ht="25.5">
      <c r="A187" s="114"/>
      <c r="B187" s="161">
        <v>67</v>
      </c>
      <c r="C187" s="162" t="s">
        <v>247</v>
      </c>
      <c r="D187" s="153"/>
      <c r="E187" s="153"/>
      <c r="F187" s="153"/>
      <c r="G187" s="130"/>
      <c r="H187" s="153"/>
      <c r="I187" s="130"/>
      <c r="J187" s="153"/>
      <c r="K187" s="130"/>
      <c r="L187" s="153"/>
    </row>
    <row r="188" spans="1:12">
      <c r="A188" s="86"/>
      <c r="B188" s="161" t="s">
        <v>91</v>
      </c>
      <c r="C188" s="131" t="s">
        <v>69</v>
      </c>
      <c r="D188" s="152">
        <v>0</v>
      </c>
      <c r="E188" s="145">
        <v>0</v>
      </c>
      <c r="F188" s="152">
        <v>0</v>
      </c>
      <c r="G188" s="246">
        <v>5</v>
      </c>
      <c r="H188" s="152">
        <v>0</v>
      </c>
      <c r="I188" s="246">
        <v>5</v>
      </c>
      <c r="J188" s="152">
        <v>0</v>
      </c>
      <c r="K188" s="246">
        <v>1</v>
      </c>
      <c r="L188" s="207">
        <f>SUM(J188:K188)</f>
        <v>1</v>
      </c>
    </row>
    <row r="189" spans="1:12" ht="25.5">
      <c r="A189" s="86" t="s">
        <v>29</v>
      </c>
      <c r="B189" s="161">
        <v>67</v>
      </c>
      <c r="C189" s="162" t="s">
        <v>247</v>
      </c>
      <c r="D189" s="205">
        <f t="shared" ref="D189:L189" si="39">D188</f>
        <v>0</v>
      </c>
      <c r="E189" s="205">
        <f t="shared" si="39"/>
        <v>0</v>
      </c>
      <c r="F189" s="205">
        <f t="shared" si="39"/>
        <v>0</v>
      </c>
      <c r="G189" s="206">
        <f t="shared" si="39"/>
        <v>5</v>
      </c>
      <c r="H189" s="205">
        <f t="shared" si="39"/>
        <v>0</v>
      </c>
      <c r="I189" s="206">
        <f t="shared" si="39"/>
        <v>5</v>
      </c>
      <c r="J189" s="205">
        <f t="shared" si="39"/>
        <v>0</v>
      </c>
      <c r="K189" s="206">
        <f t="shared" si="39"/>
        <v>1</v>
      </c>
      <c r="L189" s="206">
        <f t="shared" si="39"/>
        <v>1</v>
      </c>
    </row>
    <row r="190" spans="1:12">
      <c r="A190" s="86"/>
      <c r="B190" s="161"/>
      <c r="C190" s="162"/>
      <c r="D190" s="125"/>
      <c r="E190" s="125"/>
      <c r="F190" s="125"/>
      <c r="G190" s="125"/>
      <c r="H190" s="125"/>
      <c r="I190" s="125"/>
      <c r="J190" s="125"/>
      <c r="K190" s="125"/>
      <c r="L190" s="125"/>
    </row>
    <row r="191" spans="1:12" ht="25.5">
      <c r="A191" s="86"/>
      <c r="B191" s="161">
        <v>68</v>
      </c>
      <c r="C191" s="162" t="s">
        <v>92</v>
      </c>
      <c r="D191" s="153"/>
      <c r="E191" s="153"/>
      <c r="F191" s="153"/>
      <c r="G191" s="130"/>
      <c r="H191" s="153"/>
      <c r="I191" s="130"/>
      <c r="J191" s="153"/>
      <c r="K191" s="130"/>
      <c r="L191" s="153"/>
    </row>
    <row r="192" spans="1:12">
      <c r="A192" s="114"/>
      <c r="B192" s="161" t="s">
        <v>93</v>
      </c>
      <c r="C192" s="149" t="s">
        <v>69</v>
      </c>
      <c r="D192" s="132">
        <v>0</v>
      </c>
      <c r="E192" s="132">
        <v>0</v>
      </c>
      <c r="F192" s="132">
        <v>0</v>
      </c>
      <c r="G192" s="209">
        <v>674</v>
      </c>
      <c r="H192" s="132">
        <v>0</v>
      </c>
      <c r="I192" s="209">
        <v>674</v>
      </c>
      <c r="J192" s="132">
        <v>0</v>
      </c>
      <c r="K192" s="172">
        <v>0</v>
      </c>
      <c r="L192" s="132">
        <f>SUM(J192:K192)</f>
        <v>0</v>
      </c>
    </row>
    <row r="193" spans="1:12" ht="25.5">
      <c r="A193" s="86" t="s">
        <v>29</v>
      </c>
      <c r="B193" s="161">
        <v>68</v>
      </c>
      <c r="C193" s="162" t="s">
        <v>92</v>
      </c>
      <c r="D193" s="172">
        <f t="shared" ref="D193:L193" si="40">D192</f>
        <v>0</v>
      </c>
      <c r="E193" s="172">
        <f t="shared" si="40"/>
        <v>0</v>
      </c>
      <c r="F193" s="172">
        <f t="shared" si="40"/>
        <v>0</v>
      </c>
      <c r="G193" s="209">
        <f t="shared" si="40"/>
        <v>674</v>
      </c>
      <c r="H193" s="172">
        <f t="shared" si="40"/>
        <v>0</v>
      </c>
      <c r="I193" s="209">
        <f t="shared" si="40"/>
        <v>674</v>
      </c>
      <c r="J193" s="172">
        <f t="shared" si="40"/>
        <v>0</v>
      </c>
      <c r="K193" s="172">
        <f t="shared" si="40"/>
        <v>0</v>
      </c>
      <c r="L193" s="172">
        <f t="shared" si="40"/>
        <v>0</v>
      </c>
    </row>
    <row r="194" spans="1:12">
      <c r="A194" s="86"/>
      <c r="B194" s="161"/>
      <c r="C194" s="162"/>
      <c r="D194" s="127"/>
      <c r="E194" s="127"/>
      <c r="F194" s="127"/>
      <c r="G194" s="127"/>
      <c r="H194" s="127"/>
      <c r="I194" s="127"/>
      <c r="J194" s="127"/>
      <c r="K194" s="127"/>
      <c r="L194" s="125"/>
    </row>
    <row r="195" spans="1:12" ht="25.5">
      <c r="A195" s="86"/>
      <c r="B195" s="161">
        <v>69</v>
      </c>
      <c r="C195" s="162" t="s">
        <v>240</v>
      </c>
      <c r="D195" s="127"/>
      <c r="E195" s="127"/>
      <c r="F195" s="127"/>
      <c r="G195" s="127"/>
      <c r="H195" s="127"/>
      <c r="I195" s="127"/>
      <c r="J195" s="127"/>
      <c r="K195" s="127"/>
      <c r="L195" s="125"/>
    </row>
    <row r="196" spans="1:12">
      <c r="A196" s="86"/>
      <c r="B196" s="161" t="s">
        <v>94</v>
      </c>
      <c r="C196" s="131" t="s">
        <v>69</v>
      </c>
      <c r="D196" s="132">
        <v>0</v>
      </c>
      <c r="E196" s="132">
        <v>0</v>
      </c>
      <c r="F196" s="132">
        <v>0</v>
      </c>
      <c r="G196" s="209">
        <v>1</v>
      </c>
      <c r="H196" s="132">
        <v>0</v>
      </c>
      <c r="I196" s="209">
        <v>1</v>
      </c>
      <c r="J196" s="132">
        <v>0</v>
      </c>
      <c r="K196" s="209">
        <v>1</v>
      </c>
      <c r="L196" s="204">
        <f>SUM(J196:K196)</f>
        <v>1</v>
      </c>
    </row>
    <row r="197" spans="1:12" ht="25.5">
      <c r="A197" s="115" t="s">
        <v>29</v>
      </c>
      <c r="B197" s="163">
        <v>69</v>
      </c>
      <c r="C197" s="164" t="s">
        <v>240</v>
      </c>
      <c r="D197" s="132">
        <f t="shared" ref="D197:L197" si="41">D196</f>
        <v>0</v>
      </c>
      <c r="E197" s="132">
        <f t="shared" si="41"/>
        <v>0</v>
      </c>
      <c r="F197" s="132">
        <f t="shared" si="41"/>
        <v>0</v>
      </c>
      <c r="G197" s="204">
        <f t="shared" si="41"/>
        <v>1</v>
      </c>
      <c r="H197" s="132">
        <f t="shared" si="41"/>
        <v>0</v>
      </c>
      <c r="I197" s="204">
        <f t="shared" si="41"/>
        <v>1</v>
      </c>
      <c r="J197" s="132">
        <f t="shared" si="41"/>
        <v>0</v>
      </c>
      <c r="K197" s="204">
        <f t="shared" si="41"/>
        <v>1</v>
      </c>
      <c r="L197" s="204">
        <f t="shared" si="41"/>
        <v>1</v>
      </c>
    </row>
    <row r="198" spans="1:12" ht="3" customHeight="1">
      <c r="A198" s="86"/>
      <c r="B198" s="161"/>
      <c r="C198" s="162"/>
      <c r="D198" s="157"/>
      <c r="E198" s="125"/>
      <c r="F198" s="157"/>
      <c r="G198" s="125"/>
      <c r="H198" s="157"/>
      <c r="I198" s="125"/>
      <c r="J198" s="157"/>
      <c r="K198" s="125"/>
      <c r="L198" s="125"/>
    </row>
    <row r="199" spans="1:12" ht="14.1" customHeight="1">
      <c r="A199" s="86"/>
      <c r="B199" s="161">
        <v>71</v>
      </c>
      <c r="C199" s="162" t="s">
        <v>95</v>
      </c>
      <c r="D199" s="125"/>
      <c r="E199" s="125"/>
      <c r="F199" s="125"/>
      <c r="G199" s="127"/>
      <c r="H199" s="125"/>
      <c r="I199" s="127"/>
      <c r="J199" s="125"/>
      <c r="K199" s="127"/>
      <c r="L199" s="125"/>
    </row>
    <row r="200" spans="1:12" ht="14.1" customHeight="1">
      <c r="A200" s="86"/>
      <c r="B200" s="161" t="s">
        <v>96</v>
      </c>
      <c r="C200" s="131" t="s">
        <v>69</v>
      </c>
      <c r="D200" s="132">
        <v>0</v>
      </c>
      <c r="E200" s="132">
        <v>0</v>
      </c>
      <c r="F200" s="132">
        <v>0</v>
      </c>
      <c r="G200" s="209">
        <v>12227</v>
      </c>
      <c r="H200" s="132">
        <v>0</v>
      </c>
      <c r="I200" s="209">
        <v>12227</v>
      </c>
      <c r="J200" s="132">
        <v>0</v>
      </c>
      <c r="K200" s="209">
        <v>1</v>
      </c>
      <c r="L200" s="204">
        <f>SUM(J200:K200)</f>
        <v>1</v>
      </c>
    </row>
    <row r="201" spans="1:12" ht="14.1" customHeight="1">
      <c r="A201" s="86" t="s">
        <v>29</v>
      </c>
      <c r="B201" s="161">
        <v>71</v>
      </c>
      <c r="C201" s="162" t="s">
        <v>95</v>
      </c>
      <c r="D201" s="205">
        <f t="shared" ref="D201:L201" si="42">D200</f>
        <v>0</v>
      </c>
      <c r="E201" s="205">
        <f t="shared" si="42"/>
        <v>0</v>
      </c>
      <c r="F201" s="205">
        <f t="shared" si="42"/>
        <v>0</v>
      </c>
      <c r="G201" s="206">
        <f t="shared" si="42"/>
        <v>12227</v>
      </c>
      <c r="H201" s="205">
        <f t="shared" si="42"/>
        <v>0</v>
      </c>
      <c r="I201" s="206">
        <f t="shared" si="42"/>
        <v>12227</v>
      </c>
      <c r="J201" s="205">
        <f t="shared" si="42"/>
        <v>0</v>
      </c>
      <c r="K201" s="206">
        <f t="shared" si="42"/>
        <v>1</v>
      </c>
      <c r="L201" s="206">
        <f t="shared" si="42"/>
        <v>1</v>
      </c>
    </row>
    <row r="202" spans="1:12" ht="14.1" customHeight="1">
      <c r="A202" s="86"/>
      <c r="B202" s="161"/>
      <c r="C202" s="131"/>
      <c r="D202" s="165"/>
      <c r="E202" s="153"/>
      <c r="F202" s="165"/>
      <c r="G202" s="130"/>
      <c r="H202" s="165"/>
      <c r="I202" s="130"/>
      <c r="J202" s="165"/>
      <c r="K202" s="130"/>
      <c r="L202" s="153"/>
    </row>
    <row r="203" spans="1:12" ht="14.1" customHeight="1">
      <c r="A203" s="86"/>
      <c r="B203" s="161">
        <v>73</v>
      </c>
      <c r="C203" s="162" t="s">
        <v>97</v>
      </c>
      <c r="D203" s="165"/>
      <c r="E203" s="153"/>
      <c r="F203" s="165"/>
      <c r="G203" s="130"/>
      <c r="H203" s="165"/>
      <c r="I203" s="130"/>
      <c r="J203" s="165"/>
      <c r="K203" s="130"/>
      <c r="L203" s="153"/>
    </row>
    <row r="204" spans="1:12" ht="14.1" customHeight="1">
      <c r="A204" s="86"/>
      <c r="B204" s="161" t="s">
        <v>98</v>
      </c>
      <c r="C204" s="131" t="s">
        <v>69</v>
      </c>
      <c r="D204" s="152">
        <v>0</v>
      </c>
      <c r="E204" s="207">
        <v>421</v>
      </c>
      <c r="F204" s="152">
        <v>0</v>
      </c>
      <c r="G204" s="246">
        <v>345</v>
      </c>
      <c r="H204" s="152">
        <v>0</v>
      </c>
      <c r="I204" s="246">
        <v>345</v>
      </c>
      <c r="J204" s="152">
        <v>0</v>
      </c>
      <c r="K204" s="246">
        <v>691</v>
      </c>
      <c r="L204" s="207">
        <f>SUM(J204:K204)</f>
        <v>691</v>
      </c>
    </row>
    <row r="205" spans="1:12" ht="14.1" customHeight="1">
      <c r="A205" s="86" t="s">
        <v>29</v>
      </c>
      <c r="B205" s="161">
        <v>73</v>
      </c>
      <c r="C205" s="162" t="s">
        <v>97</v>
      </c>
      <c r="D205" s="205">
        <f t="shared" ref="D205:L205" si="43">D204</f>
        <v>0</v>
      </c>
      <c r="E205" s="206">
        <f t="shared" si="43"/>
        <v>421</v>
      </c>
      <c r="F205" s="205">
        <f t="shared" si="43"/>
        <v>0</v>
      </c>
      <c r="G205" s="206">
        <f t="shared" si="43"/>
        <v>345</v>
      </c>
      <c r="H205" s="205">
        <f t="shared" si="43"/>
        <v>0</v>
      </c>
      <c r="I205" s="206">
        <f t="shared" si="43"/>
        <v>345</v>
      </c>
      <c r="J205" s="205">
        <f t="shared" si="43"/>
        <v>0</v>
      </c>
      <c r="K205" s="206">
        <f t="shared" si="43"/>
        <v>691</v>
      </c>
      <c r="L205" s="206">
        <f t="shared" si="43"/>
        <v>691</v>
      </c>
    </row>
    <row r="206" spans="1:12" ht="14.1" customHeight="1">
      <c r="A206" s="86" t="s">
        <v>29</v>
      </c>
      <c r="B206" s="161">
        <v>44</v>
      </c>
      <c r="C206" s="162" t="s">
        <v>90</v>
      </c>
      <c r="D206" s="205">
        <f t="shared" ref="D206:L206" si="44">D205+D201+D197+D193+D189</f>
        <v>0</v>
      </c>
      <c r="E206" s="206">
        <f t="shared" si="44"/>
        <v>421</v>
      </c>
      <c r="F206" s="205">
        <f t="shared" si="44"/>
        <v>0</v>
      </c>
      <c r="G206" s="206">
        <f t="shared" si="44"/>
        <v>13252</v>
      </c>
      <c r="H206" s="205">
        <f t="shared" si="44"/>
        <v>0</v>
      </c>
      <c r="I206" s="206">
        <f t="shared" si="44"/>
        <v>13252</v>
      </c>
      <c r="J206" s="205">
        <f t="shared" si="44"/>
        <v>0</v>
      </c>
      <c r="K206" s="206">
        <f t="shared" si="44"/>
        <v>694</v>
      </c>
      <c r="L206" s="206">
        <f t="shared" si="44"/>
        <v>694</v>
      </c>
    </row>
    <row r="207" spans="1:12" ht="27">
      <c r="A207" s="42" t="s">
        <v>29</v>
      </c>
      <c r="B207" s="158">
        <v>4.1029999999999998</v>
      </c>
      <c r="C207" s="124" t="s">
        <v>83</v>
      </c>
      <c r="D207" s="132">
        <f t="shared" ref="D207:L207" si="45">D206+D178+D184</f>
        <v>0</v>
      </c>
      <c r="E207" s="204">
        <f t="shared" si="45"/>
        <v>2458</v>
      </c>
      <c r="F207" s="132">
        <f t="shared" si="45"/>
        <v>0</v>
      </c>
      <c r="G207" s="204">
        <f t="shared" si="45"/>
        <v>15404</v>
      </c>
      <c r="H207" s="132">
        <f t="shared" si="45"/>
        <v>0</v>
      </c>
      <c r="I207" s="204">
        <f t="shared" si="45"/>
        <v>15404</v>
      </c>
      <c r="J207" s="132">
        <f t="shared" si="45"/>
        <v>0</v>
      </c>
      <c r="K207" s="204">
        <f t="shared" si="45"/>
        <v>2415</v>
      </c>
      <c r="L207" s="204">
        <f t="shared" si="45"/>
        <v>2415</v>
      </c>
    </row>
    <row r="208" spans="1:12" ht="13.5">
      <c r="A208" s="42"/>
      <c r="B208" s="158"/>
      <c r="C208" s="124"/>
      <c r="D208" s="145"/>
      <c r="E208" s="157"/>
      <c r="F208" s="145"/>
      <c r="G208" s="157"/>
      <c r="H208" s="145"/>
      <c r="I208" s="157"/>
      <c r="J208" s="145"/>
      <c r="K208" s="157"/>
      <c r="L208" s="157"/>
    </row>
    <row r="209" spans="1:12" ht="39" customHeight="1">
      <c r="A209" s="42"/>
      <c r="B209" s="158">
        <v>4.109</v>
      </c>
      <c r="C209" s="124" t="s">
        <v>258</v>
      </c>
      <c r="D209" s="145"/>
      <c r="E209" s="157"/>
      <c r="F209" s="145"/>
      <c r="G209" s="157"/>
      <c r="H209" s="145"/>
      <c r="I209" s="157"/>
      <c r="J209" s="145"/>
      <c r="K209" s="157"/>
      <c r="L209" s="157"/>
    </row>
    <row r="210" spans="1:12" ht="13.35" customHeight="1">
      <c r="A210" s="42"/>
      <c r="B210" s="156" t="s">
        <v>62</v>
      </c>
      <c r="C210" s="131" t="s">
        <v>69</v>
      </c>
      <c r="D210" s="145">
        <v>0</v>
      </c>
      <c r="E210" s="157">
        <v>76579</v>
      </c>
      <c r="F210" s="145">
        <v>0</v>
      </c>
      <c r="G210" s="157">
        <v>72325</v>
      </c>
      <c r="H210" s="145">
        <v>0</v>
      </c>
      <c r="I210" s="157">
        <v>72325</v>
      </c>
      <c r="J210" s="145">
        <v>0</v>
      </c>
      <c r="K210" s="157">
        <v>68071</v>
      </c>
      <c r="L210" s="157">
        <f>SUM(J210:K210)</f>
        <v>68071</v>
      </c>
    </row>
    <row r="211" spans="1:12" ht="39" customHeight="1">
      <c r="A211" s="42" t="s">
        <v>29</v>
      </c>
      <c r="B211" s="158">
        <v>4.109</v>
      </c>
      <c r="C211" s="124" t="s">
        <v>258</v>
      </c>
      <c r="D211" s="205">
        <f t="shared" ref="D211:L211" si="46">D210</f>
        <v>0</v>
      </c>
      <c r="E211" s="206">
        <f t="shared" si="46"/>
        <v>76579</v>
      </c>
      <c r="F211" s="205">
        <f t="shared" si="46"/>
        <v>0</v>
      </c>
      <c r="G211" s="206">
        <f t="shared" si="46"/>
        <v>72325</v>
      </c>
      <c r="H211" s="205">
        <f t="shared" si="46"/>
        <v>0</v>
      </c>
      <c r="I211" s="206">
        <f t="shared" si="46"/>
        <v>72325</v>
      </c>
      <c r="J211" s="205">
        <f t="shared" si="46"/>
        <v>0</v>
      </c>
      <c r="K211" s="206">
        <f t="shared" si="46"/>
        <v>68071</v>
      </c>
      <c r="L211" s="206">
        <f t="shared" si="46"/>
        <v>68071</v>
      </c>
    </row>
    <row r="212" spans="1:12" ht="25.5">
      <c r="A212" s="42" t="s">
        <v>29</v>
      </c>
      <c r="B212" s="159">
        <v>4</v>
      </c>
      <c r="C212" s="129" t="s">
        <v>80</v>
      </c>
      <c r="D212" s="132">
        <f t="shared" ref="D212:L212" si="47">D207+D171+D211</f>
        <v>0</v>
      </c>
      <c r="E212" s="204">
        <f t="shared" si="47"/>
        <v>124819</v>
      </c>
      <c r="F212" s="132">
        <f t="shared" si="47"/>
        <v>0</v>
      </c>
      <c r="G212" s="204">
        <f t="shared" si="47"/>
        <v>143831</v>
      </c>
      <c r="H212" s="132">
        <f t="shared" si="47"/>
        <v>0</v>
      </c>
      <c r="I212" s="204">
        <f t="shared" si="47"/>
        <v>143831</v>
      </c>
      <c r="J212" s="132">
        <f t="shared" si="47"/>
        <v>0</v>
      </c>
      <c r="K212" s="204">
        <f t="shared" si="47"/>
        <v>124963</v>
      </c>
      <c r="L212" s="204">
        <f t="shared" si="47"/>
        <v>124963</v>
      </c>
    </row>
    <row r="213" spans="1:12" ht="13.35" customHeight="1">
      <c r="A213" s="42" t="s">
        <v>29</v>
      </c>
      <c r="B213" s="123">
        <v>2049</v>
      </c>
      <c r="C213" s="124" t="s">
        <v>8</v>
      </c>
      <c r="D213" s="205">
        <f t="shared" ref="D213:L213" si="48">D212+D162+D143</f>
        <v>0</v>
      </c>
      <c r="E213" s="206">
        <f t="shared" si="48"/>
        <v>1989230</v>
      </c>
      <c r="F213" s="205">
        <f t="shared" si="48"/>
        <v>0</v>
      </c>
      <c r="G213" s="206">
        <f t="shared" si="48"/>
        <v>2067179</v>
      </c>
      <c r="H213" s="205">
        <f t="shared" si="48"/>
        <v>0</v>
      </c>
      <c r="I213" s="206">
        <f t="shared" si="48"/>
        <v>2067179</v>
      </c>
      <c r="J213" s="205">
        <f t="shared" si="48"/>
        <v>0</v>
      </c>
      <c r="K213" s="206">
        <f t="shared" si="48"/>
        <v>2399027</v>
      </c>
      <c r="L213" s="206">
        <f t="shared" si="48"/>
        <v>2399027</v>
      </c>
    </row>
    <row r="214" spans="1:12">
      <c r="A214" s="42"/>
      <c r="B214" s="54"/>
      <c r="C214" s="55"/>
      <c r="D214" s="23"/>
      <c r="E214" s="15"/>
      <c r="F214" s="23"/>
      <c r="G214" s="15"/>
      <c r="H214" s="23"/>
      <c r="I214" s="15"/>
      <c r="J214" s="23"/>
      <c r="K214" s="15"/>
      <c r="L214" s="15"/>
    </row>
    <row r="215" spans="1:12" ht="13.35" customHeight="1">
      <c r="A215" s="42" t="s">
        <v>31</v>
      </c>
      <c r="B215" s="54">
        <v>2052</v>
      </c>
      <c r="C215" s="55" t="s">
        <v>10</v>
      </c>
      <c r="D215" s="15"/>
      <c r="E215" s="15"/>
      <c r="F215" s="15"/>
      <c r="G215" s="15"/>
      <c r="H215" s="15"/>
      <c r="I215" s="15"/>
      <c r="J215" s="15"/>
      <c r="K215" s="15"/>
      <c r="L215" s="15"/>
    </row>
    <row r="216" spans="1:12" ht="13.35" customHeight="1">
      <c r="B216" s="74">
        <v>0.09</v>
      </c>
      <c r="C216" s="55" t="s">
        <v>99</v>
      </c>
      <c r="D216" s="15"/>
      <c r="E216" s="15"/>
      <c r="F216" s="15"/>
      <c r="G216" s="15"/>
      <c r="H216" s="15"/>
      <c r="I216" s="15"/>
      <c r="J216" s="15"/>
      <c r="K216" s="15"/>
      <c r="L216" s="15"/>
    </row>
    <row r="217" spans="1:12" ht="13.35" customHeight="1">
      <c r="B217" s="43">
        <v>10</v>
      </c>
      <c r="C217" s="58" t="s">
        <v>100</v>
      </c>
      <c r="D217" s="28"/>
      <c r="E217" s="28"/>
      <c r="F217" s="28"/>
      <c r="G217" s="28"/>
      <c r="H217" s="28"/>
      <c r="I217" s="28"/>
      <c r="J217" s="28"/>
      <c r="K217" s="28"/>
      <c r="L217" s="28"/>
    </row>
    <row r="218" spans="1:12" ht="13.35" customHeight="1">
      <c r="A218" s="42"/>
      <c r="B218" s="59" t="s">
        <v>101</v>
      </c>
      <c r="C218" s="58" t="s">
        <v>34</v>
      </c>
      <c r="D218" s="22">
        <v>0</v>
      </c>
      <c r="E218" s="23">
        <v>35380</v>
      </c>
      <c r="F218" s="22">
        <v>0</v>
      </c>
      <c r="G218" s="23">
        <v>38800</v>
      </c>
      <c r="H218" s="22">
        <v>0</v>
      </c>
      <c r="I218" s="23">
        <v>38800</v>
      </c>
      <c r="J218" s="22">
        <v>0</v>
      </c>
      <c r="K218" s="23">
        <v>47000</v>
      </c>
      <c r="L218" s="23">
        <f>SUM(J218:K218)</f>
        <v>47000</v>
      </c>
    </row>
    <row r="219" spans="1:12" ht="13.35" customHeight="1">
      <c r="A219" s="42"/>
      <c r="B219" s="59" t="s">
        <v>102</v>
      </c>
      <c r="C219" s="58" t="s">
        <v>36</v>
      </c>
      <c r="D219" s="22">
        <v>0</v>
      </c>
      <c r="E219" s="23">
        <v>1292</v>
      </c>
      <c r="F219" s="22">
        <v>0</v>
      </c>
      <c r="G219" s="23">
        <v>700</v>
      </c>
      <c r="H219" s="22">
        <v>0</v>
      </c>
      <c r="I219" s="23">
        <v>700</v>
      </c>
      <c r="J219" s="22">
        <v>0</v>
      </c>
      <c r="K219" s="23">
        <v>700</v>
      </c>
      <c r="L219" s="23">
        <f>SUM(J219:K219)</f>
        <v>700</v>
      </c>
    </row>
    <row r="220" spans="1:12" ht="13.35" customHeight="1">
      <c r="A220" s="42"/>
      <c r="B220" s="59" t="s">
        <v>103</v>
      </c>
      <c r="C220" s="58" t="s">
        <v>38</v>
      </c>
      <c r="D220" s="22">
        <v>0</v>
      </c>
      <c r="E220" s="23">
        <v>12000</v>
      </c>
      <c r="F220" s="22">
        <v>0</v>
      </c>
      <c r="G220" s="23">
        <v>12000</v>
      </c>
      <c r="H220" s="22">
        <v>0</v>
      </c>
      <c r="I220" s="23">
        <v>12000</v>
      </c>
      <c r="J220" s="22">
        <v>0</v>
      </c>
      <c r="K220" s="23">
        <v>12000</v>
      </c>
      <c r="L220" s="23">
        <f>SUM(J220:K220)</f>
        <v>12000</v>
      </c>
    </row>
    <row r="221" spans="1:12" ht="13.35" customHeight="1">
      <c r="A221" s="42"/>
      <c r="B221" s="59" t="s">
        <v>145</v>
      </c>
      <c r="C221" s="58" t="s">
        <v>40</v>
      </c>
      <c r="D221" s="24">
        <v>0</v>
      </c>
      <c r="E221" s="25">
        <v>5991</v>
      </c>
      <c r="F221" s="24">
        <v>0</v>
      </c>
      <c r="G221" s="25">
        <v>6000</v>
      </c>
      <c r="H221" s="24">
        <v>0</v>
      </c>
      <c r="I221" s="25">
        <v>6000</v>
      </c>
      <c r="J221" s="24">
        <v>0</v>
      </c>
      <c r="K221" s="25">
        <v>6000</v>
      </c>
      <c r="L221" s="25">
        <f>SUM(J221:K221)</f>
        <v>6000</v>
      </c>
    </row>
    <row r="222" spans="1:12" ht="13.35" customHeight="1">
      <c r="A222" s="42" t="s">
        <v>29</v>
      </c>
      <c r="B222" s="43">
        <v>10</v>
      </c>
      <c r="C222" s="58" t="s">
        <v>100</v>
      </c>
      <c r="D222" s="24">
        <f t="shared" ref="D222:L222" si="49">SUM(D218:D221)</f>
        <v>0</v>
      </c>
      <c r="E222" s="25">
        <f t="shared" si="49"/>
        <v>54663</v>
      </c>
      <c r="F222" s="24">
        <f t="shared" si="49"/>
        <v>0</v>
      </c>
      <c r="G222" s="25">
        <f t="shared" si="49"/>
        <v>57500</v>
      </c>
      <c r="H222" s="24">
        <f t="shared" si="49"/>
        <v>0</v>
      </c>
      <c r="I222" s="25">
        <f t="shared" si="49"/>
        <v>57500</v>
      </c>
      <c r="J222" s="24">
        <f t="shared" si="49"/>
        <v>0</v>
      </c>
      <c r="K222" s="25">
        <f t="shared" si="49"/>
        <v>65700</v>
      </c>
      <c r="L222" s="25">
        <f t="shared" si="49"/>
        <v>65700</v>
      </c>
    </row>
    <row r="223" spans="1:12" ht="13.35" customHeight="1">
      <c r="A223" s="42" t="s">
        <v>29</v>
      </c>
      <c r="B223" s="74">
        <v>0.09</v>
      </c>
      <c r="C223" s="55" t="s">
        <v>99</v>
      </c>
      <c r="D223" s="202">
        <f t="shared" ref="D223:L224" si="50">D222</f>
        <v>0</v>
      </c>
      <c r="E223" s="203">
        <f t="shared" si="50"/>
        <v>54663</v>
      </c>
      <c r="F223" s="202">
        <f t="shared" si="50"/>
        <v>0</v>
      </c>
      <c r="G223" s="203">
        <f t="shared" si="50"/>
        <v>57500</v>
      </c>
      <c r="H223" s="202">
        <f t="shared" si="50"/>
        <v>0</v>
      </c>
      <c r="I223" s="203">
        <f t="shared" si="50"/>
        <v>57500</v>
      </c>
      <c r="J223" s="202">
        <f t="shared" si="50"/>
        <v>0</v>
      </c>
      <c r="K223" s="203">
        <f t="shared" si="50"/>
        <v>65700</v>
      </c>
      <c r="L223" s="203">
        <f t="shared" si="50"/>
        <v>65700</v>
      </c>
    </row>
    <row r="224" spans="1:12" ht="13.35" customHeight="1">
      <c r="A224" s="60" t="s">
        <v>29</v>
      </c>
      <c r="B224" s="82">
        <v>2052</v>
      </c>
      <c r="C224" s="80" t="s">
        <v>10</v>
      </c>
      <c r="D224" s="202">
        <f t="shared" si="50"/>
        <v>0</v>
      </c>
      <c r="E224" s="203">
        <f t="shared" si="50"/>
        <v>54663</v>
      </c>
      <c r="F224" s="202">
        <f t="shared" si="50"/>
        <v>0</v>
      </c>
      <c r="G224" s="203">
        <f t="shared" si="50"/>
        <v>57500</v>
      </c>
      <c r="H224" s="202">
        <f t="shared" si="50"/>
        <v>0</v>
      </c>
      <c r="I224" s="203">
        <f t="shared" si="50"/>
        <v>57500</v>
      </c>
      <c r="J224" s="202">
        <f t="shared" si="50"/>
        <v>0</v>
      </c>
      <c r="K224" s="203">
        <f t="shared" si="50"/>
        <v>65700</v>
      </c>
      <c r="L224" s="203">
        <f t="shared" si="50"/>
        <v>65700</v>
      </c>
    </row>
    <row r="225" spans="1:12" ht="1.5" customHeight="1">
      <c r="A225" s="42"/>
      <c r="B225" s="54"/>
      <c r="C225" s="55"/>
      <c r="D225" s="22"/>
      <c r="E225" s="23"/>
      <c r="F225" s="22"/>
      <c r="G225" s="23"/>
      <c r="H225" s="22"/>
      <c r="I225" s="23"/>
      <c r="J225" s="22"/>
      <c r="K225" s="23"/>
      <c r="L225" s="23"/>
    </row>
    <row r="226" spans="1:12">
      <c r="A226" s="42" t="s">
        <v>31</v>
      </c>
      <c r="B226" s="54">
        <v>2054</v>
      </c>
      <c r="C226" s="55" t="s">
        <v>11</v>
      </c>
      <c r="D226" s="28"/>
      <c r="E226" s="28"/>
      <c r="F226" s="28"/>
      <c r="G226" s="28"/>
      <c r="H226" s="28"/>
      <c r="I226" s="28"/>
      <c r="J226" s="28"/>
      <c r="K226" s="28"/>
      <c r="L226" s="28"/>
    </row>
    <row r="227" spans="1:12">
      <c r="B227" s="74">
        <v>9.5000000000000001E-2</v>
      </c>
      <c r="C227" s="55" t="s">
        <v>264</v>
      </c>
      <c r="D227" s="28"/>
      <c r="E227" s="28"/>
      <c r="F227" s="28"/>
      <c r="G227" s="28"/>
      <c r="H227" s="28"/>
      <c r="I227" s="28"/>
      <c r="J227" s="28"/>
      <c r="K227" s="28"/>
      <c r="L227" s="28"/>
    </row>
    <row r="228" spans="1:12">
      <c r="B228" s="43">
        <v>10</v>
      </c>
      <c r="C228" s="58" t="s">
        <v>100</v>
      </c>
      <c r="D228" s="28"/>
      <c r="E228" s="28"/>
      <c r="F228" s="28"/>
      <c r="G228" s="28"/>
      <c r="H228" s="28"/>
      <c r="I228" s="28"/>
      <c r="J228" s="28"/>
      <c r="K228" s="28"/>
      <c r="L228" s="28"/>
    </row>
    <row r="229" spans="1:12">
      <c r="A229" s="42"/>
      <c r="B229" s="43">
        <v>58</v>
      </c>
      <c r="C229" s="58" t="s">
        <v>104</v>
      </c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>
      <c r="A230" s="42"/>
      <c r="B230" s="59" t="s">
        <v>105</v>
      </c>
      <c r="C230" s="58" t="s">
        <v>34</v>
      </c>
      <c r="D230" s="22">
        <v>0</v>
      </c>
      <c r="E230" s="23">
        <v>6886</v>
      </c>
      <c r="F230" s="22">
        <v>0</v>
      </c>
      <c r="G230" s="23">
        <v>8900</v>
      </c>
      <c r="H230" s="22">
        <v>0</v>
      </c>
      <c r="I230" s="23">
        <v>8900</v>
      </c>
      <c r="J230" s="22">
        <v>0</v>
      </c>
      <c r="K230" s="23">
        <v>7100</v>
      </c>
      <c r="L230" s="23">
        <f>SUM(J230:K230)</f>
        <v>7100</v>
      </c>
    </row>
    <row r="231" spans="1:12">
      <c r="A231" s="42"/>
      <c r="B231" s="59" t="s">
        <v>106</v>
      </c>
      <c r="C231" s="58" t="s">
        <v>36</v>
      </c>
      <c r="D231" s="22">
        <v>0</v>
      </c>
      <c r="E231" s="22">
        <v>0</v>
      </c>
      <c r="F231" s="22">
        <v>0</v>
      </c>
      <c r="G231" s="23">
        <v>50</v>
      </c>
      <c r="H231" s="22">
        <v>0</v>
      </c>
      <c r="I231" s="23">
        <v>50</v>
      </c>
      <c r="J231" s="22">
        <v>0</v>
      </c>
      <c r="K231" s="23">
        <v>50</v>
      </c>
      <c r="L231" s="23">
        <f>SUM(J231:K231)</f>
        <v>50</v>
      </c>
    </row>
    <row r="232" spans="1:12">
      <c r="A232" s="42"/>
      <c r="B232" s="59" t="s">
        <v>107</v>
      </c>
      <c r="C232" s="58" t="s">
        <v>38</v>
      </c>
      <c r="D232" s="22">
        <v>0</v>
      </c>
      <c r="E232" s="23">
        <v>550</v>
      </c>
      <c r="F232" s="22">
        <v>0</v>
      </c>
      <c r="G232" s="23">
        <v>600</v>
      </c>
      <c r="H232" s="22">
        <v>0</v>
      </c>
      <c r="I232" s="23">
        <v>600</v>
      </c>
      <c r="J232" s="22">
        <v>0</v>
      </c>
      <c r="K232" s="23">
        <v>600</v>
      </c>
      <c r="L232" s="23">
        <f>SUM(J232:K232)</f>
        <v>600</v>
      </c>
    </row>
    <row r="233" spans="1:12">
      <c r="A233" s="42" t="s">
        <v>29</v>
      </c>
      <c r="B233" s="43">
        <v>58</v>
      </c>
      <c r="C233" s="58" t="s">
        <v>104</v>
      </c>
      <c r="D233" s="202">
        <f t="shared" ref="D233:L233" si="51">SUM(D230:D232)</f>
        <v>0</v>
      </c>
      <c r="E233" s="203">
        <f t="shared" si="51"/>
        <v>7436</v>
      </c>
      <c r="F233" s="202">
        <f t="shared" si="51"/>
        <v>0</v>
      </c>
      <c r="G233" s="203">
        <f t="shared" si="51"/>
        <v>9550</v>
      </c>
      <c r="H233" s="202">
        <f t="shared" si="51"/>
        <v>0</v>
      </c>
      <c r="I233" s="203">
        <f t="shared" si="51"/>
        <v>9550</v>
      </c>
      <c r="J233" s="202">
        <f t="shared" si="51"/>
        <v>0</v>
      </c>
      <c r="K233" s="203">
        <f t="shared" si="51"/>
        <v>7750</v>
      </c>
      <c r="L233" s="203">
        <f t="shared" si="51"/>
        <v>7750</v>
      </c>
    </row>
    <row r="234" spans="1:12">
      <c r="A234" s="42"/>
      <c r="B234" s="43"/>
      <c r="C234" s="58"/>
      <c r="D234" s="26"/>
      <c r="E234" s="26"/>
      <c r="F234" s="26"/>
      <c r="G234" s="26"/>
      <c r="H234" s="26"/>
      <c r="I234" s="26"/>
      <c r="J234" s="26"/>
      <c r="K234" s="26"/>
      <c r="L234" s="26"/>
    </row>
    <row r="235" spans="1:12">
      <c r="A235" s="42"/>
      <c r="B235" s="43">
        <v>59</v>
      </c>
      <c r="C235" s="58" t="s">
        <v>108</v>
      </c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>
      <c r="A236" s="42"/>
      <c r="B236" s="59" t="s">
        <v>109</v>
      </c>
      <c r="C236" s="58" t="s">
        <v>34</v>
      </c>
      <c r="D236" s="22">
        <v>0</v>
      </c>
      <c r="E236" s="23">
        <v>5905</v>
      </c>
      <c r="F236" s="22">
        <v>0</v>
      </c>
      <c r="G236" s="23">
        <v>6563</v>
      </c>
      <c r="H236" s="22">
        <v>0</v>
      </c>
      <c r="I236" s="23">
        <v>6563</v>
      </c>
      <c r="J236" s="22">
        <v>0</v>
      </c>
      <c r="K236" s="23">
        <v>6800</v>
      </c>
      <c r="L236" s="23">
        <f>SUM(J236:K236)</f>
        <v>6800</v>
      </c>
    </row>
    <row r="237" spans="1:12">
      <c r="A237" s="42"/>
      <c r="B237" s="59" t="s">
        <v>110</v>
      </c>
      <c r="C237" s="58" t="s">
        <v>36</v>
      </c>
      <c r="D237" s="22">
        <v>0</v>
      </c>
      <c r="E237" s="23">
        <v>220</v>
      </c>
      <c r="F237" s="22">
        <v>0</v>
      </c>
      <c r="G237" s="23">
        <v>250</v>
      </c>
      <c r="H237" s="22">
        <v>0</v>
      </c>
      <c r="I237" s="23">
        <v>250</v>
      </c>
      <c r="J237" s="22">
        <v>0</v>
      </c>
      <c r="K237" s="23">
        <v>250</v>
      </c>
      <c r="L237" s="23">
        <f>SUM(J237:K237)</f>
        <v>250</v>
      </c>
    </row>
    <row r="238" spans="1:12">
      <c r="A238" s="42"/>
      <c r="B238" s="59" t="s">
        <v>111</v>
      </c>
      <c r="C238" s="58" t="s">
        <v>38</v>
      </c>
      <c r="D238" s="22">
        <v>0</v>
      </c>
      <c r="E238" s="23">
        <v>800</v>
      </c>
      <c r="F238" s="22">
        <v>0</v>
      </c>
      <c r="G238" s="23">
        <v>800</v>
      </c>
      <c r="H238" s="22">
        <v>0</v>
      </c>
      <c r="I238" s="23">
        <v>800</v>
      </c>
      <c r="J238" s="22">
        <v>0</v>
      </c>
      <c r="K238" s="23">
        <v>800</v>
      </c>
      <c r="L238" s="23">
        <f>SUM(J238:K238)</f>
        <v>800</v>
      </c>
    </row>
    <row r="239" spans="1:12">
      <c r="A239" s="42" t="s">
        <v>29</v>
      </c>
      <c r="B239" s="43">
        <v>59</v>
      </c>
      <c r="C239" s="58" t="s">
        <v>108</v>
      </c>
      <c r="D239" s="202">
        <f t="shared" ref="D239:L239" si="52">SUM(D236:D238)</f>
        <v>0</v>
      </c>
      <c r="E239" s="203">
        <f t="shared" si="52"/>
        <v>6925</v>
      </c>
      <c r="F239" s="202">
        <f t="shared" si="52"/>
        <v>0</v>
      </c>
      <c r="G239" s="203">
        <f t="shared" si="52"/>
        <v>7613</v>
      </c>
      <c r="H239" s="202">
        <f t="shared" si="52"/>
        <v>0</v>
      </c>
      <c r="I239" s="203">
        <f t="shared" si="52"/>
        <v>7613</v>
      </c>
      <c r="J239" s="202">
        <f t="shared" si="52"/>
        <v>0</v>
      </c>
      <c r="K239" s="203">
        <f t="shared" si="52"/>
        <v>7850</v>
      </c>
      <c r="L239" s="203">
        <f t="shared" si="52"/>
        <v>7850</v>
      </c>
    </row>
    <row r="240" spans="1:12">
      <c r="A240" s="42"/>
      <c r="B240" s="43"/>
      <c r="C240" s="58"/>
      <c r="D240" s="23"/>
      <c r="E240" s="15"/>
      <c r="F240" s="23"/>
      <c r="G240" s="15"/>
      <c r="H240" s="23"/>
      <c r="I240" s="15"/>
      <c r="J240" s="23"/>
      <c r="K240" s="15"/>
      <c r="L240" s="15"/>
    </row>
    <row r="241" spans="1:12" ht="25.5">
      <c r="A241" s="42"/>
      <c r="B241" s="43">
        <v>60</v>
      </c>
      <c r="C241" s="58" t="s">
        <v>215</v>
      </c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>
      <c r="A242" s="42"/>
      <c r="B242" s="59" t="s">
        <v>112</v>
      </c>
      <c r="C242" s="58" t="s">
        <v>34</v>
      </c>
      <c r="D242" s="22">
        <v>0</v>
      </c>
      <c r="E242" s="23">
        <v>24550</v>
      </c>
      <c r="F242" s="22">
        <v>0</v>
      </c>
      <c r="G242" s="23">
        <v>31583</v>
      </c>
      <c r="H242" s="22">
        <v>0</v>
      </c>
      <c r="I242" s="23">
        <v>31583</v>
      </c>
      <c r="J242" s="22">
        <v>0</v>
      </c>
      <c r="K242" s="23">
        <v>38981</v>
      </c>
      <c r="L242" s="23">
        <f>SUM(J242:K242)</f>
        <v>38981</v>
      </c>
    </row>
    <row r="243" spans="1:12">
      <c r="A243" s="42"/>
      <c r="B243" s="59" t="s">
        <v>113</v>
      </c>
      <c r="C243" s="58" t="s">
        <v>36</v>
      </c>
      <c r="D243" s="22">
        <v>0</v>
      </c>
      <c r="E243" s="23">
        <v>87</v>
      </c>
      <c r="F243" s="22">
        <v>0</v>
      </c>
      <c r="G243" s="23">
        <v>113</v>
      </c>
      <c r="H243" s="22">
        <v>0</v>
      </c>
      <c r="I243" s="23">
        <v>113</v>
      </c>
      <c r="J243" s="22">
        <v>0</v>
      </c>
      <c r="K243" s="23">
        <v>113</v>
      </c>
      <c r="L243" s="23">
        <f>SUM(J243:K243)</f>
        <v>113</v>
      </c>
    </row>
    <row r="244" spans="1:12">
      <c r="A244" s="42"/>
      <c r="B244" s="59" t="s">
        <v>114</v>
      </c>
      <c r="C244" s="58" t="s">
        <v>38</v>
      </c>
      <c r="D244" s="29">
        <v>0</v>
      </c>
      <c r="E244" s="23">
        <v>2772</v>
      </c>
      <c r="F244" s="29">
        <v>0</v>
      </c>
      <c r="G244" s="30">
        <v>1635</v>
      </c>
      <c r="H244" s="29">
        <v>0</v>
      </c>
      <c r="I244" s="30">
        <v>1635</v>
      </c>
      <c r="J244" s="29">
        <v>0</v>
      </c>
      <c r="K244" s="30">
        <v>1635</v>
      </c>
      <c r="L244" s="30">
        <f>SUM(J244:K244)</f>
        <v>1635</v>
      </c>
    </row>
    <row r="245" spans="1:12" ht="25.5">
      <c r="A245" s="65" t="s">
        <v>29</v>
      </c>
      <c r="B245" s="43">
        <v>60</v>
      </c>
      <c r="C245" s="58" t="s">
        <v>215</v>
      </c>
      <c r="D245" s="202">
        <f t="shared" ref="D245:L245" si="53">SUM(D242:D244)</f>
        <v>0</v>
      </c>
      <c r="E245" s="203">
        <f t="shared" si="53"/>
        <v>27409</v>
      </c>
      <c r="F245" s="202">
        <f t="shared" si="53"/>
        <v>0</v>
      </c>
      <c r="G245" s="203">
        <f t="shared" si="53"/>
        <v>33331</v>
      </c>
      <c r="H245" s="202">
        <f t="shared" si="53"/>
        <v>0</v>
      </c>
      <c r="I245" s="203">
        <f t="shared" si="53"/>
        <v>33331</v>
      </c>
      <c r="J245" s="202">
        <f t="shared" si="53"/>
        <v>0</v>
      </c>
      <c r="K245" s="203">
        <f t="shared" si="53"/>
        <v>40729</v>
      </c>
      <c r="L245" s="203">
        <f t="shared" si="53"/>
        <v>40729</v>
      </c>
    </row>
    <row r="246" spans="1:12">
      <c r="A246" s="42" t="s">
        <v>29</v>
      </c>
      <c r="B246" s="43">
        <v>10</v>
      </c>
      <c r="C246" s="58" t="s">
        <v>100</v>
      </c>
      <c r="D246" s="24">
        <f t="shared" ref="D246:L246" si="54">D245+D239+D233</f>
        <v>0</v>
      </c>
      <c r="E246" s="25">
        <f t="shared" si="54"/>
        <v>41770</v>
      </c>
      <c r="F246" s="24">
        <f t="shared" si="54"/>
        <v>0</v>
      </c>
      <c r="G246" s="25">
        <f t="shared" si="54"/>
        <v>50494</v>
      </c>
      <c r="H246" s="24">
        <f t="shared" si="54"/>
        <v>0</v>
      </c>
      <c r="I246" s="25">
        <f t="shared" si="54"/>
        <v>50494</v>
      </c>
      <c r="J246" s="24">
        <f t="shared" si="54"/>
        <v>0</v>
      </c>
      <c r="K246" s="25">
        <f t="shared" si="54"/>
        <v>56329</v>
      </c>
      <c r="L246" s="25">
        <f t="shared" si="54"/>
        <v>56329</v>
      </c>
    </row>
    <row r="247" spans="1:12">
      <c r="A247" s="42" t="s">
        <v>29</v>
      </c>
      <c r="B247" s="74">
        <v>9.5000000000000001E-2</v>
      </c>
      <c r="C247" s="55" t="s">
        <v>264</v>
      </c>
      <c r="D247" s="24">
        <f t="shared" ref="D247:L247" si="55">D246</f>
        <v>0</v>
      </c>
      <c r="E247" s="25">
        <f t="shared" si="55"/>
        <v>41770</v>
      </c>
      <c r="F247" s="24">
        <f t="shared" si="55"/>
        <v>0</v>
      </c>
      <c r="G247" s="25">
        <f t="shared" si="55"/>
        <v>50494</v>
      </c>
      <c r="H247" s="24">
        <f t="shared" si="55"/>
        <v>0</v>
      </c>
      <c r="I247" s="25">
        <f t="shared" si="55"/>
        <v>50494</v>
      </c>
      <c r="J247" s="24">
        <f t="shared" si="55"/>
        <v>0</v>
      </c>
      <c r="K247" s="25">
        <f t="shared" si="55"/>
        <v>56329</v>
      </c>
      <c r="L247" s="25">
        <f t="shared" si="55"/>
        <v>56329</v>
      </c>
    </row>
    <row r="248" spans="1:12">
      <c r="A248" s="42"/>
      <c r="B248" s="75"/>
      <c r="C248" s="55"/>
      <c r="D248" s="15"/>
      <c r="E248" s="15"/>
      <c r="F248" s="15"/>
      <c r="G248" s="15"/>
      <c r="H248" s="15"/>
      <c r="I248" s="15"/>
      <c r="J248" s="15"/>
      <c r="K248" s="15"/>
      <c r="L248" s="15"/>
    </row>
    <row r="249" spans="1:12">
      <c r="A249" s="42"/>
      <c r="B249" s="74">
        <v>9.6000000000000002E-2</v>
      </c>
      <c r="C249" s="55" t="s">
        <v>115</v>
      </c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>
      <c r="A250" s="42"/>
      <c r="B250" s="76">
        <v>0.44</v>
      </c>
      <c r="C250" s="58" t="s">
        <v>32</v>
      </c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>
      <c r="A251" s="42"/>
      <c r="B251" s="59" t="s">
        <v>33</v>
      </c>
      <c r="C251" s="58" t="s">
        <v>34</v>
      </c>
      <c r="D251" s="22">
        <v>0</v>
      </c>
      <c r="E251" s="23">
        <v>19948</v>
      </c>
      <c r="F251" s="22">
        <v>0</v>
      </c>
      <c r="G251" s="210">
        <v>20753</v>
      </c>
      <c r="H251" s="22">
        <v>0</v>
      </c>
      <c r="I251" s="210">
        <v>20753</v>
      </c>
      <c r="J251" s="22">
        <v>0</v>
      </c>
      <c r="K251" s="210">
        <v>24027</v>
      </c>
      <c r="L251" s="210">
        <f>SUM(J251:K251)</f>
        <v>24027</v>
      </c>
    </row>
    <row r="252" spans="1:12">
      <c r="A252" s="42"/>
      <c r="B252" s="59" t="s">
        <v>35</v>
      </c>
      <c r="C252" s="58" t="s">
        <v>36</v>
      </c>
      <c r="D252" s="22">
        <v>0</v>
      </c>
      <c r="E252" s="23">
        <v>104</v>
      </c>
      <c r="F252" s="22">
        <v>0</v>
      </c>
      <c r="G252" s="210">
        <v>108</v>
      </c>
      <c r="H252" s="22">
        <v>0</v>
      </c>
      <c r="I252" s="210">
        <v>108</v>
      </c>
      <c r="J252" s="22">
        <v>0</v>
      </c>
      <c r="K252" s="210">
        <v>108</v>
      </c>
      <c r="L252" s="210">
        <f>SUM(J252:K252)</f>
        <v>108</v>
      </c>
    </row>
    <row r="253" spans="1:12">
      <c r="A253" s="42"/>
      <c r="B253" s="59" t="s">
        <v>37</v>
      </c>
      <c r="C253" s="58" t="s">
        <v>38</v>
      </c>
      <c r="D253" s="24">
        <v>0</v>
      </c>
      <c r="E253" s="25">
        <v>2643</v>
      </c>
      <c r="F253" s="24">
        <v>0</v>
      </c>
      <c r="G253" s="238">
        <v>2750</v>
      </c>
      <c r="H253" s="24">
        <v>0</v>
      </c>
      <c r="I253" s="238">
        <v>2750</v>
      </c>
      <c r="J253" s="24">
        <v>0</v>
      </c>
      <c r="K253" s="238">
        <v>2750</v>
      </c>
      <c r="L253" s="238">
        <f>SUM(J253:K253)</f>
        <v>2750</v>
      </c>
    </row>
    <row r="254" spans="1:12">
      <c r="A254" s="42" t="s">
        <v>29</v>
      </c>
      <c r="B254" s="76">
        <v>0.44</v>
      </c>
      <c r="C254" s="58" t="s">
        <v>32</v>
      </c>
      <c r="D254" s="237">
        <f t="shared" ref="D254:L254" si="56">SUM(D251:D253)</f>
        <v>0</v>
      </c>
      <c r="E254" s="238">
        <f t="shared" si="56"/>
        <v>22695</v>
      </c>
      <c r="F254" s="237">
        <f t="shared" si="56"/>
        <v>0</v>
      </c>
      <c r="G254" s="238">
        <f t="shared" si="56"/>
        <v>23611</v>
      </c>
      <c r="H254" s="237">
        <f t="shared" si="56"/>
        <v>0</v>
      </c>
      <c r="I254" s="238">
        <f t="shared" si="56"/>
        <v>23611</v>
      </c>
      <c r="J254" s="237">
        <f t="shared" si="56"/>
        <v>0</v>
      </c>
      <c r="K254" s="238">
        <f t="shared" si="56"/>
        <v>26885</v>
      </c>
      <c r="L254" s="238">
        <f t="shared" si="56"/>
        <v>26885</v>
      </c>
    </row>
    <row r="255" spans="1:12">
      <c r="A255" s="42"/>
      <c r="B255" s="74"/>
      <c r="C255" s="55"/>
      <c r="D255" s="28"/>
      <c r="E255" s="28"/>
      <c r="F255" s="28"/>
      <c r="G255" s="28"/>
      <c r="H255" s="28"/>
      <c r="I255" s="28"/>
      <c r="J255" s="28"/>
      <c r="K255" s="28"/>
      <c r="L255" s="28"/>
    </row>
    <row r="256" spans="1:12" ht="13.35" customHeight="1">
      <c r="A256" s="42"/>
      <c r="B256" s="76">
        <v>0.45</v>
      </c>
      <c r="C256" s="58" t="s">
        <v>119</v>
      </c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 ht="13.35" customHeight="1">
      <c r="A257" s="60"/>
      <c r="B257" s="257" t="s">
        <v>116</v>
      </c>
      <c r="C257" s="61" t="s">
        <v>34</v>
      </c>
      <c r="D257" s="24">
        <v>0</v>
      </c>
      <c r="E257" s="25">
        <v>14902</v>
      </c>
      <c r="F257" s="24">
        <v>0</v>
      </c>
      <c r="G257" s="25">
        <v>17078</v>
      </c>
      <c r="H257" s="24">
        <v>0</v>
      </c>
      <c r="I257" s="25">
        <v>17078</v>
      </c>
      <c r="J257" s="24">
        <v>0</v>
      </c>
      <c r="K257" s="25">
        <v>17573</v>
      </c>
      <c r="L257" s="25">
        <f>SUM(J257:K257)</f>
        <v>17573</v>
      </c>
    </row>
    <row r="258" spans="1:12" ht="13.35" customHeight="1">
      <c r="B258" s="59" t="s">
        <v>117</v>
      </c>
      <c r="C258" s="58" t="s">
        <v>36</v>
      </c>
      <c r="D258" s="29">
        <v>0</v>
      </c>
      <c r="E258" s="30">
        <v>27</v>
      </c>
      <c r="F258" s="29">
        <v>0</v>
      </c>
      <c r="G258" s="30">
        <v>90</v>
      </c>
      <c r="H258" s="29">
        <v>0</v>
      </c>
      <c r="I258" s="30">
        <v>90</v>
      </c>
      <c r="J258" s="29">
        <v>0</v>
      </c>
      <c r="K258" s="30">
        <v>90</v>
      </c>
      <c r="L258" s="30">
        <f>SUM(J258:K258)</f>
        <v>90</v>
      </c>
    </row>
    <row r="259" spans="1:12" ht="13.35" customHeight="1">
      <c r="B259" s="59" t="s">
        <v>118</v>
      </c>
      <c r="C259" s="58" t="s">
        <v>38</v>
      </c>
      <c r="D259" s="29">
        <v>0</v>
      </c>
      <c r="E259" s="30">
        <v>2064</v>
      </c>
      <c r="F259" s="29">
        <v>0</v>
      </c>
      <c r="G259" s="30">
        <v>2147</v>
      </c>
      <c r="H259" s="29">
        <v>0</v>
      </c>
      <c r="I259" s="30">
        <v>2147</v>
      </c>
      <c r="J259" s="29">
        <v>0</v>
      </c>
      <c r="K259" s="30">
        <v>1800</v>
      </c>
      <c r="L259" s="30">
        <f>SUM(J259:K259)</f>
        <v>1800</v>
      </c>
    </row>
    <row r="260" spans="1:12" ht="13.35" customHeight="1">
      <c r="A260" s="42" t="s">
        <v>29</v>
      </c>
      <c r="B260" s="76">
        <v>0.45</v>
      </c>
      <c r="C260" s="58" t="s">
        <v>119</v>
      </c>
      <c r="D260" s="202">
        <f t="shared" ref="D260:L260" si="57">SUM(D257:D259)</f>
        <v>0</v>
      </c>
      <c r="E260" s="203">
        <f t="shared" si="57"/>
        <v>16993</v>
      </c>
      <c r="F260" s="202">
        <f t="shared" si="57"/>
        <v>0</v>
      </c>
      <c r="G260" s="203">
        <f t="shared" si="57"/>
        <v>19315</v>
      </c>
      <c r="H260" s="202">
        <f t="shared" si="57"/>
        <v>0</v>
      </c>
      <c r="I260" s="203">
        <f t="shared" si="57"/>
        <v>19315</v>
      </c>
      <c r="J260" s="202">
        <f t="shared" si="57"/>
        <v>0</v>
      </c>
      <c r="K260" s="203">
        <f t="shared" si="57"/>
        <v>19463</v>
      </c>
      <c r="L260" s="203">
        <f t="shared" si="57"/>
        <v>19463</v>
      </c>
    </row>
    <row r="261" spans="1:12">
      <c r="A261" s="42"/>
      <c r="B261" s="76"/>
      <c r="C261" s="58"/>
      <c r="D261" s="15"/>
      <c r="E261" s="15"/>
      <c r="F261" s="15"/>
      <c r="G261" s="15"/>
      <c r="H261" s="15"/>
      <c r="I261" s="15"/>
      <c r="J261" s="15"/>
      <c r="K261" s="15"/>
      <c r="L261" s="15"/>
    </row>
    <row r="262" spans="1:12" ht="13.35" customHeight="1">
      <c r="A262" s="42"/>
      <c r="B262" s="76">
        <v>0.46</v>
      </c>
      <c r="C262" s="58" t="s">
        <v>120</v>
      </c>
      <c r="D262" s="34"/>
      <c r="F262" s="28"/>
      <c r="G262" s="28"/>
      <c r="H262" s="28"/>
      <c r="I262" s="28"/>
      <c r="J262" s="28"/>
      <c r="K262" s="28"/>
      <c r="L262" s="28"/>
    </row>
    <row r="263" spans="1:12" ht="13.35" customHeight="1">
      <c r="A263" s="42"/>
      <c r="B263" s="59" t="s">
        <v>121</v>
      </c>
      <c r="C263" s="58" t="s">
        <v>34</v>
      </c>
      <c r="D263" s="29">
        <v>0</v>
      </c>
      <c r="E263" s="30">
        <v>7755</v>
      </c>
      <c r="F263" s="29">
        <v>0</v>
      </c>
      <c r="G263" s="30">
        <v>12629</v>
      </c>
      <c r="H263" s="29">
        <v>0</v>
      </c>
      <c r="I263" s="30">
        <v>12629</v>
      </c>
      <c r="J263" s="29">
        <v>0</v>
      </c>
      <c r="K263" s="30">
        <v>9187</v>
      </c>
      <c r="L263" s="30">
        <f>SUM(J263:K263)</f>
        <v>9187</v>
      </c>
    </row>
    <row r="264" spans="1:12" ht="13.35" customHeight="1">
      <c r="A264" s="42"/>
      <c r="B264" s="59" t="s">
        <v>122</v>
      </c>
      <c r="C264" s="58" t="s">
        <v>36</v>
      </c>
      <c r="D264" s="22">
        <v>0</v>
      </c>
      <c r="E264" s="23">
        <v>250</v>
      </c>
      <c r="F264" s="22">
        <v>0</v>
      </c>
      <c r="G264" s="23">
        <v>250</v>
      </c>
      <c r="H264" s="22">
        <v>0</v>
      </c>
      <c r="I264" s="23">
        <v>250</v>
      </c>
      <c r="J264" s="22">
        <v>0</v>
      </c>
      <c r="K264" s="23">
        <v>250</v>
      </c>
      <c r="L264" s="23">
        <f>SUM(J264:K264)</f>
        <v>250</v>
      </c>
    </row>
    <row r="265" spans="1:12" ht="13.35" customHeight="1">
      <c r="A265" s="42"/>
      <c r="B265" s="59" t="s">
        <v>123</v>
      </c>
      <c r="C265" s="58" t="s">
        <v>38</v>
      </c>
      <c r="D265" s="22">
        <v>0</v>
      </c>
      <c r="E265" s="23">
        <v>1910</v>
      </c>
      <c r="F265" s="22">
        <v>0</v>
      </c>
      <c r="G265" s="23">
        <v>1910</v>
      </c>
      <c r="H265" s="22">
        <v>0</v>
      </c>
      <c r="I265" s="23">
        <v>1910</v>
      </c>
      <c r="J265" s="22">
        <v>0</v>
      </c>
      <c r="K265" s="23">
        <v>1910</v>
      </c>
      <c r="L265" s="23">
        <f>SUM(J265:K265)</f>
        <v>1910</v>
      </c>
    </row>
    <row r="266" spans="1:12" ht="13.35" customHeight="1">
      <c r="A266" s="42" t="s">
        <v>29</v>
      </c>
      <c r="B266" s="76">
        <v>0.46</v>
      </c>
      <c r="C266" s="58" t="s">
        <v>120</v>
      </c>
      <c r="D266" s="202">
        <f t="shared" ref="D266:L266" si="58">SUM(D263:D265)</f>
        <v>0</v>
      </c>
      <c r="E266" s="203">
        <f t="shared" si="58"/>
        <v>9915</v>
      </c>
      <c r="F266" s="202">
        <f t="shared" si="58"/>
        <v>0</v>
      </c>
      <c r="G266" s="203">
        <f t="shared" si="58"/>
        <v>14789</v>
      </c>
      <c r="H266" s="202">
        <f t="shared" si="58"/>
        <v>0</v>
      </c>
      <c r="I266" s="203">
        <f t="shared" si="58"/>
        <v>14789</v>
      </c>
      <c r="J266" s="202">
        <f t="shared" si="58"/>
        <v>0</v>
      </c>
      <c r="K266" s="203">
        <f t="shared" si="58"/>
        <v>11347</v>
      </c>
      <c r="L266" s="203">
        <f t="shared" si="58"/>
        <v>11347</v>
      </c>
    </row>
    <row r="267" spans="1:12">
      <c r="A267" s="42"/>
      <c r="B267" s="76"/>
      <c r="C267" s="58"/>
      <c r="D267" s="22"/>
      <c r="E267" s="23"/>
      <c r="F267" s="22"/>
      <c r="G267" s="23"/>
      <c r="H267" s="22"/>
      <c r="I267" s="23"/>
      <c r="J267" s="22"/>
      <c r="K267" s="23"/>
      <c r="L267" s="23"/>
    </row>
    <row r="268" spans="1:12" ht="13.35" customHeight="1">
      <c r="A268" s="42"/>
      <c r="B268" s="76">
        <v>0.47</v>
      </c>
      <c r="C268" s="58" t="s">
        <v>124</v>
      </c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 ht="13.35" customHeight="1">
      <c r="A269" s="42"/>
      <c r="B269" s="59" t="s">
        <v>125</v>
      </c>
      <c r="C269" s="58" t="s">
        <v>34</v>
      </c>
      <c r="D269" s="22">
        <v>0</v>
      </c>
      <c r="E269" s="23">
        <v>3828</v>
      </c>
      <c r="F269" s="22">
        <v>0</v>
      </c>
      <c r="G269" s="23">
        <v>5078</v>
      </c>
      <c r="H269" s="22">
        <v>0</v>
      </c>
      <c r="I269" s="23">
        <v>5078</v>
      </c>
      <c r="J269" s="22">
        <v>0</v>
      </c>
      <c r="K269" s="23">
        <v>5540</v>
      </c>
      <c r="L269" s="23">
        <f>SUM(J269:K269)</f>
        <v>5540</v>
      </c>
    </row>
    <row r="270" spans="1:12" ht="13.35" customHeight="1">
      <c r="A270" s="42"/>
      <c r="B270" s="59" t="s">
        <v>126</v>
      </c>
      <c r="C270" s="58" t="s">
        <v>36</v>
      </c>
      <c r="D270" s="22">
        <v>0</v>
      </c>
      <c r="E270" s="23">
        <v>138</v>
      </c>
      <c r="F270" s="22">
        <v>0</v>
      </c>
      <c r="G270" s="23">
        <v>90</v>
      </c>
      <c r="H270" s="22">
        <v>0</v>
      </c>
      <c r="I270" s="23">
        <v>90</v>
      </c>
      <c r="J270" s="22">
        <v>0</v>
      </c>
      <c r="K270" s="23">
        <v>90</v>
      </c>
      <c r="L270" s="23">
        <f>SUM(J270:K270)</f>
        <v>90</v>
      </c>
    </row>
    <row r="271" spans="1:12" ht="13.35" customHeight="1">
      <c r="A271" s="42"/>
      <c r="B271" s="59" t="s">
        <v>127</v>
      </c>
      <c r="C271" s="58" t="s">
        <v>38</v>
      </c>
      <c r="D271" s="24">
        <v>0</v>
      </c>
      <c r="E271" s="25">
        <v>1090</v>
      </c>
      <c r="F271" s="24">
        <v>0</v>
      </c>
      <c r="G271" s="25">
        <v>1100</v>
      </c>
      <c r="H271" s="24">
        <v>0</v>
      </c>
      <c r="I271" s="25">
        <v>1100</v>
      </c>
      <c r="J271" s="24">
        <v>0</v>
      </c>
      <c r="K271" s="25">
        <v>1100</v>
      </c>
      <c r="L271" s="25">
        <f>SUM(J271:K271)</f>
        <v>1100</v>
      </c>
    </row>
    <row r="272" spans="1:12" ht="13.35" customHeight="1">
      <c r="A272" s="42" t="s">
        <v>29</v>
      </c>
      <c r="B272" s="76">
        <v>0.47</v>
      </c>
      <c r="C272" s="58" t="s">
        <v>124</v>
      </c>
      <c r="D272" s="24">
        <f t="shared" ref="D272:L272" si="59">SUM(D269:D271)</f>
        <v>0</v>
      </c>
      <c r="E272" s="25">
        <f t="shared" si="59"/>
        <v>5056</v>
      </c>
      <c r="F272" s="24">
        <f t="shared" si="59"/>
        <v>0</v>
      </c>
      <c r="G272" s="25">
        <f t="shared" si="59"/>
        <v>6268</v>
      </c>
      <c r="H272" s="24">
        <f t="shared" si="59"/>
        <v>0</v>
      </c>
      <c r="I272" s="25">
        <f t="shared" si="59"/>
        <v>6268</v>
      </c>
      <c r="J272" s="24">
        <f t="shared" si="59"/>
        <v>0</v>
      </c>
      <c r="K272" s="25">
        <f t="shared" si="59"/>
        <v>6730</v>
      </c>
      <c r="L272" s="25">
        <f t="shared" si="59"/>
        <v>6730</v>
      </c>
    </row>
    <row r="273" spans="1:12">
      <c r="A273" s="42"/>
      <c r="B273" s="76"/>
      <c r="C273" s="58"/>
      <c r="D273" s="23"/>
      <c r="E273" s="15"/>
      <c r="F273" s="23"/>
      <c r="G273" s="15"/>
      <c r="H273" s="23"/>
      <c r="I273" s="15"/>
      <c r="J273" s="23"/>
      <c r="K273" s="15"/>
      <c r="L273" s="15"/>
    </row>
    <row r="274" spans="1:12" ht="13.35" customHeight="1">
      <c r="A274" s="42"/>
      <c r="B274" s="76">
        <v>0.48</v>
      </c>
      <c r="C274" s="58" t="s">
        <v>128</v>
      </c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 ht="13.35" customHeight="1">
      <c r="A275" s="42"/>
      <c r="B275" s="59" t="s">
        <v>129</v>
      </c>
      <c r="C275" s="58" t="s">
        <v>34</v>
      </c>
      <c r="D275" s="22">
        <v>0</v>
      </c>
      <c r="E275" s="23">
        <v>10586</v>
      </c>
      <c r="F275" s="22">
        <v>0</v>
      </c>
      <c r="G275" s="23">
        <v>11514</v>
      </c>
      <c r="H275" s="22">
        <v>0</v>
      </c>
      <c r="I275" s="23">
        <v>11514</v>
      </c>
      <c r="J275" s="22">
        <v>0</v>
      </c>
      <c r="K275" s="23">
        <f>15045+105</f>
        <v>15150</v>
      </c>
      <c r="L275" s="23">
        <f>SUM(J275:K275)</f>
        <v>15150</v>
      </c>
    </row>
    <row r="276" spans="1:12" ht="13.35" customHeight="1">
      <c r="A276" s="42"/>
      <c r="B276" s="59" t="s">
        <v>130</v>
      </c>
      <c r="C276" s="58" t="s">
        <v>36</v>
      </c>
      <c r="D276" s="29">
        <v>0</v>
      </c>
      <c r="E276" s="30">
        <v>200</v>
      </c>
      <c r="F276" s="29">
        <v>0</v>
      </c>
      <c r="G276" s="30">
        <v>200</v>
      </c>
      <c r="H276" s="29">
        <v>0</v>
      </c>
      <c r="I276" s="30">
        <v>200</v>
      </c>
      <c r="J276" s="29">
        <v>0</v>
      </c>
      <c r="K276" s="30">
        <v>200</v>
      </c>
      <c r="L276" s="30">
        <f>SUM(J276:K276)</f>
        <v>200</v>
      </c>
    </row>
    <row r="277" spans="1:12" ht="13.35" customHeight="1">
      <c r="B277" s="71" t="s">
        <v>131</v>
      </c>
      <c r="C277" s="63" t="s">
        <v>38</v>
      </c>
      <c r="D277" s="29">
        <v>0</v>
      </c>
      <c r="E277" s="30">
        <v>2570</v>
      </c>
      <c r="F277" s="29">
        <v>0</v>
      </c>
      <c r="G277" s="30">
        <v>2452</v>
      </c>
      <c r="H277" s="29">
        <v>0</v>
      </c>
      <c r="I277" s="30">
        <v>2452</v>
      </c>
      <c r="J277" s="29">
        <v>0</v>
      </c>
      <c r="K277" s="30">
        <v>2100</v>
      </c>
      <c r="L277" s="30">
        <f>SUM(J277:K277)</f>
        <v>2100</v>
      </c>
    </row>
    <row r="278" spans="1:12" ht="13.35" customHeight="1">
      <c r="A278" s="42" t="s">
        <v>29</v>
      </c>
      <c r="B278" s="76">
        <v>0.48</v>
      </c>
      <c r="C278" s="58" t="s">
        <v>128</v>
      </c>
      <c r="D278" s="202">
        <f t="shared" ref="D278:L278" si="60">SUM(D275:D277)</f>
        <v>0</v>
      </c>
      <c r="E278" s="203">
        <f t="shared" si="60"/>
        <v>13356</v>
      </c>
      <c r="F278" s="202">
        <f t="shared" si="60"/>
        <v>0</v>
      </c>
      <c r="G278" s="203">
        <f t="shared" si="60"/>
        <v>14166</v>
      </c>
      <c r="H278" s="202">
        <f t="shared" si="60"/>
        <v>0</v>
      </c>
      <c r="I278" s="203">
        <f t="shared" si="60"/>
        <v>14166</v>
      </c>
      <c r="J278" s="202">
        <f t="shared" si="60"/>
        <v>0</v>
      </c>
      <c r="K278" s="203">
        <f t="shared" si="60"/>
        <v>17450</v>
      </c>
      <c r="L278" s="203">
        <f t="shared" si="60"/>
        <v>17450</v>
      </c>
    </row>
    <row r="279" spans="1:12" ht="13.35" customHeight="1">
      <c r="A279" s="42" t="s">
        <v>29</v>
      </c>
      <c r="B279" s="74">
        <v>9.6000000000000002E-2</v>
      </c>
      <c r="C279" s="55" t="s">
        <v>115</v>
      </c>
      <c r="D279" s="24">
        <f t="shared" ref="D279:L279" si="61">D278+D272+D266+D260+D254</f>
        <v>0</v>
      </c>
      <c r="E279" s="25">
        <f t="shared" si="61"/>
        <v>68015</v>
      </c>
      <c r="F279" s="24">
        <f t="shared" si="61"/>
        <v>0</v>
      </c>
      <c r="G279" s="25">
        <f t="shared" si="61"/>
        <v>78149</v>
      </c>
      <c r="H279" s="24">
        <f t="shared" si="61"/>
        <v>0</v>
      </c>
      <c r="I279" s="25">
        <f t="shared" si="61"/>
        <v>78149</v>
      </c>
      <c r="J279" s="24">
        <f t="shared" si="61"/>
        <v>0</v>
      </c>
      <c r="K279" s="25">
        <f t="shared" si="61"/>
        <v>81875</v>
      </c>
      <c r="L279" s="25">
        <f t="shared" si="61"/>
        <v>81875</v>
      </c>
    </row>
    <row r="280" spans="1:12" ht="15.95" customHeight="1">
      <c r="A280" s="42"/>
      <c r="B280" s="74"/>
      <c r="C280" s="55"/>
      <c r="D280" s="35"/>
      <c r="E280" s="23"/>
      <c r="F280" s="23"/>
      <c r="G280" s="23"/>
      <c r="H280" s="35"/>
      <c r="I280" s="23"/>
      <c r="J280" s="23"/>
      <c r="K280" s="23"/>
      <c r="L280" s="23"/>
    </row>
    <row r="281" spans="1:12" ht="13.35" customHeight="1">
      <c r="A281" s="42"/>
      <c r="B281" s="77">
        <v>0.8</v>
      </c>
      <c r="C281" s="55" t="s">
        <v>149</v>
      </c>
      <c r="D281" s="35"/>
      <c r="E281" s="23"/>
      <c r="F281" s="23"/>
      <c r="G281" s="23"/>
      <c r="H281" s="35"/>
      <c r="I281" s="23"/>
      <c r="J281" s="23"/>
      <c r="K281" s="23"/>
      <c r="L281" s="23"/>
    </row>
    <row r="282" spans="1:12" ht="25.5">
      <c r="A282" s="42"/>
      <c r="B282" s="57">
        <v>41</v>
      </c>
      <c r="C282" s="58" t="s">
        <v>248</v>
      </c>
      <c r="D282" s="35"/>
      <c r="E282" s="23"/>
      <c r="F282" s="23"/>
      <c r="G282" s="23"/>
      <c r="H282" s="35"/>
      <c r="I282" s="23"/>
      <c r="J282" s="23"/>
      <c r="K282" s="23"/>
      <c r="L282" s="23"/>
    </row>
    <row r="283" spans="1:12" ht="13.35" customHeight="1">
      <c r="A283" s="42"/>
      <c r="B283" s="260" t="s">
        <v>241</v>
      </c>
      <c r="C283" s="58" t="s">
        <v>40</v>
      </c>
      <c r="D283" s="22">
        <v>0</v>
      </c>
      <c r="E283" s="22">
        <v>0</v>
      </c>
      <c r="F283" s="22">
        <v>0</v>
      </c>
      <c r="G283" s="23">
        <v>10000</v>
      </c>
      <c r="H283" s="22">
        <v>0</v>
      </c>
      <c r="I283" s="23">
        <v>11750</v>
      </c>
      <c r="J283" s="22">
        <v>0</v>
      </c>
      <c r="K283" s="23">
        <f>10000+3250</f>
        <v>13250</v>
      </c>
      <c r="L283" s="23">
        <f>SUM(J283:K283)</f>
        <v>13250</v>
      </c>
    </row>
    <row r="284" spans="1:12" ht="25.5">
      <c r="A284" s="42" t="s">
        <v>29</v>
      </c>
      <c r="B284" s="57">
        <v>41</v>
      </c>
      <c r="C284" s="58" t="s">
        <v>248</v>
      </c>
      <c r="D284" s="202">
        <f t="shared" ref="D284:L284" si="62">D283</f>
        <v>0</v>
      </c>
      <c r="E284" s="202">
        <f t="shared" si="62"/>
        <v>0</v>
      </c>
      <c r="F284" s="202">
        <f t="shared" si="62"/>
        <v>0</v>
      </c>
      <c r="G284" s="203">
        <f t="shared" si="62"/>
        <v>10000</v>
      </c>
      <c r="H284" s="202">
        <f t="shared" si="62"/>
        <v>0</v>
      </c>
      <c r="I284" s="203">
        <f t="shared" si="62"/>
        <v>11750</v>
      </c>
      <c r="J284" s="202">
        <f t="shared" si="62"/>
        <v>0</v>
      </c>
      <c r="K284" s="203">
        <f t="shared" si="62"/>
        <v>13250</v>
      </c>
      <c r="L284" s="203">
        <f t="shared" si="62"/>
        <v>13250</v>
      </c>
    </row>
    <row r="285" spans="1:12">
      <c r="A285" s="42"/>
      <c r="B285" s="57"/>
      <c r="C285" s="58"/>
      <c r="D285" s="22"/>
      <c r="E285" s="23"/>
      <c r="F285" s="22"/>
      <c r="G285" s="240"/>
      <c r="H285" s="240"/>
      <c r="I285" s="240"/>
      <c r="J285" s="240"/>
      <c r="K285" s="240"/>
      <c r="L285" s="23"/>
    </row>
    <row r="286" spans="1:12">
      <c r="A286" s="42"/>
      <c r="B286" s="57">
        <v>42</v>
      </c>
      <c r="C286" s="58" t="s">
        <v>269</v>
      </c>
      <c r="D286" s="22"/>
      <c r="E286" s="22"/>
      <c r="F286" s="22"/>
      <c r="G286" s="22"/>
      <c r="H286" s="22"/>
      <c r="I286" s="22"/>
      <c r="J286" s="22"/>
      <c r="K286" s="22"/>
      <c r="L286" s="23"/>
    </row>
    <row r="287" spans="1:12">
      <c r="A287" s="42"/>
      <c r="B287" s="260" t="s">
        <v>270</v>
      </c>
      <c r="C287" s="58" t="s">
        <v>40</v>
      </c>
      <c r="D287" s="22">
        <v>0</v>
      </c>
      <c r="E287" s="22">
        <v>0</v>
      </c>
      <c r="F287" s="22">
        <v>0</v>
      </c>
      <c r="G287" s="23">
        <v>2050</v>
      </c>
      <c r="H287" s="22">
        <v>0</v>
      </c>
      <c r="I287" s="23">
        <v>2050</v>
      </c>
      <c r="J287" s="22">
        <v>0</v>
      </c>
      <c r="K287" s="23">
        <v>3000</v>
      </c>
      <c r="L287" s="23">
        <f>SUM(J287:K287)</f>
        <v>3000</v>
      </c>
    </row>
    <row r="288" spans="1:12">
      <c r="A288" s="60" t="s">
        <v>29</v>
      </c>
      <c r="B288" s="121">
        <v>42</v>
      </c>
      <c r="C288" s="61" t="s">
        <v>269</v>
      </c>
      <c r="D288" s="202">
        <f t="shared" ref="D288:L288" si="63">D287</f>
        <v>0</v>
      </c>
      <c r="E288" s="202">
        <f t="shared" si="63"/>
        <v>0</v>
      </c>
      <c r="F288" s="202">
        <f t="shared" si="63"/>
        <v>0</v>
      </c>
      <c r="G288" s="203">
        <f t="shared" si="63"/>
        <v>2050</v>
      </c>
      <c r="H288" s="202">
        <f t="shared" si="63"/>
        <v>0</v>
      </c>
      <c r="I288" s="203">
        <f t="shared" si="63"/>
        <v>2050</v>
      </c>
      <c r="J288" s="202">
        <f t="shared" si="63"/>
        <v>0</v>
      </c>
      <c r="K288" s="203">
        <f t="shared" si="63"/>
        <v>3000</v>
      </c>
      <c r="L288" s="203">
        <f t="shared" si="63"/>
        <v>3000</v>
      </c>
    </row>
    <row r="289" spans="1:12" ht="3.75" customHeight="1">
      <c r="A289" s="42"/>
      <c r="B289" s="57"/>
      <c r="C289" s="58"/>
      <c r="D289" s="22"/>
      <c r="E289" s="22"/>
      <c r="F289" s="22"/>
      <c r="G289" s="240"/>
      <c r="H289" s="240"/>
      <c r="I289" s="240"/>
      <c r="J289" s="240"/>
      <c r="K289" s="240"/>
      <c r="L289" s="23"/>
    </row>
    <row r="290" spans="1:12" ht="13.5" customHeight="1">
      <c r="A290" s="42"/>
      <c r="B290" s="57">
        <v>43</v>
      </c>
      <c r="C290" s="58" t="s">
        <v>265</v>
      </c>
      <c r="D290" s="22"/>
      <c r="E290" s="23"/>
      <c r="F290" s="22"/>
      <c r="G290" s="23"/>
      <c r="H290" s="22"/>
      <c r="I290" s="23"/>
      <c r="J290" s="22"/>
      <c r="K290" s="23"/>
      <c r="L290" s="23"/>
    </row>
    <row r="291" spans="1:12" ht="13.5" customHeight="1">
      <c r="A291" s="42"/>
      <c r="B291" s="57" t="s">
        <v>272</v>
      </c>
      <c r="C291" s="58" t="s">
        <v>271</v>
      </c>
      <c r="D291" s="24">
        <v>0</v>
      </c>
      <c r="E291" s="24">
        <v>0</v>
      </c>
      <c r="F291" s="25">
        <v>14400</v>
      </c>
      <c r="G291" s="24">
        <v>0</v>
      </c>
      <c r="H291" s="25">
        <v>14400</v>
      </c>
      <c r="I291" s="24">
        <v>0</v>
      </c>
      <c r="J291" s="24">
        <v>0</v>
      </c>
      <c r="K291" s="24">
        <v>0</v>
      </c>
      <c r="L291" s="24">
        <f>SUM(J291:K291)</f>
        <v>0</v>
      </c>
    </row>
    <row r="292" spans="1:12" ht="13.5" customHeight="1">
      <c r="A292" s="42" t="s">
        <v>29</v>
      </c>
      <c r="B292" s="57">
        <v>43</v>
      </c>
      <c r="C292" s="58" t="s">
        <v>265</v>
      </c>
      <c r="D292" s="202">
        <f t="shared" ref="D292:L292" si="64">D291</f>
        <v>0</v>
      </c>
      <c r="E292" s="202">
        <f t="shared" si="64"/>
        <v>0</v>
      </c>
      <c r="F292" s="203">
        <f t="shared" si="64"/>
        <v>14400</v>
      </c>
      <c r="G292" s="202">
        <f t="shared" si="64"/>
        <v>0</v>
      </c>
      <c r="H292" s="203">
        <f t="shared" si="64"/>
        <v>14400</v>
      </c>
      <c r="I292" s="202">
        <f t="shared" si="64"/>
        <v>0</v>
      </c>
      <c r="J292" s="202">
        <f t="shared" si="64"/>
        <v>0</v>
      </c>
      <c r="K292" s="202">
        <f t="shared" si="64"/>
        <v>0</v>
      </c>
      <c r="L292" s="202">
        <f t="shared" si="64"/>
        <v>0</v>
      </c>
    </row>
    <row r="293" spans="1:12">
      <c r="A293" s="42"/>
      <c r="B293" s="57"/>
      <c r="C293" s="58"/>
      <c r="D293" s="32"/>
      <c r="E293" s="32"/>
      <c r="F293" s="241"/>
      <c r="G293" s="241"/>
      <c r="H293" s="241"/>
      <c r="I293" s="241"/>
      <c r="J293" s="241"/>
      <c r="K293" s="241"/>
      <c r="L293" s="33"/>
    </row>
    <row r="294" spans="1:12" ht="25.5">
      <c r="A294" s="42"/>
      <c r="B294" s="57">
        <v>62</v>
      </c>
      <c r="C294" s="58" t="s">
        <v>279</v>
      </c>
      <c r="D294" s="22"/>
      <c r="E294" s="22"/>
      <c r="F294" s="240"/>
      <c r="G294" s="240"/>
      <c r="H294" s="240"/>
      <c r="I294" s="240"/>
      <c r="J294" s="240"/>
      <c r="K294" s="240"/>
      <c r="L294" s="23"/>
    </row>
    <row r="295" spans="1:12" ht="13.5" customHeight="1">
      <c r="A295" s="42"/>
      <c r="B295" s="57">
        <v>43</v>
      </c>
      <c r="C295" s="58" t="s">
        <v>278</v>
      </c>
      <c r="D295" s="22"/>
      <c r="E295" s="22"/>
      <c r="F295" s="240"/>
      <c r="G295" s="240"/>
      <c r="H295" s="240"/>
      <c r="I295" s="240"/>
      <c r="J295" s="240"/>
      <c r="K295" s="240"/>
      <c r="L295" s="23"/>
    </row>
    <row r="296" spans="1:12" ht="13.5" customHeight="1">
      <c r="A296" s="42"/>
      <c r="B296" s="57" t="s">
        <v>281</v>
      </c>
      <c r="C296" s="58" t="s">
        <v>271</v>
      </c>
      <c r="D296" s="22">
        <v>0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3">
        <v>20000</v>
      </c>
      <c r="K296" s="22">
        <v>0</v>
      </c>
      <c r="L296" s="23">
        <f>SUM(J296:K296)</f>
        <v>20000</v>
      </c>
    </row>
    <row r="297" spans="1:12" ht="13.5" customHeight="1">
      <c r="A297" s="42"/>
      <c r="B297" s="57">
        <v>43</v>
      </c>
      <c r="C297" s="58" t="s">
        <v>278</v>
      </c>
      <c r="D297" s="202">
        <f t="shared" ref="D297:L297" si="65">D296</f>
        <v>0</v>
      </c>
      <c r="E297" s="202">
        <f t="shared" si="65"/>
        <v>0</v>
      </c>
      <c r="F297" s="202">
        <f t="shared" si="65"/>
        <v>0</v>
      </c>
      <c r="G297" s="202">
        <f t="shared" si="65"/>
        <v>0</v>
      </c>
      <c r="H297" s="202">
        <f t="shared" si="65"/>
        <v>0</v>
      </c>
      <c r="I297" s="202">
        <f t="shared" si="65"/>
        <v>0</v>
      </c>
      <c r="J297" s="203">
        <f t="shared" si="65"/>
        <v>20000</v>
      </c>
      <c r="K297" s="202">
        <f t="shared" si="65"/>
        <v>0</v>
      </c>
      <c r="L297" s="203">
        <f t="shared" si="65"/>
        <v>20000</v>
      </c>
    </row>
    <row r="298" spans="1:12" ht="25.5">
      <c r="A298" s="42" t="s">
        <v>29</v>
      </c>
      <c r="B298" s="57">
        <v>62</v>
      </c>
      <c r="C298" s="58" t="s">
        <v>279</v>
      </c>
      <c r="D298" s="202">
        <f t="shared" ref="D298:L298" si="66">D297</f>
        <v>0</v>
      </c>
      <c r="E298" s="202">
        <f t="shared" si="66"/>
        <v>0</v>
      </c>
      <c r="F298" s="202">
        <f t="shared" si="66"/>
        <v>0</v>
      </c>
      <c r="G298" s="202">
        <f t="shared" si="66"/>
        <v>0</v>
      </c>
      <c r="H298" s="202">
        <f t="shared" si="66"/>
        <v>0</v>
      </c>
      <c r="I298" s="202">
        <f t="shared" si="66"/>
        <v>0</v>
      </c>
      <c r="J298" s="203">
        <f t="shared" si="66"/>
        <v>20000</v>
      </c>
      <c r="K298" s="202">
        <f t="shared" si="66"/>
        <v>0</v>
      </c>
      <c r="L298" s="203">
        <f t="shared" si="66"/>
        <v>20000</v>
      </c>
    </row>
    <row r="299" spans="1:12" ht="13.35" customHeight="1">
      <c r="A299" s="42" t="s">
        <v>29</v>
      </c>
      <c r="B299" s="77">
        <v>0.8</v>
      </c>
      <c r="C299" s="55" t="s">
        <v>149</v>
      </c>
      <c r="D299" s="202">
        <f>D283+D288+D292+D296</f>
        <v>0</v>
      </c>
      <c r="E299" s="202">
        <f t="shared" ref="E299:L299" si="67">E283+E288+E292+E296</f>
        <v>0</v>
      </c>
      <c r="F299" s="203">
        <f t="shared" si="67"/>
        <v>14400</v>
      </c>
      <c r="G299" s="203">
        <f t="shared" si="67"/>
        <v>12050</v>
      </c>
      <c r="H299" s="203">
        <f t="shared" si="67"/>
        <v>14400</v>
      </c>
      <c r="I299" s="203">
        <f t="shared" si="67"/>
        <v>13800</v>
      </c>
      <c r="J299" s="203">
        <f t="shared" si="67"/>
        <v>20000</v>
      </c>
      <c r="K299" s="203">
        <f t="shared" si="67"/>
        <v>16250</v>
      </c>
      <c r="L299" s="203">
        <f t="shared" si="67"/>
        <v>36250</v>
      </c>
    </row>
    <row r="300" spans="1:12" ht="25.5">
      <c r="A300" s="42" t="s">
        <v>29</v>
      </c>
      <c r="B300" s="54">
        <v>2054</v>
      </c>
      <c r="C300" s="55" t="s">
        <v>285</v>
      </c>
      <c r="D300" s="202">
        <f t="shared" ref="D300:L300" si="68">D279+D247+D299</f>
        <v>0</v>
      </c>
      <c r="E300" s="203">
        <f t="shared" si="68"/>
        <v>109785</v>
      </c>
      <c r="F300" s="203">
        <f t="shared" si="68"/>
        <v>14400</v>
      </c>
      <c r="G300" s="203">
        <f t="shared" si="68"/>
        <v>140693</v>
      </c>
      <c r="H300" s="203">
        <f t="shared" si="68"/>
        <v>14400</v>
      </c>
      <c r="I300" s="203">
        <f t="shared" si="68"/>
        <v>142443</v>
      </c>
      <c r="J300" s="203">
        <f t="shared" si="68"/>
        <v>20000</v>
      </c>
      <c r="K300" s="203">
        <f t="shared" si="68"/>
        <v>154454</v>
      </c>
      <c r="L300" s="203">
        <f t="shared" si="68"/>
        <v>174454</v>
      </c>
    </row>
    <row r="301" spans="1:12">
      <c r="A301" s="42"/>
      <c r="B301" s="54"/>
      <c r="C301" s="55"/>
      <c r="D301" s="22"/>
      <c r="E301" s="23"/>
      <c r="F301" s="22"/>
      <c r="G301" s="23"/>
      <c r="H301" s="22"/>
      <c r="I301" s="23"/>
      <c r="J301" s="22"/>
      <c r="K301" s="23"/>
      <c r="L301" s="23"/>
    </row>
    <row r="302" spans="1:12" ht="25.5">
      <c r="A302" s="42" t="s">
        <v>31</v>
      </c>
      <c r="B302" s="70">
        <v>2071</v>
      </c>
      <c r="C302" s="69" t="s">
        <v>230</v>
      </c>
      <c r="D302" s="28"/>
      <c r="E302" s="28"/>
      <c r="F302" s="28"/>
      <c r="G302" s="28"/>
      <c r="H302" s="28"/>
      <c r="I302" s="28"/>
      <c r="J302" s="28"/>
      <c r="K302" s="28"/>
      <c r="L302" s="28"/>
    </row>
    <row r="303" spans="1:12" ht="13.35" customHeight="1">
      <c r="B303" s="66">
        <v>1</v>
      </c>
      <c r="C303" s="63" t="s">
        <v>141</v>
      </c>
      <c r="D303" s="28"/>
      <c r="E303" s="28"/>
      <c r="F303" s="28"/>
      <c r="G303" s="28"/>
      <c r="H303" s="28"/>
      <c r="I303" s="28"/>
      <c r="J303" s="28"/>
      <c r="K303" s="28"/>
      <c r="L303" s="28"/>
    </row>
    <row r="304" spans="1:12" ht="25.5">
      <c r="B304" s="78">
        <v>1.101</v>
      </c>
      <c r="C304" s="69" t="s">
        <v>273</v>
      </c>
      <c r="D304" s="28"/>
      <c r="E304" s="28"/>
      <c r="F304" s="28"/>
      <c r="G304" s="28"/>
      <c r="H304" s="28"/>
      <c r="I304" s="28"/>
      <c r="J304" s="28"/>
      <c r="K304" s="28"/>
      <c r="L304" s="28"/>
    </row>
    <row r="305" spans="1:12" ht="25.5" customHeight="1">
      <c r="A305" s="42"/>
      <c r="B305" s="59" t="s">
        <v>51</v>
      </c>
      <c r="C305" s="58" t="s">
        <v>208</v>
      </c>
      <c r="D305" s="24">
        <v>0</v>
      </c>
      <c r="E305" s="25">
        <v>738136</v>
      </c>
      <c r="F305" s="24">
        <v>0</v>
      </c>
      <c r="G305" s="247">
        <v>966880</v>
      </c>
      <c r="H305" s="24">
        <v>0</v>
      </c>
      <c r="I305" s="25">
        <v>966880</v>
      </c>
      <c r="J305" s="24">
        <v>0</v>
      </c>
      <c r="K305" s="247">
        <v>1180000</v>
      </c>
      <c r="L305" s="25">
        <f>SUM(J305:K305)</f>
        <v>1180000</v>
      </c>
    </row>
    <row r="306" spans="1:12" ht="25.5">
      <c r="A306" s="42" t="s">
        <v>29</v>
      </c>
      <c r="B306" s="79">
        <v>1.101</v>
      </c>
      <c r="C306" s="69" t="s">
        <v>273</v>
      </c>
      <c r="D306" s="24">
        <f t="shared" ref="D306:L306" si="69">D305</f>
        <v>0</v>
      </c>
      <c r="E306" s="25">
        <f t="shared" si="69"/>
        <v>738136</v>
      </c>
      <c r="F306" s="24">
        <f t="shared" si="69"/>
        <v>0</v>
      </c>
      <c r="G306" s="25">
        <f t="shared" si="69"/>
        <v>966880</v>
      </c>
      <c r="H306" s="24">
        <f t="shared" si="69"/>
        <v>0</v>
      </c>
      <c r="I306" s="25">
        <f t="shared" si="69"/>
        <v>966880</v>
      </c>
      <c r="J306" s="24">
        <f t="shared" si="69"/>
        <v>0</v>
      </c>
      <c r="K306" s="25">
        <f t="shared" si="69"/>
        <v>1180000</v>
      </c>
      <c r="L306" s="25">
        <f t="shared" si="69"/>
        <v>1180000</v>
      </c>
    </row>
    <row r="307" spans="1:12">
      <c r="B307" s="71"/>
      <c r="C307" s="63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>
      <c r="A308" s="42"/>
      <c r="B308" s="79">
        <v>1.1020000000000001</v>
      </c>
      <c r="C308" s="55" t="s">
        <v>132</v>
      </c>
      <c r="D308" s="15"/>
      <c r="E308" s="15"/>
      <c r="F308" s="15"/>
      <c r="G308" s="15"/>
      <c r="H308" s="15"/>
      <c r="I308" s="15"/>
      <c r="J308" s="15"/>
      <c r="K308" s="15"/>
      <c r="L308" s="15"/>
    </row>
    <row r="309" spans="1:12">
      <c r="A309" s="42"/>
      <c r="B309" s="59" t="s">
        <v>133</v>
      </c>
      <c r="C309" s="58" t="s">
        <v>134</v>
      </c>
      <c r="D309" s="22">
        <v>0</v>
      </c>
      <c r="E309" s="23">
        <v>298273</v>
      </c>
      <c r="F309" s="22">
        <v>0</v>
      </c>
      <c r="G309" s="248">
        <v>345000</v>
      </c>
      <c r="H309" s="22">
        <v>0</v>
      </c>
      <c r="I309" s="23">
        <v>345000</v>
      </c>
      <c r="J309" s="22">
        <v>0</v>
      </c>
      <c r="K309" s="248">
        <v>400000</v>
      </c>
      <c r="L309" s="23">
        <f>SUM(J309:K309)</f>
        <v>400000</v>
      </c>
    </row>
    <row r="310" spans="1:12">
      <c r="A310" s="42" t="s">
        <v>29</v>
      </c>
      <c r="B310" s="79">
        <v>1.1020000000000001</v>
      </c>
      <c r="C310" s="55" t="s">
        <v>132</v>
      </c>
      <c r="D310" s="202">
        <f t="shared" ref="D310:L310" si="70">D309</f>
        <v>0</v>
      </c>
      <c r="E310" s="203">
        <f t="shared" si="70"/>
        <v>298273</v>
      </c>
      <c r="F310" s="202">
        <f t="shared" si="70"/>
        <v>0</v>
      </c>
      <c r="G310" s="203">
        <f t="shared" si="70"/>
        <v>345000</v>
      </c>
      <c r="H310" s="202">
        <f t="shared" si="70"/>
        <v>0</v>
      </c>
      <c r="I310" s="203">
        <f t="shared" si="70"/>
        <v>345000</v>
      </c>
      <c r="J310" s="202">
        <f t="shared" si="70"/>
        <v>0</v>
      </c>
      <c r="K310" s="203">
        <f t="shared" si="70"/>
        <v>400000</v>
      </c>
      <c r="L310" s="203">
        <f t="shared" si="70"/>
        <v>400000</v>
      </c>
    </row>
    <row r="311" spans="1:12">
      <c r="A311" s="42"/>
      <c r="B311" s="79"/>
      <c r="C311" s="55"/>
      <c r="D311" s="27"/>
      <c r="E311" s="15"/>
      <c r="F311" s="27"/>
      <c r="G311" s="15"/>
      <c r="H311" s="27"/>
      <c r="I311" s="15"/>
      <c r="J311" s="27"/>
      <c r="K311" s="15"/>
      <c r="L311" s="15"/>
    </row>
    <row r="312" spans="1:12">
      <c r="A312" s="42"/>
      <c r="B312" s="79">
        <v>1.1040000000000001</v>
      </c>
      <c r="C312" s="55" t="s">
        <v>135</v>
      </c>
      <c r="D312" s="27"/>
      <c r="E312" s="15"/>
      <c r="F312" s="15"/>
      <c r="G312" s="15"/>
      <c r="H312" s="15"/>
      <c r="I312" s="15"/>
      <c r="J312" s="15"/>
      <c r="K312" s="15"/>
      <c r="L312" s="15"/>
    </row>
    <row r="313" spans="1:12">
      <c r="A313" s="42"/>
      <c r="B313" s="57">
        <v>60</v>
      </c>
      <c r="C313" s="58" t="s">
        <v>136</v>
      </c>
      <c r="D313" s="15"/>
      <c r="E313" s="15"/>
      <c r="F313" s="15"/>
      <c r="G313" s="15"/>
      <c r="H313" s="15"/>
      <c r="I313" s="15"/>
      <c r="J313" s="15"/>
      <c r="K313" s="15"/>
      <c r="L313" s="15"/>
    </row>
    <row r="314" spans="1:12">
      <c r="A314" s="42"/>
      <c r="B314" s="59" t="s">
        <v>137</v>
      </c>
      <c r="C314" s="58" t="s">
        <v>134</v>
      </c>
      <c r="D314" s="22">
        <v>0</v>
      </c>
      <c r="E314" s="23">
        <v>454530</v>
      </c>
      <c r="F314" s="22">
        <v>0</v>
      </c>
      <c r="G314" s="248">
        <v>528000</v>
      </c>
      <c r="H314" s="22">
        <v>0</v>
      </c>
      <c r="I314" s="23">
        <v>528000</v>
      </c>
      <c r="J314" s="22">
        <v>0</v>
      </c>
      <c r="K314" s="248">
        <v>550000</v>
      </c>
      <c r="L314" s="23">
        <f>SUM(J314:K314)</f>
        <v>550000</v>
      </c>
    </row>
    <row r="315" spans="1:12" ht="14.1" customHeight="1">
      <c r="A315" s="60" t="s">
        <v>29</v>
      </c>
      <c r="B315" s="239">
        <v>1.1040000000000001</v>
      </c>
      <c r="C315" s="80" t="s">
        <v>135</v>
      </c>
      <c r="D315" s="24">
        <f t="shared" ref="D315:J315" si="71">D314</f>
        <v>0</v>
      </c>
      <c r="E315" s="25">
        <f t="shared" si="71"/>
        <v>454530</v>
      </c>
      <c r="F315" s="24">
        <f t="shared" si="71"/>
        <v>0</v>
      </c>
      <c r="G315" s="25">
        <f t="shared" si="71"/>
        <v>528000</v>
      </c>
      <c r="H315" s="24">
        <f t="shared" si="71"/>
        <v>0</v>
      </c>
      <c r="I315" s="25">
        <f t="shared" si="71"/>
        <v>528000</v>
      </c>
      <c r="J315" s="24">
        <f t="shared" si="71"/>
        <v>0</v>
      </c>
      <c r="K315" s="25">
        <f>K314</f>
        <v>550000</v>
      </c>
      <c r="L315" s="25">
        <f>L314</f>
        <v>550000</v>
      </c>
    </row>
    <row r="316" spans="1:12" ht="0.75" customHeight="1">
      <c r="A316" s="42"/>
      <c r="B316" s="59"/>
      <c r="C316" s="58"/>
      <c r="D316" s="34"/>
      <c r="F316" s="31"/>
      <c r="G316" s="31"/>
      <c r="H316" s="31"/>
      <c r="I316" s="31"/>
      <c r="J316" s="31"/>
      <c r="K316" s="31"/>
      <c r="L316" s="31"/>
    </row>
    <row r="317" spans="1:12" ht="14.1" customHeight="1">
      <c r="A317" s="42"/>
      <c r="B317" s="79">
        <v>1.105</v>
      </c>
      <c r="C317" s="55" t="s">
        <v>138</v>
      </c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1:12" ht="14.1" customHeight="1">
      <c r="A318" s="42"/>
      <c r="B318" s="59" t="s">
        <v>133</v>
      </c>
      <c r="C318" s="58" t="s">
        <v>134</v>
      </c>
      <c r="D318" s="22">
        <v>0</v>
      </c>
      <c r="E318" s="23">
        <v>334939</v>
      </c>
      <c r="F318" s="22">
        <v>0</v>
      </c>
      <c r="G318" s="23">
        <v>489000</v>
      </c>
      <c r="H318" s="22">
        <v>0</v>
      </c>
      <c r="I318" s="23">
        <v>489000</v>
      </c>
      <c r="J318" s="22">
        <v>0</v>
      </c>
      <c r="K318" s="23">
        <v>520000</v>
      </c>
      <c r="L318" s="23">
        <f>SUM(J318:K318)</f>
        <v>520000</v>
      </c>
    </row>
    <row r="319" spans="1:12" ht="14.1" customHeight="1">
      <c r="A319" s="42" t="s">
        <v>29</v>
      </c>
      <c r="B319" s="79">
        <v>1.105</v>
      </c>
      <c r="C319" s="55" t="s">
        <v>138</v>
      </c>
      <c r="D319" s="202">
        <f t="shared" ref="D319:L319" si="72">D318</f>
        <v>0</v>
      </c>
      <c r="E319" s="203">
        <f t="shared" si="72"/>
        <v>334939</v>
      </c>
      <c r="F319" s="202">
        <f t="shared" si="72"/>
        <v>0</v>
      </c>
      <c r="G319" s="203">
        <f t="shared" si="72"/>
        <v>489000</v>
      </c>
      <c r="H319" s="202">
        <f t="shared" si="72"/>
        <v>0</v>
      </c>
      <c r="I319" s="203">
        <f t="shared" si="72"/>
        <v>489000</v>
      </c>
      <c r="J319" s="202">
        <f t="shared" si="72"/>
        <v>0</v>
      </c>
      <c r="K319" s="203">
        <f t="shared" si="72"/>
        <v>520000</v>
      </c>
      <c r="L319" s="203">
        <f t="shared" si="72"/>
        <v>520000</v>
      </c>
    </row>
    <row r="320" spans="1:12">
      <c r="A320" s="42"/>
      <c r="B320" s="59"/>
      <c r="C320" s="58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 ht="14.1" customHeight="1">
      <c r="A321" s="42"/>
      <c r="B321" s="79">
        <v>1.115</v>
      </c>
      <c r="C321" s="55" t="s">
        <v>139</v>
      </c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 ht="14.1" customHeight="1">
      <c r="A322" s="42"/>
      <c r="B322" s="59" t="s">
        <v>140</v>
      </c>
      <c r="C322" s="58" t="s">
        <v>224</v>
      </c>
      <c r="D322" s="29">
        <v>0</v>
      </c>
      <c r="E322" s="30">
        <v>306737</v>
      </c>
      <c r="F322" s="29">
        <v>0</v>
      </c>
      <c r="G322" s="249">
        <v>337000</v>
      </c>
      <c r="H322" s="29">
        <v>0</v>
      </c>
      <c r="I322" s="30">
        <v>337000</v>
      </c>
      <c r="J322" s="29">
        <v>0</v>
      </c>
      <c r="K322" s="249">
        <v>450000</v>
      </c>
      <c r="L322" s="30">
        <f>SUM(J322:K322)</f>
        <v>450000</v>
      </c>
    </row>
    <row r="323" spans="1:12" ht="14.1" customHeight="1">
      <c r="A323" s="42" t="s">
        <v>29</v>
      </c>
      <c r="B323" s="79">
        <v>1.115</v>
      </c>
      <c r="C323" s="55" t="s">
        <v>139</v>
      </c>
      <c r="D323" s="202">
        <f t="shared" ref="D323:L323" si="73">D322</f>
        <v>0</v>
      </c>
      <c r="E323" s="203">
        <f t="shared" si="73"/>
        <v>306737</v>
      </c>
      <c r="F323" s="202">
        <f t="shared" si="73"/>
        <v>0</v>
      </c>
      <c r="G323" s="203">
        <f t="shared" si="73"/>
        <v>337000</v>
      </c>
      <c r="H323" s="202">
        <f t="shared" si="73"/>
        <v>0</v>
      </c>
      <c r="I323" s="203">
        <f t="shared" si="73"/>
        <v>337000</v>
      </c>
      <c r="J323" s="202">
        <f t="shared" si="73"/>
        <v>0</v>
      </c>
      <c r="K323" s="203">
        <f t="shared" si="73"/>
        <v>450000</v>
      </c>
      <c r="L323" s="203">
        <f t="shared" si="73"/>
        <v>450000</v>
      </c>
    </row>
    <row r="324" spans="1:12" ht="14.1" customHeight="1">
      <c r="B324" s="79"/>
      <c r="C324" s="55"/>
      <c r="D324" s="34"/>
      <c r="F324" s="26"/>
      <c r="G324" s="26"/>
      <c r="H324" s="26"/>
      <c r="I324" s="26"/>
      <c r="J324" s="26"/>
      <c r="K324" s="26"/>
      <c r="L324" s="26"/>
    </row>
    <row r="325" spans="1:12" ht="25.5">
      <c r="B325" s="79">
        <v>1.117</v>
      </c>
      <c r="C325" s="55" t="s">
        <v>194</v>
      </c>
      <c r="D325" s="15"/>
      <c r="E325" s="15"/>
      <c r="F325" s="15"/>
      <c r="G325" s="15"/>
      <c r="H325" s="15"/>
      <c r="I325" s="15"/>
      <c r="J325" s="15"/>
      <c r="K325" s="15"/>
      <c r="L325" s="15"/>
    </row>
    <row r="326" spans="1:12" ht="25.5">
      <c r="A326" s="42"/>
      <c r="B326" s="59" t="s">
        <v>195</v>
      </c>
      <c r="C326" s="58" t="s">
        <v>196</v>
      </c>
      <c r="D326" s="24">
        <v>0</v>
      </c>
      <c r="E326" s="25">
        <v>109698</v>
      </c>
      <c r="F326" s="24">
        <v>0</v>
      </c>
      <c r="G326" s="25">
        <v>143630</v>
      </c>
      <c r="H326" s="24">
        <v>0</v>
      </c>
      <c r="I326" s="25">
        <v>143630</v>
      </c>
      <c r="J326" s="24">
        <v>0</v>
      </c>
      <c r="K326" s="25">
        <v>185000</v>
      </c>
      <c r="L326" s="25">
        <f>SUM(J326:K326)</f>
        <v>185000</v>
      </c>
    </row>
    <row r="327" spans="1:12" ht="25.5">
      <c r="A327" s="42" t="s">
        <v>29</v>
      </c>
      <c r="B327" s="79">
        <v>1.117</v>
      </c>
      <c r="C327" s="55" t="s">
        <v>194</v>
      </c>
      <c r="D327" s="24">
        <f t="shared" ref="D327:L327" si="74">D326</f>
        <v>0</v>
      </c>
      <c r="E327" s="25">
        <f t="shared" si="74"/>
        <v>109698</v>
      </c>
      <c r="F327" s="24">
        <f t="shared" si="74"/>
        <v>0</v>
      </c>
      <c r="G327" s="25">
        <f t="shared" si="74"/>
        <v>143630</v>
      </c>
      <c r="H327" s="24">
        <f t="shared" si="74"/>
        <v>0</v>
      </c>
      <c r="I327" s="25">
        <f t="shared" si="74"/>
        <v>143630</v>
      </c>
      <c r="J327" s="24">
        <f t="shared" si="74"/>
        <v>0</v>
      </c>
      <c r="K327" s="25">
        <f t="shared" si="74"/>
        <v>185000</v>
      </c>
      <c r="L327" s="25">
        <f t="shared" si="74"/>
        <v>185000</v>
      </c>
    </row>
    <row r="328" spans="1:12" ht="14.1" customHeight="1">
      <c r="A328" s="65" t="s">
        <v>29</v>
      </c>
      <c r="B328" s="64">
        <v>1</v>
      </c>
      <c r="C328" s="58" t="s">
        <v>141</v>
      </c>
      <c r="D328" s="202">
        <f t="shared" ref="D328:L328" si="75">D323+D319+D315+D310+D306+D327</f>
        <v>0</v>
      </c>
      <c r="E328" s="203">
        <f t="shared" si="75"/>
        <v>2242313</v>
      </c>
      <c r="F328" s="202">
        <f t="shared" si="75"/>
        <v>0</v>
      </c>
      <c r="G328" s="203">
        <f t="shared" si="75"/>
        <v>2809510</v>
      </c>
      <c r="H328" s="202">
        <f t="shared" si="75"/>
        <v>0</v>
      </c>
      <c r="I328" s="203">
        <f t="shared" si="75"/>
        <v>2809510</v>
      </c>
      <c r="J328" s="202">
        <f t="shared" si="75"/>
        <v>0</v>
      </c>
      <c r="K328" s="203">
        <f t="shared" si="75"/>
        <v>3285000</v>
      </c>
      <c r="L328" s="203">
        <f t="shared" si="75"/>
        <v>3285000</v>
      </c>
    </row>
    <row r="329" spans="1:12" ht="29.1" customHeight="1">
      <c r="A329" s="42" t="s">
        <v>29</v>
      </c>
      <c r="B329" s="54">
        <v>2071</v>
      </c>
      <c r="C329" s="55" t="s">
        <v>230</v>
      </c>
      <c r="D329" s="202">
        <f t="shared" ref="D329:L329" si="76">D328</f>
        <v>0</v>
      </c>
      <c r="E329" s="203">
        <f t="shared" si="76"/>
        <v>2242313</v>
      </c>
      <c r="F329" s="202">
        <f t="shared" si="76"/>
        <v>0</v>
      </c>
      <c r="G329" s="203">
        <f t="shared" si="76"/>
        <v>2809510</v>
      </c>
      <c r="H329" s="202">
        <f t="shared" si="76"/>
        <v>0</v>
      </c>
      <c r="I329" s="203">
        <f t="shared" si="76"/>
        <v>2809510</v>
      </c>
      <c r="J329" s="202">
        <f t="shared" si="76"/>
        <v>0</v>
      </c>
      <c r="K329" s="203">
        <f t="shared" si="76"/>
        <v>3285000</v>
      </c>
      <c r="L329" s="203">
        <f t="shared" si="76"/>
        <v>3285000</v>
      </c>
    </row>
    <row r="330" spans="1:12">
      <c r="A330" s="42"/>
      <c r="B330" s="54"/>
      <c r="C330" s="58"/>
      <c r="D330" s="15"/>
      <c r="E330" s="15"/>
      <c r="F330" s="15"/>
      <c r="G330" s="15"/>
      <c r="H330" s="15"/>
      <c r="I330" s="15"/>
      <c r="J330" s="15"/>
      <c r="K330" s="15"/>
      <c r="L330" s="15"/>
    </row>
    <row r="331" spans="1:12">
      <c r="A331" s="42" t="s">
        <v>31</v>
      </c>
      <c r="B331" s="54">
        <v>2075</v>
      </c>
      <c r="C331" s="55" t="s">
        <v>14</v>
      </c>
      <c r="D331" s="28"/>
      <c r="E331" s="28"/>
      <c r="F331" s="28"/>
      <c r="G331" s="28"/>
      <c r="H331" s="28"/>
      <c r="I331" s="28"/>
      <c r="J331" s="28"/>
      <c r="K331" s="28"/>
      <c r="L331" s="28"/>
    </row>
    <row r="332" spans="1:12">
      <c r="B332" s="56">
        <v>0.10299999999999999</v>
      </c>
      <c r="C332" s="55" t="s">
        <v>142</v>
      </c>
      <c r="D332" s="28"/>
      <c r="E332" s="28"/>
      <c r="F332" s="28"/>
      <c r="G332" s="28"/>
      <c r="H332" s="28"/>
      <c r="I332" s="28"/>
      <c r="J332" s="28"/>
      <c r="K332" s="28"/>
      <c r="L332" s="28"/>
    </row>
    <row r="333" spans="1:12">
      <c r="B333" s="73">
        <v>10</v>
      </c>
      <c r="C333" s="63" t="s">
        <v>100</v>
      </c>
      <c r="D333" s="28"/>
      <c r="E333" s="28"/>
      <c r="F333" s="28"/>
      <c r="G333" s="28"/>
      <c r="H333" s="28"/>
      <c r="I333" s="28"/>
      <c r="J333" s="28"/>
      <c r="K333" s="28"/>
      <c r="L333" s="28"/>
    </row>
    <row r="334" spans="1:12">
      <c r="A334" s="42"/>
      <c r="B334" s="59" t="s">
        <v>101</v>
      </c>
      <c r="C334" s="58" t="s">
        <v>34</v>
      </c>
      <c r="D334" s="22">
        <v>0</v>
      </c>
      <c r="E334" s="23">
        <v>8661</v>
      </c>
      <c r="F334" s="22">
        <v>0</v>
      </c>
      <c r="G334" s="23">
        <v>9000</v>
      </c>
      <c r="H334" s="22">
        <v>0</v>
      </c>
      <c r="I334" s="23">
        <v>9000</v>
      </c>
      <c r="J334" s="22">
        <v>0</v>
      </c>
      <c r="K334" s="23">
        <v>11000</v>
      </c>
      <c r="L334" s="23">
        <f>SUM(J334:K334)</f>
        <v>11000</v>
      </c>
    </row>
    <row r="335" spans="1:12">
      <c r="A335" s="42"/>
      <c r="B335" s="59" t="s">
        <v>102</v>
      </c>
      <c r="C335" s="58" t="s">
        <v>36</v>
      </c>
      <c r="D335" s="22">
        <v>0</v>
      </c>
      <c r="E335" s="23">
        <v>241</v>
      </c>
      <c r="F335" s="22">
        <v>0</v>
      </c>
      <c r="G335" s="23">
        <v>500</v>
      </c>
      <c r="H335" s="22">
        <v>0</v>
      </c>
      <c r="I335" s="23">
        <v>500</v>
      </c>
      <c r="J335" s="22">
        <v>0</v>
      </c>
      <c r="K335" s="23">
        <v>500</v>
      </c>
      <c r="L335" s="23">
        <f>SUM(J335:K335)</f>
        <v>500</v>
      </c>
    </row>
    <row r="336" spans="1:12">
      <c r="A336" s="42"/>
      <c r="B336" s="59" t="s">
        <v>103</v>
      </c>
      <c r="C336" s="58" t="s">
        <v>256</v>
      </c>
      <c r="D336" s="22">
        <v>0</v>
      </c>
      <c r="E336" s="23">
        <v>485133</v>
      </c>
      <c r="F336" s="22">
        <v>0</v>
      </c>
      <c r="G336" s="23">
        <v>350000</v>
      </c>
      <c r="H336" s="22">
        <v>0</v>
      </c>
      <c r="I336" s="23">
        <v>350000</v>
      </c>
      <c r="J336" s="22">
        <v>0</v>
      </c>
      <c r="K336" s="23">
        <v>500000</v>
      </c>
      <c r="L336" s="23">
        <f>SUM(J336:K336)</f>
        <v>500000</v>
      </c>
    </row>
    <row r="337" spans="1:12">
      <c r="B337" s="71" t="s">
        <v>143</v>
      </c>
      <c r="C337" s="63" t="s">
        <v>144</v>
      </c>
      <c r="D337" s="29">
        <v>0</v>
      </c>
      <c r="E337" s="30">
        <v>854</v>
      </c>
      <c r="F337" s="29">
        <v>0</v>
      </c>
      <c r="G337" s="30">
        <v>848</v>
      </c>
      <c r="H337" s="29">
        <v>0</v>
      </c>
      <c r="I337" s="30">
        <v>848</v>
      </c>
      <c r="J337" s="29">
        <v>0</v>
      </c>
      <c r="K337" s="30">
        <v>848</v>
      </c>
      <c r="L337" s="30">
        <f>SUM(J337:K337)</f>
        <v>848</v>
      </c>
    </row>
    <row r="338" spans="1:12">
      <c r="A338" s="42"/>
      <c r="B338" s="59" t="s">
        <v>145</v>
      </c>
      <c r="C338" s="58" t="s">
        <v>146</v>
      </c>
      <c r="D338" s="22">
        <v>0</v>
      </c>
      <c r="E338" s="23">
        <v>4554708</v>
      </c>
      <c r="F338" s="22">
        <v>0</v>
      </c>
      <c r="G338" s="23">
        <v>7000000</v>
      </c>
      <c r="H338" s="22">
        <v>0</v>
      </c>
      <c r="I338" s="23">
        <v>7000000</v>
      </c>
      <c r="J338" s="22">
        <v>0</v>
      </c>
      <c r="K338" s="23">
        <v>7000000</v>
      </c>
      <c r="L338" s="23">
        <f>SUM(J338:K338)</f>
        <v>7000000</v>
      </c>
    </row>
    <row r="339" spans="1:12">
      <c r="A339" s="42" t="s">
        <v>29</v>
      </c>
      <c r="B339" s="43">
        <v>10</v>
      </c>
      <c r="C339" s="58" t="s">
        <v>100</v>
      </c>
      <c r="D339" s="202">
        <f t="shared" ref="D339:L339" si="77">SUM(D334:D338)</f>
        <v>0</v>
      </c>
      <c r="E339" s="203">
        <f t="shared" si="77"/>
        <v>5049597</v>
      </c>
      <c r="F339" s="202">
        <f t="shared" si="77"/>
        <v>0</v>
      </c>
      <c r="G339" s="203">
        <f t="shared" si="77"/>
        <v>7360348</v>
      </c>
      <c r="H339" s="202">
        <f t="shared" si="77"/>
        <v>0</v>
      </c>
      <c r="I339" s="203">
        <f t="shared" si="77"/>
        <v>7360348</v>
      </c>
      <c r="J339" s="202">
        <f t="shared" si="77"/>
        <v>0</v>
      </c>
      <c r="K339" s="203">
        <f t="shared" si="77"/>
        <v>7512348</v>
      </c>
      <c r="L339" s="203">
        <f t="shared" si="77"/>
        <v>7512348</v>
      </c>
    </row>
    <row r="340" spans="1:12">
      <c r="A340" s="42" t="s">
        <v>29</v>
      </c>
      <c r="B340" s="56">
        <v>0.10299999999999999</v>
      </c>
      <c r="C340" s="55" t="s">
        <v>142</v>
      </c>
      <c r="D340" s="202">
        <f t="shared" ref="D340:L340" si="78">D339</f>
        <v>0</v>
      </c>
      <c r="E340" s="203">
        <f t="shared" si="78"/>
        <v>5049597</v>
      </c>
      <c r="F340" s="202">
        <f t="shared" si="78"/>
        <v>0</v>
      </c>
      <c r="G340" s="203">
        <f t="shared" si="78"/>
        <v>7360348</v>
      </c>
      <c r="H340" s="202">
        <f t="shared" si="78"/>
        <v>0</v>
      </c>
      <c r="I340" s="203">
        <f t="shared" si="78"/>
        <v>7360348</v>
      </c>
      <c r="J340" s="202">
        <f t="shared" si="78"/>
        <v>0</v>
      </c>
      <c r="K340" s="203">
        <f t="shared" si="78"/>
        <v>7512348</v>
      </c>
      <c r="L340" s="203">
        <f t="shared" si="78"/>
        <v>7512348</v>
      </c>
    </row>
    <row r="341" spans="1:12">
      <c r="A341" s="42"/>
      <c r="B341" s="56"/>
      <c r="C341" s="55"/>
      <c r="D341" s="23"/>
      <c r="E341" s="15"/>
      <c r="F341" s="23"/>
      <c r="G341" s="15"/>
      <c r="H341" s="23"/>
      <c r="I341" s="15"/>
      <c r="J341" s="23"/>
      <c r="K341" s="15"/>
      <c r="L341" s="15"/>
    </row>
    <row r="342" spans="1:12" ht="25.5">
      <c r="A342" s="42"/>
      <c r="B342" s="56">
        <v>0.104</v>
      </c>
      <c r="C342" s="55" t="s">
        <v>233</v>
      </c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1:12">
      <c r="A343" s="60"/>
      <c r="B343" s="257" t="s">
        <v>51</v>
      </c>
      <c r="C343" s="271" t="s">
        <v>148</v>
      </c>
      <c r="D343" s="24">
        <v>0</v>
      </c>
      <c r="E343" s="25">
        <v>10</v>
      </c>
      <c r="F343" s="24">
        <v>0</v>
      </c>
      <c r="G343" s="25">
        <v>1</v>
      </c>
      <c r="H343" s="24">
        <v>0</v>
      </c>
      <c r="I343" s="25">
        <v>1</v>
      </c>
      <c r="J343" s="24">
        <v>0</v>
      </c>
      <c r="K343" s="25">
        <v>9</v>
      </c>
      <c r="L343" s="25">
        <f>SUM(J343:K343)</f>
        <v>9</v>
      </c>
    </row>
    <row r="344" spans="1:12" ht="29.1" customHeight="1">
      <c r="A344" s="42" t="s">
        <v>29</v>
      </c>
      <c r="B344" s="56">
        <v>0.104</v>
      </c>
      <c r="C344" s="55" t="s">
        <v>147</v>
      </c>
      <c r="D344" s="24">
        <f t="shared" ref="D344:L344" si="79">D343</f>
        <v>0</v>
      </c>
      <c r="E344" s="25">
        <f>E343</f>
        <v>10</v>
      </c>
      <c r="F344" s="24">
        <f t="shared" si="79"/>
        <v>0</v>
      </c>
      <c r="G344" s="25">
        <f t="shared" si="79"/>
        <v>1</v>
      </c>
      <c r="H344" s="24">
        <f t="shared" si="79"/>
        <v>0</v>
      </c>
      <c r="I344" s="25">
        <f t="shared" si="79"/>
        <v>1</v>
      </c>
      <c r="J344" s="24">
        <f t="shared" si="79"/>
        <v>0</v>
      </c>
      <c r="K344" s="25">
        <f t="shared" si="79"/>
        <v>9</v>
      </c>
      <c r="L344" s="25">
        <f t="shared" si="79"/>
        <v>9</v>
      </c>
    </row>
    <row r="345" spans="1:12">
      <c r="A345" s="42"/>
      <c r="B345" s="43"/>
      <c r="C345" s="55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 ht="27">
      <c r="A346" s="42"/>
      <c r="B346" s="126">
        <v>0.79700000000000004</v>
      </c>
      <c r="C346" s="124" t="s">
        <v>219</v>
      </c>
      <c r="D346" s="153"/>
      <c r="E346" s="153"/>
      <c r="F346" s="153"/>
      <c r="G346" s="153"/>
      <c r="H346" s="153"/>
      <c r="I346" s="153"/>
      <c r="J346" s="153"/>
      <c r="K346" s="153"/>
      <c r="L346" s="153"/>
    </row>
    <row r="347" spans="1:12" s="81" customFormat="1" ht="13.5">
      <c r="A347" s="42"/>
      <c r="B347" s="123">
        <v>60</v>
      </c>
      <c r="C347" s="200" t="s">
        <v>188</v>
      </c>
      <c r="D347" s="153"/>
      <c r="E347" s="153"/>
      <c r="F347" s="153"/>
      <c r="G347" s="153"/>
      <c r="H347" s="153"/>
      <c r="I347" s="153"/>
      <c r="J347" s="153"/>
      <c r="K347" s="153"/>
      <c r="L347" s="153"/>
    </row>
    <row r="348" spans="1:12" s="81" customFormat="1" ht="13.5">
      <c r="A348" s="42"/>
      <c r="B348" s="151" t="s">
        <v>58</v>
      </c>
      <c r="C348" s="129" t="s">
        <v>189</v>
      </c>
      <c r="D348" s="132">
        <v>0</v>
      </c>
      <c r="E348" s="250">
        <v>20000</v>
      </c>
      <c r="F348" s="132">
        <v>0</v>
      </c>
      <c r="G348" s="204">
        <v>20000</v>
      </c>
      <c r="H348" s="132">
        <v>0</v>
      </c>
      <c r="I348" s="204">
        <v>20000</v>
      </c>
      <c r="J348" s="132">
        <v>0</v>
      </c>
      <c r="K348" s="204">
        <v>20000</v>
      </c>
      <c r="L348" s="204">
        <f>SUM(J348:K348)</f>
        <v>20000</v>
      </c>
    </row>
    <row r="349" spans="1:12" s="81" customFormat="1" ht="27">
      <c r="A349" s="42" t="s">
        <v>29</v>
      </c>
      <c r="B349" s="126">
        <v>0.79700000000000004</v>
      </c>
      <c r="C349" s="124" t="s">
        <v>219</v>
      </c>
      <c r="D349" s="132">
        <f t="shared" ref="D349:L349" si="80">D348</f>
        <v>0</v>
      </c>
      <c r="E349" s="204">
        <f t="shared" si="80"/>
        <v>20000</v>
      </c>
      <c r="F349" s="132">
        <f t="shared" si="80"/>
        <v>0</v>
      </c>
      <c r="G349" s="204">
        <f t="shared" si="80"/>
        <v>20000</v>
      </c>
      <c r="H349" s="132">
        <f t="shared" si="80"/>
        <v>0</v>
      </c>
      <c r="I349" s="204">
        <f t="shared" si="80"/>
        <v>20000</v>
      </c>
      <c r="J349" s="132">
        <f t="shared" si="80"/>
        <v>0</v>
      </c>
      <c r="K349" s="204">
        <f t="shared" si="80"/>
        <v>20000</v>
      </c>
      <c r="L349" s="204">
        <f t="shared" si="80"/>
        <v>20000</v>
      </c>
    </row>
    <row r="350" spans="1:12" s="81" customFormat="1">
      <c r="A350" s="65"/>
      <c r="B350" s="56"/>
      <c r="C350" s="55"/>
      <c r="D350" s="15"/>
      <c r="E350" s="15"/>
      <c r="F350" s="15"/>
      <c r="G350" s="15"/>
      <c r="H350" s="15"/>
      <c r="I350" s="15"/>
      <c r="J350" s="15"/>
      <c r="K350" s="15"/>
      <c r="L350" s="15"/>
    </row>
    <row r="351" spans="1:12" s="81" customFormat="1">
      <c r="A351" s="65"/>
      <c r="B351" s="77">
        <v>0.8</v>
      </c>
      <c r="C351" s="69" t="s">
        <v>149</v>
      </c>
      <c r="D351" s="28"/>
      <c r="E351" s="28"/>
      <c r="F351" s="28"/>
      <c r="G351" s="28"/>
      <c r="H351" s="28"/>
      <c r="I351" s="28"/>
      <c r="J351" s="28"/>
      <c r="K351" s="28"/>
      <c r="L351" s="28"/>
    </row>
    <row r="352" spans="1:12" ht="25.5">
      <c r="A352" s="42"/>
      <c r="B352" s="59" t="s">
        <v>150</v>
      </c>
      <c r="C352" s="63" t="s">
        <v>252</v>
      </c>
      <c r="D352" s="29">
        <v>0</v>
      </c>
      <c r="E352" s="30">
        <v>50863</v>
      </c>
      <c r="F352" s="29">
        <v>0</v>
      </c>
      <c r="G352" s="30">
        <v>79607</v>
      </c>
      <c r="H352" s="29">
        <v>0</v>
      </c>
      <c r="I352" s="30">
        <v>79607</v>
      </c>
      <c r="J352" s="29">
        <v>0</v>
      </c>
      <c r="K352" s="30">
        <f>100000</f>
        <v>100000</v>
      </c>
      <c r="L352" s="30">
        <f>SUM(J352:K352)</f>
        <v>100000</v>
      </c>
    </row>
    <row r="353" spans="1:12">
      <c r="A353" s="42" t="s">
        <v>29</v>
      </c>
      <c r="B353" s="77">
        <v>0.8</v>
      </c>
      <c r="C353" s="55" t="s">
        <v>149</v>
      </c>
      <c r="D353" s="202">
        <f t="shared" ref="D353:L353" si="81">SUM(D352:D352)</f>
        <v>0</v>
      </c>
      <c r="E353" s="203">
        <f t="shared" si="81"/>
        <v>50863</v>
      </c>
      <c r="F353" s="202">
        <f t="shared" si="81"/>
        <v>0</v>
      </c>
      <c r="G353" s="203">
        <f t="shared" si="81"/>
        <v>79607</v>
      </c>
      <c r="H353" s="202">
        <f t="shared" si="81"/>
        <v>0</v>
      </c>
      <c r="I353" s="203">
        <f t="shared" si="81"/>
        <v>79607</v>
      </c>
      <c r="J353" s="202">
        <f t="shared" si="81"/>
        <v>0</v>
      </c>
      <c r="K353" s="203">
        <f t="shared" si="81"/>
        <v>100000</v>
      </c>
      <c r="L353" s="203">
        <f t="shared" si="81"/>
        <v>100000</v>
      </c>
    </row>
    <row r="354" spans="1:12">
      <c r="A354" s="42" t="s">
        <v>29</v>
      </c>
      <c r="B354" s="54">
        <v>2075</v>
      </c>
      <c r="C354" s="55" t="s">
        <v>14</v>
      </c>
      <c r="D354" s="202">
        <f t="shared" ref="D354:L354" si="82">D353+D344+D340+D349</f>
        <v>0</v>
      </c>
      <c r="E354" s="203">
        <f t="shared" si="82"/>
        <v>5120470</v>
      </c>
      <c r="F354" s="202">
        <f t="shared" si="82"/>
        <v>0</v>
      </c>
      <c r="G354" s="203">
        <f t="shared" si="82"/>
        <v>7459956</v>
      </c>
      <c r="H354" s="202">
        <f t="shared" si="82"/>
        <v>0</v>
      </c>
      <c r="I354" s="203">
        <f t="shared" si="82"/>
        <v>7459956</v>
      </c>
      <c r="J354" s="202">
        <f t="shared" si="82"/>
        <v>0</v>
      </c>
      <c r="K354" s="203">
        <f t="shared" si="82"/>
        <v>7632357</v>
      </c>
      <c r="L354" s="203">
        <f t="shared" si="82"/>
        <v>7632357</v>
      </c>
    </row>
    <row r="355" spans="1:12">
      <c r="A355" s="42"/>
      <c r="B355" s="54"/>
      <c r="C355" s="63"/>
      <c r="D355" s="15"/>
      <c r="E355" s="15"/>
      <c r="F355" s="15"/>
      <c r="G355" s="15"/>
      <c r="H355" s="15"/>
      <c r="I355" s="15"/>
      <c r="J355" s="15"/>
      <c r="K355" s="15"/>
      <c r="L355" s="15"/>
    </row>
    <row r="356" spans="1:12">
      <c r="A356" s="42" t="s">
        <v>31</v>
      </c>
      <c r="B356" s="54">
        <v>2235</v>
      </c>
      <c r="C356" s="69" t="s">
        <v>15</v>
      </c>
      <c r="D356" s="15"/>
      <c r="E356" s="15"/>
      <c r="F356" s="15"/>
      <c r="G356" s="15"/>
      <c r="H356" s="15"/>
      <c r="I356" s="15"/>
      <c r="J356" s="15"/>
      <c r="K356" s="15"/>
      <c r="L356" s="15"/>
    </row>
    <row r="357" spans="1:12" ht="12.95" customHeight="1">
      <c r="B357" s="43">
        <v>60</v>
      </c>
      <c r="C357" s="63" t="s">
        <v>236</v>
      </c>
      <c r="D357" s="15"/>
      <c r="E357" s="15"/>
      <c r="F357" s="15"/>
      <c r="G357" s="15"/>
      <c r="H357" s="15"/>
      <c r="I357" s="15"/>
      <c r="J357" s="15"/>
      <c r="K357" s="15"/>
      <c r="L357" s="15"/>
    </row>
    <row r="358" spans="1:12">
      <c r="B358" s="77">
        <v>60.103999999999999</v>
      </c>
      <c r="C358" s="69" t="s">
        <v>152</v>
      </c>
      <c r="D358" s="15"/>
      <c r="E358" s="15"/>
      <c r="F358" s="15"/>
      <c r="G358" s="15"/>
      <c r="H358" s="15"/>
      <c r="I358" s="15"/>
      <c r="J358" s="15"/>
      <c r="K358" s="15"/>
      <c r="L358" s="15"/>
    </row>
    <row r="359" spans="1:12">
      <c r="B359" s="43">
        <v>10</v>
      </c>
      <c r="C359" s="63" t="s">
        <v>100</v>
      </c>
      <c r="D359" s="15"/>
      <c r="E359" s="15"/>
      <c r="F359" s="15"/>
      <c r="G359" s="15"/>
      <c r="H359" s="15"/>
      <c r="I359" s="15"/>
      <c r="J359" s="15"/>
      <c r="K359" s="15"/>
      <c r="L359" s="15"/>
    </row>
    <row r="360" spans="1:12">
      <c r="A360" s="42"/>
      <c r="B360" s="59" t="s">
        <v>151</v>
      </c>
      <c r="C360" s="58" t="s">
        <v>152</v>
      </c>
      <c r="D360" s="24">
        <v>0</v>
      </c>
      <c r="E360" s="25">
        <v>6472</v>
      </c>
      <c r="F360" s="24">
        <v>0</v>
      </c>
      <c r="G360" s="25">
        <v>8000</v>
      </c>
      <c r="H360" s="24">
        <v>0</v>
      </c>
      <c r="I360" s="25">
        <v>8000</v>
      </c>
      <c r="J360" s="24">
        <v>0</v>
      </c>
      <c r="K360" s="25">
        <v>9000</v>
      </c>
      <c r="L360" s="25">
        <f>SUM(J360:K360)</f>
        <v>9000</v>
      </c>
    </row>
    <row r="361" spans="1:12" ht="13.7" customHeight="1">
      <c r="A361" s="42" t="s">
        <v>29</v>
      </c>
      <c r="B361" s="43">
        <v>10</v>
      </c>
      <c r="C361" s="58" t="s">
        <v>100</v>
      </c>
      <c r="D361" s="24">
        <f t="shared" ref="D361:L362" si="83">D360</f>
        <v>0</v>
      </c>
      <c r="E361" s="25">
        <f t="shared" si="83"/>
        <v>6472</v>
      </c>
      <c r="F361" s="24">
        <f t="shared" si="83"/>
        <v>0</v>
      </c>
      <c r="G361" s="25">
        <f t="shared" si="83"/>
        <v>8000</v>
      </c>
      <c r="H361" s="24">
        <f t="shared" si="83"/>
        <v>0</v>
      </c>
      <c r="I361" s="25">
        <f t="shared" si="83"/>
        <v>8000</v>
      </c>
      <c r="J361" s="24">
        <f t="shared" si="83"/>
        <v>0</v>
      </c>
      <c r="K361" s="25">
        <f t="shared" si="83"/>
        <v>9000</v>
      </c>
      <c r="L361" s="25">
        <f t="shared" si="83"/>
        <v>9000</v>
      </c>
    </row>
    <row r="362" spans="1:12" ht="13.7" customHeight="1">
      <c r="A362" s="42" t="s">
        <v>29</v>
      </c>
      <c r="B362" s="77">
        <v>60.103999999999999</v>
      </c>
      <c r="C362" s="55" t="s">
        <v>152</v>
      </c>
      <c r="D362" s="32">
        <f t="shared" si="83"/>
        <v>0</v>
      </c>
      <c r="E362" s="33">
        <f t="shared" si="83"/>
        <v>6472</v>
      </c>
      <c r="F362" s="32">
        <f t="shared" si="83"/>
        <v>0</v>
      </c>
      <c r="G362" s="33">
        <f t="shared" si="83"/>
        <v>8000</v>
      </c>
      <c r="H362" s="32">
        <f t="shared" si="83"/>
        <v>0</v>
      </c>
      <c r="I362" s="33">
        <f t="shared" si="83"/>
        <v>8000</v>
      </c>
      <c r="J362" s="32">
        <f t="shared" si="83"/>
        <v>0</v>
      </c>
      <c r="K362" s="33">
        <f t="shared" si="83"/>
        <v>9000</v>
      </c>
      <c r="L362" s="33">
        <f t="shared" si="83"/>
        <v>9000</v>
      </c>
    </row>
    <row r="363" spans="1:12">
      <c r="A363" s="42"/>
      <c r="B363" s="54"/>
      <c r="C363" s="69"/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1:12" ht="13.7" customHeight="1">
      <c r="A364" s="42"/>
      <c r="B364" s="77">
        <v>60.2</v>
      </c>
      <c r="C364" s="55" t="s">
        <v>153</v>
      </c>
      <c r="D364" s="15"/>
      <c r="E364" s="15"/>
      <c r="F364" s="15"/>
      <c r="G364" s="15"/>
      <c r="H364" s="15"/>
      <c r="I364" s="15"/>
      <c r="J364" s="15"/>
      <c r="K364" s="15"/>
      <c r="L364" s="15"/>
    </row>
    <row r="365" spans="1:12" ht="13.7" customHeight="1">
      <c r="B365" s="43">
        <v>10</v>
      </c>
      <c r="C365" s="63" t="s">
        <v>100</v>
      </c>
      <c r="D365" s="15"/>
      <c r="E365" s="15"/>
      <c r="F365" s="15"/>
      <c r="G365" s="15"/>
      <c r="H365" s="15"/>
      <c r="I365" s="15"/>
      <c r="J365" s="15"/>
      <c r="K365" s="15"/>
      <c r="L365" s="15"/>
    </row>
    <row r="366" spans="1:12" ht="25.5">
      <c r="A366" s="42"/>
      <c r="B366" s="59" t="s">
        <v>154</v>
      </c>
      <c r="C366" s="58" t="s">
        <v>155</v>
      </c>
      <c r="D366" s="22">
        <v>0</v>
      </c>
      <c r="E366" s="22">
        <v>0</v>
      </c>
      <c r="F366" s="22">
        <v>0</v>
      </c>
      <c r="G366" s="23">
        <v>1</v>
      </c>
      <c r="H366" s="22">
        <v>0</v>
      </c>
      <c r="I366" s="23">
        <v>1</v>
      </c>
      <c r="J366" s="22">
        <v>0</v>
      </c>
      <c r="K366" s="23">
        <v>1</v>
      </c>
      <c r="L366" s="23">
        <f>SUM(J366:K366)</f>
        <v>1</v>
      </c>
    </row>
    <row r="367" spans="1:12" ht="13.7" customHeight="1">
      <c r="A367" s="42" t="s">
        <v>29</v>
      </c>
      <c r="B367" s="43">
        <v>10</v>
      </c>
      <c r="C367" s="58" t="s">
        <v>100</v>
      </c>
      <c r="D367" s="202">
        <f t="shared" ref="D367:L367" si="84">SUM(D366:D366)</f>
        <v>0</v>
      </c>
      <c r="E367" s="202">
        <f t="shared" si="84"/>
        <v>0</v>
      </c>
      <c r="F367" s="202">
        <f t="shared" si="84"/>
        <v>0</v>
      </c>
      <c r="G367" s="203">
        <f t="shared" si="84"/>
        <v>1</v>
      </c>
      <c r="H367" s="202">
        <f t="shared" si="84"/>
        <v>0</v>
      </c>
      <c r="I367" s="203">
        <f t="shared" si="84"/>
        <v>1</v>
      </c>
      <c r="J367" s="202">
        <f t="shared" si="84"/>
        <v>0</v>
      </c>
      <c r="K367" s="203">
        <f t="shared" si="84"/>
        <v>1</v>
      </c>
      <c r="L367" s="203">
        <f t="shared" si="84"/>
        <v>1</v>
      </c>
    </row>
    <row r="368" spans="1:12" ht="13.7" customHeight="1">
      <c r="A368" s="42" t="s">
        <v>29</v>
      </c>
      <c r="B368" s="77">
        <v>60.2</v>
      </c>
      <c r="C368" s="55" t="s">
        <v>153</v>
      </c>
      <c r="D368" s="202">
        <f t="shared" ref="D368:L368" si="85">D367</f>
        <v>0</v>
      </c>
      <c r="E368" s="202">
        <f t="shared" si="85"/>
        <v>0</v>
      </c>
      <c r="F368" s="202">
        <f t="shared" si="85"/>
        <v>0</v>
      </c>
      <c r="G368" s="203">
        <f t="shared" si="85"/>
        <v>1</v>
      </c>
      <c r="H368" s="202">
        <f t="shared" si="85"/>
        <v>0</v>
      </c>
      <c r="I368" s="203">
        <f t="shared" si="85"/>
        <v>1</v>
      </c>
      <c r="J368" s="202">
        <f t="shared" si="85"/>
        <v>0</v>
      </c>
      <c r="K368" s="203">
        <f t="shared" si="85"/>
        <v>1</v>
      </c>
      <c r="L368" s="203">
        <f t="shared" si="85"/>
        <v>1</v>
      </c>
    </row>
    <row r="369" spans="1:12" ht="25.5">
      <c r="A369" s="42" t="s">
        <v>29</v>
      </c>
      <c r="B369" s="43">
        <v>60</v>
      </c>
      <c r="C369" s="58" t="s">
        <v>236</v>
      </c>
      <c r="D369" s="24">
        <f t="shared" ref="D369:L369" si="86">D368+D362</f>
        <v>0</v>
      </c>
      <c r="E369" s="25">
        <f t="shared" si="86"/>
        <v>6472</v>
      </c>
      <c r="F369" s="24">
        <f t="shared" si="86"/>
        <v>0</v>
      </c>
      <c r="G369" s="25">
        <f t="shared" si="86"/>
        <v>8001</v>
      </c>
      <c r="H369" s="24">
        <f t="shared" si="86"/>
        <v>0</v>
      </c>
      <c r="I369" s="25">
        <f t="shared" si="86"/>
        <v>8001</v>
      </c>
      <c r="J369" s="24">
        <f t="shared" si="86"/>
        <v>0</v>
      </c>
      <c r="K369" s="25">
        <f t="shared" si="86"/>
        <v>9001</v>
      </c>
      <c r="L369" s="25">
        <f t="shared" si="86"/>
        <v>9001</v>
      </c>
    </row>
    <row r="370" spans="1:12" ht="14.1" customHeight="1">
      <c r="A370" s="60" t="s">
        <v>29</v>
      </c>
      <c r="B370" s="82">
        <v>2235</v>
      </c>
      <c r="C370" s="80" t="s">
        <v>15</v>
      </c>
      <c r="D370" s="24">
        <f t="shared" ref="D370:L370" si="87">D369</f>
        <v>0</v>
      </c>
      <c r="E370" s="25">
        <f t="shared" si="87"/>
        <v>6472</v>
      </c>
      <c r="F370" s="24">
        <f t="shared" si="87"/>
        <v>0</v>
      </c>
      <c r="G370" s="25">
        <f t="shared" si="87"/>
        <v>8001</v>
      </c>
      <c r="H370" s="24">
        <f t="shared" si="87"/>
        <v>0</v>
      </c>
      <c r="I370" s="25">
        <f t="shared" si="87"/>
        <v>8001</v>
      </c>
      <c r="J370" s="24">
        <f t="shared" si="87"/>
        <v>0</v>
      </c>
      <c r="K370" s="25">
        <f t="shared" si="87"/>
        <v>9001</v>
      </c>
      <c r="L370" s="25">
        <f t="shared" si="87"/>
        <v>9001</v>
      </c>
    </row>
    <row r="371" spans="1:12" ht="14.1" customHeight="1">
      <c r="A371" s="83" t="s">
        <v>29</v>
      </c>
      <c r="B371" s="84"/>
      <c r="C371" s="85" t="s">
        <v>30</v>
      </c>
      <c r="D371" s="203">
        <f t="shared" ref="D371:L371" si="88">D370+D354+D329+D300+D224+D59+D87+D45+D213+D101+D93</f>
        <v>18639</v>
      </c>
      <c r="E371" s="203">
        <f t="shared" si="88"/>
        <v>9808084</v>
      </c>
      <c r="F371" s="203">
        <f t="shared" si="88"/>
        <v>54700</v>
      </c>
      <c r="G371" s="203">
        <f t="shared" si="88"/>
        <v>12882163</v>
      </c>
      <c r="H371" s="203">
        <f t="shared" si="88"/>
        <v>54700</v>
      </c>
      <c r="I371" s="203">
        <f t="shared" si="88"/>
        <v>12995925</v>
      </c>
      <c r="J371" s="203">
        <f t="shared" si="88"/>
        <v>34800</v>
      </c>
      <c r="K371" s="203">
        <f t="shared" si="88"/>
        <v>13960307</v>
      </c>
      <c r="L371" s="203">
        <f t="shared" si="88"/>
        <v>13995107</v>
      </c>
    </row>
    <row r="372" spans="1:12" ht="14.1" customHeight="1">
      <c r="A372" s="83" t="s">
        <v>29</v>
      </c>
      <c r="B372" s="280"/>
      <c r="C372" s="281" t="s">
        <v>21</v>
      </c>
      <c r="D372" s="145">
        <f t="shared" ref="D372:L372" si="89">D213+D98+D348</f>
        <v>0</v>
      </c>
      <c r="E372" s="244">
        <f t="shared" si="89"/>
        <v>2129230</v>
      </c>
      <c r="F372" s="145">
        <f t="shared" si="89"/>
        <v>0</v>
      </c>
      <c r="G372" s="244">
        <f t="shared" si="89"/>
        <v>2207179</v>
      </c>
      <c r="H372" s="145">
        <f t="shared" si="89"/>
        <v>0</v>
      </c>
      <c r="I372" s="157">
        <f t="shared" si="89"/>
        <v>2207179</v>
      </c>
      <c r="J372" s="145">
        <f t="shared" si="89"/>
        <v>0</v>
      </c>
      <c r="K372" s="244">
        <f t="shared" si="89"/>
        <v>2539027</v>
      </c>
      <c r="L372" s="244">
        <f t="shared" si="89"/>
        <v>2539027</v>
      </c>
    </row>
    <row r="373" spans="1:12" s="81" customFormat="1" ht="14.1" customHeight="1">
      <c r="A373" s="83" t="s">
        <v>29</v>
      </c>
      <c r="B373" s="84"/>
      <c r="C373" s="85" t="s">
        <v>22</v>
      </c>
      <c r="D373" s="203">
        <f t="shared" ref="D373:L373" si="90">D371-D372</f>
        <v>18639</v>
      </c>
      <c r="E373" s="212">
        <f t="shared" si="90"/>
        <v>7678854</v>
      </c>
      <c r="F373" s="203">
        <f t="shared" si="90"/>
        <v>54700</v>
      </c>
      <c r="G373" s="212">
        <f t="shared" si="90"/>
        <v>10674984</v>
      </c>
      <c r="H373" s="203">
        <f t="shared" si="90"/>
        <v>54700</v>
      </c>
      <c r="I373" s="212">
        <f t="shared" si="90"/>
        <v>10788746</v>
      </c>
      <c r="J373" s="203">
        <f t="shared" si="90"/>
        <v>34800</v>
      </c>
      <c r="K373" s="212">
        <f t="shared" si="90"/>
        <v>11421280</v>
      </c>
      <c r="L373" s="212">
        <f t="shared" si="90"/>
        <v>11456080</v>
      </c>
    </row>
    <row r="374" spans="1:12" s="81" customFormat="1">
      <c r="A374" s="42"/>
      <c r="B374" s="54"/>
      <c r="C374" s="55"/>
      <c r="D374" s="22"/>
      <c r="E374" s="211"/>
      <c r="F374" s="23"/>
      <c r="G374" s="211"/>
      <c r="H374" s="23"/>
      <c r="I374" s="211"/>
      <c r="J374" s="23"/>
      <c r="K374" s="211"/>
      <c r="L374" s="211"/>
    </row>
    <row r="375" spans="1:12">
      <c r="A375" s="86"/>
      <c r="B375" s="87"/>
      <c r="C375" s="88" t="s">
        <v>156</v>
      </c>
      <c r="D375" s="36"/>
      <c r="E375" s="36"/>
      <c r="F375" s="36"/>
      <c r="G375" s="36"/>
      <c r="H375" s="36"/>
      <c r="I375" s="36"/>
      <c r="J375" s="36"/>
      <c r="K375" s="36"/>
      <c r="L375" s="36"/>
    </row>
    <row r="376" spans="1:12" ht="27">
      <c r="A376" s="86" t="s">
        <v>31</v>
      </c>
      <c r="B376" s="166">
        <v>6003</v>
      </c>
      <c r="C376" s="167" t="s">
        <v>157</v>
      </c>
      <c r="D376" s="168"/>
      <c r="E376" s="168"/>
      <c r="F376" s="168"/>
      <c r="G376" s="168"/>
      <c r="H376" s="168"/>
      <c r="I376" s="168"/>
      <c r="J376" s="168"/>
      <c r="K376" s="168"/>
      <c r="L376" s="168"/>
    </row>
    <row r="377" spans="1:12" ht="13.5">
      <c r="A377" s="86"/>
      <c r="B377" s="169">
        <v>0.10100000000000001</v>
      </c>
      <c r="C377" s="167" t="s">
        <v>158</v>
      </c>
      <c r="D377" s="168"/>
      <c r="E377" s="168"/>
      <c r="F377" s="168"/>
      <c r="G377" s="168"/>
      <c r="H377" s="168"/>
      <c r="I377" s="168"/>
      <c r="J377" s="168"/>
      <c r="K377" s="168"/>
      <c r="L377" s="168"/>
    </row>
    <row r="378" spans="1:12">
      <c r="A378" s="86"/>
      <c r="B378" s="161">
        <v>60</v>
      </c>
      <c r="C378" s="162" t="s">
        <v>159</v>
      </c>
      <c r="D378" s="170"/>
      <c r="E378" s="170"/>
      <c r="F378" s="170"/>
      <c r="G378" s="170"/>
      <c r="H378" s="170"/>
      <c r="I378" s="170"/>
      <c r="J378" s="170"/>
      <c r="K378" s="170"/>
      <c r="L378" s="170"/>
    </row>
    <row r="379" spans="1:12">
      <c r="A379" s="116"/>
      <c r="B379" s="261" t="s">
        <v>160</v>
      </c>
      <c r="C379" s="171" t="s">
        <v>161</v>
      </c>
      <c r="D379" s="172">
        <v>0</v>
      </c>
      <c r="E379" s="214">
        <v>200020</v>
      </c>
      <c r="F379" s="172">
        <v>0</v>
      </c>
      <c r="G379" s="214">
        <v>165708</v>
      </c>
      <c r="H379" s="172">
        <v>0</v>
      </c>
      <c r="I379" s="209">
        <v>165708</v>
      </c>
      <c r="J379" s="172">
        <v>0</v>
      </c>
      <c r="K379" s="214">
        <v>224210</v>
      </c>
      <c r="L379" s="213">
        <f>SUM(J379:K379)</f>
        <v>224210</v>
      </c>
    </row>
    <row r="380" spans="1:12" s="89" customFormat="1">
      <c r="A380" s="86" t="s">
        <v>29</v>
      </c>
      <c r="B380" s="161">
        <v>60</v>
      </c>
      <c r="C380" s="162" t="s">
        <v>159</v>
      </c>
      <c r="D380" s="172">
        <f t="shared" ref="D380:L381" si="91">D379</f>
        <v>0</v>
      </c>
      <c r="E380" s="214">
        <f t="shared" si="91"/>
        <v>200020</v>
      </c>
      <c r="F380" s="172">
        <f t="shared" si="91"/>
        <v>0</v>
      </c>
      <c r="G380" s="214">
        <f t="shared" si="91"/>
        <v>165708</v>
      </c>
      <c r="H380" s="172">
        <f t="shared" si="91"/>
        <v>0</v>
      </c>
      <c r="I380" s="209">
        <f t="shared" si="91"/>
        <v>165708</v>
      </c>
      <c r="J380" s="172">
        <f t="shared" si="91"/>
        <v>0</v>
      </c>
      <c r="K380" s="214">
        <f t="shared" si="91"/>
        <v>224210</v>
      </c>
      <c r="L380" s="214">
        <f t="shared" si="91"/>
        <v>224210</v>
      </c>
    </row>
    <row r="381" spans="1:12" ht="13.5">
      <c r="A381" s="86" t="s">
        <v>29</v>
      </c>
      <c r="B381" s="173">
        <v>0.10100000000000001</v>
      </c>
      <c r="C381" s="167" t="s">
        <v>158</v>
      </c>
      <c r="D381" s="215">
        <f t="shared" si="91"/>
        <v>0</v>
      </c>
      <c r="E381" s="216">
        <f t="shared" si="91"/>
        <v>200020</v>
      </c>
      <c r="F381" s="215">
        <f t="shared" si="91"/>
        <v>0</v>
      </c>
      <c r="G381" s="216">
        <f t="shared" si="91"/>
        <v>165708</v>
      </c>
      <c r="H381" s="215">
        <f t="shared" si="91"/>
        <v>0</v>
      </c>
      <c r="I381" s="251">
        <f t="shared" si="91"/>
        <v>165708</v>
      </c>
      <c r="J381" s="215">
        <f t="shared" si="91"/>
        <v>0</v>
      </c>
      <c r="K381" s="216">
        <f t="shared" si="91"/>
        <v>224210</v>
      </c>
      <c r="L381" s="216">
        <f t="shared" si="91"/>
        <v>224210</v>
      </c>
    </row>
    <row r="382" spans="1:12" ht="13.5">
      <c r="A382" s="86"/>
      <c r="B382" s="166"/>
      <c r="C382" s="162"/>
      <c r="D382" s="168"/>
      <c r="E382" s="168"/>
      <c r="F382" s="168"/>
      <c r="G382" s="168"/>
      <c r="H382" s="168"/>
      <c r="I382" s="168"/>
      <c r="J382" s="168"/>
      <c r="K382" s="168"/>
      <c r="L382" s="168"/>
    </row>
    <row r="383" spans="1:12" ht="27">
      <c r="A383" s="86"/>
      <c r="B383" s="169">
        <v>0.10299999999999999</v>
      </c>
      <c r="C383" s="167" t="s">
        <v>235</v>
      </c>
      <c r="D383" s="168"/>
      <c r="E383" s="168"/>
      <c r="F383" s="168"/>
      <c r="G383" s="168"/>
      <c r="H383" s="168"/>
      <c r="I383" s="168"/>
      <c r="J383" s="168"/>
      <c r="K383" s="168"/>
      <c r="L383" s="168"/>
    </row>
    <row r="384" spans="1:12">
      <c r="A384" s="86"/>
      <c r="B384" s="161">
        <v>60</v>
      </c>
      <c r="C384" s="149" t="s">
        <v>216</v>
      </c>
      <c r="D384" s="168"/>
      <c r="E384" s="168"/>
      <c r="F384" s="168"/>
      <c r="G384" s="168"/>
      <c r="H384" s="168"/>
      <c r="I384" s="168"/>
      <c r="J384" s="168"/>
      <c r="K384" s="168"/>
      <c r="L384" s="168"/>
    </row>
    <row r="385" spans="1:12">
      <c r="A385" s="116"/>
      <c r="B385" s="262" t="s">
        <v>160</v>
      </c>
      <c r="C385" s="174" t="s">
        <v>162</v>
      </c>
      <c r="D385" s="132">
        <v>0</v>
      </c>
      <c r="E385" s="218">
        <v>73063</v>
      </c>
      <c r="F385" s="132">
        <v>0</v>
      </c>
      <c r="G385" s="218">
        <v>72236</v>
      </c>
      <c r="H385" s="132">
        <v>0</v>
      </c>
      <c r="I385" s="204">
        <v>72236</v>
      </c>
      <c r="J385" s="132">
        <v>0</v>
      </c>
      <c r="K385" s="218">
        <v>89279</v>
      </c>
      <c r="L385" s="217">
        <f>SUM(J385:K385)</f>
        <v>89279</v>
      </c>
    </row>
    <row r="386" spans="1:12" s="89" customFormat="1">
      <c r="A386" s="86" t="s">
        <v>29</v>
      </c>
      <c r="B386" s="161">
        <v>60</v>
      </c>
      <c r="C386" s="149" t="s">
        <v>216</v>
      </c>
      <c r="D386" s="132">
        <f t="shared" ref="D386:L387" si="92">D385</f>
        <v>0</v>
      </c>
      <c r="E386" s="218">
        <f t="shared" si="92"/>
        <v>73063</v>
      </c>
      <c r="F386" s="132">
        <f t="shared" si="92"/>
        <v>0</v>
      </c>
      <c r="G386" s="218">
        <f t="shared" si="92"/>
        <v>72236</v>
      </c>
      <c r="H386" s="132">
        <f t="shared" si="92"/>
        <v>0</v>
      </c>
      <c r="I386" s="204">
        <f t="shared" si="92"/>
        <v>72236</v>
      </c>
      <c r="J386" s="132">
        <f t="shared" si="92"/>
        <v>0</v>
      </c>
      <c r="K386" s="218">
        <f t="shared" si="92"/>
        <v>89279</v>
      </c>
      <c r="L386" s="218">
        <f t="shared" si="92"/>
        <v>89279</v>
      </c>
    </row>
    <row r="387" spans="1:12" ht="27">
      <c r="A387" s="86" t="s">
        <v>29</v>
      </c>
      <c r="B387" s="173">
        <v>0.10299999999999999</v>
      </c>
      <c r="C387" s="167" t="s">
        <v>235</v>
      </c>
      <c r="D387" s="205">
        <f t="shared" si="92"/>
        <v>0</v>
      </c>
      <c r="E387" s="219">
        <f t="shared" si="92"/>
        <v>73063</v>
      </c>
      <c r="F387" s="205">
        <f t="shared" si="92"/>
        <v>0</v>
      </c>
      <c r="G387" s="219">
        <f t="shared" si="92"/>
        <v>72236</v>
      </c>
      <c r="H387" s="205">
        <f t="shared" si="92"/>
        <v>0</v>
      </c>
      <c r="I387" s="206">
        <f t="shared" si="92"/>
        <v>72236</v>
      </c>
      <c r="J387" s="205">
        <f t="shared" si="92"/>
        <v>0</v>
      </c>
      <c r="K387" s="219">
        <f t="shared" si="92"/>
        <v>89279</v>
      </c>
      <c r="L387" s="219">
        <f t="shared" si="92"/>
        <v>89279</v>
      </c>
    </row>
    <row r="388" spans="1:12" ht="13.5">
      <c r="A388" s="86"/>
      <c r="B388" s="173"/>
      <c r="C388" s="167"/>
      <c r="D388" s="175"/>
      <c r="E388" s="175"/>
      <c r="F388" s="175"/>
      <c r="G388" s="175"/>
      <c r="H388" s="175"/>
      <c r="I388" s="175"/>
      <c r="J388" s="175"/>
      <c r="K388" s="175"/>
      <c r="L388" s="175"/>
    </row>
    <row r="389" spans="1:12" ht="27">
      <c r="A389" s="86"/>
      <c r="B389" s="173">
        <v>0.104</v>
      </c>
      <c r="C389" s="167" t="s">
        <v>225</v>
      </c>
      <c r="D389" s="168"/>
      <c r="E389" s="168"/>
      <c r="F389" s="168"/>
      <c r="G389" s="168"/>
      <c r="H389" s="168"/>
      <c r="I389" s="168"/>
      <c r="J389" s="168"/>
      <c r="K389" s="168"/>
      <c r="L389" s="176"/>
    </row>
    <row r="390" spans="1:12">
      <c r="A390" s="86"/>
      <c r="B390" s="161">
        <v>60</v>
      </c>
      <c r="C390" s="131" t="s">
        <v>216</v>
      </c>
      <c r="D390" s="170"/>
      <c r="E390" s="170"/>
      <c r="F390" s="170"/>
      <c r="G390" s="170"/>
      <c r="H390" s="170"/>
      <c r="I390" s="170"/>
      <c r="J390" s="170"/>
      <c r="K390" s="170"/>
      <c r="L390" s="175"/>
    </row>
    <row r="391" spans="1:12">
      <c r="A391" s="116"/>
      <c r="B391" s="262" t="s">
        <v>160</v>
      </c>
      <c r="C391" s="174" t="s">
        <v>162</v>
      </c>
      <c r="D391" s="145">
        <v>0</v>
      </c>
      <c r="E391" s="186">
        <v>216</v>
      </c>
      <c r="F391" s="145">
        <v>0</v>
      </c>
      <c r="G391" s="186">
        <v>216</v>
      </c>
      <c r="H391" s="145">
        <v>0</v>
      </c>
      <c r="I391" s="157">
        <v>216</v>
      </c>
      <c r="J391" s="145">
        <v>0</v>
      </c>
      <c r="K391" s="186">
        <v>216</v>
      </c>
      <c r="L391" s="220">
        <f>SUM(J391:K391)</f>
        <v>216</v>
      </c>
    </row>
    <row r="392" spans="1:12" s="89" customFormat="1">
      <c r="A392" s="86" t="s">
        <v>29</v>
      </c>
      <c r="B392" s="161">
        <v>60</v>
      </c>
      <c r="C392" s="131" t="s">
        <v>216</v>
      </c>
      <c r="D392" s="205">
        <f t="shared" ref="D392:L393" si="93">D391</f>
        <v>0</v>
      </c>
      <c r="E392" s="219">
        <f t="shared" si="93"/>
        <v>216</v>
      </c>
      <c r="F392" s="205">
        <f t="shared" si="93"/>
        <v>0</v>
      </c>
      <c r="G392" s="219">
        <f t="shared" si="93"/>
        <v>216</v>
      </c>
      <c r="H392" s="205">
        <f t="shared" si="93"/>
        <v>0</v>
      </c>
      <c r="I392" s="206">
        <f t="shared" si="93"/>
        <v>216</v>
      </c>
      <c r="J392" s="205">
        <f t="shared" si="93"/>
        <v>0</v>
      </c>
      <c r="K392" s="219">
        <f t="shared" si="93"/>
        <v>216</v>
      </c>
      <c r="L392" s="219">
        <f t="shared" si="93"/>
        <v>216</v>
      </c>
    </row>
    <row r="393" spans="1:12" ht="27">
      <c r="A393" s="86" t="s">
        <v>29</v>
      </c>
      <c r="B393" s="173">
        <v>0.104</v>
      </c>
      <c r="C393" s="167" t="s">
        <v>225</v>
      </c>
      <c r="D393" s="132">
        <f t="shared" si="93"/>
        <v>0</v>
      </c>
      <c r="E393" s="218">
        <f t="shared" si="93"/>
        <v>216</v>
      </c>
      <c r="F393" s="132">
        <f t="shared" si="93"/>
        <v>0</v>
      </c>
      <c r="G393" s="218">
        <f t="shared" si="93"/>
        <v>216</v>
      </c>
      <c r="H393" s="132">
        <f t="shared" si="93"/>
        <v>0</v>
      </c>
      <c r="I393" s="204">
        <f t="shared" si="93"/>
        <v>216</v>
      </c>
      <c r="J393" s="132">
        <f t="shared" si="93"/>
        <v>0</v>
      </c>
      <c r="K393" s="218">
        <f t="shared" si="93"/>
        <v>216</v>
      </c>
      <c r="L393" s="218">
        <f t="shared" si="93"/>
        <v>216</v>
      </c>
    </row>
    <row r="394" spans="1:12">
      <c r="A394" s="86"/>
      <c r="B394" s="156"/>
      <c r="C394" s="131"/>
      <c r="D394" s="175"/>
      <c r="E394" s="175"/>
      <c r="F394" s="175"/>
      <c r="G394" s="175"/>
      <c r="H394" s="175"/>
      <c r="I394" s="175"/>
      <c r="J394" s="175"/>
      <c r="K394" s="175"/>
      <c r="L394" s="175"/>
    </row>
    <row r="395" spans="1:12" ht="13.5">
      <c r="A395" s="86"/>
      <c r="B395" s="173">
        <v>0.105</v>
      </c>
      <c r="C395" s="167" t="s">
        <v>163</v>
      </c>
      <c r="D395" s="175"/>
      <c r="E395" s="175"/>
      <c r="F395" s="175"/>
      <c r="G395" s="175"/>
      <c r="H395" s="175"/>
      <c r="I395" s="175"/>
      <c r="J395" s="175"/>
      <c r="K395" s="175"/>
      <c r="L395" s="175"/>
    </row>
    <row r="396" spans="1:12" ht="25.5">
      <c r="A396" s="86"/>
      <c r="B396" s="177">
        <v>61</v>
      </c>
      <c r="C396" s="131" t="s">
        <v>220</v>
      </c>
      <c r="D396" s="175"/>
      <c r="E396" s="175"/>
      <c r="F396" s="175"/>
      <c r="G396" s="175"/>
      <c r="H396" s="175"/>
      <c r="I396" s="175"/>
      <c r="J396" s="175"/>
      <c r="K396" s="175"/>
      <c r="L396" s="175"/>
    </row>
    <row r="397" spans="1:12">
      <c r="A397" s="272"/>
      <c r="B397" s="273" t="s">
        <v>164</v>
      </c>
      <c r="C397" s="274" t="s">
        <v>162</v>
      </c>
      <c r="D397" s="132">
        <v>0</v>
      </c>
      <c r="E397" s="218">
        <v>217677</v>
      </c>
      <c r="F397" s="132">
        <v>0</v>
      </c>
      <c r="G397" s="218">
        <v>301677</v>
      </c>
      <c r="H397" s="132">
        <v>0</v>
      </c>
      <c r="I397" s="204">
        <v>301677</v>
      </c>
      <c r="J397" s="132">
        <v>0</v>
      </c>
      <c r="K397" s="218">
        <v>326614</v>
      </c>
      <c r="L397" s="217">
        <f>SUM(J397:K397)</f>
        <v>326614</v>
      </c>
    </row>
    <row r="398" spans="1:12" s="89" customFormat="1" ht="25.5">
      <c r="A398" s="86" t="s">
        <v>29</v>
      </c>
      <c r="B398" s="177">
        <v>61</v>
      </c>
      <c r="C398" s="131" t="s">
        <v>220</v>
      </c>
      <c r="D398" s="132">
        <f t="shared" ref="D398:L399" si="94">D397</f>
        <v>0</v>
      </c>
      <c r="E398" s="218">
        <f t="shared" si="94"/>
        <v>217677</v>
      </c>
      <c r="F398" s="132">
        <f t="shared" si="94"/>
        <v>0</v>
      </c>
      <c r="G398" s="218">
        <f t="shared" si="94"/>
        <v>301677</v>
      </c>
      <c r="H398" s="132">
        <f t="shared" si="94"/>
        <v>0</v>
      </c>
      <c r="I398" s="204">
        <f t="shared" si="94"/>
        <v>301677</v>
      </c>
      <c r="J398" s="132">
        <f t="shared" si="94"/>
        <v>0</v>
      </c>
      <c r="K398" s="218">
        <f t="shared" si="94"/>
        <v>326614</v>
      </c>
      <c r="L398" s="218">
        <f t="shared" si="94"/>
        <v>326614</v>
      </c>
    </row>
    <row r="399" spans="1:12" ht="13.5">
      <c r="A399" s="86" t="s">
        <v>29</v>
      </c>
      <c r="B399" s="173">
        <v>0.105</v>
      </c>
      <c r="C399" s="167" t="s">
        <v>163</v>
      </c>
      <c r="D399" s="132">
        <f t="shared" si="94"/>
        <v>0</v>
      </c>
      <c r="E399" s="218">
        <f t="shared" si="94"/>
        <v>217677</v>
      </c>
      <c r="F399" s="132">
        <f t="shared" si="94"/>
        <v>0</v>
      </c>
      <c r="G399" s="218">
        <f t="shared" si="94"/>
        <v>301677</v>
      </c>
      <c r="H399" s="132">
        <f t="shared" si="94"/>
        <v>0</v>
      </c>
      <c r="I399" s="204">
        <f t="shared" si="94"/>
        <v>301677</v>
      </c>
      <c r="J399" s="132">
        <f t="shared" si="94"/>
        <v>0</v>
      </c>
      <c r="K399" s="218">
        <f t="shared" si="94"/>
        <v>326614</v>
      </c>
      <c r="L399" s="218">
        <f t="shared" si="94"/>
        <v>326614</v>
      </c>
    </row>
    <row r="400" spans="1:12" ht="9" customHeight="1">
      <c r="A400" s="86"/>
      <c r="B400" s="156"/>
      <c r="C400" s="131"/>
      <c r="D400" s="175"/>
      <c r="E400" s="175"/>
      <c r="F400" s="175"/>
      <c r="G400" s="175"/>
      <c r="H400" s="175"/>
      <c r="I400" s="175"/>
      <c r="J400" s="175"/>
      <c r="K400" s="175"/>
      <c r="L400" s="175"/>
    </row>
    <row r="401" spans="1:12" ht="13.5">
      <c r="A401" s="86"/>
      <c r="B401" s="173">
        <v>0.106</v>
      </c>
      <c r="C401" s="147" t="s">
        <v>190</v>
      </c>
      <c r="D401" s="175"/>
      <c r="E401" s="175"/>
      <c r="F401" s="175"/>
      <c r="G401" s="175"/>
      <c r="H401" s="175"/>
      <c r="I401" s="175"/>
      <c r="J401" s="175"/>
      <c r="K401" s="175"/>
      <c r="L401" s="175"/>
    </row>
    <row r="402" spans="1:12">
      <c r="A402" s="114"/>
      <c r="B402" s="178">
        <v>66</v>
      </c>
      <c r="C402" s="149" t="s">
        <v>253</v>
      </c>
      <c r="D402" s="175"/>
      <c r="E402" s="175"/>
      <c r="F402" s="175"/>
      <c r="G402" s="175"/>
      <c r="H402" s="175"/>
      <c r="I402" s="175"/>
      <c r="J402" s="175"/>
      <c r="K402" s="175"/>
      <c r="L402" s="175"/>
    </row>
    <row r="403" spans="1:12">
      <c r="A403" s="114"/>
      <c r="B403" s="148" t="s">
        <v>191</v>
      </c>
      <c r="C403" s="149" t="s">
        <v>226</v>
      </c>
      <c r="D403" s="145">
        <v>0</v>
      </c>
      <c r="E403" s="186">
        <v>47802</v>
      </c>
      <c r="F403" s="145">
        <v>0</v>
      </c>
      <c r="G403" s="186">
        <v>47802</v>
      </c>
      <c r="H403" s="145">
        <v>0</v>
      </c>
      <c r="I403" s="157">
        <v>47802</v>
      </c>
      <c r="J403" s="145">
        <v>0</v>
      </c>
      <c r="K403" s="186">
        <v>47802</v>
      </c>
      <c r="L403" s="175">
        <f>SUM(J403:K403)</f>
        <v>47802</v>
      </c>
    </row>
    <row r="404" spans="1:12" ht="13.5">
      <c r="A404" s="114" t="s">
        <v>29</v>
      </c>
      <c r="B404" s="169">
        <v>0.106</v>
      </c>
      <c r="C404" s="179" t="s">
        <v>190</v>
      </c>
      <c r="D404" s="205">
        <f t="shared" ref="D404:L404" si="95">SUM(D403)</f>
        <v>0</v>
      </c>
      <c r="E404" s="219">
        <f t="shared" si="95"/>
        <v>47802</v>
      </c>
      <c r="F404" s="205">
        <f t="shared" si="95"/>
        <v>0</v>
      </c>
      <c r="G404" s="219">
        <f t="shared" si="95"/>
        <v>47802</v>
      </c>
      <c r="H404" s="205">
        <f t="shared" si="95"/>
        <v>0</v>
      </c>
      <c r="I404" s="206">
        <f t="shared" si="95"/>
        <v>47802</v>
      </c>
      <c r="J404" s="205">
        <f t="shared" si="95"/>
        <v>0</v>
      </c>
      <c r="K404" s="219">
        <f t="shared" si="95"/>
        <v>47802</v>
      </c>
      <c r="L404" s="219">
        <f t="shared" si="95"/>
        <v>47802</v>
      </c>
    </row>
    <row r="405" spans="1:12" ht="9" customHeight="1">
      <c r="A405" s="114"/>
      <c r="B405" s="148"/>
      <c r="C405" s="149"/>
      <c r="D405" s="175"/>
      <c r="E405" s="175"/>
      <c r="F405" s="175"/>
      <c r="G405" s="175"/>
      <c r="H405" s="175"/>
      <c r="I405" s="175"/>
      <c r="J405" s="175"/>
      <c r="K405" s="175"/>
      <c r="L405" s="175"/>
    </row>
    <row r="406" spans="1:12" ht="27">
      <c r="A406" s="114"/>
      <c r="B406" s="169">
        <v>0.108</v>
      </c>
      <c r="C406" s="180" t="s">
        <v>242</v>
      </c>
      <c r="D406" s="175"/>
      <c r="E406" s="175"/>
      <c r="F406" s="175"/>
      <c r="G406" s="175"/>
      <c r="H406" s="175"/>
      <c r="I406" s="175"/>
      <c r="J406" s="175"/>
      <c r="K406" s="175"/>
      <c r="L406" s="175"/>
    </row>
    <row r="407" spans="1:12">
      <c r="A407" s="114"/>
      <c r="B407" s="181">
        <v>63</v>
      </c>
      <c r="C407" s="182" t="s">
        <v>243</v>
      </c>
      <c r="D407" s="175"/>
      <c r="E407" s="175"/>
      <c r="F407" s="175"/>
      <c r="G407" s="175"/>
      <c r="H407" s="175"/>
      <c r="I407" s="175"/>
      <c r="J407" s="175"/>
      <c r="K407" s="175"/>
      <c r="L407" s="175"/>
    </row>
    <row r="408" spans="1:12">
      <c r="A408" s="114"/>
      <c r="B408" s="181" t="s">
        <v>166</v>
      </c>
      <c r="C408" s="182" t="s">
        <v>244</v>
      </c>
      <c r="D408" s="145">
        <v>0</v>
      </c>
      <c r="E408" s="157">
        <v>7500</v>
      </c>
      <c r="F408" s="145">
        <v>0</v>
      </c>
      <c r="G408" s="186">
        <v>7500</v>
      </c>
      <c r="H408" s="145">
        <v>0</v>
      </c>
      <c r="I408" s="157">
        <v>7500</v>
      </c>
      <c r="J408" s="145">
        <v>0</v>
      </c>
      <c r="K408" s="186">
        <v>7500</v>
      </c>
      <c r="L408" s="175">
        <f>SUM(J408:K408)</f>
        <v>7500</v>
      </c>
    </row>
    <row r="409" spans="1:12" ht="27">
      <c r="A409" s="114" t="s">
        <v>29</v>
      </c>
      <c r="B409" s="169">
        <v>0.108</v>
      </c>
      <c r="C409" s="180" t="s">
        <v>242</v>
      </c>
      <c r="D409" s="205">
        <f t="shared" ref="D409:L409" si="96">D408</f>
        <v>0</v>
      </c>
      <c r="E409" s="206">
        <f t="shared" si="96"/>
        <v>7500</v>
      </c>
      <c r="F409" s="205">
        <f t="shared" si="96"/>
        <v>0</v>
      </c>
      <c r="G409" s="219">
        <f t="shared" si="96"/>
        <v>7500</v>
      </c>
      <c r="H409" s="205">
        <f t="shared" si="96"/>
        <v>0</v>
      </c>
      <c r="I409" s="206">
        <f t="shared" si="96"/>
        <v>7500</v>
      </c>
      <c r="J409" s="205">
        <f t="shared" si="96"/>
        <v>0</v>
      </c>
      <c r="K409" s="219">
        <f t="shared" si="96"/>
        <v>7500</v>
      </c>
      <c r="L409" s="219">
        <f t="shared" si="96"/>
        <v>7500</v>
      </c>
    </row>
    <row r="410" spans="1:12" ht="9" customHeight="1">
      <c r="A410" s="114"/>
      <c r="B410" s="148"/>
      <c r="C410" s="149"/>
      <c r="D410" s="175"/>
      <c r="E410" s="175"/>
      <c r="F410" s="175"/>
      <c r="G410" s="175"/>
      <c r="H410" s="175"/>
      <c r="I410" s="175"/>
      <c r="J410" s="175"/>
      <c r="K410" s="175"/>
      <c r="L410" s="175"/>
    </row>
    <row r="411" spans="1:12" ht="13.5">
      <c r="A411" s="114"/>
      <c r="B411" s="173">
        <v>0.109</v>
      </c>
      <c r="C411" s="167" t="s">
        <v>165</v>
      </c>
      <c r="D411" s="168"/>
      <c r="E411" s="168"/>
      <c r="F411" s="168"/>
      <c r="G411" s="168"/>
      <c r="H411" s="168"/>
      <c r="I411" s="168"/>
      <c r="J411" s="168"/>
      <c r="K411" s="168"/>
      <c r="L411" s="176"/>
    </row>
    <row r="412" spans="1:12" ht="25.5">
      <c r="A412" s="86"/>
      <c r="B412" s="183">
        <v>63</v>
      </c>
      <c r="C412" s="162" t="s">
        <v>227</v>
      </c>
      <c r="D412" s="170"/>
      <c r="E412" s="170"/>
      <c r="F412" s="170"/>
      <c r="G412" s="170"/>
      <c r="H412" s="170"/>
      <c r="I412" s="170"/>
      <c r="J412" s="170"/>
      <c r="K412" s="170"/>
      <c r="L412" s="175"/>
    </row>
    <row r="413" spans="1:12">
      <c r="A413" s="116"/>
      <c r="B413" s="263" t="s">
        <v>166</v>
      </c>
      <c r="C413" s="174" t="s">
        <v>162</v>
      </c>
      <c r="D413" s="132">
        <v>0</v>
      </c>
      <c r="E413" s="218">
        <v>1908</v>
      </c>
      <c r="F413" s="132">
        <v>0</v>
      </c>
      <c r="G413" s="218">
        <v>1908</v>
      </c>
      <c r="H413" s="132">
        <v>0</v>
      </c>
      <c r="I413" s="204">
        <v>1908</v>
      </c>
      <c r="J413" s="132">
        <v>0</v>
      </c>
      <c r="K413" s="218">
        <v>1868</v>
      </c>
      <c r="L413" s="221">
        <f>SUM(J413:K413)</f>
        <v>1868</v>
      </c>
    </row>
    <row r="414" spans="1:12" s="90" customFormat="1" ht="25.5">
      <c r="A414" s="86" t="s">
        <v>29</v>
      </c>
      <c r="B414" s="183">
        <v>63</v>
      </c>
      <c r="C414" s="162" t="s">
        <v>227</v>
      </c>
      <c r="D414" s="132">
        <f t="shared" ref="D414:L414" si="97">D413</f>
        <v>0</v>
      </c>
      <c r="E414" s="218">
        <f t="shared" si="97"/>
        <v>1908</v>
      </c>
      <c r="F414" s="132">
        <f t="shared" si="97"/>
        <v>0</v>
      </c>
      <c r="G414" s="218">
        <f t="shared" si="97"/>
        <v>1908</v>
      </c>
      <c r="H414" s="132">
        <f t="shared" si="97"/>
        <v>0</v>
      </c>
      <c r="I414" s="204">
        <f t="shared" si="97"/>
        <v>1908</v>
      </c>
      <c r="J414" s="132">
        <f t="shared" si="97"/>
        <v>0</v>
      </c>
      <c r="K414" s="218">
        <f t="shared" si="97"/>
        <v>1868</v>
      </c>
      <c r="L414" s="218">
        <f t="shared" si="97"/>
        <v>1868</v>
      </c>
    </row>
    <row r="415" spans="1:12" s="90" customFormat="1" ht="9" customHeight="1">
      <c r="A415" s="86"/>
      <c r="B415" s="183"/>
      <c r="C415" s="162"/>
      <c r="D415" s="145"/>
      <c r="E415" s="186"/>
      <c r="F415" s="145"/>
      <c r="G415" s="186"/>
      <c r="H415" s="145"/>
      <c r="I415" s="157"/>
      <c r="J415" s="145"/>
      <c r="K415" s="186"/>
      <c r="L415" s="186"/>
    </row>
    <row r="416" spans="1:12" ht="25.5">
      <c r="A416" s="86"/>
      <c r="B416" s="183">
        <v>64</v>
      </c>
      <c r="C416" s="162" t="s">
        <v>228</v>
      </c>
      <c r="D416" s="170"/>
      <c r="E416" s="170"/>
      <c r="F416" s="170"/>
      <c r="G416" s="170"/>
      <c r="H416" s="170"/>
      <c r="I416" s="170"/>
      <c r="J416" s="170"/>
      <c r="K416" s="170"/>
      <c r="L416" s="175"/>
    </row>
    <row r="417" spans="1:12">
      <c r="A417" s="117"/>
      <c r="B417" s="263" t="s">
        <v>167</v>
      </c>
      <c r="C417" s="174" t="s">
        <v>162</v>
      </c>
      <c r="D417" s="152">
        <v>0</v>
      </c>
      <c r="E417" s="252">
        <v>8699</v>
      </c>
      <c r="F417" s="152">
        <v>0</v>
      </c>
      <c r="G417" s="252">
        <v>4728</v>
      </c>
      <c r="H417" s="152">
        <v>0</v>
      </c>
      <c r="I417" s="207">
        <v>4728</v>
      </c>
      <c r="J417" s="152">
        <v>0</v>
      </c>
      <c r="K417" s="252">
        <v>22029</v>
      </c>
      <c r="L417" s="176">
        <f>SUM(J417:K417)</f>
        <v>22029</v>
      </c>
    </row>
    <row r="418" spans="1:12" s="90" customFormat="1" ht="25.5">
      <c r="A418" s="86" t="s">
        <v>29</v>
      </c>
      <c r="B418" s="183">
        <v>64</v>
      </c>
      <c r="C418" s="162" t="s">
        <v>228</v>
      </c>
      <c r="D418" s="205">
        <f t="shared" ref="D418:L418" si="98">D417</f>
        <v>0</v>
      </c>
      <c r="E418" s="219">
        <f t="shared" si="98"/>
        <v>8699</v>
      </c>
      <c r="F418" s="205">
        <f t="shared" si="98"/>
        <v>0</v>
      </c>
      <c r="G418" s="219">
        <f t="shared" si="98"/>
        <v>4728</v>
      </c>
      <c r="H418" s="205">
        <f t="shared" si="98"/>
        <v>0</v>
      </c>
      <c r="I418" s="206">
        <f t="shared" si="98"/>
        <v>4728</v>
      </c>
      <c r="J418" s="205">
        <f t="shared" si="98"/>
        <v>0</v>
      </c>
      <c r="K418" s="219">
        <f t="shared" si="98"/>
        <v>22029</v>
      </c>
      <c r="L418" s="219">
        <f t="shared" si="98"/>
        <v>22029</v>
      </c>
    </row>
    <row r="419" spans="1:12" ht="13.5">
      <c r="A419" s="86" t="s">
        <v>29</v>
      </c>
      <c r="B419" s="173">
        <v>0.109</v>
      </c>
      <c r="C419" s="167" t="s">
        <v>165</v>
      </c>
      <c r="D419" s="132">
        <f t="shared" ref="D419:L419" si="99">D418+D414</f>
        <v>0</v>
      </c>
      <c r="E419" s="218">
        <f t="shared" si="99"/>
        <v>10607</v>
      </c>
      <c r="F419" s="132">
        <f t="shared" si="99"/>
        <v>0</v>
      </c>
      <c r="G419" s="218">
        <f t="shared" si="99"/>
        <v>6636</v>
      </c>
      <c r="H419" s="132">
        <f t="shared" si="99"/>
        <v>0</v>
      </c>
      <c r="I419" s="204">
        <f t="shared" si="99"/>
        <v>6636</v>
      </c>
      <c r="J419" s="132">
        <f t="shared" si="99"/>
        <v>0</v>
      </c>
      <c r="K419" s="218">
        <f t="shared" si="99"/>
        <v>23897</v>
      </c>
      <c r="L419" s="218">
        <f t="shared" si="99"/>
        <v>23897</v>
      </c>
    </row>
    <row r="420" spans="1:12" ht="9" customHeight="1">
      <c r="A420" s="86"/>
      <c r="B420" s="173"/>
      <c r="C420" s="167"/>
      <c r="D420" s="184"/>
      <c r="E420" s="185"/>
      <c r="F420" s="184"/>
      <c r="G420" s="185"/>
      <c r="H420" s="184"/>
      <c r="I420" s="222"/>
      <c r="J420" s="184"/>
      <c r="K420" s="185"/>
      <c r="L420" s="185"/>
    </row>
    <row r="421" spans="1:12" ht="40.5">
      <c r="A421" s="86"/>
      <c r="B421" s="173">
        <v>0.111</v>
      </c>
      <c r="C421" s="229" t="s">
        <v>259</v>
      </c>
      <c r="D421" s="145"/>
      <c r="E421" s="186"/>
      <c r="F421" s="145"/>
      <c r="G421" s="186"/>
      <c r="H421" s="145"/>
      <c r="I421" s="157"/>
      <c r="J421" s="145"/>
      <c r="K421" s="186"/>
      <c r="L421" s="186"/>
    </row>
    <row r="422" spans="1:12">
      <c r="A422" s="86"/>
      <c r="B422" s="275">
        <v>65</v>
      </c>
      <c r="C422" s="230" t="s">
        <v>260</v>
      </c>
      <c r="D422" s="145"/>
      <c r="E422" s="186"/>
      <c r="F422" s="145"/>
      <c r="G422" s="186"/>
      <c r="H422" s="145"/>
      <c r="I422" s="157"/>
      <c r="J422" s="145"/>
      <c r="K422" s="186"/>
      <c r="L422" s="186"/>
    </row>
    <row r="423" spans="1:12">
      <c r="A423" s="115"/>
      <c r="B423" s="276" t="s">
        <v>262</v>
      </c>
      <c r="C423" s="277" t="s">
        <v>261</v>
      </c>
      <c r="D423" s="132">
        <v>0</v>
      </c>
      <c r="E423" s="204">
        <v>58875</v>
      </c>
      <c r="F423" s="132">
        <v>0</v>
      </c>
      <c r="G423" s="204">
        <v>58875</v>
      </c>
      <c r="H423" s="132">
        <v>0</v>
      </c>
      <c r="I423" s="204">
        <v>58875</v>
      </c>
      <c r="J423" s="132">
        <v>0</v>
      </c>
      <c r="K423" s="204">
        <v>66875</v>
      </c>
      <c r="L423" s="218">
        <f>SUM(J423:K423)</f>
        <v>66875</v>
      </c>
    </row>
    <row r="424" spans="1:12" ht="40.5">
      <c r="A424" s="86" t="s">
        <v>29</v>
      </c>
      <c r="B424" s="173">
        <v>0.111</v>
      </c>
      <c r="C424" s="228" t="s">
        <v>259</v>
      </c>
      <c r="D424" s="132">
        <f t="shared" ref="D424:L424" si="100">D423</f>
        <v>0</v>
      </c>
      <c r="E424" s="204">
        <f t="shared" si="100"/>
        <v>58875</v>
      </c>
      <c r="F424" s="132">
        <f t="shared" si="100"/>
        <v>0</v>
      </c>
      <c r="G424" s="204">
        <f t="shared" si="100"/>
        <v>58875</v>
      </c>
      <c r="H424" s="132">
        <f t="shared" si="100"/>
        <v>0</v>
      </c>
      <c r="I424" s="218">
        <f t="shared" si="100"/>
        <v>58875</v>
      </c>
      <c r="J424" s="132">
        <f t="shared" si="100"/>
        <v>0</v>
      </c>
      <c r="K424" s="204">
        <f t="shared" si="100"/>
        <v>66875</v>
      </c>
      <c r="L424" s="218">
        <f t="shared" si="100"/>
        <v>66875</v>
      </c>
    </row>
    <row r="425" spans="1:12" ht="27.95" customHeight="1">
      <c r="A425" s="86" t="s">
        <v>29</v>
      </c>
      <c r="B425" s="166">
        <v>6003</v>
      </c>
      <c r="C425" s="167" t="s">
        <v>231</v>
      </c>
      <c r="D425" s="205">
        <f t="shared" ref="D425:L425" si="101">D419+D399+D393+D387+D381+D403+D409+D424</f>
        <v>0</v>
      </c>
      <c r="E425" s="219">
        <f t="shared" si="101"/>
        <v>615760</v>
      </c>
      <c r="F425" s="205">
        <f t="shared" si="101"/>
        <v>0</v>
      </c>
      <c r="G425" s="219">
        <f t="shared" si="101"/>
        <v>660650</v>
      </c>
      <c r="H425" s="205">
        <f t="shared" si="101"/>
        <v>0</v>
      </c>
      <c r="I425" s="219">
        <f t="shared" si="101"/>
        <v>660650</v>
      </c>
      <c r="J425" s="205">
        <f t="shared" si="101"/>
        <v>0</v>
      </c>
      <c r="K425" s="219">
        <f t="shared" si="101"/>
        <v>786393</v>
      </c>
      <c r="L425" s="219">
        <f t="shared" si="101"/>
        <v>786393</v>
      </c>
    </row>
    <row r="426" spans="1:12" ht="13.5">
      <c r="A426" s="86"/>
      <c r="B426" s="166"/>
      <c r="C426" s="162"/>
      <c r="D426" s="175"/>
      <c r="E426" s="175"/>
      <c r="F426" s="175"/>
      <c r="G426" s="175"/>
      <c r="H426" s="175"/>
      <c r="I426" s="175"/>
      <c r="J426" s="175"/>
      <c r="K426" s="175"/>
      <c r="L426" s="175"/>
    </row>
    <row r="427" spans="1:12" ht="27.95" customHeight="1">
      <c r="A427" s="86" t="s">
        <v>31</v>
      </c>
      <c r="B427" s="166">
        <v>6004</v>
      </c>
      <c r="C427" s="167" t="s">
        <v>168</v>
      </c>
      <c r="D427" s="168"/>
      <c r="E427" s="168"/>
      <c r="F427" s="168"/>
      <c r="G427" s="168"/>
      <c r="H427" s="168"/>
      <c r="I427" s="168"/>
      <c r="J427" s="168"/>
      <c r="K427" s="168"/>
      <c r="L427" s="168"/>
    </row>
    <row r="428" spans="1:12">
      <c r="A428" s="86"/>
      <c r="B428" s="187">
        <v>1</v>
      </c>
      <c r="C428" s="162" t="s">
        <v>169</v>
      </c>
      <c r="D428" s="170"/>
      <c r="E428" s="170"/>
      <c r="F428" s="170"/>
      <c r="G428" s="170"/>
      <c r="H428" s="170"/>
      <c r="I428" s="170"/>
      <c r="J428" s="170"/>
      <c r="K428" s="170"/>
      <c r="L428" s="170"/>
    </row>
    <row r="429" spans="1:12" ht="13.5">
      <c r="A429" s="86"/>
      <c r="B429" s="188">
        <v>1.2010000000000001</v>
      </c>
      <c r="C429" s="167" t="s">
        <v>171</v>
      </c>
      <c r="D429" s="176"/>
      <c r="E429" s="176"/>
      <c r="F429" s="176"/>
      <c r="G429" s="176"/>
      <c r="H429" s="176"/>
      <c r="I429" s="176"/>
      <c r="J429" s="176"/>
      <c r="K429" s="176"/>
      <c r="L429" s="176"/>
    </row>
    <row r="430" spans="1:12">
      <c r="A430" s="86"/>
      <c r="B430" s="189">
        <v>60</v>
      </c>
      <c r="C430" s="162" t="s">
        <v>172</v>
      </c>
      <c r="D430" s="176"/>
      <c r="E430" s="176"/>
      <c r="F430" s="176"/>
      <c r="G430" s="176"/>
      <c r="H430" s="176"/>
      <c r="I430" s="176"/>
      <c r="J430" s="176"/>
      <c r="K430" s="176"/>
      <c r="L430" s="176"/>
    </row>
    <row r="431" spans="1:12">
      <c r="A431" s="86"/>
      <c r="B431" s="156" t="s">
        <v>160</v>
      </c>
      <c r="C431" s="131" t="s">
        <v>162</v>
      </c>
      <c r="D431" s="132">
        <v>0</v>
      </c>
      <c r="E431" s="218">
        <v>817</v>
      </c>
      <c r="F431" s="132">
        <v>0</v>
      </c>
      <c r="G431" s="218">
        <v>727</v>
      </c>
      <c r="H431" s="132">
        <v>0</v>
      </c>
      <c r="I431" s="204">
        <v>727</v>
      </c>
      <c r="J431" s="132">
        <v>0</v>
      </c>
      <c r="K431" s="218">
        <v>1137</v>
      </c>
      <c r="L431" s="221">
        <f>SUM(J431:K431)</f>
        <v>1137</v>
      </c>
    </row>
    <row r="432" spans="1:12">
      <c r="A432" s="86" t="s">
        <v>29</v>
      </c>
      <c r="B432" s="189">
        <v>60</v>
      </c>
      <c r="C432" s="162" t="s">
        <v>172</v>
      </c>
      <c r="D432" s="132">
        <f t="shared" ref="D432:L434" si="102">D431</f>
        <v>0</v>
      </c>
      <c r="E432" s="218">
        <f t="shared" si="102"/>
        <v>817</v>
      </c>
      <c r="F432" s="132">
        <f t="shared" si="102"/>
        <v>0</v>
      </c>
      <c r="G432" s="218">
        <f t="shared" si="102"/>
        <v>727</v>
      </c>
      <c r="H432" s="132">
        <f t="shared" si="102"/>
        <v>0</v>
      </c>
      <c r="I432" s="204">
        <f t="shared" si="102"/>
        <v>727</v>
      </c>
      <c r="J432" s="132">
        <f t="shared" si="102"/>
        <v>0</v>
      </c>
      <c r="K432" s="218">
        <f t="shared" si="102"/>
        <v>1137</v>
      </c>
      <c r="L432" s="218">
        <f t="shared" si="102"/>
        <v>1137</v>
      </c>
    </row>
    <row r="433" spans="1:12" ht="13.5">
      <c r="A433" s="86" t="s">
        <v>29</v>
      </c>
      <c r="B433" s="188">
        <v>1.2010000000000001</v>
      </c>
      <c r="C433" s="167" t="s">
        <v>171</v>
      </c>
      <c r="D433" s="205">
        <f t="shared" si="102"/>
        <v>0</v>
      </c>
      <c r="E433" s="219">
        <f t="shared" si="102"/>
        <v>817</v>
      </c>
      <c r="F433" s="205">
        <f t="shared" si="102"/>
        <v>0</v>
      </c>
      <c r="G433" s="219">
        <f t="shared" si="102"/>
        <v>727</v>
      </c>
      <c r="H433" s="205">
        <f t="shared" si="102"/>
        <v>0</v>
      </c>
      <c r="I433" s="206">
        <f t="shared" si="102"/>
        <v>727</v>
      </c>
      <c r="J433" s="205">
        <f t="shared" si="102"/>
        <v>0</v>
      </c>
      <c r="K433" s="219">
        <f t="shared" si="102"/>
        <v>1137</v>
      </c>
      <c r="L433" s="219">
        <f t="shared" si="102"/>
        <v>1137</v>
      </c>
    </row>
    <row r="434" spans="1:12">
      <c r="A434" s="86" t="s">
        <v>29</v>
      </c>
      <c r="B434" s="187">
        <v>1</v>
      </c>
      <c r="C434" s="162" t="s">
        <v>169</v>
      </c>
      <c r="D434" s="205">
        <f t="shared" si="102"/>
        <v>0</v>
      </c>
      <c r="E434" s="206">
        <f t="shared" si="102"/>
        <v>817</v>
      </c>
      <c r="F434" s="205">
        <f t="shared" si="102"/>
        <v>0</v>
      </c>
      <c r="G434" s="206">
        <f t="shared" si="102"/>
        <v>727</v>
      </c>
      <c r="H434" s="205">
        <f t="shared" si="102"/>
        <v>0</v>
      </c>
      <c r="I434" s="206">
        <f t="shared" si="102"/>
        <v>727</v>
      </c>
      <c r="J434" s="205">
        <f t="shared" si="102"/>
        <v>0</v>
      </c>
      <c r="K434" s="206">
        <f t="shared" si="102"/>
        <v>1137</v>
      </c>
      <c r="L434" s="206">
        <f t="shared" si="102"/>
        <v>1137</v>
      </c>
    </row>
    <row r="435" spans="1:12">
      <c r="A435" s="86"/>
      <c r="B435" s="187"/>
      <c r="C435" s="162"/>
      <c r="D435" s="168"/>
      <c r="E435" s="168"/>
      <c r="F435" s="168"/>
      <c r="G435" s="168"/>
      <c r="H435" s="168"/>
      <c r="I435" s="168"/>
      <c r="J435" s="168"/>
      <c r="K435" s="168"/>
      <c r="L435" s="168"/>
    </row>
    <row r="436" spans="1:12" ht="27.95" customHeight="1">
      <c r="A436" s="86"/>
      <c r="B436" s="187">
        <v>2</v>
      </c>
      <c r="C436" s="162" t="s">
        <v>174</v>
      </c>
      <c r="D436" s="170"/>
      <c r="E436" s="170"/>
      <c r="F436" s="170"/>
      <c r="G436" s="170"/>
      <c r="H436" s="170"/>
      <c r="I436" s="170"/>
      <c r="J436" s="170"/>
      <c r="K436" s="170"/>
      <c r="L436" s="170"/>
    </row>
    <row r="437" spans="1:12" ht="13.5">
      <c r="A437" s="86"/>
      <c r="B437" s="188">
        <v>2.101</v>
      </c>
      <c r="C437" s="167" t="s">
        <v>81</v>
      </c>
      <c r="D437" s="170"/>
      <c r="E437" s="170"/>
      <c r="F437" s="170"/>
      <c r="G437" s="170"/>
      <c r="H437" s="170"/>
      <c r="I437" s="170"/>
      <c r="J437" s="170"/>
      <c r="K437" s="170"/>
      <c r="L437" s="170"/>
    </row>
    <row r="438" spans="1:12">
      <c r="A438" s="86"/>
      <c r="B438" s="156" t="s">
        <v>170</v>
      </c>
      <c r="C438" s="131" t="s">
        <v>162</v>
      </c>
      <c r="D438" s="145">
        <v>0</v>
      </c>
      <c r="E438" s="186">
        <v>25206</v>
      </c>
      <c r="F438" s="145">
        <v>0</v>
      </c>
      <c r="G438" s="186">
        <v>25513</v>
      </c>
      <c r="H438" s="145">
        <v>0</v>
      </c>
      <c r="I438" s="157">
        <v>25513</v>
      </c>
      <c r="J438" s="145">
        <v>0</v>
      </c>
      <c r="K438" s="186">
        <v>33088</v>
      </c>
      <c r="L438" s="175">
        <f>SUM(J438:K438)</f>
        <v>33088</v>
      </c>
    </row>
    <row r="439" spans="1:12">
      <c r="A439" s="86"/>
      <c r="B439" s="156" t="s">
        <v>197</v>
      </c>
      <c r="C439" s="131" t="s">
        <v>198</v>
      </c>
      <c r="D439" s="145">
        <v>0</v>
      </c>
      <c r="E439" s="186">
        <v>9169</v>
      </c>
      <c r="F439" s="145">
        <v>0</v>
      </c>
      <c r="G439" s="186">
        <v>9169</v>
      </c>
      <c r="H439" s="145">
        <v>0</v>
      </c>
      <c r="I439" s="157">
        <v>9169</v>
      </c>
      <c r="J439" s="145">
        <v>0</v>
      </c>
      <c r="K439" s="186">
        <v>9169</v>
      </c>
      <c r="L439" s="175">
        <f>SUM(J439:K439)</f>
        <v>9169</v>
      </c>
    </row>
    <row r="440" spans="1:12" ht="13.5">
      <c r="A440" s="86" t="s">
        <v>29</v>
      </c>
      <c r="B440" s="188">
        <v>2.101</v>
      </c>
      <c r="C440" s="167" t="s">
        <v>81</v>
      </c>
      <c r="D440" s="205">
        <f t="shared" ref="D440:L440" si="103">D438+D439</f>
        <v>0</v>
      </c>
      <c r="E440" s="219">
        <f t="shared" si="103"/>
        <v>34375</v>
      </c>
      <c r="F440" s="205">
        <f t="shared" si="103"/>
        <v>0</v>
      </c>
      <c r="G440" s="219">
        <f t="shared" si="103"/>
        <v>34682</v>
      </c>
      <c r="H440" s="205">
        <f t="shared" si="103"/>
        <v>0</v>
      </c>
      <c r="I440" s="206">
        <f t="shared" si="103"/>
        <v>34682</v>
      </c>
      <c r="J440" s="205">
        <f t="shared" si="103"/>
        <v>0</v>
      </c>
      <c r="K440" s="219">
        <f t="shared" si="103"/>
        <v>42257</v>
      </c>
      <c r="L440" s="219">
        <f t="shared" si="103"/>
        <v>42257</v>
      </c>
    </row>
    <row r="441" spans="1:12" ht="13.5">
      <c r="A441" s="86"/>
      <c r="B441" s="188"/>
      <c r="C441" s="167"/>
      <c r="D441" s="145"/>
      <c r="E441" s="186"/>
      <c r="F441" s="145"/>
      <c r="G441" s="186"/>
      <c r="H441" s="145"/>
      <c r="I441" s="157"/>
      <c r="J441" s="145"/>
      <c r="K441" s="186"/>
      <c r="L441" s="186"/>
    </row>
    <row r="442" spans="1:12" ht="40.5">
      <c r="A442" s="86"/>
      <c r="B442" s="188">
        <v>2.105</v>
      </c>
      <c r="C442" s="229" t="s">
        <v>263</v>
      </c>
      <c r="D442" s="145"/>
      <c r="E442" s="186"/>
      <c r="F442" s="145"/>
      <c r="G442" s="186"/>
      <c r="H442" s="145"/>
      <c r="I442" s="157"/>
      <c r="J442" s="145"/>
      <c r="K442" s="186"/>
      <c r="L442" s="186"/>
    </row>
    <row r="443" spans="1:12">
      <c r="A443" s="86"/>
      <c r="B443" s="264" t="s">
        <v>170</v>
      </c>
      <c r="C443" s="230" t="s">
        <v>261</v>
      </c>
      <c r="D443" s="145">
        <v>0</v>
      </c>
      <c r="E443" s="157">
        <v>56725</v>
      </c>
      <c r="F443" s="145">
        <v>0</v>
      </c>
      <c r="G443" s="157">
        <v>56726</v>
      </c>
      <c r="H443" s="145">
        <v>0</v>
      </c>
      <c r="I443" s="157">
        <v>56726</v>
      </c>
      <c r="J443" s="145">
        <v>0</v>
      </c>
      <c r="K443" s="157">
        <v>56725</v>
      </c>
      <c r="L443" s="186">
        <f>SUM(J443:K443)</f>
        <v>56725</v>
      </c>
    </row>
    <row r="444" spans="1:12" ht="40.5">
      <c r="A444" s="86" t="s">
        <v>29</v>
      </c>
      <c r="B444" s="188">
        <v>2.105</v>
      </c>
      <c r="C444" s="229" t="s">
        <v>263</v>
      </c>
      <c r="D444" s="205">
        <f t="shared" ref="D444:L444" si="104">D443</f>
        <v>0</v>
      </c>
      <c r="E444" s="206">
        <f t="shared" si="104"/>
        <v>56725</v>
      </c>
      <c r="F444" s="205">
        <f t="shared" si="104"/>
        <v>0</v>
      </c>
      <c r="G444" s="206">
        <f t="shared" si="104"/>
        <v>56726</v>
      </c>
      <c r="H444" s="205">
        <f t="shared" si="104"/>
        <v>0</v>
      </c>
      <c r="I444" s="206">
        <f t="shared" si="104"/>
        <v>56726</v>
      </c>
      <c r="J444" s="205">
        <f t="shared" si="104"/>
        <v>0</v>
      </c>
      <c r="K444" s="206">
        <f t="shared" si="104"/>
        <v>56725</v>
      </c>
      <c r="L444" s="219">
        <f t="shared" si="104"/>
        <v>56725</v>
      </c>
    </row>
    <row r="445" spans="1:12" ht="27.95" customHeight="1">
      <c r="A445" s="115" t="s">
        <v>29</v>
      </c>
      <c r="B445" s="278">
        <v>2</v>
      </c>
      <c r="C445" s="164" t="s">
        <v>174</v>
      </c>
      <c r="D445" s="132">
        <f t="shared" ref="D445:L445" si="105">D440+D444</f>
        <v>0</v>
      </c>
      <c r="E445" s="218">
        <f t="shared" si="105"/>
        <v>91100</v>
      </c>
      <c r="F445" s="132">
        <f t="shared" si="105"/>
        <v>0</v>
      </c>
      <c r="G445" s="218">
        <f t="shared" si="105"/>
        <v>91408</v>
      </c>
      <c r="H445" s="132">
        <f t="shared" si="105"/>
        <v>0</v>
      </c>
      <c r="I445" s="218">
        <f t="shared" si="105"/>
        <v>91408</v>
      </c>
      <c r="J445" s="132">
        <f t="shared" si="105"/>
        <v>0</v>
      </c>
      <c r="K445" s="218">
        <f t="shared" si="105"/>
        <v>98982</v>
      </c>
      <c r="L445" s="218">
        <f t="shared" si="105"/>
        <v>98982</v>
      </c>
    </row>
    <row r="446" spans="1:12" ht="3" customHeight="1">
      <c r="A446" s="86"/>
      <c r="B446" s="187"/>
      <c r="C446" s="162"/>
      <c r="D446" s="145"/>
      <c r="E446" s="186"/>
      <c r="F446" s="145"/>
      <c r="G446" s="186"/>
      <c r="H446" s="145"/>
      <c r="I446" s="186"/>
      <c r="J446" s="145"/>
      <c r="K446" s="186"/>
      <c r="L446" s="186"/>
    </row>
    <row r="447" spans="1:12" ht="25.5">
      <c r="A447" s="116"/>
      <c r="B447" s="190">
        <v>4</v>
      </c>
      <c r="C447" s="162" t="s">
        <v>249</v>
      </c>
      <c r="D447" s="175"/>
      <c r="E447" s="175"/>
      <c r="F447" s="175"/>
      <c r="G447" s="175"/>
      <c r="H447" s="175"/>
      <c r="I447" s="175"/>
      <c r="J447" s="175"/>
      <c r="K447" s="175"/>
      <c r="L447" s="175"/>
    </row>
    <row r="448" spans="1:12" s="90" customFormat="1" ht="13.5">
      <c r="A448" s="86"/>
      <c r="B448" s="188">
        <v>4.8</v>
      </c>
      <c r="C448" s="167" t="s">
        <v>173</v>
      </c>
      <c r="D448" s="175"/>
      <c r="E448" s="175"/>
      <c r="F448" s="175"/>
      <c r="G448" s="175"/>
      <c r="H448" s="175"/>
      <c r="I448" s="175"/>
      <c r="J448" s="175"/>
      <c r="K448" s="175"/>
      <c r="L448" s="175"/>
    </row>
    <row r="449" spans="1:12">
      <c r="A449" s="86"/>
      <c r="B449" s="187">
        <v>1</v>
      </c>
      <c r="C449" s="162" t="s">
        <v>175</v>
      </c>
      <c r="D449" s="175"/>
      <c r="E449" s="175"/>
      <c r="F449" s="175"/>
      <c r="G449" s="175"/>
      <c r="H449" s="175"/>
      <c r="I449" s="175"/>
      <c r="J449" s="175"/>
      <c r="K449" s="175"/>
      <c r="L449" s="175"/>
    </row>
    <row r="450" spans="1:12" ht="25.5">
      <c r="A450" s="86"/>
      <c r="B450" s="187">
        <v>60</v>
      </c>
      <c r="C450" s="162" t="s">
        <v>92</v>
      </c>
      <c r="D450" s="175"/>
      <c r="E450" s="175"/>
      <c r="F450" s="175"/>
      <c r="G450" s="175"/>
      <c r="H450" s="175"/>
      <c r="I450" s="175"/>
      <c r="J450" s="175"/>
      <c r="K450" s="175"/>
      <c r="L450" s="175"/>
    </row>
    <row r="451" spans="1:12">
      <c r="A451" s="116"/>
      <c r="B451" s="261" t="s">
        <v>176</v>
      </c>
      <c r="C451" s="174" t="s">
        <v>162</v>
      </c>
      <c r="D451" s="132">
        <v>0</v>
      </c>
      <c r="E451" s="132">
        <v>0</v>
      </c>
      <c r="F451" s="132">
        <v>0</v>
      </c>
      <c r="G451" s="218">
        <v>1044</v>
      </c>
      <c r="H451" s="132">
        <v>0</v>
      </c>
      <c r="I451" s="204">
        <v>1044</v>
      </c>
      <c r="J451" s="132">
        <v>0</v>
      </c>
      <c r="K451" s="218">
        <v>1</v>
      </c>
      <c r="L451" s="221">
        <f>SUM(J451:K451)</f>
        <v>1</v>
      </c>
    </row>
    <row r="452" spans="1:12" s="90" customFormat="1" ht="25.5">
      <c r="A452" s="86" t="s">
        <v>29</v>
      </c>
      <c r="B452" s="187">
        <v>60</v>
      </c>
      <c r="C452" s="162" t="s">
        <v>92</v>
      </c>
      <c r="D452" s="205">
        <f t="shared" ref="D452:L452" si="106">D451</f>
        <v>0</v>
      </c>
      <c r="E452" s="205">
        <f t="shared" si="106"/>
        <v>0</v>
      </c>
      <c r="F452" s="205">
        <f t="shared" si="106"/>
        <v>0</v>
      </c>
      <c r="G452" s="219">
        <f t="shared" si="106"/>
        <v>1044</v>
      </c>
      <c r="H452" s="205">
        <f t="shared" si="106"/>
        <v>0</v>
      </c>
      <c r="I452" s="206">
        <f t="shared" si="106"/>
        <v>1044</v>
      </c>
      <c r="J452" s="205">
        <f t="shared" si="106"/>
        <v>0</v>
      </c>
      <c r="K452" s="219">
        <f t="shared" si="106"/>
        <v>1</v>
      </c>
      <c r="L452" s="219">
        <f t="shared" si="106"/>
        <v>1</v>
      </c>
    </row>
    <row r="453" spans="1:12" s="90" customFormat="1">
      <c r="A453" s="86"/>
      <c r="B453" s="187"/>
      <c r="C453" s="162"/>
      <c r="D453" s="175"/>
      <c r="E453" s="175"/>
      <c r="F453" s="175"/>
      <c r="G453" s="175"/>
      <c r="H453" s="175"/>
      <c r="I453" s="175"/>
      <c r="J453" s="175"/>
      <c r="K453" s="175"/>
      <c r="L453" s="175"/>
    </row>
    <row r="454" spans="1:12">
      <c r="A454" s="86"/>
      <c r="B454" s="161">
        <v>61</v>
      </c>
      <c r="C454" s="162" t="s">
        <v>95</v>
      </c>
      <c r="D454" s="175"/>
      <c r="E454" s="175"/>
      <c r="F454" s="175"/>
      <c r="G454" s="175"/>
      <c r="H454" s="175"/>
      <c r="I454" s="175"/>
      <c r="J454" s="175"/>
      <c r="K454" s="175"/>
      <c r="L454" s="175"/>
    </row>
    <row r="455" spans="1:12">
      <c r="A455" s="117"/>
      <c r="B455" s="261" t="s">
        <v>203</v>
      </c>
      <c r="C455" s="174" t="s">
        <v>162</v>
      </c>
      <c r="D455" s="145">
        <v>0</v>
      </c>
      <c r="E455" s="145">
        <v>0</v>
      </c>
      <c r="F455" s="145">
        <v>0</v>
      </c>
      <c r="G455" s="186">
        <v>9886</v>
      </c>
      <c r="H455" s="145">
        <v>0</v>
      </c>
      <c r="I455" s="157">
        <v>9886</v>
      </c>
      <c r="J455" s="145">
        <v>0</v>
      </c>
      <c r="K455" s="186">
        <v>1</v>
      </c>
      <c r="L455" s="175">
        <f>SUM(J455:K455)</f>
        <v>1</v>
      </c>
    </row>
    <row r="456" spans="1:12">
      <c r="A456" s="86" t="s">
        <v>29</v>
      </c>
      <c r="B456" s="161">
        <v>61</v>
      </c>
      <c r="C456" s="162" t="s">
        <v>95</v>
      </c>
      <c r="D456" s="205">
        <f t="shared" ref="D456:L456" si="107">D455</f>
        <v>0</v>
      </c>
      <c r="E456" s="205">
        <f t="shared" si="107"/>
        <v>0</v>
      </c>
      <c r="F456" s="205">
        <f t="shared" si="107"/>
        <v>0</v>
      </c>
      <c r="G456" s="219">
        <f t="shared" si="107"/>
        <v>9886</v>
      </c>
      <c r="H456" s="205">
        <f t="shared" si="107"/>
        <v>0</v>
      </c>
      <c r="I456" s="206">
        <f t="shared" si="107"/>
        <v>9886</v>
      </c>
      <c r="J456" s="205">
        <f t="shared" si="107"/>
        <v>0</v>
      </c>
      <c r="K456" s="219">
        <f t="shared" si="107"/>
        <v>1</v>
      </c>
      <c r="L456" s="219">
        <f t="shared" si="107"/>
        <v>1</v>
      </c>
    </row>
    <row r="457" spans="1:12" s="90" customFormat="1">
      <c r="A457" s="86" t="s">
        <v>29</v>
      </c>
      <c r="B457" s="187">
        <v>1</v>
      </c>
      <c r="C457" s="162" t="s">
        <v>175</v>
      </c>
      <c r="D457" s="205">
        <f t="shared" ref="D457:L457" si="108">D456+D452</f>
        <v>0</v>
      </c>
      <c r="E457" s="205">
        <f t="shared" si="108"/>
        <v>0</v>
      </c>
      <c r="F457" s="205">
        <f t="shared" si="108"/>
        <v>0</v>
      </c>
      <c r="G457" s="219">
        <f t="shared" si="108"/>
        <v>10930</v>
      </c>
      <c r="H457" s="205">
        <f t="shared" si="108"/>
        <v>0</v>
      </c>
      <c r="I457" s="206">
        <f t="shared" si="108"/>
        <v>10930</v>
      </c>
      <c r="J457" s="205">
        <f t="shared" si="108"/>
        <v>0</v>
      </c>
      <c r="K457" s="219">
        <f t="shared" si="108"/>
        <v>2</v>
      </c>
      <c r="L457" s="219">
        <f t="shared" si="108"/>
        <v>2</v>
      </c>
    </row>
    <row r="458" spans="1:12" s="90" customFormat="1" ht="15" customHeight="1">
      <c r="A458" s="86"/>
      <c r="B458" s="187"/>
      <c r="C458" s="162"/>
      <c r="D458" s="145"/>
      <c r="E458" s="186"/>
      <c r="F458" s="145"/>
      <c r="G458" s="186"/>
      <c r="H458" s="145"/>
      <c r="I458" s="157"/>
      <c r="J458" s="145"/>
      <c r="K458" s="186"/>
      <c r="L458" s="186"/>
    </row>
    <row r="459" spans="1:12">
      <c r="A459" s="86"/>
      <c r="B459" s="161">
        <v>13</v>
      </c>
      <c r="C459" s="162" t="s">
        <v>87</v>
      </c>
      <c r="D459" s="175"/>
      <c r="E459" s="175"/>
      <c r="F459" s="175"/>
      <c r="G459" s="175"/>
      <c r="H459" s="175"/>
      <c r="I459" s="175"/>
      <c r="J459" s="175"/>
      <c r="K459" s="175"/>
      <c r="L459" s="175"/>
    </row>
    <row r="460" spans="1:12" ht="25.5">
      <c r="A460" s="86"/>
      <c r="B460" s="161">
        <v>63</v>
      </c>
      <c r="C460" s="162" t="s">
        <v>88</v>
      </c>
      <c r="D460" s="175"/>
      <c r="E460" s="175"/>
      <c r="F460" s="175"/>
      <c r="G460" s="175"/>
      <c r="H460" s="175"/>
      <c r="I460" s="175"/>
      <c r="J460" s="175"/>
      <c r="K460" s="175"/>
      <c r="L460" s="175"/>
    </row>
    <row r="461" spans="1:12">
      <c r="A461" s="116"/>
      <c r="B461" s="265" t="s">
        <v>177</v>
      </c>
      <c r="C461" s="174" t="s">
        <v>162</v>
      </c>
      <c r="D461" s="132">
        <v>0</v>
      </c>
      <c r="E461" s="132">
        <v>0</v>
      </c>
      <c r="F461" s="132">
        <v>0</v>
      </c>
      <c r="G461" s="218">
        <v>700</v>
      </c>
      <c r="H461" s="132">
        <v>0</v>
      </c>
      <c r="I461" s="204">
        <v>700</v>
      </c>
      <c r="J461" s="132">
        <v>0</v>
      </c>
      <c r="K461" s="218">
        <v>1</v>
      </c>
      <c r="L461" s="221">
        <f>SUM(J461:K461)</f>
        <v>1</v>
      </c>
    </row>
    <row r="462" spans="1:12" ht="27.95" customHeight="1">
      <c r="A462" s="86" t="s">
        <v>29</v>
      </c>
      <c r="B462" s="161">
        <v>63</v>
      </c>
      <c r="C462" s="162" t="s">
        <v>88</v>
      </c>
      <c r="D462" s="132">
        <f t="shared" ref="D462:L462" si="109">D461</f>
        <v>0</v>
      </c>
      <c r="E462" s="132">
        <f t="shared" si="109"/>
        <v>0</v>
      </c>
      <c r="F462" s="132">
        <f t="shared" si="109"/>
        <v>0</v>
      </c>
      <c r="G462" s="218">
        <f t="shared" si="109"/>
        <v>700</v>
      </c>
      <c r="H462" s="132">
        <f t="shared" si="109"/>
        <v>0</v>
      </c>
      <c r="I462" s="204">
        <f t="shared" si="109"/>
        <v>700</v>
      </c>
      <c r="J462" s="132">
        <f t="shared" si="109"/>
        <v>0</v>
      </c>
      <c r="K462" s="218">
        <f t="shared" si="109"/>
        <v>1</v>
      </c>
      <c r="L462" s="218">
        <f t="shared" si="109"/>
        <v>1</v>
      </c>
    </row>
    <row r="463" spans="1:12" s="90" customFormat="1" ht="14.1" customHeight="1">
      <c r="A463" s="86"/>
      <c r="B463" s="191"/>
      <c r="C463" s="162"/>
      <c r="D463" s="175"/>
      <c r="E463" s="175"/>
      <c r="F463" s="175"/>
      <c r="G463" s="175"/>
      <c r="H463" s="175"/>
      <c r="I463" s="175"/>
      <c r="J463" s="175"/>
      <c r="K463" s="175"/>
      <c r="L463" s="175"/>
    </row>
    <row r="464" spans="1:12" ht="27.95" customHeight="1">
      <c r="A464" s="86"/>
      <c r="B464" s="189">
        <v>64</v>
      </c>
      <c r="C464" s="162" t="s">
        <v>247</v>
      </c>
      <c r="D464" s="175"/>
      <c r="E464" s="175"/>
      <c r="F464" s="175"/>
      <c r="G464" s="175"/>
      <c r="H464" s="175"/>
      <c r="I464" s="175"/>
      <c r="J464" s="175"/>
      <c r="K464" s="175"/>
      <c r="L464" s="175"/>
    </row>
    <row r="465" spans="1:12" ht="14.1" customHeight="1">
      <c r="A465" s="117"/>
      <c r="B465" s="265" t="s">
        <v>178</v>
      </c>
      <c r="C465" s="174" t="s">
        <v>162</v>
      </c>
      <c r="D465" s="145">
        <v>0</v>
      </c>
      <c r="E465" s="145">
        <v>0</v>
      </c>
      <c r="F465" s="145">
        <v>0</v>
      </c>
      <c r="G465" s="186">
        <v>12</v>
      </c>
      <c r="H465" s="145">
        <v>0</v>
      </c>
      <c r="I465" s="157">
        <v>12</v>
      </c>
      <c r="J465" s="145">
        <v>0</v>
      </c>
      <c r="K465" s="186">
        <v>1</v>
      </c>
      <c r="L465" s="175">
        <f>SUM(J465:K465)</f>
        <v>1</v>
      </c>
    </row>
    <row r="466" spans="1:12" ht="27.95" customHeight="1">
      <c r="A466" s="114" t="s">
        <v>29</v>
      </c>
      <c r="B466" s="189">
        <v>64</v>
      </c>
      <c r="C466" s="162" t="s">
        <v>247</v>
      </c>
      <c r="D466" s="205">
        <f t="shared" ref="D466:L466" si="110">D465</f>
        <v>0</v>
      </c>
      <c r="E466" s="205">
        <f t="shared" si="110"/>
        <v>0</v>
      </c>
      <c r="F466" s="205">
        <f t="shared" si="110"/>
        <v>0</v>
      </c>
      <c r="G466" s="219">
        <f t="shared" si="110"/>
        <v>12</v>
      </c>
      <c r="H466" s="205">
        <f t="shared" si="110"/>
        <v>0</v>
      </c>
      <c r="I466" s="206">
        <f t="shared" si="110"/>
        <v>12</v>
      </c>
      <c r="J466" s="205">
        <f t="shared" si="110"/>
        <v>0</v>
      </c>
      <c r="K466" s="219">
        <f t="shared" si="110"/>
        <v>1</v>
      </c>
      <c r="L466" s="219">
        <f t="shared" si="110"/>
        <v>1</v>
      </c>
    </row>
    <row r="467" spans="1:12" s="90" customFormat="1" ht="14.1" customHeight="1">
      <c r="A467" s="86" t="s">
        <v>29</v>
      </c>
      <c r="B467" s="161">
        <v>13</v>
      </c>
      <c r="C467" s="162" t="s">
        <v>87</v>
      </c>
      <c r="D467" s="205">
        <f t="shared" ref="D467:L467" si="111">D466+D462</f>
        <v>0</v>
      </c>
      <c r="E467" s="205">
        <f t="shared" si="111"/>
        <v>0</v>
      </c>
      <c r="F467" s="205">
        <f t="shared" si="111"/>
        <v>0</v>
      </c>
      <c r="G467" s="219">
        <f t="shared" si="111"/>
        <v>712</v>
      </c>
      <c r="H467" s="205">
        <f t="shared" si="111"/>
        <v>0</v>
      </c>
      <c r="I467" s="206">
        <f t="shared" si="111"/>
        <v>712</v>
      </c>
      <c r="J467" s="205">
        <f t="shared" si="111"/>
        <v>0</v>
      </c>
      <c r="K467" s="219">
        <f t="shared" si="111"/>
        <v>2</v>
      </c>
      <c r="L467" s="219">
        <f t="shared" si="111"/>
        <v>2</v>
      </c>
    </row>
    <row r="468" spans="1:12" ht="14.1" customHeight="1">
      <c r="A468" s="86"/>
      <c r="B468" s="188"/>
      <c r="C468" s="167"/>
      <c r="D468" s="175"/>
      <c r="E468" s="175"/>
      <c r="F468" s="175"/>
      <c r="G468" s="175"/>
      <c r="H468" s="175"/>
      <c r="I468" s="175"/>
      <c r="J468" s="175"/>
      <c r="K468" s="175"/>
      <c r="L468" s="175"/>
    </row>
    <row r="469" spans="1:12" ht="14.1" customHeight="1">
      <c r="A469" s="86"/>
      <c r="B469" s="161">
        <v>31</v>
      </c>
      <c r="C469" s="162" t="s">
        <v>84</v>
      </c>
      <c r="D469" s="175"/>
      <c r="E469" s="175"/>
      <c r="F469" s="175"/>
      <c r="G469" s="175"/>
      <c r="H469" s="175"/>
      <c r="I469" s="175"/>
      <c r="J469" s="175"/>
      <c r="K469" s="175"/>
      <c r="L469" s="175"/>
    </row>
    <row r="470" spans="1:12" ht="14.1" customHeight="1">
      <c r="A470" s="86"/>
      <c r="B470" s="161">
        <v>65</v>
      </c>
      <c r="C470" s="162" t="s">
        <v>85</v>
      </c>
      <c r="D470" s="175"/>
      <c r="E470" s="175"/>
      <c r="F470" s="175"/>
      <c r="G470" s="175"/>
      <c r="H470" s="175"/>
      <c r="I470" s="175"/>
      <c r="J470" s="175"/>
      <c r="K470" s="175"/>
      <c r="L470" s="175"/>
    </row>
    <row r="471" spans="1:12" ht="14.1" customHeight="1">
      <c r="A471" s="272"/>
      <c r="B471" s="279" t="s">
        <v>179</v>
      </c>
      <c r="C471" s="274" t="s">
        <v>162</v>
      </c>
      <c r="D471" s="132">
        <v>0</v>
      </c>
      <c r="E471" s="204">
        <v>1302</v>
      </c>
      <c r="F471" s="132">
        <v>0</v>
      </c>
      <c r="G471" s="218">
        <v>1293</v>
      </c>
      <c r="H471" s="132">
        <v>0</v>
      </c>
      <c r="I471" s="204">
        <v>1293</v>
      </c>
      <c r="J471" s="132">
        <v>0</v>
      </c>
      <c r="K471" s="218">
        <v>1285</v>
      </c>
      <c r="L471" s="221">
        <f>SUM(J471:K471)</f>
        <v>1285</v>
      </c>
    </row>
    <row r="472" spans="1:12">
      <c r="A472" s="86" t="s">
        <v>29</v>
      </c>
      <c r="B472" s="161">
        <v>65</v>
      </c>
      <c r="C472" s="162" t="s">
        <v>85</v>
      </c>
      <c r="D472" s="132">
        <f t="shared" ref="D472:L473" si="112">D471</f>
        <v>0</v>
      </c>
      <c r="E472" s="218">
        <f t="shared" si="112"/>
        <v>1302</v>
      </c>
      <c r="F472" s="132">
        <f t="shared" si="112"/>
        <v>0</v>
      </c>
      <c r="G472" s="218">
        <f t="shared" si="112"/>
        <v>1293</v>
      </c>
      <c r="H472" s="132">
        <f t="shared" si="112"/>
        <v>0</v>
      </c>
      <c r="I472" s="204">
        <f t="shared" si="112"/>
        <v>1293</v>
      </c>
      <c r="J472" s="132">
        <f t="shared" si="112"/>
        <v>0</v>
      </c>
      <c r="K472" s="218">
        <f t="shared" si="112"/>
        <v>1285</v>
      </c>
      <c r="L472" s="218">
        <f t="shared" si="112"/>
        <v>1285</v>
      </c>
    </row>
    <row r="473" spans="1:12" s="90" customFormat="1">
      <c r="A473" s="86" t="s">
        <v>29</v>
      </c>
      <c r="B473" s="161">
        <v>31</v>
      </c>
      <c r="C473" s="162" t="s">
        <v>84</v>
      </c>
      <c r="D473" s="205">
        <f t="shared" si="112"/>
        <v>0</v>
      </c>
      <c r="E473" s="219">
        <f t="shared" si="112"/>
        <v>1302</v>
      </c>
      <c r="F473" s="205">
        <f t="shared" si="112"/>
        <v>0</v>
      </c>
      <c r="G473" s="219">
        <f t="shared" si="112"/>
        <v>1293</v>
      </c>
      <c r="H473" s="205">
        <f t="shared" si="112"/>
        <v>0</v>
      </c>
      <c r="I473" s="206">
        <f t="shared" si="112"/>
        <v>1293</v>
      </c>
      <c r="J473" s="205">
        <f t="shared" si="112"/>
        <v>0</v>
      </c>
      <c r="K473" s="219">
        <f t="shared" si="112"/>
        <v>1285</v>
      </c>
      <c r="L473" s="219">
        <f t="shared" si="112"/>
        <v>1285</v>
      </c>
    </row>
    <row r="474" spans="1:12" ht="13.5">
      <c r="A474" s="86" t="s">
        <v>29</v>
      </c>
      <c r="B474" s="188">
        <v>4.8</v>
      </c>
      <c r="C474" s="167" t="s">
        <v>173</v>
      </c>
      <c r="D474" s="132">
        <f t="shared" ref="D474:L474" si="113">D473+D467+D457</f>
        <v>0</v>
      </c>
      <c r="E474" s="218">
        <f t="shared" si="113"/>
        <v>1302</v>
      </c>
      <c r="F474" s="132">
        <f t="shared" si="113"/>
        <v>0</v>
      </c>
      <c r="G474" s="218">
        <f t="shared" si="113"/>
        <v>12935</v>
      </c>
      <c r="H474" s="132">
        <f t="shared" si="113"/>
        <v>0</v>
      </c>
      <c r="I474" s="204">
        <f t="shared" si="113"/>
        <v>12935</v>
      </c>
      <c r="J474" s="132">
        <f t="shared" si="113"/>
        <v>0</v>
      </c>
      <c r="K474" s="218">
        <f t="shared" si="113"/>
        <v>1289</v>
      </c>
      <c r="L474" s="218">
        <f t="shared" si="113"/>
        <v>1289</v>
      </c>
    </row>
    <row r="475" spans="1:12" ht="25.5">
      <c r="A475" s="86" t="s">
        <v>29</v>
      </c>
      <c r="B475" s="187">
        <v>4</v>
      </c>
      <c r="C475" s="162" t="s">
        <v>229</v>
      </c>
      <c r="D475" s="132">
        <f t="shared" ref="D475:L475" si="114">D474</f>
        <v>0</v>
      </c>
      <c r="E475" s="218">
        <f t="shared" si="114"/>
        <v>1302</v>
      </c>
      <c r="F475" s="132">
        <f t="shared" si="114"/>
        <v>0</v>
      </c>
      <c r="G475" s="218">
        <f t="shared" si="114"/>
        <v>12935</v>
      </c>
      <c r="H475" s="132">
        <f t="shared" si="114"/>
        <v>0</v>
      </c>
      <c r="I475" s="204">
        <f t="shared" si="114"/>
        <v>12935</v>
      </c>
      <c r="J475" s="132">
        <f t="shared" si="114"/>
        <v>0</v>
      </c>
      <c r="K475" s="218">
        <f t="shared" si="114"/>
        <v>1289</v>
      </c>
      <c r="L475" s="218">
        <f t="shared" si="114"/>
        <v>1289</v>
      </c>
    </row>
    <row r="476" spans="1:12">
      <c r="A476" s="86"/>
      <c r="B476" s="192"/>
      <c r="C476" s="193"/>
      <c r="D476" s="127"/>
      <c r="E476" s="175"/>
      <c r="F476" s="127"/>
      <c r="G476" s="175"/>
      <c r="H476" s="127"/>
      <c r="I476" s="175"/>
      <c r="J476" s="127"/>
      <c r="K476" s="175"/>
      <c r="L476" s="175"/>
    </row>
    <row r="477" spans="1:12">
      <c r="A477" s="118"/>
      <c r="B477" s="192">
        <v>5</v>
      </c>
      <c r="C477" s="193" t="s">
        <v>180</v>
      </c>
      <c r="D477" s="175"/>
      <c r="E477" s="175"/>
      <c r="F477" s="175"/>
      <c r="G477" s="175"/>
      <c r="H477" s="175"/>
      <c r="I477" s="175"/>
      <c r="J477" s="175"/>
      <c r="K477" s="175"/>
      <c r="L477" s="175"/>
    </row>
    <row r="478" spans="1:12" ht="13.5">
      <c r="A478" s="119"/>
      <c r="B478" s="194">
        <v>5.101</v>
      </c>
      <c r="C478" s="195" t="s">
        <v>181</v>
      </c>
      <c r="D478" s="175"/>
      <c r="E478" s="175"/>
      <c r="F478" s="175"/>
      <c r="G478" s="175"/>
      <c r="H478" s="175"/>
      <c r="I478" s="175"/>
      <c r="J478" s="175"/>
      <c r="K478" s="175"/>
      <c r="L478" s="175"/>
    </row>
    <row r="479" spans="1:12">
      <c r="A479" s="118"/>
      <c r="B479" s="266" t="s">
        <v>170</v>
      </c>
      <c r="C479" s="193" t="s">
        <v>181</v>
      </c>
      <c r="D479" s="145">
        <v>0</v>
      </c>
      <c r="E479" s="186">
        <v>2196</v>
      </c>
      <c r="F479" s="145">
        <v>0</v>
      </c>
      <c r="G479" s="186">
        <v>2197</v>
      </c>
      <c r="H479" s="145">
        <v>0</v>
      </c>
      <c r="I479" s="157">
        <v>2197</v>
      </c>
      <c r="J479" s="145">
        <v>0</v>
      </c>
      <c r="K479" s="186">
        <v>2197</v>
      </c>
      <c r="L479" s="175">
        <f>SUM(J479:K479)</f>
        <v>2197</v>
      </c>
    </row>
    <row r="480" spans="1:12" ht="13.5">
      <c r="A480" s="118" t="s">
        <v>29</v>
      </c>
      <c r="B480" s="196">
        <v>5.101</v>
      </c>
      <c r="C480" s="197" t="s">
        <v>181</v>
      </c>
      <c r="D480" s="205">
        <f t="shared" ref="D480:L481" si="115">D479</f>
        <v>0</v>
      </c>
      <c r="E480" s="219">
        <f t="shared" si="115"/>
        <v>2196</v>
      </c>
      <c r="F480" s="205">
        <f t="shared" si="115"/>
        <v>0</v>
      </c>
      <c r="G480" s="219">
        <f t="shared" si="115"/>
        <v>2197</v>
      </c>
      <c r="H480" s="205">
        <f t="shared" si="115"/>
        <v>0</v>
      </c>
      <c r="I480" s="206">
        <f t="shared" si="115"/>
        <v>2197</v>
      </c>
      <c r="J480" s="205">
        <f t="shared" si="115"/>
        <v>0</v>
      </c>
      <c r="K480" s="219">
        <f t="shared" si="115"/>
        <v>2197</v>
      </c>
      <c r="L480" s="219">
        <f t="shared" si="115"/>
        <v>2197</v>
      </c>
    </row>
    <row r="481" spans="1:12">
      <c r="A481" s="86" t="s">
        <v>29</v>
      </c>
      <c r="B481" s="192">
        <v>5</v>
      </c>
      <c r="C481" s="193" t="s">
        <v>180</v>
      </c>
      <c r="D481" s="205">
        <f t="shared" si="115"/>
        <v>0</v>
      </c>
      <c r="E481" s="219">
        <f t="shared" si="115"/>
        <v>2196</v>
      </c>
      <c r="F481" s="205">
        <f t="shared" si="115"/>
        <v>0</v>
      </c>
      <c r="G481" s="219">
        <f t="shared" si="115"/>
        <v>2197</v>
      </c>
      <c r="H481" s="205">
        <f t="shared" si="115"/>
        <v>0</v>
      </c>
      <c r="I481" s="206">
        <f t="shared" si="115"/>
        <v>2197</v>
      </c>
      <c r="J481" s="205">
        <f t="shared" si="115"/>
        <v>0</v>
      </c>
      <c r="K481" s="219">
        <f t="shared" si="115"/>
        <v>2197</v>
      </c>
      <c r="L481" s="219">
        <f t="shared" si="115"/>
        <v>2197</v>
      </c>
    </row>
    <row r="482" spans="1:12" ht="27">
      <c r="A482" s="86" t="s">
        <v>29</v>
      </c>
      <c r="B482" s="166">
        <v>6004</v>
      </c>
      <c r="C482" s="167" t="s">
        <v>168</v>
      </c>
      <c r="D482" s="205">
        <f t="shared" ref="D482:L482" si="116">D475+D445+D434+D480</f>
        <v>0</v>
      </c>
      <c r="E482" s="219">
        <f t="shared" si="116"/>
        <v>95415</v>
      </c>
      <c r="F482" s="205">
        <f t="shared" si="116"/>
        <v>0</v>
      </c>
      <c r="G482" s="219">
        <f t="shared" si="116"/>
        <v>107267</v>
      </c>
      <c r="H482" s="205">
        <f t="shared" si="116"/>
        <v>0</v>
      </c>
      <c r="I482" s="219">
        <f t="shared" si="116"/>
        <v>107267</v>
      </c>
      <c r="J482" s="205">
        <f t="shared" si="116"/>
        <v>0</v>
      </c>
      <c r="K482" s="219">
        <f t="shared" si="116"/>
        <v>103605</v>
      </c>
      <c r="L482" s="219">
        <f t="shared" si="116"/>
        <v>103605</v>
      </c>
    </row>
    <row r="483" spans="1:12">
      <c r="A483" s="86"/>
      <c r="B483" s="112"/>
      <c r="C483" s="113"/>
      <c r="D483" s="36"/>
      <c r="E483" s="36"/>
      <c r="F483" s="36"/>
      <c r="G483" s="36"/>
      <c r="H483" s="36"/>
      <c r="I483" s="36"/>
      <c r="J483" s="36"/>
      <c r="K483" s="36"/>
      <c r="L483" s="36"/>
    </row>
    <row r="484" spans="1:12">
      <c r="A484" s="91" t="s">
        <v>31</v>
      </c>
      <c r="B484" s="92">
        <v>7610</v>
      </c>
      <c r="C484" s="93" t="s">
        <v>18</v>
      </c>
      <c r="D484" s="37"/>
      <c r="E484" s="37"/>
      <c r="F484" s="37"/>
      <c r="G484" s="37"/>
      <c r="H484" s="37"/>
      <c r="I484" s="37"/>
      <c r="J484" s="37"/>
      <c r="K484" s="37"/>
      <c r="L484" s="37"/>
    </row>
    <row r="485" spans="1:12">
      <c r="A485" s="91"/>
      <c r="B485" s="97">
        <v>0.20100000000000001</v>
      </c>
      <c r="C485" s="93" t="s">
        <v>171</v>
      </c>
      <c r="D485" s="122"/>
      <c r="E485" s="122"/>
      <c r="F485" s="122"/>
      <c r="G485" s="122"/>
      <c r="H485" s="122"/>
      <c r="I485" s="122"/>
      <c r="J485" s="122"/>
      <c r="K485" s="122"/>
      <c r="L485" s="122"/>
    </row>
    <row r="486" spans="1:12" ht="25.5">
      <c r="A486" s="91"/>
      <c r="B486" s="95">
        <v>61</v>
      </c>
      <c r="C486" s="96" t="s">
        <v>234</v>
      </c>
      <c r="D486" s="20"/>
      <c r="E486" s="20"/>
      <c r="F486" s="20"/>
      <c r="G486" s="20"/>
      <c r="H486" s="20"/>
      <c r="I486" s="20"/>
      <c r="J486" s="20"/>
      <c r="K486" s="20"/>
      <c r="L486" s="20"/>
    </row>
    <row r="487" spans="1:12">
      <c r="A487" s="91"/>
      <c r="B487" s="267" t="s">
        <v>183</v>
      </c>
      <c r="C487" s="67" t="s">
        <v>182</v>
      </c>
      <c r="D487" s="24">
        <v>0</v>
      </c>
      <c r="E487" s="25">
        <v>1110</v>
      </c>
      <c r="F487" s="24">
        <v>0</v>
      </c>
      <c r="G487" s="227">
        <v>3000</v>
      </c>
      <c r="H487" s="24">
        <v>0</v>
      </c>
      <c r="I487" s="25">
        <v>3000</v>
      </c>
      <c r="J487" s="24">
        <v>0</v>
      </c>
      <c r="K487" s="227">
        <v>4500</v>
      </c>
      <c r="L487" s="19">
        <f>SUM(J487:K487)</f>
        <v>4500</v>
      </c>
    </row>
    <row r="488" spans="1:12" ht="25.5">
      <c r="A488" s="91" t="s">
        <v>29</v>
      </c>
      <c r="B488" s="95">
        <v>61</v>
      </c>
      <c r="C488" s="96" t="s">
        <v>234</v>
      </c>
      <c r="D488" s="24">
        <f t="shared" ref="D488:L489" si="117">D487</f>
        <v>0</v>
      </c>
      <c r="E488" s="25">
        <f t="shared" si="117"/>
        <v>1110</v>
      </c>
      <c r="F488" s="24">
        <f t="shared" si="117"/>
        <v>0</v>
      </c>
      <c r="G488" s="25">
        <f t="shared" si="117"/>
        <v>3000</v>
      </c>
      <c r="H488" s="24">
        <f t="shared" si="117"/>
        <v>0</v>
      </c>
      <c r="I488" s="25">
        <f t="shared" si="117"/>
        <v>3000</v>
      </c>
      <c r="J488" s="24">
        <f t="shared" si="117"/>
        <v>0</v>
      </c>
      <c r="K488" s="25">
        <f t="shared" si="117"/>
        <v>4500</v>
      </c>
      <c r="L488" s="25">
        <f t="shared" si="117"/>
        <v>4500</v>
      </c>
    </row>
    <row r="489" spans="1:12">
      <c r="A489" s="91" t="s">
        <v>29</v>
      </c>
      <c r="B489" s="97">
        <v>0.20100000000000001</v>
      </c>
      <c r="C489" s="93" t="s">
        <v>171</v>
      </c>
      <c r="D489" s="202">
        <f t="shared" si="117"/>
        <v>0</v>
      </c>
      <c r="E489" s="203">
        <f t="shared" si="117"/>
        <v>1110</v>
      </c>
      <c r="F489" s="202">
        <f t="shared" si="117"/>
        <v>0</v>
      </c>
      <c r="G489" s="223">
        <f t="shared" si="117"/>
        <v>3000</v>
      </c>
      <c r="H489" s="202">
        <f t="shared" si="117"/>
        <v>0</v>
      </c>
      <c r="I489" s="203">
        <f t="shared" si="117"/>
        <v>3000</v>
      </c>
      <c r="J489" s="202">
        <f t="shared" si="117"/>
        <v>0</v>
      </c>
      <c r="K489" s="223">
        <f t="shared" si="117"/>
        <v>4500</v>
      </c>
      <c r="L489" s="223">
        <f t="shared" si="117"/>
        <v>4500</v>
      </c>
    </row>
    <row r="490" spans="1:12">
      <c r="A490" s="91"/>
      <c r="B490" s="97"/>
      <c r="C490" s="93"/>
      <c r="D490" s="20"/>
      <c r="E490" s="20"/>
      <c r="F490" s="20"/>
      <c r="G490" s="20"/>
      <c r="H490" s="20"/>
      <c r="I490" s="20"/>
      <c r="J490" s="20"/>
      <c r="K490" s="20"/>
      <c r="L490" s="20"/>
    </row>
    <row r="491" spans="1:12" ht="25.5">
      <c r="A491" s="91"/>
      <c r="B491" s="97">
        <v>0.20200000000000001</v>
      </c>
      <c r="C491" s="93" t="s">
        <v>184</v>
      </c>
      <c r="D491" s="20"/>
      <c r="E491" s="20"/>
      <c r="F491" s="20"/>
      <c r="G491" s="20"/>
      <c r="H491" s="20"/>
      <c r="I491" s="20"/>
      <c r="J491" s="20"/>
      <c r="K491" s="20"/>
      <c r="L491" s="20"/>
    </row>
    <row r="492" spans="1:12" ht="25.5">
      <c r="A492" s="91"/>
      <c r="B492" s="95">
        <v>62</v>
      </c>
      <c r="C492" s="67" t="s">
        <v>217</v>
      </c>
      <c r="D492" s="20"/>
      <c r="E492" s="20"/>
      <c r="F492" s="20"/>
      <c r="G492" s="20"/>
      <c r="H492" s="20"/>
      <c r="I492" s="20"/>
      <c r="J492" s="20"/>
      <c r="K492" s="20"/>
      <c r="L492" s="20"/>
    </row>
    <row r="493" spans="1:12">
      <c r="A493" s="91"/>
      <c r="B493" s="267" t="s">
        <v>185</v>
      </c>
      <c r="C493" s="67" t="s">
        <v>182</v>
      </c>
      <c r="D493" s="24">
        <v>0</v>
      </c>
      <c r="E493" s="24">
        <v>0</v>
      </c>
      <c r="F493" s="24">
        <v>0</v>
      </c>
      <c r="G493" s="227">
        <v>1000</v>
      </c>
      <c r="H493" s="24">
        <v>0</v>
      </c>
      <c r="I493" s="25">
        <v>1000</v>
      </c>
      <c r="J493" s="24">
        <v>0</v>
      </c>
      <c r="K493" s="227">
        <v>1000</v>
      </c>
      <c r="L493" s="19">
        <f>SUM(J493:K493)</f>
        <v>1000</v>
      </c>
    </row>
    <row r="494" spans="1:12" ht="25.5">
      <c r="A494" s="94" t="s">
        <v>29</v>
      </c>
      <c r="B494" s="98">
        <v>62</v>
      </c>
      <c r="C494" s="67" t="s">
        <v>217</v>
      </c>
      <c r="D494" s="24">
        <f t="shared" ref="D494:L494" si="118">D493</f>
        <v>0</v>
      </c>
      <c r="E494" s="24">
        <f t="shared" si="118"/>
        <v>0</v>
      </c>
      <c r="F494" s="24">
        <f t="shared" si="118"/>
        <v>0</v>
      </c>
      <c r="G494" s="227">
        <f t="shared" si="118"/>
        <v>1000</v>
      </c>
      <c r="H494" s="24">
        <f t="shared" si="118"/>
        <v>0</v>
      </c>
      <c r="I494" s="25">
        <f t="shared" si="118"/>
        <v>1000</v>
      </c>
      <c r="J494" s="24">
        <f t="shared" si="118"/>
        <v>0</v>
      </c>
      <c r="K494" s="227">
        <f t="shared" si="118"/>
        <v>1000</v>
      </c>
      <c r="L494" s="227">
        <f t="shared" si="118"/>
        <v>1000</v>
      </c>
    </row>
    <row r="495" spans="1:12" ht="25.5">
      <c r="A495" s="91" t="s">
        <v>29</v>
      </c>
      <c r="B495" s="97">
        <v>0.20200000000000001</v>
      </c>
      <c r="C495" s="93" t="s">
        <v>184</v>
      </c>
      <c r="D495" s="202">
        <f t="shared" ref="D495:L495" si="119">D493</f>
        <v>0</v>
      </c>
      <c r="E495" s="202">
        <f t="shared" si="119"/>
        <v>0</v>
      </c>
      <c r="F495" s="202">
        <f t="shared" si="119"/>
        <v>0</v>
      </c>
      <c r="G495" s="223">
        <f t="shared" si="119"/>
        <v>1000</v>
      </c>
      <c r="H495" s="202">
        <f t="shared" si="119"/>
        <v>0</v>
      </c>
      <c r="I495" s="203">
        <f t="shared" si="119"/>
        <v>1000</v>
      </c>
      <c r="J495" s="202">
        <f t="shared" si="119"/>
        <v>0</v>
      </c>
      <c r="K495" s="223">
        <f>K493</f>
        <v>1000</v>
      </c>
      <c r="L495" s="223">
        <f t="shared" si="119"/>
        <v>1000</v>
      </c>
    </row>
    <row r="496" spans="1:12">
      <c r="A496" s="94" t="s">
        <v>29</v>
      </c>
      <c r="B496" s="92">
        <v>7610</v>
      </c>
      <c r="C496" s="93" t="s">
        <v>18</v>
      </c>
      <c r="D496" s="32">
        <f t="shared" ref="D496:L496" si="120">D495+D489</f>
        <v>0</v>
      </c>
      <c r="E496" s="33">
        <f t="shared" si="120"/>
        <v>1110</v>
      </c>
      <c r="F496" s="32">
        <f t="shared" si="120"/>
        <v>0</v>
      </c>
      <c r="G496" s="224">
        <f t="shared" si="120"/>
        <v>4000</v>
      </c>
      <c r="H496" s="32">
        <f t="shared" si="120"/>
        <v>0</v>
      </c>
      <c r="I496" s="33">
        <f t="shared" si="120"/>
        <v>4000</v>
      </c>
      <c r="J496" s="32">
        <f t="shared" si="120"/>
        <v>0</v>
      </c>
      <c r="K496" s="224">
        <f t="shared" si="120"/>
        <v>5500</v>
      </c>
      <c r="L496" s="224">
        <f t="shared" si="120"/>
        <v>5500</v>
      </c>
    </row>
    <row r="497" spans="1:12">
      <c r="A497" s="99" t="s">
        <v>29</v>
      </c>
      <c r="B497" s="100"/>
      <c r="C497" s="101" t="s">
        <v>156</v>
      </c>
      <c r="D497" s="202">
        <f t="shared" ref="D497:L497" si="121">D496+D482+D425</f>
        <v>0</v>
      </c>
      <c r="E497" s="223">
        <f t="shared" si="121"/>
        <v>712285</v>
      </c>
      <c r="F497" s="202">
        <f t="shared" si="121"/>
        <v>0</v>
      </c>
      <c r="G497" s="223">
        <f t="shared" si="121"/>
        <v>771917</v>
      </c>
      <c r="H497" s="202">
        <f t="shared" si="121"/>
        <v>0</v>
      </c>
      <c r="I497" s="203">
        <f t="shared" si="121"/>
        <v>771917</v>
      </c>
      <c r="J497" s="202">
        <f t="shared" si="121"/>
        <v>0</v>
      </c>
      <c r="K497" s="223">
        <f t="shared" si="121"/>
        <v>895498</v>
      </c>
      <c r="L497" s="223">
        <f t="shared" si="121"/>
        <v>895498</v>
      </c>
    </row>
    <row r="498" spans="1:12" ht="13.5">
      <c r="A498" s="99" t="s">
        <v>29</v>
      </c>
      <c r="B498" s="198"/>
      <c r="C498" s="199" t="s">
        <v>21</v>
      </c>
      <c r="D498" s="205">
        <f t="shared" ref="D498:L498" si="122">D482+D425</f>
        <v>0</v>
      </c>
      <c r="E498" s="225">
        <f t="shared" si="122"/>
        <v>711175</v>
      </c>
      <c r="F498" s="205">
        <f t="shared" si="122"/>
        <v>0</v>
      </c>
      <c r="G498" s="225">
        <f t="shared" si="122"/>
        <v>767917</v>
      </c>
      <c r="H498" s="205">
        <f t="shared" si="122"/>
        <v>0</v>
      </c>
      <c r="I498" s="206">
        <f t="shared" si="122"/>
        <v>767917</v>
      </c>
      <c r="J498" s="205">
        <f t="shared" si="122"/>
        <v>0</v>
      </c>
      <c r="K498" s="225">
        <f t="shared" si="122"/>
        <v>889998</v>
      </c>
      <c r="L498" s="225">
        <f t="shared" si="122"/>
        <v>889998</v>
      </c>
    </row>
    <row r="499" spans="1:12">
      <c r="A499" s="99" t="s">
        <v>29</v>
      </c>
      <c r="B499" s="102"/>
      <c r="C499" s="103" t="s">
        <v>22</v>
      </c>
      <c r="D499" s="202">
        <f t="shared" ref="D499:L499" si="123">D496</f>
        <v>0</v>
      </c>
      <c r="E499" s="203">
        <f t="shared" si="123"/>
        <v>1110</v>
      </c>
      <c r="F499" s="202">
        <f t="shared" si="123"/>
        <v>0</v>
      </c>
      <c r="G499" s="223">
        <f t="shared" si="123"/>
        <v>4000</v>
      </c>
      <c r="H499" s="202">
        <f t="shared" si="123"/>
        <v>0</v>
      </c>
      <c r="I499" s="203">
        <f t="shared" si="123"/>
        <v>4000</v>
      </c>
      <c r="J499" s="202">
        <f t="shared" si="123"/>
        <v>0</v>
      </c>
      <c r="K499" s="223">
        <f>K496</f>
        <v>5500</v>
      </c>
      <c r="L499" s="223">
        <f t="shared" si="123"/>
        <v>5500</v>
      </c>
    </row>
    <row r="500" spans="1:12">
      <c r="A500" s="99" t="s">
        <v>29</v>
      </c>
      <c r="B500" s="100"/>
      <c r="C500" s="101" t="s">
        <v>186</v>
      </c>
      <c r="D500" s="30">
        <f t="shared" ref="D500:L500" si="124">D497+D371</f>
        <v>18639</v>
      </c>
      <c r="E500" s="226">
        <f t="shared" si="124"/>
        <v>10520369</v>
      </c>
      <c r="F500" s="30">
        <f t="shared" si="124"/>
        <v>54700</v>
      </c>
      <c r="G500" s="226">
        <f t="shared" si="124"/>
        <v>13654080</v>
      </c>
      <c r="H500" s="30">
        <f t="shared" si="124"/>
        <v>54700</v>
      </c>
      <c r="I500" s="226">
        <f t="shared" si="124"/>
        <v>13767842</v>
      </c>
      <c r="J500" s="30">
        <f t="shared" si="124"/>
        <v>34800</v>
      </c>
      <c r="K500" s="226">
        <f t="shared" si="124"/>
        <v>14855805</v>
      </c>
      <c r="L500" s="226">
        <f t="shared" si="124"/>
        <v>14890605</v>
      </c>
    </row>
    <row r="501" spans="1:12" ht="13.5">
      <c r="A501" s="99" t="s">
        <v>29</v>
      </c>
      <c r="B501" s="198"/>
      <c r="C501" s="199" t="s">
        <v>21</v>
      </c>
      <c r="D501" s="205">
        <f t="shared" ref="D501:L501" si="125">D482+D425+D372</f>
        <v>0</v>
      </c>
      <c r="E501" s="225">
        <f t="shared" si="125"/>
        <v>2840405</v>
      </c>
      <c r="F501" s="205">
        <f t="shared" si="125"/>
        <v>0</v>
      </c>
      <c r="G501" s="225">
        <f t="shared" si="125"/>
        <v>2975096</v>
      </c>
      <c r="H501" s="205">
        <f t="shared" si="125"/>
        <v>0</v>
      </c>
      <c r="I501" s="206">
        <f t="shared" si="125"/>
        <v>2975096</v>
      </c>
      <c r="J501" s="205">
        <f t="shared" si="125"/>
        <v>0</v>
      </c>
      <c r="K501" s="225">
        <f t="shared" si="125"/>
        <v>3429025</v>
      </c>
      <c r="L501" s="225">
        <f t="shared" si="125"/>
        <v>3429025</v>
      </c>
    </row>
    <row r="502" spans="1:12">
      <c r="A502" s="99" t="s">
        <v>29</v>
      </c>
      <c r="B502" s="102"/>
      <c r="C502" s="103" t="s">
        <v>22</v>
      </c>
      <c r="D502" s="25">
        <f t="shared" ref="D502:L502" si="126">D500-D501</f>
        <v>18639</v>
      </c>
      <c r="E502" s="227">
        <f t="shared" si="126"/>
        <v>7679964</v>
      </c>
      <c r="F502" s="203">
        <f t="shared" si="126"/>
        <v>54700</v>
      </c>
      <c r="G502" s="227">
        <f t="shared" si="126"/>
        <v>10678984</v>
      </c>
      <c r="H502" s="25">
        <f t="shared" si="126"/>
        <v>54700</v>
      </c>
      <c r="I502" s="227">
        <f t="shared" si="126"/>
        <v>10792746</v>
      </c>
      <c r="J502" s="203">
        <f t="shared" si="126"/>
        <v>34800</v>
      </c>
      <c r="K502" s="227">
        <f t="shared" si="126"/>
        <v>11426780</v>
      </c>
      <c r="L502" s="227">
        <f t="shared" si="126"/>
        <v>11461580</v>
      </c>
    </row>
    <row r="503" spans="1:12">
      <c r="A503" s="91"/>
      <c r="B503" s="104"/>
      <c r="C503" s="105"/>
      <c r="D503" s="23"/>
      <c r="E503" s="242"/>
      <c r="F503" s="23"/>
      <c r="G503" s="242"/>
      <c r="H503" s="23"/>
      <c r="I503" s="242"/>
      <c r="J503" s="23"/>
      <c r="K503" s="242"/>
      <c r="L503" s="242"/>
    </row>
    <row r="504" spans="1:12" ht="25.5">
      <c r="A504" s="42" t="s">
        <v>267</v>
      </c>
      <c r="B504" s="73">
        <v>2049</v>
      </c>
      <c r="C504" s="63" t="s">
        <v>277</v>
      </c>
      <c r="D504" s="22">
        <v>0</v>
      </c>
      <c r="E504" s="20">
        <v>5</v>
      </c>
      <c r="F504" s="22">
        <v>0</v>
      </c>
      <c r="G504" s="22">
        <v>0</v>
      </c>
      <c r="H504" s="22">
        <v>0</v>
      </c>
      <c r="I504" s="22">
        <v>0</v>
      </c>
      <c r="J504" s="22">
        <v>0</v>
      </c>
      <c r="K504" s="22">
        <v>0</v>
      </c>
      <c r="L504" s="22">
        <v>0</v>
      </c>
    </row>
    <row r="505" spans="1:12" ht="25.5">
      <c r="A505" s="42" t="s">
        <v>267</v>
      </c>
      <c r="B505" s="73">
        <v>2071</v>
      </c>
      <c r="C505" s="63" t="s">
        <v>274</v>
      </c>
      <c r="D505" s="22">
        <v>0</v>
      </c>
      <c r="E505" s="23">
        <v>2478</v>
      </c>
      <c r="F505" s="22">
        <v>0</v>
      </c>
      <c r="G505" s="22">
        <v>0</v>
      </c>
      <c r="H505" s="22">
        <v>0</v>
      </c>
      <c r="I505" s="22">
        <v>0</v>
      </c>
      <c r="J505" s="22">
        <v>0</v>
      </c>
      <c r="K505" s="22">
        <v>0</v>
      </c>
      <c r="L505" s="22">
        <v>0</v>
      </c>
    </row>
    <row r="506" spans="1:12">
      <c r="A506" s="60"/>
      <c r="B506" s="106"/>
      <c r="C506" s="80"/>
      <c r="D506" s="19"/>
      <c r="E506" s="19"/>
      <c r="F506" s="19"/>
      <c r="G506" s="19"/>
      <c r="H506" s="19"/>
      <c r="I506" s="19"/>
      <c r="J506" s="19"/>
      <c r="K506" s="19"/>
      <c r="L506" s="19"/>
    </row>
  </sheetData>
  <autoFilter ref="A27:L506"/>
  <mergeCells count="11">
    <mergeCell ref="A1:L1"/>
    <mergeCell ref="A2:L2"/>
    <mergeCell ref="J25:L25"/>
    <mergeCell ref="J26:L26"/>
    <mergeCell ref="F8:J8"/>
    <mergeCell ref="D26:E26"/>
    <mergeCell ref="D25:E25"/>
    <mergeCell ref="F25:G25"/>
    <mergeCell ref="F26:G26"/>
    <mergeCell ref="H25:I25"/>
    <mergeCell ref="H26:I2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4" fitToHeight="0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dem10</vt:lpstr>
      <vt:lpstr>Chart1</vt:lpstr>
      <vt:lpstr>Chart2</vt:lpstr>
      <vt:lpstr>'dem10'!cess</vt:lpstr>
      <vt:lpstr>'dem10'!debt</vt:lpstr>
      <vt:lpstr>'dem10'!debt1</vt:lpstr>
      <vt:lpstr>'dem10'!financecharged</vt:lpstr>
      <vt:lpstr>'dem10'!financevoted</vt:lpstr>
      <vt:lpstr>'dem10'!interest</vt:lpstr>
      <vt:lpstr>'dem10'!it</vt:lpstr>
      <vt:lpstr>'dem10'!loans</vt:lpstr>
      <vt:lpstr>'dem10'!lotteries</vt:lpstr>
      <vt:lpstr>'dem10'!lottery</vt:lpstr>
      <vt:lpstr>'dem10'!lottery1</vt:lpstr>
      <vt:lpstr>'dem10'!lottery2</vt:lpstr>
      <vt:lpstr>'dem10'!mgs</vt:lpstr>
      <vt:lpstr>'dem10'!np</vt:lpstr>
      <vt:lpstr>'dem10'!pao</vt:lpstr>
      <vt:lpstr>'dem10'!penrec</vt:lpstr>
      <vt:lpstr>'dem10'!pension</vt:lpstr>
      <vt:lpstr>'dem10'!Print_Area</vt:lpstr>
      <vt:lpstr>'dem10'!Print_Titles</vt:lpstr>
      <vt:lpstr>'dem10'!sgs</vt:lpstr>
      <vt:lpstr>'dem10'!sinking</vt:lpstr>
      <vt:lpstr>'dem10'!social</vt:lpstr>
      <vt:lpstr>'dem10'!SocialSecurity</vt:lpstr>
      <vt:lpstr>'dem10'!st</vt:lpstr>
      <vt:lpstr>'dem10'!stamps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2014-06-13T16:52:03Z</cp:lastPrinted>
  <dcterms:created xsi:type="dcterms:W3CDTF">2004-06-02T16:13:46Z</dcterms:created>
  <dcterms:modified xsi:type="dcterms:W3CDTF">2014-06-16T06:10:05Z</dcterms:modified>
</cp:coreProperties>
</file>