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45" yWindow="-90" windowWidth="6375" windowHeight="7320"/>
  </bookViews>
  <sheets>
    <sheet name="dem13" sheetId="4" r:id="rId1"/>
    <sheet name="Sheet1" sheetId="5" r:id="rId2"/>
  </sheets>
  <definedNames>
    <definedName name="__123Graph_D" hidden="1">#REF!</definedName>
    <definedName name="_xlnm._FilterDatabase" localSheetId="0" hidden="1">'dem13'!$A$17:$L$712</definedName>
    <definedName name="_rec1">#REF!</definedName>
    <definedName name="_Regression_Int" localSheetId="0" hidden="1">1</definedName>
    <definedName name="ahcap">#REF!</definedName>
    <definedName name="censusrec">#REF!</definedName>
    <definedName name="charged">#REF!</definedName>
    <definedName name="css" localSheetId="0">'dem13'!$D$632:$L$632</definedName>
    <definedName name="cssrec" localSheetId="0">'dem13'!#REF!</definedName>
    <definedName name="da">#REF!</definedName>
    <definedName name="ee">#REF!</definedName>
    <definedName name="fishcap">#REF!</definedName>
    <definedName name="Fishrev">#REF!</definedName>
    <definedName name="fw" localSheetId="0">'dem13'!$D$603:$L$603</definedName>
    <definedName name="fwl">#REF!</definedName>
    <definedName name="fwlcap">#REF!</definedName>
    <definedName name="fwlrec">#REF!</definedName>
    <definedName name="health" localSheetId="0">'dem13'!$D$459:$L$459</definedName>
    <definedName name="healthcap" localSheetId="0">'dem13'!$D$705:$L$705</definedName>
    <definedName name="healthrec" localSheetId="0">'dem13'!$D$709:$L$709</definedName>
    <definedName name="healthrec2" localSheetId="0">'dem13'!#REF!</definedName>
    <definedName name="healthrec3" localSheetId="0">'dem13'!#REF!</definedName>
    <definedName name="housing" localSheetId="0">'dem13'!$D$619:$L$619</definedName>
    <definedName name="housing">#REF!</definedName>
    <definedName name="housingcap">#REF!</definedName>
    <definedName name="justice">#REF!</definedName>
    <definedName name="loan" localSheetId="0">'dem13'!#REF!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'dem13'!#REF!</definedName>
    <definedName name="np">#REF!</definedName>
    <definedName name="Nutrition">#REF!</definedName>
    <definedName name="oges">#REF!</definedName>
    <definedName name="pension">#REF!</definedName>
    <definedName name="_xlnm.Print_Area" localSheetId="0">'dem13'!$A$1:$L$713</definedName>
    <definedName name="_xlnm.Print_Titles" localSheetId="0">'dem13'!$14:$17</definedName>
    <definedName name="pw" localSheetId="0">'dem13'!$D$37:$L$37</definedName>
    <definedName name="pw">#REF!</definedName>
    <definedName name="pwcap">#REF!</definedName>
    <definedName name="pwrec" localSheetId="0">'dem13'!#REF!</definedName>
    <definedName name="rec" localSheetId="0">'dem13'!#REF!</definedName>
    <definedName name="rec">#REF!</definedName>
    <definedName name="reform">#REF!</definedName>
    <definedName name="revise" localSheetId="0">'dem13'!#REF!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'dem13'!#REF!</definedName>
    <definedName name="swc">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Cols" localSheetId="0" hidden="1">'dem13'!#REF!</definedName>
    <definedName name="Z_239EE218_578E_4317_BEED_14D5D7089E27_.wvu.FilterData" localSheetId="0" hidden="1">'dem13'!$A$1:$L$666</definedName>
    <definedName name="Z_239EE218_578E_4317_BEED_14D5D7089E27_.wvu.PrintArea" localSheetId="0" hidden="1">'dem13'!$A$1:$L$666</definedName>
    <definedName name="Z_239EE218_578E_4317_BEED_14D5D7089E27_.wvu.PrintTitles" localSheetId="0" hidden="1">'dem13'!$14:$17</definedName>
    <definedName name="Z_302A3EA3_AE96_11D5_A646_0050BA3D7AFD_.wvu.Cols" localSheetId="0" hidden="1">'dem13'!#REF!</definedName>
    <definedName name="Z_302A3EA3_AE96_11D5_A646_0050BA3D7AFD_.wvu.FilterData" localSheetId="0" hidden="1">'dem13'!$A$1:$L$666</definedName>
    <definedName name="Z_302A3EA3_AE96_11D5_A646_0050BA3D7AFD_.wvu.PrintArea" localSheetId="0" hidden="1">'dem13'!$A$1:$L$666</definedName>
    <definedName name="Z_302A3EA3_AE96_11D5_A646_0050BA3D7AFD_.wvu.PrintTitles" localSheetId="0" hidden="1">'dem13'!$14:$17</definedName>
    <definedName name="Z_36DBA021_0ECB_11D4_8064_004005726899_.wvu.Cols" localSheetId="0" hidden="1">'dem13'!#REF!</definedName>
    <definedName name="Z_36DBA021_0ECB_11D4_8064_004005726899_.wvu.FilterData" localSheetId="0" hidden="1">'dem13'!$C$19:$C$621</definedName>
    <definedName name="Z_36DBA021_0ECB_11D4_8064_004005726899_.wvu.PrintArea" localSheetId="0" hidden="1">'dem13'!$A$1:$L$666</definedName>
    <definedName name="Z_36DBA021_0ECB_11D4_8064_004005726899_.wvu.PrintTitles" localSheetId="0" hidden="1">'dem13'!$14:$17</definedName>
    <definedName name="Z_93EBE921_AE91_11D5_8685_004005726899_.wvu.Cols" localSheetId="0" hidden="1">'dem13'!#REF!</definedName>
    <definedName name="Z_93EBE921_AE91_11D5_8685_004005726899_.wvu.FilterData" localSheetId="0" hidden="1">'dem13'!$C$19:$C$621</definedName>
    <definedName name="Z_93EBE921_AE91_11D5_8685_004005726899_.wvu.PrintArea" localSheetId="0" hidden="1">'dem13'!$A$1:$L$666</definedName>
    <definedName name="Z_93EBE921_AE91_11D5_8685_004005726899_.wvu.PrintTitles" localSheetId="0" hidden="1">'dem13'!$14:$17</definedName>
    <definedName name="Z_94DA79C1_0FDE_11D5_9579_000021DAEEA2_.wvu.Cols" localSheetId="0" hidden="1">'dem13'!#REF!</definedName>
    <definedName name="Z_94DA79C1_0FDE_11D5_9579_000021DAEEA2_.wvu.FilterData" localSheetId="0" hidden="1">'dem13'!$C$19:$C$621</definedName>
    <definedName name="Z_94DA79C1_0FDE_11D5_9579_000021DAEEA2_.wvu.PrintArea" localSheetId="0" hidden="1">'dem13'!$A$1:$L$666</definedName>
    <definedName name="Z_94DA79C1_0FDE_11D5_9579_000021DAEEA2_.wvu.PrintTitles" localSheetId="0" hidden="1">'dem13'!$14:$17</definedName>
    <definedName name="Z_ABD99FA4_164C_11D6_A646_0050BA3D7AFD_.wvu.FilterData" localSheetId="0" hidden="1">'dem13'!$C$19:$C$621</definedName>
    <definedName name="Z_ABD99FA5_164C_11D6_A646_0050BA3D7AFD_.wvu.FilterData" localSheetId="0" hidden="1">'dem13'!$C$19:$C$621</definedName>
    <definedName name="Z_B4CB0972_161F_11D5_8064_004005726899_.wvu.FilterData" localSheetId="0" hidden="1">'dem13'!$C$19:$C$621</definedName>
    <definedName name="Z_B4CB098C_161F_11D5_8064_004005726899_.wvu.FilterData" localSheetId="0" hidden="1">'dem13'!$C$19:$C$621</definedName>
    <definedName name="Z_B4CB0999_161F_11D5_8064_004005726899_.wvu.FilterData" localSheetId="0" hidden="1">'dem13'!$C$19:$C$621</definedName>
    <definedName name="Z_C868F8C3_16D7_11D5_A68D_81D6213F5331_.wvu.Cols" localSheetId="0" hidden="1">'dem13'!#REF!</definedName>
    <definedName name="Z_C868F8C3_16D7_11D5_A68D_81D6213F5331_.wvu.FilterData" localSheetId="0" hidden="1">'dem13'!$C$19:$C$621</definedName>
    <definedName name="Z_C868F8C3_16D7_11D5_A68D_81D6213F5331_.wvu.PrintArea" localSheetId="0" hidden="1">'dem13'!$A$1:$L$666</definedName>
    <definedName name="Z_C868F8C3_16D7_11D5_A68D_81D6213F5331_.wvu.PrintTitles" localSheetId="0" hidden="1">'dem13'!$14:$17</definedName>
    <definedName name="Z_E5DF37BD_125C_11D5_8DC4_D0F5D88B3549_.wvu.Cols" localSheetId="0" hidden="1">'dem13'!#REF!</definedName>
    <definedName name="Z_E5DF37BD_125C_11D5_8DC4_D0F5D88B3549_.wvu.FilterData" localSheetId="0" hidden="1">'dem13'!$C$19:$C$621</definedName>
    <definedName name="Z_E5DF37BD_125C_11D5_8DC4_D0F5D88B3549_.wvu.PrintArea" localSheetId="0" hidden="1">'dem13'!$A$1:$L$666</definedName>
    <definedName name="Z_E5DF37BD_125C_11D5_8DC4_D0F5D88B3549_.wvu.PrintTitles" localSheetId="0" hidden="1">'dem13'!$14:$17</definedName>
    <definedName name="Z_F8ADACC1_164E_11D6_B603_000021DAEEA2_.wvu.Cols" localSheetId="0" hidden="1">'dem13'!#REF!</definedName>
    <definedName name="Z_F8ADACC1_164E_11D6_B603_000021DAEEA2_.wvu.FilterData" localSheetId="0" hidden="1">'dem13'!$C$19:$C$621</definedName>
    <definedName name="Z_F8ADACC1_164E_11D6_B603_000021DAEEA2_.wvu.PrintArea" localSheetId="0" hidden="1">'dem13'!$A$1:$L$666</definedName>
    <definedName name="Z_F8ADACC1_164E_11D6_B603_000021DAEEA2_.wvu.PrintTitles" localSheetId="0" hidden="1">'dem13'!$14:$17</definedName>
  </definedNames>
  <calcPr calcId="125725"/>
</workbook>
</file>

<file path=xl/calcChain.xml><?xml version="1.0" encoding="utf-8"?>
<calcChain xmlns="http://schemas.openxmlformats.org/spreadsheetml/2006/main">
  <c r="D409" i="4"/>
  <c r="E409"/>
  <c r="F409"/>
  <c r="G409"/>
  <c r="H409"/>
  <c r="I409"/>
  <c r="J409"/>
  <c r="K409"/>
  <c r="D534"/>
  <c r="D629"/>
  <c r="E629"/>
  <c r="F629"/>
  <c r="G629"/>
  <c r="H629"/>
  <c r="I629"/>
  <c r="J629"/>
  <c r="K629"/>
  <c r="D386"/>
  <c r="E386"/>
  <c r="F386"/>
  <c r="G386"/>
  <c r="H386"/>
  <c r="I386"/>
  <c r="J386"/>
  <c r="K386"/>
  <c r="L385"/>
  <c r="D271" l="1"/>
  <c r="E271"/>
  <c r="F271"/>
  <c r="G271"/>
  <c r="H271"/>
  <c r="I271"/>
  <c r="J271"/>
  <c r="K271"/>
  <c r="D205"/>
  <c r="E205"/>
  <c r="F205"/>
  <c r="G205"/>
  <c r="H205"/>
  <c r="I205"/>
  <c r="J205"/>
  <c r="K205"/>
  <c r="L178" l="1"/>
  <c r="L179" s="1"/>
  <c r="D179"/>
  <c r="E179"/>
  <c r="F179"/>
  <c r="G179"/>
  <c r="H179"/>
  <c r="I179"/>
  <c r="J179"/>
  <c r="K179"/>
  <c r="K698" l="1"/>
  <c r="J698"/>
  <c r="I698"/>
  <c r="H698"/>
  <c r="G698"/>
  <c r="F698"/>
  <c r="E698"/>
  <c r="D698"/>
  <c r="L697"/>
  <c r="L696"/>
  <c r="K702"/>
  <c r="J702"/>
  <c r="I702"/>
  <c r="H702"/>
  <c r="G702"/>
  <c r="F702"/>
  <c r="E702"/>
  <c r="D702"/>
  <c r="L701"/>
  <c r="K683"/>
  <c r="J683"/>
  <c r="I683"/>
  <c r="H683"/>
  <c r="G683"/>
  <c r="F683"/>
  <c r="E683"/>
  <c r="D683"/>
  <c r="L682"/>
  <c r="L683" s="1"/>
  <c r="L689"/>
  <c r="L686"/>
  <c r="K675"/>
  <c r="I675"/>
  <c r="H675"/>
  <c r="G675"/>
  <c r="F675"/>
  <c r="E675"/>
  <c r="D675"/>
  <c r="J674"/>
  <c r="L674" s="1"/>
  <c r="L673"/>
  <c r="K668"/>
  <c r="K669" s="1"/>
  <c r="J668"/>
  <c r="J669" s="1"/>
  <c r="I668"/>
  <c r="I669" s="1"/>
  <c r="H668"/>
  <c r="H669" s="1"/>
  <c r="G668"/>
  <c r="G669" s="1"/>
  <c r="F668"/>
  <c r="F669" s="1"/>
  <c r="E668"/>
  <c r="E669" s="1"/>
  <c r="D668"/>
  <c r="D669" s="1"/>
  <c r="L667"/>
  <c r="K662"/>
  <c r="K663" s="1"/>
  <c r="J662"/>
  <c r="J663" s="1"/>
  <c r="I662"/>
  <c r="I663" s="1"/>
  <c r="H662"/>
  <c r="H663" s="1"/>
  <c r="G662"/>
  <c r="G663" s="1"/>
  <c r="F662"/>
  <c r="F663" s="1"/>
  <c r="E662"/>
  <c r="E663" s="1"/>
  <c r="D662"/>
  <c r="D663" s="1"/>
  <c r="L661"/>
  <c r="L660"/>
  <c r="K653"/>
  <c r="J653"/>
  <c r="I653"/>
  <c r="H653"/>
  <c r="G653"/>
  <c r="F653"/>
  <c r="E653"/>
  <c r="D653"/>
  <c r="L652"/>
  <c r="L702" l="1"/>
  <c r="J675"/>
  <c r="G703"/>
  <c r="K703"/>
  <c r="D703"/>
  <c r="H703"/>
  <c r="E703"/>
  <c r="I703"/>
  <c r="L698"/>
  <c r="L668"/>
  <c r="L669" s="1"/>
  <c r="L690"/>
  <c r="K690" s="1"/>
  <c r="K691" s="1"/>
  <c r="F703"/>
  <c r="J703"/>
  <c r="J690"/>
  <c r="L675"/>
  <c r="L662"/>
  <c r="L663" s="1"/>
  <c r="K647"/>
  <c r="K648" s="1"/>
  <c r="J647"/>
  <c r="J648" s="1"/>
  <c r="I647"/>
  <c r="H647"/>
  <c r="G647"/>
  <c r="F647"/>
  <c r="E647"/>
  <c r="D647"/>
  <c r="L646"/>
  <c r="L645"/>
  <c r="L644"/>
  <c r="L643"/>
  <c r="L642"/>
  <c r="L641"/>
  <c r="L640"/>
  <c r="L703" l="1"/>
  <c r="I648"/>
  <c r="H648" s="1"/>
  <c r="L691"/>
  <c r="I690"/>
  <c r="J691"/>
  <c r="G648"/>
  <c r="F648" s="1"/>
  <c r="E648" s="1"/>
  <c r="D648" s="1"/>
  <c r="L647"/>
  <c r="L648" s="1"/>
  <c r="K630"/>
  <c r="J630"/>
  <c r="I630"/>
  <c r="H630"/>
  <c r="G630"/>
  <c r="F630"/>
  <c r="E630"/>
  <c r="D630"/>
  <c r="L628"/>
  <c r="L627"/>
  <c r="L626"/>
  <c r="L625"/>
  <c r="K616"/>
  <c r="J616"/>
  <c r="I616"/>
  <c r="H616"/>
  <c r="G616"/>
  <c r="F616"/>
  <c r="E616"/>
  <c r="D616"/>
  <c r="L615"/>
  <c r="L616" s="1"/>
  <c r="K611"/>
  <c r="J611"/>
  <c r="I611"/>
  <c r="H611"/>
  <c r="G611"/>
  <c r="F611"/>
  <c r="E611"/>
  <c r="D611"/>
  <c r="L610"/>
  <c r="L629" l="1"/>
  <c r="D617"/>
  <c r="H617"/>
  <c r="E617"/>
  <c r="I617"/>
  <c r="G617"/>
  <c r="K617"/>
  <c r="F617"/>
  <c r="J617"/>
  <c r="H690"/>
  <c r="I691"/>
  <c r="L611"/>
  <c r="L617" s="1"/>
  <c r="L630"/>
  <c r="K592"/>
  <c r="J592"/>
  <c r="I592"/>
  <c r="H592"/>
  <c r="G592"/>
  <c r="F592"/>
  <c r="E592"/>
  <c r="D592"/>
  <c r="D593" s="1"/>
  <c r="L591"/>
  <c r="L590"/>
  <c r="K600"/>
  <c r="K601" s="1"/>
  <c r="J600"/>
  <c r="J601" s="1"/>
  <c r="I600"/>
  <c r="I601" s="1"/>
  <c r="H600"/>
  <c r="H601" s="1"/>
  <c r="G600"/>
  <c r="G601" s="1"/>
  <c r="F600"/>
  <c r="F601" s="1"/>
  <c r="E600"/>
  <c r="E601" s="1"/>
  <c r="D600"/>
  <c r="L599"/>
  <c r="L598"/>
  <c r="L597"/>
  <c r="K557"/>
  <c r="J557"/>
  <c r="I557"/>
  <c r="H557"/>
  <c r="G557"/>
  <c r="F557"/>
  <c r="E557"/>
  <c r="D557"/>
  <c r="L556"/>
  <c r="L555"/>
  <c r="K552"/>
  <c r="J552"/>
  <c r="I552"/>
  <c r="H552"/>
  <c r="G552"/>
  <c r="F552"/>
  <c r="E552"/>
  <c r="D552"/>
  <c r="L551"/>
  <c r="L550"/>
  <c r="K547"/>
  <c r="J547"/>
  <c r="I547"/>
  <c r="H547"/>
  <c r="G547"/>
  <c r="F547"/>
  <c r="E547"/>
  <c r="D547"/>
  <c r="L546"/>
  <c r="L545"/>
  <c r="K542"/>
  <c r="J542"/>
  <c r="I542"/>
  <c r="H542"/>
  <c r="G542"/>
  <c r="F542"/>
  <c r="E542"/>
  <c r="D542"/>
  <c r="L541"/>
  <c r="L540"/>
  <c r="K583"/>
  <c r="J583"/>
  <c r="I583"/>
  <c r="H583"/>
  <c r="G583"/>
  <c r="F583"/>
  <c r="E583"/>
  <c r="D583"/>
  <c r="L582"/>
  <c r="L581"/>
  <c r="L580"/>
  <c r="K577"/>
  <c r="J577"/>
  <c r="I577"/>
  <c r="H577"/>
  <c r="G577"/>
  <c r="F577"/>
  <c r="E577"/>
  <c r="D577"/>
  <c r="L576"/>
  <c r="L575"/>
  <c r="L574"/>
  <c r="K571"/>
  <c r="J571"/>
  <c r="I571"/>
  <c r="H571"/>
  <c r="G571"/>
  <c r="F571"/>
  <c r="E571"/>
  <c r="D571"/>
  <c r="L570"/>
  <c r="L569"/>
  <c r="L568"/>
  <c r="K565"/>
  <c r="J565"/>
  <c r="I565"/>
  <c r="H565"/>
  <c r="G565"/>
  <c r="F565"/>
  <c r="E565"/>
  <c r="D565"/>
  <c r="L564"/>
  <c r="L563"/>
  <c r="L562"/>
  <c r="D535"/>
  <c r="K534"/>
  <c r="J534"/>
  <c r="I534"/>
  <c r="H534"/>
  <c r="G534"/>
  <c r="F534"/>
  <c r="E534"/>
  <c r="L533"/>
  <c r="L532"/>
  <c r="L529"/>
  <c r="L528"/>
  <c r="L527"/>
  <c r="L526"/>
  <c r="L525"/>
  <c r="K520"/>
  <c r="J520"/>
  <c r="I520"/>
  <c r="H520"/>
  <c r="G520"/>
  <c r="F520"/>
  <c r="E520"/>
  <c r="D520"/>
  <c r="L519"/>
  <c r="L518"/>
  <c r="L517"/>
  <c r="K514"/>
  <c r="J514"/>
  <c r="I514"/>
  <c r="H514"/>
  <c r="G514"/>
  <c r="F514"/>
  <c r="E514"/>
  <c r="D514"/>
  <c r="L513"/>
  <c r="L512"/>
  <c r="L511"/>
  <c r="K508"/>
  <c r="J508"/>
  <c r="I508"/>
  <c r="H508"/>
  <c r="G508"/>
  <c r="F508"/>
  <c r="E508"/>
  <c r="D508"/>
  <c r="L507"/>
  <c r="L506"/>
  <c r="L505"/>
  <c r="K502"/>
  <c r="J502"/>
  <c r="I502"/>
  <c r="H502"/>
  <c r="G502"/>
  <c r="F502"/>
  <c r="E502"/>
  <c r="D502"/>
  <c r="L501"/>
  <c r="L500"/>
  <c r="L499"/>
  <c r="K496"/>
  <c r="J496"/>
  <c r="I496"/>
  <c r="H496"/>
  <c r="G496"/>
  <c r="F496"/>
  <c r="E496"/>
  <c r="D496"/>
  <c r="L495"/>
  <c r="L494"/>
  <c r="L493"/>
  <c r="L492"/>
  <c r="K487"/>
  <c r="J487"/>
  <c r="I487"/>
  <c r="H487"/>
  <c r="G487"/>
  <c r="F487"/>
  <c r="E487"/>
  <c r="D487"/>
  <c r="L486"/>
  <c r="L485"/>
  <c r="K482"/>
  <c r="J482"/>
  <c r="I482"/>
  <c r="H482"/>
  <c r="G482"/>
  <c r="F482"/>
  <c r="E482"/>
  <c r="D482"/>
  <c r="L481"/>
  <c r="L480"/>
  <c r="K477"/>
  <c r="J477"/>
  <c r="I477"/>
  <c r="H477"/>
  <c r="G477"/>
  <c r="F477"/>
  <c r="E477"/>
  <c r="D477"/>
  <c r="L476"/>
  <c r="L475"/>
  <c r="K472"/>
  <c r="J472"/>
  <c r="I472"/>
  <c r="H472"/>
  <c r="G472"/>
  <c r="F472"/>
  <c r="E472"/>
  <c r="D472"/>
  <c r="L471"/>
  <c r="L470"/>
  <c r="K467"/>
  <c r="J467"/>
  <c r="I467"/>
  <c r="H467"/>
  <c r="G467"/>
  <c r="F467"/>
  <c r="E467"/>
  <c r="D467"/>
  <c r="L466"/>
  <c r="L465"/>
  <c r="K457"/>
  <c r="J457"/>
  <c r="I457"/>
  <c r="H457"/>
  <c r="G457"/>
  <c r="F457"/>
  <c r="E457"/>
  <c r="D457"/>
  <c r="L456"/>
  <c r="L457" s="1"/>
  <c r="K450"/>
  <c r="J450"/>
  <c r="I450"/>
  <c r="H450"/>
  <c r="G450"/>
  <c r="F450"/>
  <c r="E450"/>
  <c r="D450"/>
  <c r="L449"/>
  <c r="L448"/>
  <c r="L447"/>
  <c r="K444"/>
  <c r="J444"/>
  <c r="I444"/>
  <c r="H444"/>
  <c r="G444"/>
  <c r="F444"/>
  <c r="E444"/>
  <c r="D444"/>
  <c r="L443"/>
  <c r="L442"/>
  <c r="K439"/>
  <c r="J439"/>
  <c r="I439"/>
  <c r="H439"/>
  <c r="G439"/>
  <c r="F439"/>
  <c r="E439"/>
  <c r="D439"/>
  <c r="L438"/>
  <c r="L437"/>
  <c r="K434"/>
  <c r="J434"/>
  <c r="I434"/>
  <c r="H434"/>
  <c r="G434"/>
  <c r="F434"/>
  <c r="E434"/>
  <c r="D434"/>
  <c r="L433"/>
  <c r="L432"/>
  <c r="K429"/>
  <c r="J429"/>
  <c r="I429"/>
  <c r="H429"/>
  <c r="G429"/>
  <c r="F429"/>
  <c r="E429"/>
  <c r="D429"/>
  <c r="L428"/>
  <c r="L427"/>
  <c r="L426"/>
  <c r="L425"/>
  <c r="L424"/>
  <c r="L423"/>
  <c r="K417"/>
  <c r="J417"/>
  <c r="I417"/>
  <c r="H417"/>
  <c r="G417"/>
  <c r="F417"/>
  <c r="E417"/>
  <c r="D417"/>
  <c r="D418" s="1"/>
  <c r="L416"/>
  <c r="L417" s="1"/>
  <c r="L413"/>
  <c r="L408"/>
  <c r="L409" s="1"/>
  <c r="K404"/>
  <c r="J404"/>
  <c r="I404"/>
  <c r="H404"/>
  <c r="G404"/>
  <c r="F404"/>
  <c r="E404"/>
  <c r="D404"/>
  <c r="L403"/>
  <c r="L402"/>
  <c r="L401"/>
  <c r="L400"/>
  <c r="K395"/>
  <c r="J395"/>
  <c r="I395"/>
  <c r="H395"/>
  <c r="G395"/>
  <c r="F395"/>
  <c r="E395"/>
  <c r="D395"/>
  <c r="L394"/>
  <c r="L393"/>
  <c r="L392"/>
  <c r="L391"/>
  <c r="K311"/>
  <c r="J311"/>
  <c r="I311"/>
  <c r="H311"/>
  <c r="G311"/>
  <c r="F311"/>
  <c r="E311"/>
  <c r="D311"/>
  <c r="L310"/>
  <c r="L309"/>
  <c r="K306"/>
  <c r="K307" s="1"/>
  <c r="J306"/>
  <c r="J307" s="1"/>
  <c r="I306"/>
  <c r="H306"/>
  <c r="G306"/>
  <c r="F306"/>
  <c r="E306"/>
  <c r="D306"/>
  <c r="L305"/>
  <c r="L304"/>
  <c r="L303"/>
  <c r="L302"/>
  <c r="L301"/>
  <c r="L300"/>
  <c r="L297"/>
  <c r="L382"/>
  <c r="L379"/>
  <c r="L376"/>
  <c r="K372"/>
  <c r="J372"/>
  <c r="I372"/>
  <c r="H372"/>
  <c r="G372"/>
  <c r="F372"/>
  <c r="E372"/>
  <c r="D372"/>
  <c r="L371"/>
  <c r="L370"/>
  <c r="L369"/>
  <c r="L368"/>
  <c r="L367"/>
  <c r="L366"/>
  <c r="K363"/>
  <c r="J363"/>
  <c r="I363"/>
  <c r="H363"/>
  <c r="G363"/>
  <c r="F363"/>
  <c r="E363"/>
  <c r="D363"/>
  <c r="L362"/>
  <c r="L361"/>
  <c r="L360"/>
  <c r="K356"/>
  <c r="J356"/>
  <c r="I356"/>
  <c r="H356"/>
  <c r="G356"/>
  <c r="F356"/>
  <c r="E356"/>
  <c r="D356"/>
  <c r="L355"/>
  <c r="K352"/>
  <c r="J352"/>
  <c r="I352"/>
  <c r="H352"/>
  <c r="G352"/>
  <c r="F352"/>
  <c r="E352"/>
  <c r="D352"/>
  <c r="L351"/>
  <c r="L352" s="1"/>
  <c r="K348"/>
  <c r="J348"/>
  <c r="I348"/>
  <c r="H348"/>
  <c r="G348"/>
  <c r="F348"/>
  <c r="E348"/>
  <c r="D348"/>
  <c r="L347"/>
  <c r="K344"/>
  <c r="J344"/>
  <c r="I344"/>
  <c r="H344"/>
  <c r="G344"/>
  <c r="F344"/>
  <c r="E344"/>
  <c r="D344"/>
  <c r="L343"/>
  <c r="L342"/>
  <c r="L341"/>
  <c r="L340"/>
  <c r="K335"/>
  <c r="J335"/>
  <c r="I335"/>
  <c r="H335"/>
  <c r="G335"/>
  <c r="F335"/>
  <c r="E335"/>
  <c r="D335"/>
  <c r="L334"/>
  <c r="K331"/>
  <c r="J331"/>
  <c r="I331"/>
  <c r="H331"/>
  <c r="G331"/>
  <c r="F331"/>
  <c r="E331"/>
  <c r="D331"/>
  <c r="L330"/>
  <c r="K327"/>
  <c r="J327"/>
  <c r="I327"/>
  <c r="H327"/>
  <c r="G327"/>
  <c r="F327"/>
  <c r="E327"/>
  <c r="D327"/>
  <c r="L326"/>
  <c r="L327" s="1"/>
  <c r="K323"/>
  <c r="J323"/>
  <c r="I323"/>
  <c r="H323"/>
  <c r="G323"/>
  <c r="F323"/>
  <c r="E323"/>
  <c r="D323"/>
  <c r="L322"/>
  <c r="K319"/>
  <c r="J319"/>
  <c r="I319"/>
  <c r="H319"/>
  <c r="G319"/>
  <c r="F319"/>
  <c r="E319"/>
  <c r="D319"/>
  <c r="L318"/>
  <c r="L317"/>
  <c r="L316"/>
  <c r="L315"/>
  <c r="K290"/>
  <c r="J290"/>
  <c r="I290"/>
  <c r="H290"/>
  <c r="G290"/>
  <c r="F290"/>
  <c r="E290"/>
  <c r="D290"/>
  <c r="L289"/>
  <c r="L290" s="1"/>
  <c r="K286"/>
  <c r="J286"/>
  <c r="I286"/>
  <c r="H286"/>
  <c r="G286"/>
  <c r="F286"/>
  <c r="E286"/>
  <c r="D286"/>
  <c r="L285"/>
  <c r="L284"/>
  <c r="L283"/>
  <c r="L282"/>
  <c r="K279"/>
  <c r="J279"/>
  <c r="I279"/>
  <c r="H279"/>
  <c r="G279"/>
  <c r="F279"/>
  <c r="E279"/>
  <c r="D279"/>
  <c r="L278"/>
  <c r="L279" s="1"/>
  <c r="K272"/>
  <c r="J272"/>
  <c r="I272"/>
  <c r="H272"/>
  <c r="G272"/>
  <c r="F272"/>
  <c r="E272"/>
  <c r="D272"/>
  <c r="L270"/>
  <c r="L269"/>
  <c r="K263"/>
  <c r="J263"/>
  <c r="I263"/>
  <c r="H263"/>
  <c r="G263"/>
  <c r="F263"/>
  <c r="E263"/>
  <c r="D263"/>
  <c r="L262"/>
  <c r="L261"/>
  <c r="L260"/>
  <c r="L259"/>
  <c r="K256"/>
  <c r="J256"/>
  <c r="I256"/>
  <c r="H256"/>
  <c r="G256"/>
  <c r="F256"/>
  <c r="E256"/>
  <c r="D256"/>
  <c r="L255"/>
  <c r="L254"/>
  <c r="L253"/>
  <c r="L252"/>
  <c r="K249"/>
  <c r="J249"/>
  <c r="I249"/>
  <c r="H249"/>
  <c r="G249"/>
  <c r="F249"/>
  <c r="E249"/>
  <c r="D249"/>
  <c r="L248"/>
  <c r="L247"/>
  <c r="L246"/>
  <c r="L245"/>
  <c r="K242"/>
  <c r="J242"/>
  <c r="I242"/>
  <c r="H242"/>
  <c r="G242"/>
  <c r="F242"/>
  <c r="E242"/>
  <c r="D242"/>
  <c r="L241"/>
  <c r="L240"/>
  <c r="L239"/>
  <c r="L238"/>
  <c r="K233"/>
  <c r="J233"/>
  <c r="I233"/>
  <c r="H233"/>
  <c r="G233"/>
  <c r="F233"/>
  <c r="E233"/>
  <c r="D233"/>
  <c r="L232"/>
  <c r="L231"/>
  <c r="L230"/>
  <c r="K227"/>
  <c r="J227"/>
  <c r="I227"/>
  <c r="H227"/>
  <c r="G227"/>
  <c r="F227"/>
  <c r="E227"/>
  <c r="D227"/>
  <c r="L226"/>
  <c r="L225"/>
  <c r="L224"/>
  <c r="K221"/>
  <c r="J221"/>
  <c r="I221"/>
  <c r="H221"/>
  <c r="G221"/>
  <c r="F221"/>
  <c r="E221"/>
  <c r="D221"/>
  <c r="L220"/>
  <c r="L219"/>
  <c r="L218"/>
  <c r="K215"/>
  <c r="J215"/>
  <c r="I215"/>
  <c r="H215"/>
  <c r="G215"/>
  <c r="F215"/>
  <c r="E215"/>
  <c r="D215"/>
  <c r="L214"/>
  <c r="L213"/>
  <c r="L212"/>
  <c r="K206"/>
  <c r="J206"/>
  <c r="I206"/>
  <c r="H206"/>
  <c r="G206"/>
  <c r="F206"/>
  <c r="E206"/>
  <c r="D206"/>
  <c r="L204"/>
  <c r="K174"/>
  <c r="J174"/>
  <c r="I174"/>
  <c r="H174"/>
  <c r="G174"/>
  <c r="F174"/>
  <c r="E174"/>
  <c r="D174"/>
  <c r="L173"/>
  <c r="L174" s="1"/>
  <c r="L196"/>
  <c r="L193"/>
  <c r="L190"/>
  <c r="L187"/>
  <c r="L169"/>
  <c r="L166"/>
  <c r="L163"/>
  <c r="L160"/>
  <c r="L157"/>
  <c r="K154"/>
  <c r="J154"/>
  <c r="I154"/>
  <c r="H154"/>
  <c r="G154"/>
  <c r="F154"/>
  <c r="E154"/>
  <c r="D154"/>
  <c r="L153"/>
  <c r="L152"/>
  <c r="L151"/>
  <c r="L150"/>
  <c r="L149"/>
  <c r="L148"/>
  <c r="L147"/>
  <c r="L146"/>
  <c r="K183"/>
  <c r="J183"/>
  <c r="I183"/>
  <c r="H183"/>
  <c r="G183"/>
  <c r="F183"/>
  <c r="E183"/>
  <c r="D183"/>
  <c r="L182"/>
  <c r="L183" s="1"/>
  <c r="K140"/>
  <c r="J140"/>
  <c r="I140"/>
  <c r="H140"/>
  <c r="G140"/>
  <c r="F140"/>
  <c r="E140"/>
  <c r="D140"/>
  <c r="L139"/>
  <c r="L138"/>
  <c r="L137"/>
  <c r="L134"/>
  <c r="L131"/>
  <c r="J128"/>
  <c r="I128"/>
  <c r="H128"/>
  <c r="G128"/>
  <c r="F128"/>
  <c r="E128"/>
  <c r="D128"/>
  <c r="L127"/>
  <c r="L126"/>
  <c r="L125"/>
  <c r="L124"/>
  <c r="K123"/>
  <c r="K128" s="1"/>
  <c r="J120"/>
  <c r="I120"/>
  <c r="H120"/>
  <c r="G120"/>
  <c r="F120"/>
  <c r="E120"/>
  <c r="D120"/>
  <c r="L119"/>
  <c r="L118"/>
  <c r="L117"/>
  <c r="L116"/>
  <c r="L115"/>
  <c r="L114"/>
  <c r="K113"/>
  <c r="K120" s="1"/>
  <c r="J110"/>
  <c r="I110"/>
  <c r="H110"/>
  <c r="G110"/>
  <c r="F110"/>
  <c r="E110"/>
  <c r="D110"/>
  <c r="L109"/>
  <c r="L108"/>
  <c r="L107"/>
  <c r="L106"/>
  <c r="K105"/>
  <c r="K110" s="1"/>
  <c r="J102"/>
  <c r="I102"/>
  <c r="H102"/>
  <c r="G102"/>
  <c r="F102"/>
  <c r="E102"/>
  <c r="D102"/>
  <c r="L101"/>
  <c r="L100"/>
  <c r="L99"/>
  <c r="L98"/>
  <c r="L97"/>
  <c r="K96"/>
  <c r="K102" s="1"/>
  <c r="J92"/>
  <c r="I92"/>
  <c r="H92"/>
  <c r="G92"/>
  <c r="F92"/>
  <c r="E92"/>
  <c r="D92"/>
  <c r="L91"/>
  <c r="L90"/>
  <c r="K89"/>
  <c r="L88"/>
  <c r="L87"/>
  <c r="K86"/>
  <c r="K83"/>
  <c r="J83"/>
  <c r="I83"/>
  <c r="H83"/>
  <c r="G83"/>
  <c r="F83"/>
  <c r="E83"/>
  <c r="D83"/>
  <c r="L82"/>
  <c r="L81"/>
  <c r="L80"/>
  <c r="L79"/>
  <c r="L78"/>
  <c r="L77"/>
  <c r="L76"/>
  <c r="L75"/>
  <c r="L74"/>
  <c r="L73"/>
  <c r="L72"/>
  <c r="L71"/>
  <c r="L70"/>
  <c r="L69"/>
  <c r="K64"/>
  <c r="J64"/>
  <c r="I64"/>
  <c r="H64"/>
  <c r="G64"/>
  <c r="F64"/>
  <c r="E64"/>
  <c r="D64"/>
  <c r="L63"/>
  <c r="L62"/>
  <c r="F234" l="1"/>
  <c r="J234"/>
  <c r="D602"/>
  <c r="D601"/>
  <c r="D558"/>
  <c r="L386"/>
  <c r="L206"/>
  <c r="L207" s="1"/>
  <c r="K207" s="1"/>
  <c r="L205"/>
  <c r="L271"/>
  <c r="L105"/>
  <c r="L110" s="1"/>
  <c r="E184"/>
  <c r="I184"/>
  <c r="F264"/>
  <c r="F273" s="1"/>
  <c r="J264"/>
  <c r="J273" s="1"/>
  <c r="L272"/>
  <c r="L552"/>
  <c r="J584"/>
  <c r="F558"/>
  <c r="L86"/>
  <c r="L113"/>
  <c r="L120" s="1"/>
  <c r="L123"/>
  <c r="L128" s="1"/>
  <c r="K92"/>
  <c r="L89"/>
  <c r="L96"/>
  <c r="L102" s="1"/>
  <c r="L64"/>
  <c r="L65" s="1"/>
  <c r="K65" s="1"/>
  <c r="J65" s="1"/>
  <c r="I65" s="1"/>
  <c r="H65" s="1"/>
  <c r="G65" s="1"/>
  <c r="F65" s="1"/>
  <c r="E65" s="1"/>
  <c r="D65" s="1"/>
  <c r="L482"/>
  <c r="L331"/>
  <c r="L356"/>
  <c r="L571"/>
  <c r="G584"/>
  <c r="K584"/>
  <c r="J558"/>
  <c r="D141"/>
  <c r="H141"/>
  <c r="G291"/>
  <c r="K291"/>
  <c r="L429"/>
  <c r="L477"/>
  <c r="F521"/>
  <c r="J521"/>
  <c r="K521"/>
  <c r="L520"/>
  <c r="L577"/>
  <c r="F584"/>
  <c r="L434"/>
  <c r="D521"/>
  <c r="L583"/>
  <c r="E584"/>
  <c r="I584"/>
  <c r="L323"/>
  <c r="L348"/>
  <c r="L363"/>
  <c r="L439"/>
  <c r="H521"/>
  <c r="G521"/>
  <c r="L565"/>
  <c r="L140"/>
  <c r="D184"/>
  <c r="H184"/>
  <c r="L184"/>
  <c r="F184"/>
  <c r="J184"/>
  <c r="G234"/>
  <c r="K234"/>
  <c r="E264"/>
  <c r="I264"/>
  <c r="E291"/>
  <c r="I291"/>
  <c r="L286"/>
  <c r="D336"/>
  <c r="H336"/>
  <c r="E357"/>
  <c r="I357"/>
  <c r="L306"/>
  <c r="L307" s="1"/>
  <c r="L395"/>
  <c r="L396" s="1"/>
  <c r="K396" s="1"/>
  <c r="J396" s="1"/>
  <c r="I396" s="1"/>
  <c r="H396" s="1"/>
  <c r="G396" s="1"/>
  <c r="F396" s="1"/>
  <c r="E396" s="1"/>
  <c r="D396" s="1"/>
  <c r="G451"/>
  <c r="K451"/>
  <c r="L450"/>
  <c r="E451"/>
  <c r="I451"/>
  <c r="G488"/>
  <c r="K488"/>
  <c r="L508"/>
  <c r="L542"/>
  <c r="H558"/>
  <c r="E141"/>
  <c r="I141"/>
  <c r="G184"/>
  <c r="K184"/>
  <c r="L256"/>
  <c r="L263"/>
  <c r="D264"/>
  <c r="H264"/>
  <c r="D291"/>
  <c r="H291"/>
  <c r="F291"/>
  <c r="J291"/>
  <c r="G336"/>
  <c r="K336"/>
  <c r="L344"/>
  <c r="L372"/>
  <c r="F451"/>
  <c r="J451"/>
  <c r="L472"/>
  <c r="L487"/>
  <c r="F488"/>
  <c r="J488"/>
  <c r="L514"/>
  <c r="L547"/>
  <c r="G558"/>
  <c r="K558"/>
  <c r="L592"/>
  <c r="L593" s="1"/>
  <c r="K593" s="1"/>
  <c r="J593" s="1"/>
  <c r="E234"/>
  <c r="I234"/>
  <c r="G357"/>
  <c r="K357"/>
  <c r="E488"/>
  <c r="I488"/>
  <c r="E521"/>
  <c r="I521"/>
  <c r="F141"/>
  <c r="J141"/>
  <c r="G141"/>
  <c r="K141"/>
  <c r="L154"/>
  <c r="L221"/>
  <c r="L227"/>
  <c r="D234"/>
  <c r="H234"/>
  <c r="L233"/>
  <c r="L242"/>
  <c r="L249"/>
  <c r="G264"/>
  <c r="K264"/>
  <c r="E336"/>
  <c r="I336"/>
  <c r="L335"/>
  <c r="F336"/>
  <c r="J336"/>
  <c r="F357"/>
  <c r="J357"/>
  <c r="D357"/>
  <c r="H357"/>
  <c r="D451"/>
  <c r="H451"/>
  <c r="L444"/>
  <c r="L467"/>
  <c r="H488"/>
  <c r="L496"/>
  <c r="L502"/>
  <c r="L534"/>
  <c r="L535" s="1"/>
  <c r="K535" s="1"/>
  <c r="J535" s="1"/>
  <c r="I535" s="1"/>
  <c r="H535" s="1"/>
  <c r="G535" s="1"/>
  <c r="F535" s="1"/>
  <c r="E535" s="1"/>
  <c r="D584"/>
  <c r="H584"/>
  <c r="L557"/>
  <c r="E558"/>
  <c r="I558"/>
  <c r="G690"/>
  <c r="H691"/>
  <c r="L215"/>
  <c r="I307"/>
  <c r="H307" s="1"/>
  <c r="G307" s="1"/>
  <c r="F307" s="1"/>
  <c r="E307" s="1"/>
  <c r="D307" s="1"/>
  <c r="L404"/>
  <c r="L410" s="1"/>
  <c r="K410" s="1"/>
  <c r="J410" s="1"/>
  <c r="I410" s="1"/>
  <c r="H410" s="1"/>
  <c r="G410" s="1"/>
  <c r="F410" s="1"/>
  <c r="E410" s="1"/>
  <c r="D410" s="1"/>
  <c r="J207"/>
  <c r="I207" s="1"/>
  <c r="H207" s="1"/>
  <c r="G207" s="1"/>
  <c r="F207" s="1"/>
  <c r="E207" s="1"/>
  <c r="D207" s="1"/>
  <c r="L319"/>
  <c r="L83"/>
  <c r="L418"/>
  <c r="K418" s="1"/>
  <c r="J418" s="1"/>
  <c r="I418" s="1"/>
  <c r="H418" s="1"/>
  <c r="G418" s="1"/>
  <c r="F418" s="1"/>
  <c r="E418" s="1"/>
  <c r="L600"/>
  <c r="L601" s="1"/>
  <c r="K57"/>
  <c r="J57"/>
  <c r="I57"/>
  <c r="H57"/>
  <c r="G57"/>
  <c r="F57"/>
  <c r="E57"/>
  <c r="D57"/>
  <c r="L56"/>
  <c r="L55"/>
  <c r="L54"/>
  <c r="L53"/>
  <c r="L52"/>
  <c r="I49"/>
  <c r="H49"/>
  <c r="G49"/>
  <c r="F49"/>
  <c r="E49"/>
  <c r="D49"/>
  <c r="L48"/>
  <c r="L47"/>
  <c r="L46"/>
  <c r="L45"/>
  <c r="L44"/>
  <c r="K43"/>
  <c r="K49" s="1"/>
  <c r="J43"/>
  <c r="J49" s="1"/>
  <c r="K34"/>
  <c r="J34"/>
  <c r="I34"/>
  <c r="H34"/>
  <c r="G34"/>
  <c r="F34"/>
  <c r="E34"/>
  <c r="D34"/>
  <c r="L33"/>
  <c r="L30"/>
  <c r="K26"/>
  <c r="J26"/>
  <c r="I26"/>
  <c r="H26"/>
  <c r="G26"/>
  <c r="F26"/>
  <c r="E26"/>
  <c r="D26"/>
  <c r="L25"/>
  <c r="L26" s="1"/>
  <c r="D585" l="1"/>
  <c r="F585"/>
  <c r="J585"/>
  <c r="H522"/>
  <c r="L92"/>
  <c r="K273"/>
  <c r="J522"/>
  <c r="L43"/>
  <c r="L49" s="1"/>
  <c r="E522"/>
  <c r="D522" s="1"/>
  <c r="L357"/>
  <c r="I585"/>
  <c r="K585"/>
  <c r="G522"/>
  <c r="L336"/>
  <c r="G273"/>
  <c r="L197"/>
  <c r="K522"/>
  <c r="D273"/>
  <c r="L584"/>
  <c r="F35"/>
  <c r="J35"/>
  <c r="E58"/>
  <c r="I58"/>
  <c r="H58" s="1"/>
  <c r="L264"/>
  <c r="D387"/>
  <c r="L311" s="1"/>
  <c r="E585"/>
  <c r="L234"/>
  <c r="G585"/>
  <c r="F522"/>
  <c r="L141"/>
  <c r="H585"/>
  <c r="I522"/>
  <c r="L488"/>
  <c r="F58"/>
  <c r="J58"/>
  <c r="L558"/>
  <c r="L521"/>
  <c r="L522" s="1"/>
  <c r="G35"/>
  <c r="K35"/>
  <c r="D58"/>
  <c r="E273"/>
  <c r="E35"/>
  <c r="I35"/>
  <c r="L34"/>
  <c r="G58"/>
  <c r="H273"/>
  <c r="L451"/>
  <c r="L452" s="1"/>
  <c r="K452" s="1"/>
  <c r="J452" s="1"/>
  <c r="I452" s="1"/>
  <c r="H452" s="1"/>
  <c r="G452" s="1"/>
  <c r="F452" s="1"/>
  <c r="E452" s="1"/>
  <c r="D452" s="1"/>
  <c r="I273"/>
  <c r="D35"/>
  <c r="H35"/>
  <c r="L57"/>
  <c r="J142"/>
  <c r="I142" s="1"/>
  <c r="H142" s="1"/>
  <c r="G142" s="1"/>
  <c r="F142" s="1"/>
  <c r="E142" s="1"/>
  <c r="D142" s="1"/>
  <c r="I593"/>
  <c r="J602"/>
  <c r="K197"/>
  <c r="J197" s="1"/>
  <c r="F690"/>
  <c r="G691"/>
  <c r="K387"/>
  <c r="F387"/>
  <c r="J387"/>
  <c r="E387"/>
  <c r="K602"/>
  <c r="G387"/>
  <c r="I387"/>
  <c r="H387"/>
  <c r="J603" l="1"/>
  <c r="L142"/>
  <c r="K142" s="1"/>
  <c r="K603"/>
  <c r="L585"/>
  <c r="L273"/>
  <c r="L387"/>
  <c r="L58"/>
  <c r="I197"/>
  <c r="J198"/>
  <c r="E690"/>
  <c r="F691"/>
  <c r="H593"/>
  <c r="I602"/>
  <c r="I603" s="1"/>
  <c r="K58" l="1"/>
  <c r="K198" s="1"/>
  <c r="L198"/>
  <c r="G593"/>
  <c r="H602"/>
  <c r="H603" s="1"/>
  <c r="H197"/>
  <c r="I198"/>
  <c r="D690"/>
  <c r="D691" s="1"/>
  <c r="E691"/>
  <c r="F593" l="1"/>
  <c r="G602"/>
  <c r="G603" s="1"/>
  <c r="G197"/>
  <c r="H198"/>
  <c r="E593" l="1"/>
  <c r="E602" s="1"/>
  <c r="E603" s="1"/>
  <c r="D603" s="1"/>
  <c r="L602" s="1"/>
  <c r="L603" s="1"/>
  <c r="F602"/>
  <c r="F603" s="1"/>
  <c r="F197"/>
  <c r="G198"/>
  <c r="E197" l="1"/>
  <c r="F198"/>
  <c r="D197" l="1"/>
  <c r="D198" s="1"/>
  <c r="E198"/>
  <c r="J676" l="1"/>
  <c r="J677" s="1"/>
  <c r="J654"/>
  <c r="J655" s="1"/>
  <c r="J704"/>
  <c r="J631"/>
  <c r="J632" s="1"/>
  <c r="J458"/>
  <c r="J292"/>
  <c r="J618"/>
  <c r="J619" s="1"/>
  <c r="J36"/>
  <c r="J37" s="1"/>
  <c r="I676"/>
  <c r="I677" s="1"/>
  <c r="I654"/>
  <c r="I655" s="1"/>
  <c r="I704"/>
  <c r="I631"/>
  <c r="I632" s="1"/>
  <c r="I458"/>
  <c r="I292"/>
  <c r="I618"/>
  <c r="I619" s="1"/>
  <c r="I36"/>
  <c r="I37" s="1"/>
  <c r="H676"/>
  <c r="H677" s="1"/>
  <c r="H654"/>
  <c r="H655" s="1"/>
  <c r="H704"/>
  <c r="H631"/>
  <c r="H632" s="1"/>
  <c r="H458"/>
  <c r="H292"/>
  <c r="H618"/>
  <c r="H619" s="1"/>
  <c r="H36"/>
  <c r="H37" s="1"/>
  <c r="G676"/>
  <c r="G677" s="1"/>
  <c r="G654"/>
  <c r="G655" s="1"/>
  <c r="G704"/>
  <c r="G631"/>
  <c r="G632" s="1"/>
  <c r="G458"/>
  <c r="G292"/>
  <c r="G618"/>
  <c r="G619" s="1"/>
  <c r="G36"/>
  <c r="G37" s="1"/>
  <c r="F676"/>
  <c r="F677" s="1"/>
  <c r="F654"/>
  <c r="F655" s="1"/>
  <c r="F704"/>
  <c r="F631"/>
  <c r="F632" s="1"/>
  <c r="F458"/>
  <c r="F292"/>
  <c r="F618"/>
  <c r="F619" s="1"/>
  <c r="F36"/>
  <c r="F37" s="1"/>
  <c r="E676"/>
  <c r="E677" s="1"/>
  <c r="E654"/>
  <c r="E655" s="1"/>
  <c r="E704"/>
  <c r="E631"/>
  <c r="E632" s="1"/>
  <c r="E458"/>
  <c r="E292"/>
  <c r="E618"/>
  <c r="E619" s="1"/>
  <c r="E36"/>
  <c r="E37" s="1"/>
  <c r="D676"/>
  <c r="D677" s="1"/>
  <c r="D654"/>
  <c r="D655" s="1"/>
  <c r="D704"/>
  <c r="D631"/>
  <c r="D632" s="1"/>
  <c r="D458"/>
  <c r="D292"/>
  <c r="D618"/>
  <c r="D619" s="1"/>
  <c r="D36"/>
  <c r="D37" s="1"/>
  <c r="L35"/>
  <c r="L36" s="1"/>
  <c r="L37" s="1"/>
  <c r="K36"/>
  <c r="K37" s="1"/>
  <c r="L676"/>
  <c r="L677" s="1"/>
  <c r="L653"/>
  <c r="L654" s="1"/>
  <c r="L655" s="1"/>
  <c r="L704"/>
  <c r="L631"/>
  <c r="L632" s="1"/>
  <c r="L458"/>
  <c r="L291"/>
  <c r="L292" s="1"/>
  <c r="L618"/>
  <c r="L619" s="1"/>
  <c r="K292"/>
  <c r="K458"/>
  <c r="K618"/>
  <c r="K619" s="1"/>
  <c r="K654"/>
  <c r="K655" s="1"/>
  <c r="K631"/>
  <c r="K632" s="1"/>
  <c r="K676"/>
  <c r="K677" s="1"/>
  <c r="K704"/>
  <c r="D705" l="1"/>
  <c r="D706" s="1"/>
  <c r="K459"/>
  <c r="K633" s="1"/>
  <c r="K705"/>
  <c r="K706" s="1"/>
  <c r="I459"/>
  <c r="I633" s="1"/>
  <c r="E705"/>
  <c r="E706" s="1"/>
  <c r="E459"/>
  <c r="E633" s="1"/>
  <c r="D459"/>
  <c r="D633" s="1"/>
  <c r="G459"/>
  <c r="G633" s="1"/>
  <c r="H459"/>
  <c r="H633" s="1"/>
  <c r="H705"/>
  <c r="H706" s="1"/>
  <c r="I705"/>
  <c r="I706" s="1"/>
  <c r="J705"/>
  <c r="J706" s="1"/>
  <c r="L459"/>
  <c r="L633" s="1"/>
  <c r="E12" s="1"/>
  <c r="L705"/>
  <c r="F12" s="1"/>
  <c r="F459"/>
  <c r="F633" s="1"/>
  <c r="G705"/>
  <c r="G706" s="1"/>
  <c r="J459"/>
  <c r="J633" s="1"/>
  <c r="F705"/>
  <c r="F706" s="1"/>
  <c r="E707" l="1"/>
  <c r="D707"/>
  <c r="L706"/>
  <c r="L707" s="1"/>
  <c r="I707"/>
  <c r="K707"/>
  <c r="G707"/>
  <c r="J707"/>
  <c r="F707"/>
  <c r="G12"/>
  <c r="H707"/>
</calcChain>
</file>

<file path=xl/sharedStrings.xml><?xml version="1.0" encoding="utf-8"?>
<sst xmlns="http://schemas.openxmlformats.org/spreadsheetml/2006/main" count="1067" uniqueCount="442">
  <si>
    <t>HEALTH CARE, HUMAN SERVICES AND FAMILY WELFARE</t>
  </si>
  <si>
    <t>Public Works</t>
  </si>
  <si>
    <t>Medical and Public Health</t>
  </si>
  <si>
    <t>Family Welfare</t>
  </si>
  <si>
    <t>Housing</t>
  </si>
  <si>
    <t>Census Survey &amp; Statistics</t>
  </si>
  <si>
    <t>Capital Outlay on Medical &amp; Public Health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</si>
  <si>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</si>
  <si>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</si>
  <si>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</si>
  <si>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</si>
  <si>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</si>
  <si>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</si>
  <si>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</si>
  <si>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</si>
  <si>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</si>
  <si>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</si>
  <si>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Other Buildings</t>
  </si>
  <si>
    <t>Maintenance and Repairs</t>
  </si>
  <si>
    <t>Direction and  Administration</t>
  </si>
  <si>
    <t>Establishment</t>
  </si>
  <si>
    <t>60.00.01</t>
  </si>
  <si>
    <t>Salaries</t>
  </si>
  <si>
    <t>60.00.02</t>
  </si>
  <si>
    <t>60.00.11</t>
  </si>
  <si>
    <t>Travel Expenses</t>
  </si>
  <si>
    <t>60.00.13</t>
  </si>
  <si>
    <t>Office Expenses</t>
  </si>
  <si>
    <t>60.00.50</t>
  </si>
  <si>
    <t>Other Charges</t>
  </si>
  <si>
    <t>60.00.51</t>
  </si>
  <si>
    <t>Motor Vehicles</t>
  </si>
  <si>
    <t>Hospital and Dispensaries</t>
  </si>
  <si>
    <t>Central Health Stores</t>
  </si>
  <si>
    <t>61.00.01</t>
  </si>
  <si>
    <t>61.00.11</t>
  </si>
  <si>
    <t>61.00.13</t>
  </si>
  <si>
    <t>61.00.14</t>
  </si>
  <si>
    <t>Rent, Rates and Taxes</t>
  </si>
  <si>
    <t>61.00.16</t>
  </si>
  <si>
    <t>Publication</t>
  </si>
  <si>
    <t>61.00.21</t>
  </si>
  <si>
    <t>61.00.27</t>
  </si>
  <si>
    <t>Minor Works</t>
  </si>
  <si>
    <t>61.00.50</t>
  </si>
  <si>
    <t>61.00.51</t>
  </si>
  <si>
    <t>61.00.73</t>
  </si>
  <si>
    <t>Purchase of Hospital Equipments</t>
  </si>
  <si>
    <t>61.00.75</t>
  </si>
  <si>
    <t>62.00.01</t>
  </si>
  <si>
    <t>62.00.02</t>
  </si>
  <si>
    <t>62.00.11</t>
  </si>
  <si>
    <t>62.00.13</t>
  </si>
  <si>
    <t>62.00.21</t>
  </si>
  <si>
    <t>62.00.51</t>
  </si>
  <si>
    <t>Gyalshing Hospital</t>
  </si>
  <si>
    <t>63.71.01</t>
  </si>
  <si>
    <t>63.71.11</t>
  </si>
  <si>
    <t>63.71.13</t>
  </si>
  <si>
    <t>63.71.21</t>
  </si>
  <si>
    <t>63.71.51</t>
  </si>
  <si>
    <t>Repairs of Equipment and Furniture</t>
  </si>
  <si>
    <t>Mangan Hospital</t>
  </si>
  <si>
    <t>63.72.01</t>
  </si>
  <si>
    <t>63.72.11</t>
  </si>
  <si>
    <t>63.72.13</t>
  </si>
  <si>
    <t>63.72.21</t>
  </si>
  <si>
    <t>63.72.51</t>
  </si>
  <si>
    <t>Namchi Hospital</t>
  </si>
  <si>
    <t>63.73.01</t>
  </si>
  <si>
    <t>63.73.11</t>
  </si>
  <si>
    <t>63.73.13</t>
  </si>
  <si>
    <t>63.73.21</t>
  </si>
  <si>
    <t>63.73.51</t>
  </si>
  <si>
    <t>Singtam Hospital</t>
  </si>
  <si>
    <t>63.74.01</t>
  </si>
  <si>
    <t>63.74.11</t>
  </si>
  <si>
    <t>63.74.13</t>
  </si>
  <si>
    <t>63.74.21</t>
  </si>
  <si>
    <t>63.74.51</t>
  </si>
  <si>
    <t>Other Expenditure</t>
  </si>
  <si>
    <t>Indigenous System of Medicines</t>
  </si>
  <si>
    <t>Head Office Establisment</t>
  </si>
  <si>
    <t>64.44.01</t>
  </si>
  <si>
    <t>Supplies and Materials</t>
  </si>
  <si>
    <t>S.T.N.M. Hospital, Gangtok</t>
  </si>
  <si>
    <t>64.59.01</t>
  </si>
  <si>
    <t>64.59.11</t>
  </si>
  <si>
    <t>64.59.13</t>
  </si>
  <si>
    <t>Head Office Establishment</t>
  </si>
  <si>
    <t>00.44.31</t>
  </si>
  <si>
    <t>Centralised Purchase of Dietary Materials</t>
  </si>
  <si>
    <t>East District</t>
  </si>
  <si>
    <t>00.45.78</t>
  </si>
  <si>
    <t>West District</t>
  </si>
  <si>
    <t>00.46.78</t>
  </si>
  <si>
    <t>North District</t>
  </si>
  <si>
    <t>00.47.78</t>
  </si>
  <si>
    <t>South District</t>
  </si>
  <si>
    <t>00.48.78</t>
  </si>
  <si>
    <t>00.59.78</t>
  </si>
  <si>
    <t>00.45.01</t>
  </si>
  <si>
    <t>00.45.11</t>
  </si>
  <si>
    <t>00.45.13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</si>
  <si>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</si>
  <si>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</si>
  <si>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</si>
  <si>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</si>
  <si>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</si>
  <si>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</si>
  <si>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</si>
  <si>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</si>
  <si>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</si>
  <si>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00.45.51</t>
  </si>
  <si>
    <t>00.46.51</t>
  </si>
  <si>
    <t>00.48.51</t>
  </si>
  <si>
    <t>Allopathy</t>
  </si>
  <si>
    <t>Training</t>
  </si>
  <si>
    <t>65.00.20</t>
  </si>
  <si>
    <t>Scholarship and Stipend</t>
  </si>
  <si>
    <t>81.00.50</t>
  </si>
  <si>
    <t>Prevention &amp; Control of Diseases</t>
  </si>
  <si>
    <t>66.44.01</t>
  </si>
  <si>
    <t>66.44.11</t>
  </si>
  <si>
    <t>66.44.13</t>
  </si>
  <si>
    <t>66.44.51</t>
  </si>
  <si>
    <t>Machinery &amp; Equipment</t>
  </si>
  <si>
    <t>66.45.01</t>
  </si>
  <si>
    <t>66.46.01</t>
  </si>
  <si>
    <t>66.47.01</t>
  </si>
  <si>
    <t>66.48.01</t>
  </si>
  <si>
    <t>67.44.01</t>
  </si>
  <si>
    <t>67.44.13</t>
  </si>
  <si>
    <t>67.44.51</t>
  </si>
  <si>
    <t>67.46.01</t>
  </si>
  <si>
    <t>67.47.01</t>
  </si>
  <si>
    <t>67.48.01</t>
  </si>
  <si>
    <t>69.00.01</t>
  </si>
  <si>
    <t>69.00.11</t>
  </si>
  <si>
    <t>69.00.13</t>
  </si>
  <si>
    <t>84.00.01</t>
  </si>
  <si>
    <t>84.00.11</t>
  </si>
  <si>
    <t>84.00.13</t>
  </si>
  <si>
    <t>84.00.50</t>
  </si>
  <si>
    <t>Advertisement and Publicity</t>
  </si>
  <si>
    <t>Prevention &amp; Control of diseases</t>
  </si>
  <si>
    <t>Prevention of Food Adulteration</t>
  </si>
  <si>
    <t>70.00.01</t>
  </si>
  <si>
    <t>70.00.11</t>
  </si>
  <si>
    <t>70.00.13</t>
  </si>
  <si>
    <t>70.00.51</t>
  </si>
  <si>
    <t>Drug Control</t>
  </si>
  <si>
    <t>Drugs Cell</t>
  </si>
  <si>
    <t>71.00.01</t>
  </si>
  <si>
    <t>71.00.11</t>
  </si>
  <si>
    <t>71.00.13</t>
  </si>
  <si>
    <t>71.00.50</t>
  </si>
  <si>
    <t>71.00.51</t>
  </si>
  <si>
    <t>Public Health Education</t>
  </si>
  <si>
    <t>Health Campaign</t>
  </si>
  <si>
    <t>72.44.01</t>
  </si>
  <si>
    <t>72.44.11</t>
  </si>
  <si>
    <t>72.44.13</t>
  </si>
  <si>
    <t>72.44.21</t>
  </si>
  <si>
    <t>72.44.51</t>
  </si>
  <si>
    <t>72.44.52</t>
  </si>
  <si>
    <t>72.45.01</t>
  </si>
  <si>
    <t>72.45.13</t>
  </si>
  <si>
    <t>72.46.01</t>
  </si>
  <si>
    <t>72.47.01</t>
  </si>
  <si>
    <t>72.48.01</t>
  </si>
  <si>
    <t>72.48.11</t>
  </si>
  <si>
    <t>72.48.13</t>
  </si>
  <si>
    <t>60.44.01</t>
  </si>
  <si>
    <t>60.44.11</t>
  </si>
  <si>
    <t>60.44.13</t>
  </si>
  <si>
    <t>60.44.51</t>
  </si>
  <si>
    <t>60.45.01</t>
  </si>
  <si>
    <t>60.45.11</t>
  </si>
  <si>
    <t>60.45.13</t>
  </si>
  <si>
    <t>60.46.01</t>
  </si>
  <si>
    <t>60.46.11</t>
  </si>
  <si>
    <t>60.46.13</t>
  </si>
  <si>
    <t>60.47.01</t>
  </si>
  <si>
    <t>60.47.11</t>
  </si>
  <si>
    <t>60.47.13</t>
  </si>
  <si>
    <t>60.48.01</t>
  </si>
  <si>
    <t>60.48.11</t>
  </si>
  <si>
    <t>60.48.13</t>
  </si>
  <si>
    <t>00.00.01</t>
  </si>
  <si>
    <t>00.00.11</t>
  </si>
  <si>
    <t>00.00.13</t>
  </si>
  <si>
    <t>Rural Family Welfare Services</t>
  </si>
  <si>
    <t>Rural Family Welfare Sub-Centres</t>
  </si>
  <si>
    <t>62.45.01</t>
  </si>
  <si>
    <t>62.45.13</t>
  </si>
  <si>
    <t>62.46.01</t>
  </si>
  <si>
    <t>62.46.13</t>
  </si>
  <si>
    <t>62.47.01</t>
  </si>
  <si>
    <t>62.47.11</t>
  </si>
  <si>
    <t>62.47.13</t>
  </si>
  <si>
    <t>62.48.01</t>
  </si>
  <si>
    <t>62.48.13</t>
  </si>
  <si>
    <t>Urban Family Welfare Services</t>
  </si>
  <si>
    <t>Urban Family Welfare Centres</t>
  </si>
  <si>
    <t>STNM Hospital</t>
  </si>
  <si>
    <t>00.00.71</t>
  </si>
  <si>
    <t>00.00.50</t>
  </si>
  <si>
    <t>Vital Statistics</t>
  </si>
  <si>
    <t>Registration of Birth &amp; Death</t>
  </si>
  <si>
    <t>CAPITAL SECTION</t>
  </si>
  <si>
    <t>Urban Health Services</t>
  </si>
  <si>
    <t>Hospitals and Dispensaries</t>
  </si>
  <si>
    <t>Construction</t>
  </si>
  <si>
    <t>60.00.75</t>
  </si>
  <si>
    <t>Major Works at STNM Complex</t>
  </si>
  <si>
    <t>60.00.76</t>
  </si>
  <si>
    <t>Health Sub-Centres</t>
  </si>
  <si>
    <t>Primary Health Centres</t>
  </si>
  <si>
    <t>Community Health Centres</t>
  </si>
  <si>
    <t>60.00.77</t>
  </si>
  <si>
    <t>Rural Health Services (PMGY)</t>
  </si>
  <si>
    <t>Strengthening of ANM Training Schools</t>
  </si>
  <si>
    <t>National Vector Borne Disease Control Programme</t>
  </si>
  <si>
    <t>National Iodine Deficiency Disorders Programme (100% CSS)</t>
  </si>
  <si>
    <t>84.00.71</t>
  </si>
  <si>
    <t>Programmes under P.W.D. Act 1995</t>
  </si>
  <si>
    <t>63.73.50</t>
  </si>
  <si>
    <t>67.44.50</t>
  </si>
  <si>
    <t>State Health Mechanical Workshop</t>
  </si>
  <si>
    <t>61.00.02</t>
  </si>
  <si>
    <t>DEMAND NO. 13</t>
  </si>
  <si>
    <t>Procurement of Medicines, Linen, Diet etc. under Drug De-addiction Programme</t>
  </si>
  <si>
    <t>87.62.81</t>
  </si>
  <si>
    <t>87.45.81</t>
  </si>
  <si>
    <t>87.46.81</t>
  </si>
  <si>
    <t>87.48.81</t>
  </si>
  <si>
    <t>00.44.80</t>
  </si>
  <si>
    <t>State Illness Assistance Fund</t>
  </si>
  <si>
    <t>Development of Nursing Services</t>
  </si>
  <si>
    <t>71.00.34</t>
  </si>
  <si>
    <t>84.00.26</t>
  </si>
  <si>
    <t>Accident and Trauma Centre</t>
  </si>
  <si>
    <t>63.75.81</t>
  </si>
  <si>
    <t>Telemedicine</t>
  </si>
  <si>
    <t>63.76.81</t>
  </si>
  <si>
    <t>Other Hospitals</t>
  </si>
  <si>
    <t>T.B. Hospital Namchi</t>
  </si>
  <si>
    <t>63.77.01</t>
  </si>
  <si>
    <t>63.77.11</t>
  </si>
  <si>
    <t>63.77.13</t>
  </si>
  <si>
    <t>63.71.50</t>
  </si>
  <si>
    <t>72.46.13</t>
  </si>
  <si>
    <t>72.47.13</t>
  </si>
  <si>
    <t>Urban Health Services- Other systems of Medicine</t>
  </si>
  <si>
    <t>Other Systems</t>
  </si>
  <si>
    <t>Establishment of Specialised Amji clinic in S.T.N.M.Hospital (100%CSS)</t>
  </si>
  <si>
    <t>44.81.50</t>
  </si>
  <si>
    <t>WorkCharged Establishment</t>
  </si>
  <si>
    <t>Wages</t>
  </si>
  <si>
    <t>Other Maintenance Expenditure</t>
  </si>
  <si>
    <t>60.79.02</t>
  </si>
  <si>
    <t>61.80.21</t>
  </si>
  <si>
    <t>61.79.21</t>
  </si>
  <si>
    <t>60.75.02</t>
  </si>
  <si>
    <t>61.76.21</t>
  </si>
  <si>
    <t>66</t>
  </si>
  <si>
    <t>66.00.31</t>
  </si>
  <si>
    <t>Grant-in-Aid</t>
  </si>
  <si>
    <t>60.00.82</t>
  </si>
  <si>
    <t>72.60.50</t>
  </si>
  <si>
    <t>II. Details of the estimates and the heads under which this grant will be accounted for:</t>
  </si>
  <si>
    <t>Revenue</t>
  </si>
  <si>
    <t>Capital</t>
  </si>
  <si>
    <t>61.00.84</t>
  </si>
  <si>
    <t>Other Charges (Uniforms)</t>
  </si>
  <si>
    <t>Establishment of Telemedicine Connectivity at Community Health Centre cum District Hospitals (NEC)</t>
  </si>
  <si>
    <t>05.053</t>
  </si>
  <si>
    <t>Construction of X-Ray Block / Kitchen / Garages / Seminar Hall (NEC)</t>
  </si>
  <si>
    <t>Drug De-addiction Programme (100% CSS)</t>
  </si>
  <si>
    <t>Drug Abuse and Anti Drugs Enforcement 
Cell</t>
  </si>
  <si>
    <t>Family Welfare (100% CSS)</t>
  </si>
  <si>
    <t>Capital Outlay on Medical and Public 
Health</t>
  </si>
  <si>
    <t>A - General Services (d) Administrative Services</t>
  </si>
  <si>
    <t>B - Social Services (b) Health and Family Welfare</t>
  </si>
  <si>
    <t>C - Economic Services (j) General Economic Services</t>
  </si>
  <si>
    <t>B - Capital Account of General Services (b) Health and Family Welfare</t>
  </si>
  <si>
    <t>Urban Health Services - Allopathy</t>
  </si>
  <si>
    <t>Rural Health Services Allopathy</t>
  </si>
  <si>
    <t>Grants-in-aid to State Blood Transfusion 
Council</t>
  </si>
  <si>
    <t>Urban Health Services - Other systems of 
Medicine</t>
  </si>
  <si>
    <t>Development of Nursing Services      
(100% CSS)</t>
  </si>
  <si>
    <t>Public Health</t>
  </si>
  <si>
    <t>National Rural Health Mission</t>
  </si>
  <si>
    <t>State Health Society, Sikkim</t>
  </si>
  <si>
    <t>Grants-in-Aid</t>
  </si>
  <si>
    <t>60</t>
  </si>
  <si>
    <t>61</t>
  </si>
  <si>
    <t>60.61.31</t>
  </si>
  <si>
    <t>Public Health Laboratories</t>
  </si>
  <si>
    <t>Construction of Drug Testing Laboratory under AYUSH (100%CSS)</t>
  </si>
  <si>
    <t>Machinery &amp; Equipment, Tools &amp; Plants</t>
  </si>
  <si>
    <t>06.800</t>
  </si>
  <si>
    <t>Supplies and Materials (Emergency Purchase of Medicine)</t>
  </si>
  <si>
    <t>Rural Health Services-Allopathy</t>
  </si>
  <si>
    <t>Primary Health-Centres</t>
  </si>
  <si>
    <t>Medical Education, Training &amp; Research</t>
  </si>
  <si>
    <t>Implementation of Drug Abuse and Anti Drugs Act 2006</t>
  </si>
  <si>
    <t>60.00.52</t>
  </si>
  <si>
    <t>00.44.83</t>
  </si>
  <si>
    <t>00.44</t>
  </si>
  <si>
    <t>State Illness Assistance Fund 
(Central Share)</t>
  </si>
  <si>
    <t>61.00.71</t>
  </si>
  <si>
    <t>AMC for Hospital Equipment</t>
  </si>
  <si>
    <t>Sikkim Medical Council</t>
  </si>
  <si>
    <t>00.44.84</t>
  </si>
  <si>
    <t>Annual Health Check-up Programme</t>
  </si>
  <si>
    <t>Major Works</t>
  </si>
  <si>
    <t>00.45</t>
  </si>
  <si>
    <t>00.59</t>
  </si>
  <si>
    <t>00.47</t>
  </si>
  <si>
    <t>00.48</t>
  </si>
  <si>
    <t>Medical Education, Training and 
Research</t>
  </si>
  <si>
    <t>Clinical Establishment under Licensing Authority</t>
  </si>
  <si>
    <t>64.00.50</t>
  </si>
  <si>
    <t>Development of Nursing Services 
(100% CSS)</t>
  </si>
  <si>
    <t>B - Social Services  (c) Water Supply, Sanitation, 
Housing &amp; Urban Development</t>
  </si>
  <si>
    <t>00.46</t>
  </si>
  <si>
    <t>Survey and Statistics</t>
  </si>
  <si>
    <t>Establishment of Drug Testing Laboratory under AYUSH (100%CSS)</t>
  </si>
  <si>
    <t>Maintenance and Repairs of Quarters under Health Department</t>
  </si>
  <si>
    <t>Capital Outlay on Medical &amp; Public 
Health</t>
  </si>
  <si>
    <t>School Health Scheme</t>
  </si>
  <si>
    <t>44.00.01</t>
  </si>
  <si>
    <t>44.00.50</t>
  </si>
  <si>
    <t>61.00.53</t>
  </si>
  <si>
    <t>Maintenance &amp; Repairs of Hospitals &amp; Health Centres etc.</t>
  </si>
  <si>
    <t>Maintenance &amp; Repairs of Health 
Secretariat</t>
  </si>
  <si>
    <t>Establishment of Trauma Centre at Community Health Centre- cum-District Hospitals (NEC)</t>
  </si>
  <si>
    <t>00.44.85</t>
  </si>
  <si>
    <t>Accredited Social Health Activists</t>
  </si>
  <si>
    <t>( In Thousands of Rupees)</t>
  </si>
  <si>
    <t>Construction of 575 Bedded Super Speciality Hospital (SPA)</t>
  </si>
  <si>
    <t>Construction of 575 Bedded Super Speciality Hospital (State Share)</t>
  </si>
  <si>
    <t>2012-13</t>
  </si>
  <si>
    <t>00.44.82</t>
  </si>
  <si>
    <t>Mukhya Mantri Jeevan Raksha Kosh</t>
  </si>
  <si>
    <t>Mukhya Mantri Sishu Suraksha Yojana Avam Sutkeri Sahayog Yojana</t>
  </si>
  <si>
    <t>00.44.86</t>
  </si>
  <si>
    <t>60.00.83</t>
  </si>
  <si>
    <t>Medical Education, Training and Research</t>
  </si>
  <si>
    <t>60.61.71</t>
  </si>
  <si>
    <t>60.00.78</t>
  </si>
  <si>
    <t>Land Compensation &amp; Construction of Exit Road for Multi Speciality Hospital</t>
  </si>
  <si>
    <t>60.00.79</t>
  </si>
  <si>
    <t xml:space="preserve">HCM's 42 Day Tour </t>
  </si>
  <si>
    <t>National Tuberculosis Control
Programme</t>
  </si>
  <si>
    <t>Construction of Pharmacy College 
(SPA)</t>
  </si>
  <si>
    <t>General Pool Accommodation</t>
  </si>
  <si>
    <t>Rec</t>
  </si>
  <si>
    <t>2013-14</t>
  </si>
  <si>
    <t>67</t>
  </si>
  <si>
    <t>Sikkim Pharmacy Council</t>
  </si>
  <si>
    <t>68</t>
  </si>
  <si>
    <t>Sikkim Nursing Council</t>
  </si>
  <si>
    <t>60.00.80</t>
  </si>
  <si>
    <t>67.00.31</t>
  </si>
  <si>
    <t>68.00.31</t>
  </si>
  <si>
    <t>62.45.11</t>
  </si>
  <si>
    <t>62.46.11</t>
  </si>
  <si>
    <t>62.48.11</t>
  </si>
  <si>
    <t>69</t>
  </si>
  <si>
    <t>Sikkim Dental Council</t>
  </si>
  <si>
    <t>69.00.31</t>
  </si>
  <si>
    <t>00.47.51</t>
  </si>
  <si>
    <t>60.00.86</t>
  </si>
  <si>
    <t>Construction of TB hospitals at Mangan and Gayzing (NEC)</t>
  </si>
  <si>
    <t>60.00.87</t>
  </si>
  <si>
    <t>Strengthening of Radiology Departments at Mangan, Singtam and Namchi CHC (NEC)</t>
  </si>
  <si>
    <t>State Share for NPCDCS, NPHCE &amp; TCC</t>
  </si>
  <si>
    <t>Other Administrative Expenses (Training)</t>
  </si>
  <si>
    <t>Construction of MDR ward at STNM 
Hospital</t>
  </si>
  <si>
    <t>2014-15</t>
  </si>
  <si>
    <t>I.  Estimate of the amount required in the year ending 31st March, 2015 to defray the charges in respect of Health Care, Human Services and Family Welfare</t>
  </si>
  <si>
    <t>Medical and Public Health, 01.911-Recoveries of Over Payments</t>
  </si>
  <si>
    <t>Medical and Public Health, 06.911-Recoveries of Over Payments</t>
  </si>
  <si>
    <t>Land Compensation for Nandok PHSC</t>
  </si>
  <si>
    <t>63.73.70</t>
  </si>
  <si>
    <t>Installation of Solar Lights</t>
  </si>
  <si>
    <t>National Health Mission (NHM)</t>
  </si>
  <si>
    <t>Human Resource in Health and Medical Education</t>
  </si>
  <si>
    <t>National AIDS and STD Control Programme</t>
  </si>
  <si>
    <t>National Mission on Ayush including Mission on Medicinal Plants</t>
  </si>
  <si>
    <t>National AIDS &amp; STD Control Programme</t>
  </si>
  <si>
    <t>15.44.83</t>
  </si>
  <si>
    <t xml:space="preserve">National Health Mission including NRHM </t>
  </si>
  <si>
    <t>15.81.01</t>
  </si>
  <si>
    <t>15.81.11</t>
  </si>
  <si>
    <t>15.81.13</t>
  </si>
  <si>
    <t>15.81.26</t>
  </si>
  <si>
    <t>15.81.50</t>
  </si>
  <si>
    <t>15.81.71</t>
  </si>
  <si>
    <t>15.00.82</t>
  </si>
  <si>
    <t>17.00.81</t>
  </si>
  <si>
    <t>16.44.01</t>
  </si>
  <si>
    <t>16.44.13</t>
  </si>
  <si>
    <t>16.45.01</t>
  </si>
  <si>
    <t>16.45.13</t>
  </si>
  <si>
    <t>16.46.01</t>
  </si>
  <si>
    <t>16.46.13</t>
  </si>
  <si>
    <t>16.47.01</t>
  </si>
  <si>
    <t>16.47.13</t>
  </si>
  <si>
    <t>16.48.01</t>
  </si>
  <si>
    <t>16.48.13</t>
  </si>
  <si>
    <t>16.00.01</t>
  </si>
  <si>
    <t>16.00.13</t>
  </si>
  <si>
    <t>16.59.01</t>
  </si>
  <si>
    <t>16.59.13</t>
  </si>
  <si>
    <t>60.00.81</t>
  </si>
  <si>
    <t>Land Compensation for PHSC/PHC</t>
  </si>
  <si>
    <t>62.00.53</t>
  </si>
  <si>
    <t>Construction of Pharmacy College 
(State Share)</t>
  </si>
  <si>
    <t>00.44.87</t>
  </si>
  <si>
    <t>State Share for Schemes under NEC</t>
  </si>
  <si>
    <t>61.00.85</t>
  </si>
  <si>
    <t>17.00.82</t>
  </si>
  <si>
    <t>AYUSH Programme ( Centre Share)</t>
  </si>
  <si>
    <t>Mechanical Workshop cum Central Health Stores</t>
  </si>
  <si>
    <t>National Rural Health Mission (90%CSS)</t>
  </si>
  <si>
    <t>16.00.81</t>
  </si>
  <si>
    <t>Human Resource in Health and Medical 
Education</t>
  </si>
  <si>
    <t>18.00.81</t>
  </si>
  <si>
    <t>AYUSH Programme (State Share)</t>
  </si>
  <si>
    <t>Ayush Programme (100 % CSS)</t>
  </si>
  <si>
    <t>44</t>
  </si>
  <si>
    <t>Construction of Annex Block for Super Speciality Hospital at  Sochyagang (NLCPR)</t>
  </si>
  <si>
    <t>Construction of ANM, GNM, Training School at West and East District 
(100% CSS)</t>
  </si>
  <si>
    <t>Purchase of Consumables for Incinerators</t>
  </si>
  <si>
    <t>Sikkim State Aids Control Society (100 % CSS)</t>
  </si>
  <si>
    <t>National Tuberculosis Control 
Programme</t>
  </si>
  <si>
    <t>National Leprosy Control 
Programme</t>
  </si>
  <si>
    <t>Procurement of Dental Chair, Equipments 
and Dental Lab. Facilities at STNM 
hospital, District hospitals and PHC 
under NEC</t>
  </si>
</sst>
</file>

<file path=xl/styles.xml><?xml version="1.0" encoding="utf-8"?>
<styleSheet xmlns="http://schemas.openxmlformats.org/spreadsheetml/2006/main">
  <numFmts count="15">
    <numFmt numFmtId="43" formatCode="_(* #,##0.00_);_(* \(#,##0.00\);_(* &quot;-&quot;??_);_(@_)"/>
    <numFmt numFmtId="164" formatCode="_ * #,##0.00_ ;_ * \-#,##0.00_ ;_ * &quot;-&quot;??_ ;_ @_ "/>
    <numFmt numFmtId="165" formatCode="00#"/>
    <numFmt numFmtId="166" formatCode="0#"/>
    <numFmt numFmtId="167" formatCode="##"/>
    <numFmt numFmtId="168" formatCode="00000#"/>
    <numFmt numFmtId="169" formatCode="00.00#"/>
    <numFmt numFmtId="170" formatCode="00.###"/>
    <numFmt numFmtId="171" formatCode="0#.00#"/>
    <numFmt numFmtId="172" formatCode="00.#0"/>
    <numFmt numFmtId="173" formatCode="00.000"/>
    <numFmt numFmtId="174" formatCode="0#.#00"/>
    <numFmt numFmtId="175" formatCode="0#.000"/>
    <numFmt numFmtId="176" formatCode="#0.0##"/>
    <numFmt numFmtId="177" formatCode="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</cellStyleXfs>
  <cellXfs count="198">
    <xf numFmtId="0" fontId="0" fillId="0" borderId="0" xfId="0"/>
    <xf numFmtId="0" fontId="3" fillId="0" borderId="0" xfId="3" applyFont="1" applyFill="1"/>
    <xf numFmtId="0" fontId="3" fillId="0" borderId="0" xfId="8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Border="1"/>
    <xf numFmtId="0" fontId="3" fillId="0" borderId="0" xfId="3" applyFont="1" applyFill="1" applyAlignment="1" applyProtection="1">
      <alignment horizontal="left"/>
    </xf>
    <xf numFmtId="0" fontId="3" fillId="0" borderId="0" xfId="6" applyFont="1" applyFill="1" applyBorder="1" applyProtection="1"/>
    <xf numFmtId="0" fontId="3" fillId="0" borderId="0" xfId="7" applyFont="1" applyFill="1" applyProtection="1"/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/>
    <xf numFmtId="0" fontId="4" fillId="0" borderId="0" xfId="4" applyFont="1" applyFill="1" applyBorder="1" applyAlignment="1">
      <alignment vertical="top" wrapText="1"/>
    </xf>
    <xf numFmtId="0" fontId="3" fillId="0" borderId="0" xfId="4" applyFont="1" applyFill="1" applyBorder="1" applyAlignment="1">
      <alignment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168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49" fontId="3" fillId="0" borderId="0" xfId="4" applyNumberFormat="1" applyFont="1" applyFill="1" applyBorder="1" applyAlignment="1">
      <alignment horizontal="right" vertical="top" wrapText="1"/>
    </xf>
    <xf numFmtId="175" fontId="3" fillId="0" borderId="0" xfId="4" applyNumberFormat="1" applyFont="1" applyFill="1" applyBorder="1" applyAlignment="1">
      <alignment horizontal="right" vertical="top" wrapText="1"/>
    </xf>
    <xf numFmtId="170" fontId="4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right"/>
    </xf>
    <xf numFmtId="0" fontId="4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horizontal="right" vertical="top" wrapText="1"/>
    </xf>
    <xf numFmtId="176" fontId="4" fillId="0" borderId="0" xfId="8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right" vertical="top" wrapText="1"/>
    </xf>
    <xf numFmtId="171" fontId="4" fillId="0" borderId="0" xfId="4" applyNumberFormat="1" applyFont="1" applyFill="1" applyBorder="1" applyAlignment="1">
      <alignment horizontal="right" vertical="top" wrapText="1"/>
    </xf>
    <xf numFmtId="175" fontId="4" fillId="0" borderId="0" xfId="4" applyNumberFormat="1" applyFont="1" applyFill="1" applyBorder="1" applyAlignment="1">
      <alignment horizontal="right" vertical="top" wrapText="1"/>
    </xf>
    <xf numFmtId="166" fontId="3" fillId="0" borderId="0" xfId="4" applyNumberFormat="1" applyFont="1" applyFill="1" applyBorder="1" applyAlignment="1">
      <alignment horizontal="right" vertical="top" wrapText="1"/>
    </xf>
    <xf numFmtId="172" fontId="3" fillId="0" borderId="0" xfId="4" applyNumberFormat="1" applyFont="1" applyFill="1" applyBorder="1" applyAlignment="1">
      <alignment horizontal="right" vertical="top" wrapText="1"/>
    </xf>
    <xf numFmtId="167" fontId="3" fillId="0" borderId="0" xfId="4" applyNumberFormat="1" applyFont="1" applyFill="1" applyBorder="1" applyAlignment="1">
      <alignment horizontal="right" vertical="top" wrapText="1"/>
    </xf>
    <xf numFmtId="169" fontId="4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 vertical="top" wrapText="1"/>
    </xf>
    <xf numFmtId="173" fontId="4" fillId="0" borderId="0" xfId="4" applyNumberFormat="1" applyFont="1" applyFill="1" applyBorder="1" applyAlignment="1">
      <alignment horizontal="right" vertical="top" wrapText="1"/>
    </xf>
    <xf numFmtId="166" fontId="3" fillId="0" borderId="0" xfId="8" applyNumberFormat="1" applyFont="1" applyFill="1" applyBorder="1" applyAlignment="1">
      <alignment horizontal="right" vertical="top" wrapText="1"/>
    </xf>
    <xf numFmtId="174" fontId="4" fillId="0" borderId="0" xfId="4" applyNumberFormat="1" applyFont="1" applyFill="1" applyBorder="1" applyAlignment="1">
      <alignment horizontal="right" vertical="top" wrapText="1"/>
    </xf>
    <xf numFmtId="166" fontId="3" fillId="0" borderId="0" xfId="5" applyNumberFormat="1" applyFont="1" applyFill="1" applyBorder="1" applyAlignment="1">
      <alignment horizontal="right" vertical="top"/>
    </xf>
    <xf numFmtId="165" fontId="4" fillId="0" borderId="0" xfId="4" applyNumberFormat="1" applyFont="1" applyFill="1" applyBorder="1" applyAlignment="1">
      <alignment horizontal="right" vertical="top" wrapText="1"/>
    </xf>
    <xf numFmtId="0" fontId="3" fillId="0" borderId="2" xfId="4" applyFont="1" applyFill="1" applyBorder="1" applyAlignment="1">
      <alignment horizontal="righ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0" fontId="4" fillId="0" borderId="2" xfId="4" applyFont="1" applyFill="1" applyBorder="1" applyAlignment="1">
      <alignment horizontal="right" vertical="top" wrapText="1"/>
    </xf>
    <xf numFmtId="0" fontId="4" fillId="0" borderId="2" xfId="4" applyFont="1" applyFill="1" applyBorder="1" applyAlignment="1">
      <alignment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0" xfId="4" applyNumberFormat="1" applyFont="1" applyFill="1"/>
    <xf numFmtId="0" fontId="3" fillId="0" borderId="1" xfId="8" applyFont="1" applyFill="1" applyBorder="1" applyAlignment="1" applyProtection="1">
      <alignment horizontal="lef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4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8" applyFont="1" applyFill="1" applyBorder="1" applyAlignment="1">
      <alignment horizontal="left"/>
    </xf>
    <xf numFmtId="0" fontId="3" fillId="0" borderId="0" xfId="3" applyFont="1" applyFill="1" applyBorder="1" applyAlignment="1" applyProtection="1">
      <alignment horizontal="left"/>
    </xf>
    <xf numFmtId="0" fontId="3" fillId="0" borderId="0" xfId="6" applyFont="1" applyFill="1" applyBorder="1"/>
    <xf numFmtId="0" fontId="3" fillId="0" borderId="0" xfId="6" applyFont="1" applyFill="1" applyBorder="1" applyAlignment="1" applyProtection="1">
      <alignment horizontal="left"/>
    </xf>
    <xf numFmtId="0" fontId="3" fillId="0" borderId="0" xfId="4" applyFont="1" applyFill="1" applyBorder="1" applyAlignment="1" applyProtection="1">
      <alignment vertical="top" wrapText="1"/>
    </xf>
    <xf numFmtId="177" fontId="3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vertical="top" wrapText="1"/>
    </xf>
    <xf numFmtId="0" fontId="4" fillId="0" borderId="0" xfId="4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>
      <alignment vertical="top" wrapText="1"/>
    </xf>
    <xf numFmtId="1" fontId="3" fillId="0" borderId="0" xfId="4" applyNumberFormat="1" applyFont="1" applyFill="1" applyBorder="1" applyAlignment="1">
      <alignment horizontal="right" vertical="top" wrapText="1"/>
    </xf>
    <xf numFmtId="166" fontId="3" fillId="0" borderId="0" xfId="8" applyNumberFormat="1" applyFont="1" applyFill="1" applyBorder="1" applyAlignment="1">
      <alignment horizontal="right" vertical="top"/>
    </xf>
    <xf numFmtId="49" fontId="4" fillId="0" borderId="0" xfId="8" applyNumberFormat="1" applyFont="1" applyFill="1" applyBorder="1" applyAlignment="1">
      <alignment horizontal="right" vertical="top"/>
    </xf>
    <xf numFmtId="0" fontId="4" fillId="0" borderId="0" xfId="4" applyFont="1" applyFill="1" applyBorder="1" applyAlignment="1">
      <alignment horizontal="left" vertical="top" wrapText="1"/>
    </xf>
    <xf numFmtId="0" fontId="3" fillId="0" borderId="0" xfId="4" applyNumberFormat="1" applyFont="1" applyFill="1" applyAlignment="1">
      <alignment horizontal="right"/>
    </xf>
    <xf numFmtId="0" fontId="3" fillId="0" borderId="0" xfId="4" applyNumberFormat="1" applyFont="1" applyFill="1" applyBorder="1" applyAlignment="1">
      <alignment horizontal="right"/>
    </xf>
    <xf numFmtId="0" fontId="3" fillId="0" borderId="1" xfId="4" applyNumberFormat="1" applyFont="1" applyFill="1" applyBorder="1" applyAlignment="1">
      <alignment horizontal="right"/>
    </xf>
    <xf numFmtId="0" fontId="3" fillId="0" borderId="0" xfId="8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>
      <alignment horizontal="right"/>
    </xf>
    <xf numFmtId="0" fontId="3" fillId="0" borderId="0" xfId="4" applyNumberFormat="1" applyFont="1" applyFill="1" applyAlignment="1" applyProtection="1">
      <alignment horizontal="right"/>
    </xf>
    <xf numFmtId="0" fontId="3" fillId="0" borderId="3" xfId="4" applyNumberFormat="1" applyFont="1" applyFill="1" applyBorder="1" applyAlignment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3" xfId="4" applyNumberFormat="1" applyFont="1" applyFill="1" applyBorder="1" applyAlignment="1" applyProtection="1">
      <alignment horizontal="right"/>
    </xf>
    <xf numFmtId="0" fontId="3" fillId="0" borderId="0" xfId="8" applyNumberFormat="1" applyFont="1" applyFill="1" applyAlignment="1">
      <alignment horizontal="right"/>
    </xf>
    <xf numFmtId="0" fontId="3" fillId="0" borderId="0" xfId="8" applyNumberFormat="1" applyFont="1" applyFill="1" applyBorder="1" applyAlignment="1" applyProtection="1">
      <alignment horizontal="right"/>
    </xf>
    <xf numFmtId="49" fontId="4" fillId="0" borderId="0" xfId="4" applyNumberFormat="1" applyFont="1" applyFill="1" applyBorder="1" applyAlignment="1">
      <alignment horizontal="right" vertical="top" wrapText="1"/>
    </xf>
    <xf numFmtId="0" fontId="3" fillId="0" borderId="3" xfId="8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 applyProtection="1">
      <alignment horizontal="right"/>
    </xf>
    <xf numFmtId="0" fontId="3" fillId="0" borderId="0" xfId="3" applyNumberFormat="1" applyFont="1" applyFill="1" applyAlignment="1" applyProtection="1">
      <alignment horizontal="right"/>
    </xf>
    <xf numFmtId="0" fontId="4" fillId="0" borderId="0" xfId="3" applyNumberFormat="1" applyFont="1" applyFill="1" applyAlignment="1">
      <alignment horizontal="center"/>
    </xf>
    <xf numFmtId="0" fontId="3" fillId="0" borderId="0" xfId="3" applyNumberFormat="1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center"/>
    </xf>
    <xf numFmtId="0" fontId="4" fillId="0" borderId="0" xfId="8" applyNumberFormat="1" applyFont="1" applyFill="1" applyAlignment="1">
      <alignment horizontal="center"/>
    </xf>
    <xf numFmtId="0" fontId="3" fillId="0" borderId="0" xfId="8" applyNumberFormat="1" applyFont="1" applyFill="1" applyAlignment="1" applyProtection="1">
      <alignment horizontal="left"/>
    </xf>
    <xf numFmtId="0" fontId="3" fillId="0" borderId="0" xfId="3" applyNumberFormat="1" applyFont="1" applyFill="1"/>
    <xf numFmtId="0" fontId="4" fillId="0" borderId="0" xfId="3" applyNumberFormat="1" applyFont="1" applyFill="1"/>
    <xf numFmtId="0" fontId="4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right"/>
    </xf>
    <xf numFmtId="0" fontId="5" fillId="0" borderId="0" xfId="3" applyNumberFormat="1" applyFont="1" applyFill="1" applyBorder="1" applyAlignment="1">
      <alignment horizontal="right"/>
    </xf>
    <xf numFmtId="0" fontId="3" fillId="0" borderId="1" xfId="6" applyNumberFormat="1" applyFont="1" applyFill="1" applyBorder="1"/>
    <xf numFmtId="0" fontId="3" fillId="0" borderId="1" xfId="6" applyNumberFormat="1" applyFont="1" applyFill="1" applyBorder="1" applyAlignment="1" applyProtection="1">
      <alignment horizontal="left"/>
    </xf>
    <xf numFmtId="0" fontId="5" fillId="0" borderId="1" xfId="6" applyNumberFormat="1" applyFont="1" applyFill="1" applyBorder="1" applyAlignment="1" applyProtection="1">
      <alignment horizontal="left"/>
    </xf>
    <xf numFmtId="0" fontId="5" fillId="0" borderId="1" xfId="6" applyNumberFormat="1" applyFont="1" applyFill="1" applyBorder="1"/>
    <xf numFmtId="0" fontId="6" fillId="0" borderId="1" xfId="6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horizontal="right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4" fillId="0" borderId="0" xfId="3" applyFont="1" applyFill="1" applyBorder="1" applyAlignment="1" applyProtection="1">
      <alignment horizontal="left"/>
    </xf>
    <xf numFmtId="0" fontId="3" fillId="0" borderId="3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2" xfId="4" applyFont="1" applyFill="1" applyBorder="1" applyAlignment="1">
      <alignment horizontal="left" vertical="top" wrapText="1"/>
    </xf>
    <xf numFmtId="0" fontId="3" fillId="0" borderId="1" xfId="8" applyFont="1" applyFill="1" applyBorder="1" applyAlignment="1">
      <alignment horizontal="lef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3" fillId="0" borderId="0" xfId="8" applyFont="1" applyFill="1" applyAlignment="1" applyProtection="1">
      <alignment horizontal="left" vertical="top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8" applyNumberFormat="1" applyFont="1" applyFill="1" applyAlignment="1">
      <alignment horizontal="center" vertical="top"/>
    </xf>
    <xf numFmtId="0" fontId="3" fillId="0" borderId="0" xfId="1" applyNumberFormat="1" applyFont="1" applyFill="1" applyAlignment="1">
      <alignment horizontal="right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2" xfId="4" applyNumberFormat="1" applyFont="1" applyFill="1" applyBorder="1" applyAlignment="1">
      <alignment horizontal="right" wrapText="1"/>
    </xf>
    <xf numFmtId="0" fontId="3" fillId="0" borderId="0" xfId="4" applyNumberFormat="1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 wrapText="1"/>
    </xf>
    <xf numFmtId="0" fontId="3" fillId="0" borderId="2" xfId="8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2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1" xfId="4" applyNumberFormat="1" applyFont="1" applyFill="1" applyBorder="1" applyAlignment="1" applyProtection="1">
      <alignment horizontal="right" wrapText="1"/>
    </xf>
    <xf numFmtId="43" fontId="3" fillId="0" borderId="0" xfId="1" applyFont="1" applyFill="1" applyAlignment="1">
      <alignment horizontal="right" wrapText="1"/>
    </xf>
    <xf numFmtId="43" fontId="3" fillId="0" borderId="2" xfId="1" applyFont="1" applyFill="1" applyBorder="1" applyAlignment="1">
      <alignment horizontal="right" wrapText="1"/>
    </xf>
    <xf numFmtId="43" fontId="3" fillId="0" borderId="0" xfId="1" applyFont="1" applyFill="1" applyBorder="1" applyAlignment="1">
      <alignment horizontal="right" wrapText="1"/>
    </xf>
    <xf numFmtId="43" fontId="3" fillId="0" borderId="1" xfId="1" applyFont="1" applyFill="1" applyBorder="1" applyAlignment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43" fontId="3" fillId="0" borderId="0" xfId="1" applyFont="1" applyFill="1" applyAlignment="1" applyProtection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3" xfId="7" applyFont="1" applyFill="1" applyBorder="1" applyAlignment="1" applyProtection="1">
      <alignment vertical="top"/>
    </xf>
    <xf numFmtId="0" fontId="3" fillId="0" borderId="1" xfId="6" applyFont="1" applyFill="1" applyBorder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6" applyNumberFormat="1" applyFont="1" applyFill="1" applyBorder="1"/>
    <xf numFmtId="0" fontId="3" fillId="0" borderId="3" xfId="7" applyFont="1" applyFill="1" applyBorder="1" applyAlignment="1" applyProtection="1">
      <alignment horizontal="right" vertical="top" wrapText="1"/>
    </xf>
    <xf numFmtId="0" fontId="3" fillId="0" borderId="3" xfId="6" applyFont="1" applyFill="1" applyBorder="1" applyAlignment="1" applyProtection="1">
      <alignment horizontal="left"/>
    </xf>
    <xf numFmtId="0" fontId="3" fillId="0" borderId="0" xfId="8" applyNumberFormat="1" applyFont="1" applyFill="1" applyBorder="1" applyAlignment="1">
      <alignment horizontal="right"/>
    </xf>
    <xf numFmtId="1" fontId="3" fillId="0" borderId="0" xfId="4" applyNumberFormat="1" applyFont="1" applyFill="1" applyAlignment="1">
      <alignment horizontal="right"/>
    </xf>
    <xf numFmtId="1" fontId="3" fillId="0" borderId="0" xfId="4" applyNumberFormat="1" applyFont="1" applyFill="1" applyBorder="1" applyAlignment="1" applyProtection="1">
      <alignment horizontal="right"/>
    </xf>
    <xf numFmtId="166" fontId="3" fillId="0" borderId="0" xfId="0" applyNumberFormat="1" applyFont="1"/>
    <xf numFmtId="0" fontId="3" fillId="0" borderId="0" xfId="0" applyFont="1"/>
    <xf numFmtId="43" fontId="3" fillId="0" borderId="3" xfId="1" applyFont="1" applyFill="1" applyBorder="1" applyAlignment="1" applyProtection="1">
      <alignment horizontal="right"/>
    </xf>
    <xf numFmtId="43" fontId="3" fillId="0" borderId="0" xfId="1" applyFont="1" applyFill="1" applyAlignment="1">
      <alignment horizontal="right"/>
    </xf>
    <xf numFmtId="43" fontId="3" fillId="0" borderId="0" xfId="1" applyFont="1" applyFill="1" applyBorder="1" applyAlignment="1" applyProtection="1">
      <alignment horizontal="right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43" fontId="3" fillId="0" borderId="0" xfId="1" applyFont="1" applyFill="1" applyBorder="1" applyAlignment="1">
      <alignment horizontal="right"/>
    </xf>
    <xf numFmtId="0" fontId="4" fillId="0" borderId="0" xfId="3" applyFont="1" applyFill="1" applyBorder="1" applyAlignment="1" applyProtection="1">
      <alignment horizontal="center"/>
    </xf>
    <xf numFmtId="166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wrapText="1"/>
    </xf>
    <xf numFmtId="0" fontId="3" fillId="0" borderId="0" xfId="4" applyNumberFormat="1" applyFont="1" applyFill="1" applyAlignment="1">
      <alignment horizontal="right" wrapText="1"/>
    </xf>
    <xf numFmtId="166" fontId="3" fillId="0" borderId="1" xfId="5" applyNumberFormat="1" applyFont="1" applyFill="1" applyBorder="1" applyAlignment="1">
      <alignment horizontal="right" vertical="top"/>
    </xf>
    <xf numFmtId="168" fontId="3" fillId="0" borderId="1" xfId="4" applyNumberFormat="1" applyFont="1" applyFill="1" applyBorder="1" applyAlignment="1">
      <alignment horizontal="right" vertical="top" wrapText="1"/>
    </xf>
    <xf numFmtId="175" fontId="3" fillId="0" borderId="1" xfId="4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Alignment="1">
      <alignment horizontal="right" wrapText="1"/>
    </xf>
    <xf numFmtId="0" fontId="3" fillId="0" borderId="2" xfId="4" applyNumberFormat="1" applyFont="1" applyFill="1" applyBorder="1" applyAlignment="1">
      <alignment horizontal="right"/>
    </xf>
    <xf numFmtId="168" fontId="3" fillId="0" borderId="0" xfId="8" applyNumberFormat="1" applyFont="1" applyFill="1" applyBorder="1" applyAlignment="1">
      <alignment horizontal="right" vertical="top" wrapText="1"/>
    </xf>
    <xf numFmtId="0" fontId="3" fillId="0" borderId="0" xfId="8" applyNumberFormat="1" applyFont="1" applyFill="1" applyBorder="1" applyAlignment="1" applyProtection="1">
      <alignment horizontal="right" wrapText="1"/>
    </xf>
    <xf numFmtId="174" fontId="3" fillId="0" borderId="0" xfId="4" applyNumberFormat="1" applyFont="1" applyFill="1" applyBorder="1" applyAlignment="1">
      <alignment horizontal="right" vertical="top" wrapText="1"/>
    </xf>
    <xf numFmtId="168" fontId="3" fillId="0" borderId="1" xfId="8" applyNumberFormat="1" applyFont="1" applyFill="1" applyBorder="1" applyAlignment="1">
      <alignment horizontal="right" vertical="top" wrapText="1"/>
    </xf>
    <xf numFmtId="0" fontId="3" fillId="0" borderId="2" xfId="8" applyNumberFormat="1" applyFont="1" applyFill="1" applyBorder="1" applyAlignment="1" applyProtection="1">
      <alignment horizontal="right"/>
    </xf>
    <xf numFmtId="168" fontId="3" fillId="0" borderId="0" xfId="9" applyNumberFormat="1" applyFont="1" applyFill="1" applyBorder="1" applyAlignment="1">
      <alignment horizontal="right" vertical="top" wrapText="1"/>
    </xf>
    <xf numFmtId="164" fontId="3" fillId="0" borderId="2" xfId="8" applyNumberFormat="1" applyFont="1" applyFill="1" applyBorder="1" applyAlignment="1" applyProtection="1">
      <alignment horizontal="right" wrapText="1"/>
    </xf>
    <xf numFmtId="43" fontId="3" fillId="0" borderId="2" xfId="1" applyNumberFormat="1" applyFont="1" applyFill="1" applyBorder="1" applyAlignment="1" applyProtection="1">
      <alignment horizontal="right" wrapText="1"/>
    </xf>
    <xf numFmtId="171" fontId="4" fillId="0" borderId="1" xfId="4" applyNumberFormat="1" applyFont="1" applyFill="1" applyBorder="1" applyAlignment="1">
      <alignment horizontal="right" vertical="top" wrapText="1"/>
    </xf>
    <xf numFmtId="49" fontId="3" fillId="0" borderId="1" xfId="4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right" vertical="top" wrapText="1"/>
    </xf>
    <xf numFmtId="169" fontId="4" fillId="0" borderId="1" xfId="4" applyNumberFormat="1" applyFont="1" applyFill="1" applyBorder="1" applyAlignment="1">
      <alignment horizontal="right" vertical="top" wrapText="1"/>
    </xf>
    <xf numFmtId="168" fontId="3" fillId="0" borderId="1" xfId="9" applyNumberFormat="1" applyFont="1" applyFill="1" applyBorder="1" applyAlignment="1">
      <alignment horizontal="right"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vertical="top" wrapText="1"/>
    </xf>
    <xf numFmtId="0" fontId="3" fillId="0" borderId="3" xfId="4" applyFont="1" applyFill="1" applyBorder="1" applyAlignment="1">
      <alignment horizontal="left" vertical="top" wrapText="1"/>
    </xf>
    <xf numFmtId="0" fontId="4" fillId="0" borderId="3" xfId="4" applyFont="1" applyFill="1" applyBorder="1" applyAlignment="1">
      <alignment horizontal="right" vertical="top" wrapText="1"/>
    </xf>
    <xf numFmtId="0" fontId="4" fillId="0" borderId="3" xfId="4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3" applyFont="1" applyFill="1" applyBorder="1" applyAlignment="1" applyProtection="1">
      <alignment horizontal="center"/>
    </xf>
    <xf numFmtId="0" fontId="3" fillId="0" borderId="3" xfId="6" applyNumberFormat="1" applyFont="1" applyFill="1" applyBorder="1" applyAlignment="1" applyProtection="1">
      <alignment horizontal="center"/>
    </xf>
    <xf numFmtId="0" fontId="3" fillId="0" borderId="0" xfId="6" applyNumberFormat="1" applyFont="1" applyFill="1" applyBorder="1" applyAlignment="1" applyProtection="1">
      <alignment horizontal="center"/>
    </xf>
    <xf numFmtId="0" fontId="3" fillId="0" borderId="0" xfId="8" applyFont="1" applyFill="1" applyAlignment="1" applyProtection="1">
      <alignment horizontal="right" wrapText="1"/>
    </xf>
  </cellXfs>
  <cellStyles count="10">
    <cellStyle name="Comma" xfId="1" builtinId="3"/>
    <cellStyle name="Comma 2" xfId="2"/>
    <cellStyle name="Normal" xfId="0" builtinId="0"/>
    <cellStyle name="Normal_budget 2004-05_2.6.04" xfId="3"/>
    <cellStyle name="Normal_BUDGET FOR  03-04..." xfId="4"/>
    <cellStyle name="Normal_budget for 03-04" xfId="5"/>
    <cellStyle name="Normal_BUDGET-2000" xfId="6"/>
    <cellStyle name="Normal_budgetDocNIC02-03" xfId="7"/>
    <cellStyle name="Normal_DEMAND17" xfId="8"/>
    <cellStyle name="Normal_DEMAND17_1st supp. vol. II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701" transitionEvaluation="1" codeName="Sheet1"/>
  <dimension ref="A1:L713"/>
  <sheetViews>
    <sheetView tabSelected="1" view="pageBreakPreview" topLeftCell="A701" zoomScaleNormal="85" zoomScaleSheetLayoutView="100" workbookViewId="0">
      <selection activeCell="A714" sqref="A714:L740"/>
    </sheetView>
  </sheetViews>
  <sheetFormatPr defaultColWidth="11" defaultRowHeight="12.75"/>
  <cols>
    <col min="1" max="1" width="6.42578125" style="100" customWidth="1"/>
    <col min="2" max="2" width="8.140625" style="23" customWidth="1"/>
    <col min="3" max="3" width="34.5703125" style="4" customWidth="1"/>
    <col min="4" max="4" width="8.5703125" style="86" customWidth="1"/>
    <col min="5" max="5" width="9.42578125" style="86" customWidth="1"/>
    <col min="6" max="6" width="8.42578125" style="1" customWidth="1"/>
    <col min="7" max="7" width="8.5703125" style="1" customWidth="1"/>
    <col min="8" max="8" width="8.5703125" style="86" customWidth="1"/>
    <col min="9" max="9" width="8.42578125" style="1" customWidth="1"/>
    <col min="10" max="10" width="8.5703125" style="86" customWidth="1"/>
    <col min="11" max="11" width="9.140625" style="1" customWidth="1"/>
    <col min="12" max="12" width="8.42578125" style="86" customWidth="1"/>
    <col min="13" max="16384" width="11" style="1"/>
  </cols>
  <sheetData>
    <row r="1" spans="1:12" ht="14.1" customHeight="1">
      <c r="A1" s="194" t="s">
        <v>231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2" ht="14.1" customHeight="1">
      <c r="A2" s="194" t="s">
        <v>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ht="11.1" customHeight="1">
      <c r="A3" s="101"/>
      <c r="B3" s="24"/>
      <c r="C3" s="157"/>
      <c r="D3" s="112"/>
      <c r="E3" s="112"/>
      <c r="F3" s="157"/>
      <c r="G3" s="157"/>
      <c r="H3" s="112"/>
      <c r="I3" s="157"/>
      <c r="J3" s="112"/>
      <c r="K3" s="157"/>
      <c r="L3" s="112"/>
    </row>
    <row r="4" spans="1:12" ht="14.1" customHeight="1">
      <c r="D4" s="69" t="s">
        <v>283</v>
      </c>
      <c r="E4" s="84">
        <v>2059</v>
      </c>
      <c r="F4" s="2" t="s">
        <v>1</v>
      </c>
      <c r="G4" s="3"/>
      <c r="H4" s="83"/>
      <c r="I4" s="3"/>
      <c r="J4" s="83"/>
      <c r="K4" s="3"/>
      <c r="L4" s="83"/>
    </row>
    <row r="5" spans="1:12" ht="14.1" customHeight="1">
      <c r="D5" s="80" t="s">
        <v>284</v>
      </c>
      <c r="E5" s="81">
        <v>2210</v>
      </c>
      <c r="F5" s="1" t="s">
        <v>2</v>
      </c>
      <c r="G5" s="3"/>
      <c r="H5" s="83"/>
      <c r="I5" s="3"/>
      <c r="J5" s="83"/>
      <c r="K5" s="3"/>
      <c r="L5" s="83"/>
    </row>
    <row r="6" spans="1:12" ht="14.1" customHeight="1">
      <c r="C6" s="157"/>
      <c r="D6" s="80"/>
      <c r="E6" s="81">
        <v>2211</v>
      </c>
      <c r="F6" s="5" t="s">
        <v>3</v>
      </c>
      <c r="G6" s="3"/>
      <c r="H6" s="83"/>
      <c r="I6" s="3"/>
      <c r="J6" s="83"/>
      <c r="K6" s="3"/>
      <c r="L6" s="83"/>
    </row>
    <row r="7" spans="1:12" ht="26.1" customHeight="1">
      <c r="B7" s="197" t="s">
        <v>326</v>
      </c>
      <c r="C7" s="197"/>
      <c r="D7" s="197"/>
      <c r="E7" s="113">
        <v>2216</v>
      </c>
      <c r="F7" s="111" t="s">
        <v>4</v>
      </c>
      <c r="G7" s="3"/>
      <c r="H7" s="83"/>
      <c r="I7" s="3"/>
      <c r="J7" s="83"/>
      <c r="K7" s="3"/>
      <c r="L7" s="83"/>
    </row>
    <row r="8" spans="1:12" ht="14.1" customHeight="1">
      <c r="D8" s="80" t="s">
        <v>285</v>
      </c>
      <c r="E8" s="81">
        <v>3454</v>
      </c>
      <c r="F8" s="82" t="s">
        <v>5</v>
      </c>
      <c r="G8" s="83"/>
      <c r="H8" s="83"/>
      <c r="I8" s="83"/>
      <c r="J8" s="83"/>
      <c r="K8" s="83"/>
      <c r="L8" s="83"/>
    </row>
    <row r="9" spans="1:12" ht="14.1" customHeight="1">
      <c r="D9" s="80" t="s">
        <v>286</v>
      </c>
      <c r="E9" s="84">
        <v>4210</v>
      </c>
      <c r="F9" s="85" t="s">
        <v>6</v>
      </c>
      <c r="G9" s="83"/>
      <c r="H9" s="83"/>
      <c r="I9" s="83"/>
      <c r="J9" s="83"/>
      <c r="K9" s="83"/>
      <c r="L9" s="83"/>
    </row>
    <row r="10" spans="1:12" ht="14.1" customHeight="1">
      <c r="A10" s="52" t="s">
        <v>383</v>
      </c>
      <c r="D10" s="80"/>
      <c r="F10" s="85"/>
      <c r="G10" s="83"/>
      <c r="H10" s="83"/>
      <c r="I10" s="83"/>
      <c r="J10" s="83"/>
      <c r="K10" s="83"/>
      <c r="L10" s="83"/>
    </row>
    <row r="11" spans="1:12" ht="14.1" customHeight="1">
      <c r="D11" s="87"/>
      <c r="E11" s="88" t="s">
        <v>272</v>
      </c>
      <c r="F11" s="88" t="s">
        <v>273</v>
      </c>
      <c r="G11" s="88" t="s">
        <v>14</v>
      </c>
      <c r="I11" s="86"/>
      <c r="K11" s="86"/>
    </row>
    <row r="12" spans="1:12" ht="14.1" customHeight="1">
      <c r="D12" s="89" t="s">
        <v>7</v>
      </c>
      <c r="E12" s="88">
        <f>L633</f>
        <v>2769491</v>
      </c>
      <c r="F12" s="88">
        <f>L705</f>
        <v>770518</v>
      </c>
      <c r="G12" s="88">
        <f>F12+E12</f>
        <v>3540009</v>
      </c>
      <c r="I12" s="86"/>
      <c r="K12" s="86"/>
      <c r="L12" s="90"/>
    </row>
    <row r="13" spans="1:12" ht="14.1" customHeight="1">
      <c r="A13" s="53" t="s">
        <v>271</v>
      </c>
      <c r="F13" s="86"/>
      <c r="G13" s="86"/>
      <c r="I13" s="47"/>
      <c r="K13" s="86"/>
      <c r="L13" s="90"/>
    </row>
    <row r="14" spans="1:12" ht="14.1" customHeight="1">
      <c r="C14" s="54"/>
      <c r="D14" s="142"/>
      <c r="E14" s="142"/>
      <c r="F14" s="91"/>
      <c r="G14" s="91"/>
      <c r="H14" s="91"/>
      <c r="I14" s="92"/>
      <c r="J14" s="93"/>
      <c r="K14" s="94"/>
      <c r="L14" s="95" t="s">
        <v>341</v>
      </c>
    </row>
    <row r="15" spans="1:12" s="7" customFormat="1">
      <c r="A15" s="102"/>
      <c r="B15" s="143"/>
      <c r="C15" s="144"/>
      <c r="D15" s="195" t="s">
        <v>8</v>
      </c>
      <c r="E15" s="195"/>
      <c r="F15" s="196" t="s">
        <v>9</v>
      </c>
      <c r="G15" s="196"/>
      <c r="H15" s="196" t="s">
        <v>10</v>
      </c>
      <c r="I15" s="196"/>
      <c r="J15" s="196" t="s">
        <v>9</v>
      </c>
      <c r="K15" s="196"/>
      <c r="L15" s="196"/>
    </row>
    <row r="16" spans="1:12" s="7" customFormat="1">
      <c r="A16" s="103"/>
      <c r="B16" s="8"/>
      <c r="C16" s="55" t="s">
        <v>11</v>
      </c>
      <c r="D16" s="196" t="s">
        <v>344</v>
      </c>
      <c r="E16" s="196"/>
      <c r="F16" s="196" t="s">
        <v>360</v>
      </c>
      <c r="G16" s="196"/>
      <c r="H16" s="196" t="s">
        <v>360</v>
      </c>
      <c r="I16" s="196"/>
      <c r="J16" s="196" t="s">
        <v>382</v>
      </c>
      <c r="K16" s="196"/>
      <c r="L16" s="196"/>
    </row>
    <row r="17" spans="1:12" s="7" customFormat="1">
      <c r="A17" s="104"/>
      <c r="B17" s="9"/>
      <c r="C17" s="139"/>
      <c r="D17" s="96" t="s">
        <v>12</v>
      </c>
      <c r="E17" s="96" t="s">
        <v>13</v>
      </c>
      <c r="F17" s="96" t="s">
        <v>12</v>
      </c>
      <c r="G17" s="96" t="s">
        <v>13</v>
      </c>
      <c r="H17" s="96" t="s">
        <v>12</v>
      </c>
      <c r="I17" s="96" t="s">
        <v>13</v>
      </c>
      <c r="J17" s="96" t="s">
        <v>12</v>
      </c>
      <c r="K17" s="96" t="s">
        <v>13</v>
      </c>
      <c r="L17" s="96" t="s">
        <v>14</v>
      </c>
    </row>
    <row r="18" spans="1:12" s="7" customFormat="1" ht="11.1" customHeight="1">
      <c r="A18" s="103"/>
      <c r="B18" s="8"/>
      <c r="C18" s="6"/>
      <c r="D18" s="97"/>
      <c r="E18" s="97"/>
      <c r="F18" s="97"/>
      <c r="G18" s="97"/>
      <c r="H18" s="97"/>
      <c r="I18" s="97"/>
      <c r="J18" s="97"/>
      <c r="K18" s="97"/>
      <c r="L18" s="97"/>
    </row>
    <row r="19" spans="1:12">
      <c r="A19" s="105"/>
      <c r="B19" s="18"/>
      <c r="C19" s="15" t="s">
        <v>15</v>
      </c>
      <c r="D19" s="47"/>
      <c r="E19" s="47"/>
      <c r="F19" s="47"/>
      <c r="G19" s="47"/>
      <c r="I19" s="47"/>
      <c r="J19" s="47"/>
      <c r="K19" s="47"/>
      <c r="L19" s="47"/>
    </row>
    <row r="20" spans="1:12">
      <c r="A20" s="105" t="s">
        <v>16</v>
      </c>
      <c r="B20" s="25">
        <v>2059</v>
      </c>
      <c r="C20" s="11" t="s">
        <v>1</v>
      </c>
      <c r="D20" s="47"/>
      <c r="E20" s="47"/>
      <c r="F20" s="47"/>
      <c r="G20" s="47"/>
      <c r="H20" s="47"/>
      <c r="I20" s="47"/>
      <c r="J20" s="47"/>
      <c r="K20" s="47"/>
      <c r="L20" s="47"/>
    </row>
    <row r="21" spans="1:12" ht="13.35" customHeight="1">
      <c r="A21" s="106"/>
      <c r="B21" s="26">
        <v>60</v>
      </c>
      <c r="C21" s="10" t="s">
        <v>17</v>
      </c>
      <c r="D21" s="47"/>
      <c r="E21" s="47"/>
      <c r="F21" s="47"/>
      <c r="G21" s="47"/>
      <c r="H21" s="47"/>
      <c r="I21" s="47"/>
      <c r="J21" s="47"/>
      <c r="K21" s="47"/>
      <c r="L21" s="47"/>
    </row>
    <row r="22" spans="1:12">
      <c r="A22" s="106"/>
      <c r="B22" s="27">
        <v>60.052999999999997</v>
      </c>
      <c r="C22" s="11" t="s">
        <v>18</v>
      </c>
      <c r="D22" s="47"/>
      <c r="E22" s="47"/>
      <c r="F22" s="47"/>
      <c r="G22" s="47"/>
      <c r="H22" s="47"/>
      <c r="I22" s="47"/>
      <c r="J22" s="47"/>
      <c r="K22" s="47"/>
      <c r="L22" s="47"/>
    </row>
    <row r="23" spans="1:12">
      <c r="A23" s="106"/>
      <c r="B23" s="39">
        <v>60</v>
      </c>
      <c r="C23" s="10" t="s">
        <v>258</v>
      </c>
      <c r="D23" s="47"/>
      <c r="E23" s="47"/>
      <c r="F23" s="47"/>
      <c r="G23" s="47"/>
      <c r="H23" s="47"/>
      <c r="I23" s="47"/>
      <c r="J23" s="47"/>
      <c r="K23" s="47"/>
      <c r="L23" s="47"/>
    </row>
    <row r="24" spans="1:12" ht="25.5">
      <c r="A24" s="106"/>
      <c r="B24" s="39">
        <v>79</v>
      </c>
      <c r="C24" s="10" t="s">
        <v>336</v>
      </c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13.35" customHeight="1">
      <c r="A25" s="106"/>
      <c r="B25" s="39" t="s">
        <v>261</v>
      </c>
      <c r="C25" s="10" t="s">
        <v>259</v>
      </c>
      <c r="D25" s="127">
        <v>0</v>
      </c>
      <c r="E25" s="164">
        <v>597</v>
      </c>
      <c r="F25" s="127">
        <v>0</v>
      </c>
      <c r="G25" s="164">
        <v>779</v>
      </c>
      <c r="H25" s="127">
        <v>0</v>
      </c>
      <c r="I25" s="164">
        <v>779</v>
      </c>
      <c r="J25" s="127">
        <v>0</v>
      </c>
      <c r="K25" s="164">
        <v>796</v>
      </c>
      <c r="L25" s="66">
        <f>SUM(J25:K25)</f>
        <v>796</v>
      </c>
    </row>
    <row r="26" spans="1:12" ht="13.35" customHeight="1">
      <c r="A26" s="106" t="s">
        <v>14</v>
      </c>
      <c r="B26" s="39">
        <v>60</v>
      </c>
      <c r="C26" s="10" t="s">
        <v>258</v>
      </c>
      <c r="D26" s="128">
        <f t="shared" ref="D26:L26" si="0">SUM(D25:D25)</f>
        <v>0</v>
      </c>
      <c r="E26" s="118">
        <f t="shared" si="0"/>
        <v>597</v>
      </c>
      <c r="F26" s="128">
        <f t="shared" si="0"/>
        <v>0</v>
      </c>
      <c r="G26" s="118">
        <f t="shared" si="0"/>
        <v>779</v>
      </c>
      <c r="H26" s="128">
        <f t="shared" si="0"/>
        <v>0</v>
      </c>
      <c r="I26" s="118">
        <f t="shared" si="0"/>
        <v>779</v>
      </c>
      <c r="J26" s="128">
        <f t="shared" si="0"/>
        <v>0</v>
      </c>
      <c r="K26" s="118">
        <f t="shared" si="0"/>
        <v>796</v>
      </c>
      <c r="L26" s="118">
        <f t="shared" si="0"/>
        <v>796</v>
      </c>
    </row>
    <row r="27" spans="1:12" ht="11.1" customHeight="1">
      <c r="A27" s="106"/>
      <c r="B27" s="27"/>
      <c r="C27" s="11"/>
      <c r="D27" s="66"/>
      <c r="E27" s="66"/>
      <c r="F27" s="66"/>
      <c r="G27" s="66"/>
      <c r="H27" s="66"/>
      <c r="I27" s="66"/>
      <c r="J27" s="66"/>
      <c r="K27" s="66"/>
      <c r="L27" s="66"/>
    </row>
    <row r="28" spans="1:12" ht="13.35" customHeight="1">
      <c r="A28" s="106"/>
      <c r="B28" s="39">
        <v>61</v>
      </c>
      <c r="C28" s="10" t="s">
        <v>260</v>
      </c>
      <c r="D28" s="66"/>
      <c r="E28" s="66"/>
      <c r="F28" s="66"/>
      <c r="G28" s="66"/>
      <c r="H28" s="66"/>
      <c r="I28" s="66"/>
      <c r="J28" s="66"/>
      <c r="K28" s="66"/>
      <c r="L28" s="66"/>
    </row>
    <row r="29" spans="1:12" ht="25.5">
      <c r="A29" s="106"/>
      <c r="B29" s="39">
        <v>79</v>
      </c>
      <c r="C29" s="10" t="s">
        <v>336</v>
      </c>
      <c r="D29" s="66"/>
      <c r="E29" s="66"/>
      <c r="F29" s="66"/>
      <c r="G29" s="66"/>
      <c r="H29" s="66"/>
      <c r="I29" s="66"/>
      <c r="J29" s="66"/>
      <c r="K29" s="66"/>
      <c r="L29" s="66"/>
    </row>
    <row r="30" spans="1:12" ht="13.35" customHeight="1">
      <c r="A30" s="106"/>
      <c r="B30" s="39" t="s">
        <v>263</v>
      </c>
      <c r="C30" s="10" t="s">
        <v>84</v>
      </c>
      <c r="D30" s="129">
        <v>0</v>
      </c>
      <c r="E30" s="119">
        <v>4200</v>
      </c>
      <c r="F30" s="129">
        <v>0</v>
      </c>
      <c r="G30" s="119">
        <v>4200</v>
      </c>
      <c r="H30" s="129">
        <v>0</v>
      </c>
      <c r="I30" s="119">
        <v>4200</v>
      </c>
      <c r="J30" s="129">
        <v>0</v>
      </c>
      <c r="K30" s="119">
        <v>4200</v>
      </c>
      <c r="L30" s="67">
        <f>SUM(J30:K30)</f>
        <v>4200</v>
      </c>
    </row>
    <row r="31" spans="1:12" ht="11.1" customHeight="1">
      <c r="A31" s="106"/>
      <c r="B31" s="39"/>
      <c r="C31" s="10"/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25.5">
      <c r="A32" s="106"/>
      <c r="B32" s="39">
        <v>80</v>
      </c>
      <c r="C32" s="10" t="s">
        <v>337</v>
      </c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13.35" customHeight="1">
      <c r="A33" s="109"/>
      <c r="B33" s="165" t="s">
        <v>262</v>
      </c>
      <c r="C33" s="48" t="s">
        <v>84</v>
      </c>
      <c r="D33" s="130">
        <v>0</v>
      </c>
      <c r="E33" s="120">
        <v>281</v>
      </c>
      <c r="F33" s="130">
        <v>0</v>
      </c>
      <c r="G33" s="120">
        <v>300</v>
      </c>
      <c r="H33" s="130">
        <v>0</v>
      </c>
      <c r="I33" s="120">
        <v>300</v>
      </c>
      <c r="J33" s="130">
        <v>0</v>
      </c>
      <c r="K33" s="120">
        <v>300</v>
      </c>
      <c r="L33" s="68">
        <f>SUM(J33:K33)</f>
        <v>300</v>
      </c>
    </row>
    <row r="34" spans="1:12" ht="13.7" customHeight="1">
      <c r="A34" s="106" t="s">
        <v>14</v>
      </c>
      <c r="B34" s="39">
        <v>61</v>
      </c>
      <c r="C34" s="10" t="s">
        <v>260</v>
      </c>
      <c r="D34" s="130">
        <f t="shared" ref="D34:L34" si="1">SUM(D30:D33)</f>
        <v>0</v>
      </c>
      <c r="E34" s="120">
        <f t="shared" si="1"/>
        <v>4481</v>
      </c>
      <c r="F34" s="130">
        <f t="shared" si="1"/>
        <v>0</v>
      </c>
      <c r="G34" s="120">
        <f t="shared" si="1"/>
        <v>4500</v>
      </c>
      <c r="H34" s="130">
        <f t="shared" si="1"/>
        <v>0</v>
      </c>
      <c r="I34" s="120">
        <f t="shared" si="1"/>
        <v>4500</v>
      </c>
      <c r="J34" s="130">
        <f t="shared" si="1"/>
        <v>0</v>
      </c>
      <c r="K34" s="120">
        <f t="shared" si="1"/>
        <v>4500</v>
      </c>
      <c r="L34" s="120">
        <f t="shared" si="1"/>
        <v>4500</v>
      </c>
    </row>
    <row r="35" spans="1:12" s="12" customFormat="1" ht="13.7" customHeight="1">
      <c r="A35" s="105" t="s">
        <v>14</v>
      </c>
      <c r="B35" s="27">
        <v>60.052999999999997</v>
      </c>
      <c r="C35" s="11" t="s">
        <v>18</v>
      </c>
      <c r="D35" s="131">
        <f t="shared" ref="D35:L35" si="2">D34+D26</f>
        <v>0</v>
      </c>
      <c r="E35" s="121">
        <f t="shared" si="2"/>
        <v>5078</v>
      </c>
      <c r="F35" s="131">
        <f t="shared" si="2"/>
        <v>0</v>
      </c>
      <c r="G35" s="121">
        <f t="shared" si="2"/>
        <v>5279</v>
      </c>
      <c r="H35" s="131">
        <f t="shared" si="2"/>
        <v>0</v>
      </c>
      <c r="I35" s="121">
        <f t="shared" si="2"/>
        <v>5279</v>
      </c>
      <c r="J35" s="131">
        <f t="shared" si="2"/>
        <v>0</v>
      </c>
      <c r="K35" s="121">
        <f t="shared" si="2"/>
        <v>5296</v>
      </c>
      <c r="L35" s="121">
        <f t="shared" si="2"/>
        <v>5296</v>
      </c>
    </row>
    <row r="36" spans="1:12" s="12" customFormat="1" ht="13.7" customHeight="1">
      <c r="A36" s="105" t="s">
        <v>14</v>
      </c>
      <c r="B36" s="26">
        <v>60</v>
      </c>
      <c r="C36" s="10" t="s">
        <v>17</v>
      </c>
      <c r="D36" s="131">
        <f t="shared" ref="D36:L37" si="3">D35</f>
        <v>0</v>
      </c>
      <c r="E36" s="121">
        <f t="shared" si="3"/>
        <v>5078</v>
      </c>
      <c r="F36" s="131">
        <f t="shared" si="3"/>
        <v>0</v>
      </c>
      <c r="G36" s="121">
        <f t="shared" si="3"/>
        <v>5279</v>
      </c>
      <c r="H36" s="131">
        <f t="shared" si="3"/>
        <v>0</v>
      </c>
      <c r="I36" s="121">
        <f t="shared" si="3"/>
        <v>5279</v>
      </c>
      <c r="J36" s="131">
        <f t="shared" si="3"/>
        <v>0</v>
      </c>
      <c r="K36" s="121">
        <f t="shared" si="3"/>
        <v>5296</v>
      </c>
      <c r="L36" s="121">
        <f t="shared" si="3"/>
        <v>5296</v>
      </c>
    </row>
    <row r="37" spans="1:12" ht="13.7" customHeight="1">
      <c r="A37" s="105" t="s">
        <v>14</v>
      </c>
      <c r="B37" s="25">
        <v>2059</v>
      </c>
      <c r="C37" s="11" t="s">
        <v>1</v>
      </c>
      <c r="D37" s="128">
        <f t="shared" si="3"/>
        <v>0</v>
      </c>
      <c r="E37" s="118">
        <f t="shared" si="3"/>
        <v>5078</v>
      </c>
      <c r="F37" s="128">
        <f t="shared" si="3"/>
        <v>0</v>
      </c>
      <c r="G37" s="118">
        <f t="shared" si="3"/>
        <v>5279</v>
      </c>
      <c r="H37" s="128">
        <f t="shared" si="3"/>
        <v>0</v>
      </c>
      <c r="I37" s="118">
        <f t="shared" si="3"/>
        <v>5279</v>
      </c>
      <c r="J37" s="128">
        <f t="shared" si="3"/>
        <v>0</v>
      </c>
      <c r="K37" s="118">
        <f t="shared" si="3"/>
        <v>5296</v>
      </c>
      <c r="L37" s="118">
        <f t="shared" si="3"/>
        <v>5296</v>
      </c>
    </row>
    <row r="38" spans="1:12" ht="13.7" customHeight="1">
      <c r="A38" s="105"/>
      <c r="B38" s="25"/>
      <c r="C38" s="10"/>
      <c r="D38" s="67"/>
      <c r="E38" s="67"/>
      <c r="F38" s="67"/>
      <c r="G38" s="67"/>
      <c r="H38" s="67"/>
      <c r="I38" s="67"/>
      <c r="J38" s="67"/>
      <c r="K38" s="67"/>
      <c r="L38" s="67"/>
    </row>
    <row r="39" spans="1:12" ht="13.7" customHeight="1">
      <c r="A39" s="105" t="s">
        <v>16</v>
      </c>
      <c r="B39" s="28">
        <v>2210</v>
      </c>
      <c r="C39" s="13" t="s">
        <v>2</v>
      </c>
      <c r="D39" s="66"/>
      <c r="E39" s="66"/>
      <c r="F39" s="66"/>
      <c r="G39" s="66"/>
      <c r="H39" s="66"/>
      <c r="I39" s="66"/>
      <c r="J39" s="66"/>
      <c r="K39" s="66"/>
      <c r="L39" s="66"/>
    </row>
    <row r="40" spans="1:12" ht="13.7" customHeight="1">
      <c r="A40" s="105"/>
      <c r="B40" s="31">
        <v>1</v>
      </c>
      <c r="C40" s="56" t="s">
        <v>287</v>
      </c>
      <c r="D40" s="66"/>
      <c r="E40" s="66"/>
      <c r="F40" s="66"/>
      <c r="G40" s="66"/>
      <c r="H40" s="66"/>
      <c r="I40" s="66"/>
      <c r="J40" s="66"/>
      <c r="K40" s="66"/>
      <c r="L40" s="66"/>
    </row>
    <row r="41" spans="1:12" ht="13.7" customHeight="1">
      <c r="A41" s="105"/>
      <c r="B41" s="29">
        <v>1.0009999999999999</v>
      </c>
      <c r="C41" s="15" t="s">
        <v>19</v>
      </c>
      <c r="D41" s="66"/>
      <c r="E41" s="66"/>
      <c r="F41" s="66"/>
      <c r="G41" s="66"/>
      <c r="H41" s="66"/>
      <c r="I41" s="66"/>
      <c r="J41" s="66"/>
      <c r="K41" s="66"/>
      <c r="L41" s="66"/>
    </row>
    <row r="42" spans="1:12" ht="13.7" customHeight="1">
      <c r="A42" s="105"/>
      <c r="B42" s="18">
        <v>60</v>
      </c>
      <c r="C42" s="14" t="s">
        <v>20</v>
      </c>
      <c r="D42" s="66"/>
      <c r="E42" s="66"/>
      <c r="F42" s="66"/>
      <c r="G42" s="66"/>
      <c r="H42" s="66"/>
      <c r="I42" s="66"/>
      <c r="J42" s="66"/>
      <c r="K42" s="66"/>
      <c r="L42" s="66"/>
    </row>
    <row r="43" spans="1:12" ht="13.7" customHeight="1">
      <c r="A43" s="105"/>
      <c r="B43" s="16" t="s">
        <v>21</v>
      </c>
      <c r="C43" s="14" t="s">
        <v>22</v>
      </c>
      <c r="D43" s="164">
        <v>21011</v>
      </c>
      <c r="E43" s="122">
        <v>43026</v>
      </c>
      <c r="F43" s="117">
        <v>22464</v>
      </c>
      <c r="G43" s="122">
        <v>47393</v>
      </c>
      <c r="H43" s="164">
        <v>22464</v>
      </c>
      <c r="I43" s="122">
        <v>47393</v>
      </c>
      <c r="J43" s="117">
        <f>25000-4</f>
        <v>24996</v>
      </c>
      <c r="K43" s="122">
        <f>46906+1500</f>
        <v>48406</v>
      </c>
      <c r="L43" s="71">
        <f t="shared" ref="L43:L48" si="4">SUM(J43:K43)</f>
        <v>73402</v>
      </c>
    </row>
    <row r="44" spans="1:12" ht="13.7" customHeight="1">
      <c r="A44" s="105"/>
      <c r="B44" s="16" t="s">
        <v>23</v>
      </c>
      <c r="C44" s="17" t="s">
        <v>259</v>
      </c>
      <c r="D44" s="164">
        <v>10216</v>
      </c>
      <c r="E44" s="127">
        <v>0</v>
      </c>
      <c r="F44" s="117">
        <v>10215</v>
      </c>
      <c r="G44" s="132">
        <v>0</v>
      </c>
      <c r="H44" s="164">
        <v>10215</v>
      </c>
      <c r="I44" s="132">
        <v>0</v>
      </c>
      <c r="J44" s="117">
        <v>11645</v>
      </c>
      <c r="K44" s="132">
        <v>0</v>
      </c>
      <c r="L44" s="116">
        <f t="shared" si="4"/>
        <v>11645</v>
      </c>
    </row>
    <row r="45" spans="1:12" ht="13.7" customHeight="1">
      <c r="A45" s="105"/>
      <c r="B45" s="16" t="s">
        <v>24</v>
      </c>
      <c r="C45" s="17" t="s">
        <v>25</v>
      </c>
      <c r="D45" s="164">
        <v>6</v>
      </c>
      <c r="E45" s="117">
        <v>201</v>
      </c>
      <c r="F45" s="127">
        <v>0</v>
      </c>
      <c r="G45" s="122">
        <v>200</v>
      </c>
      <c r="H45" s="127">
        <v>0</v>
      </c>
      <c r="I45" s="122">
        <v>200</v>
      </c>
      <c r="J45" s="117">
        <v>1</v>
      </c>
      <c r="K45" s="122">
        <v>200</v>
      </c>
      <c r="L45" s="71">
        <f t="shared" si="4"/>
        <v>201</v>
      </c>
    </row>
    <row r="46" spans="1:12" ht="13.7" customHeight="1">
      <c r="A46" s="105"/>
      <c r="B46" s="16" t="s">
        <v>26</v>
      </c>
      <c r="C46" s="17" t="s">
        <v>27</v>
      </c>
      <c r="D46" s="164">
        <v>1229</v>
      </c>
      <c r="E46" s="116">
        <v>694</v>
      </c>
      <c r="F46" s="98">
        <v>67</v>
      </c>
      <c r="G46" s="122">
        <v>495</v>
      </c>
      <c r="H46" s="164">
        <v>3767</v>
      </c>
      <c r="I46" s="122">
        <v>495</v>
      </c>
      <c r="J46" s="129">
        <v>0</v>
      </c>
      <c r="K46" s="122">
        <v>495</v>
      </c>
      <c r="L46" s="71">
        <f t="shared" si="4"/>
        <v>495</v>
      </c>
    </row>
    <row r="47" spans="1:12" ht="13.7" customHeight="1">
      <c r="A47" s="105"/>
      <c r="B47" s="16" t="s">
        <v>28</v>
      </c>
      <c r="C47" s="17" t="s">
        <v>29</v>
      </c>
      <c r="D47" s="117">
        <v>2583</v>
      </c>
      <c r="E47" s="132">
        <v>0</v>
      </c>
      <c r="F47" s="127">
        <v>0</v>
      </c>
      <c r="G47" s="132">
        <v>0</v>
      </c>
      <c r="H47" s="127">
        <v>0</v>
      </c>
      <c r="I47" s="132">
        <v>0</v>
      </c>
      <c r="J47" s="127">
        <v>0</v>
      </c>
      <c r="K47" s="132">
        <v>0</v>
      </c>
      <c r="L47" s="132">
        <f t="shared" si="4"/>
        <v>0</v>
      </c>
    </row>
    <row r="48" spans="1:12" ht="13.7" customHeight="1">
      <c r="A48" s="105"/>
      <c r="B48" s="16" t="s">
        <v>30</v>
      </c>
      <c r="C48" s="17" t="s">
        <v>31</v>
      </c>
      <c r="D48" s="164">
        <v>334</v>
      </c>
      <c r="E48" s="122">
        <v>1477</v>
      </c>
      <c r="F48" s="117">
        <v>500</v>
      </c>
      <c r="G48" s="122">
        <v>1480</v>
      </c>
      <c r="H48" s="164">
        <v>500</v>
      </c>
      <c r="I48" s="122">
        <v>1480</v>
      </c>
      <c r="J48" s="117">
        <v>500</v>
      </c>
      <c r="K48" s="122">
        <v>1480</v>
      </c>
      <c r="L48" s="71">
        <f t="shared" si="4"/>
        <v>1980</v>
      </c>
    </row>
    <row r="49" spans="1:12" ht="13.7" customHeight="1">
      <c r="A49" s="105" t="s">
        <v>14</v>
      </c>
      <c r="B49" s="18">
        <v>60</v>
      </c>
      <c r="C49" s="14" t="s">
        <v>20</v>
      </c>
      <c r="D49" s="118">
        <f t="shared" ref="D49:L49" si="5">SUM(D43:D48)</f>
        <v>35379</v>
      </c>
      <c r="E49" s="118">
        <f t="shared" si="5"/>
        <v>45398</v>
      </c>
      <c r="F49" s="123">
        <f t="shared" si="5"/>
        <v>33246</v>
      </c>
      <c r="G49" s="118">
        <f t="shared" si="5"/>
        <v>49568</v>
      </c>
      <c r="H49" s="118">
        <f t="shared" si="5"/>
        <v>36946</v>
      </c>
      <c r="I49" s="118">
        <f t="shared" si="5"/>
        <v>49568</v>
      </c>
      <c r="J49" s="123">
        <f t="shared" si="5"/>
        <v>37142</v>
      </c>
      <c r="K49" s="118">
        <f t="shared" si="5"/>
        <v>50581</v>
      </c>
      <c r="L49" s="118">
        <f t="shared" si="5"/>
        <v>87723</v>
      </c>
    </row>
    <row r="50" spans="1:12" ht="13.7" customHeight="1">
      <c r="A50" s="105"/>
      <c r="B50" s="18"/>
      <c r="C50" s="14"/>
      <c r="D50" s="72"/>
      <c r="E50" s="72"/>
      <c r="F50" s="72"/>
      <c r="G50" s="72"/>
      <c r="H50" s="72"/>
      <c r="I50" s="72"/>
      <c r="J50" s="72"/>
      <c r="K50" s="72"/>
      <c r="L50" s="72"/>
    </row>
    <row r="51" spans="1:12" ht="13.7" customHeight="1">
      <c r="A51" s="105"/>
      <c r="B51" s="18">
        <v>61</v>
      </c>
      <c r="C51" s="14" t="s">
        <v>229</v>
      </c>
      <c r="D51" s="67"/>
      <c r="E51" s="67"/>
      <c r="F51" s="67"/>
      <c r="G51" s="67"/>
      <c r="H51" s="67"/>
      <c r="I51" s="67"/>
      <c r="J51" s="67"/>
      <c r="K51" s="67"/>
      <c r="L51" s="67"/>
    </row>
    <row r="52" spans="1:12" ht="13.7" customHeight="1">
      <c r="A52" s="105"/>
      <c r="B52" s="16" t="s">
        <v>34</v>
      </c>
      <c r="C52" s="14" t="s">
        <v>22</v>
      </c>
      <c r="D52" s="119">
        <v>154</v>
      </c>
      <c r="E52" s="98">
        <v>2072</v>
      </c>
      <c r="F52" s="98">
        <v>246</v>
      </c>
      <c r="G52" s="119">
        <v>2517</v>
      </c>
      <c r="H52" s="119">
        <v>246</v>
      </c>
      <c r="I52" s="119">
        <v>2517</v>
      </c>
      <c r="J52" s="98">
        <v>280</v>
      </c>
      <c r="K52" s="119">
        <v>6266</v>
      </c>
      <c r="L52" s="67">
        <f t="shared" ref="L52:L56" si="6">SUM(J52:K52)</f>
        <v>6546</v>
      </c>
    </row>
    <row r="53" spans="1:12" ht="13.7" customHeight="1">
      <c r="A53" s="105"/>
      <c r="B53" s="16" t="s">
        <v>230</v>
      </c>
      <c r="C53" s="17" t="s">
        <v>259</v>
      </c>
      <c r="D53" s="119">
        <v>4575</v>
      </c>
      <c r="E53" s="127">
        <v>0</v>
      </c>
      <c r="F53" s="98">
        <v>5489</v>
      </c>
      <c r="G53" s="129">
        <v>0</v>
      </c>
      <c r="H53" s="119">
        <v>5489</v>
      </c>
      <c r="I53" s="129">
        <v>0</v>
      </c>
      <c r="J53" s="98">
        <v>6258</v>
      </c>
      <c r="K53" s="129">
        <v>0</v>
      </c>
      <c r="L53" s="98">
        <f t="shared" si="6"/>
        <v>6258</v>
      </c>
    </row>
    <row r="54" spans="1:12" ht="13.7" customHeight="1">
      <c r="A54" s="105"/>
      <c r="B54" s="16" t="s">
        <v>41</v>
      </c>
      <c r="C54" s="17" t="s">
        <v>84</v>
      </c>
      <c r="D54" s="98">
        <v>3472</v>
      </c>
      <c r="E54" s="98">
        <v>881</v>
      </c>
      <c r="F54" s="98">
        <v>1</v>
      </c>
      <c r="G54" s="119">
        <v>882</v>
      </c>
      <c r="H54" s="119">
        <v>1</v>
      </c>
      <c r="I54" s="119">
        <v>882</v>
      </c>
      <c r="J54" s="98">
        <v>1</v>
      </c>
      <c r="K54" s="119">
        <v>882</v>
      </c>
      <c r="L54" s="67">
        <f t="shared" si="6"/>
        <v>883</v>
      </c>
    </row>
    <row r="55" spans="1:12" ht="13.7" customHeight="1">
      <c r="A55" s="105"/>
      <c r="B55" s="16" t="s">
        <v>44</v>
      </c>
      <c r="C55" s="17" t="s">
        <v>29</v>
      </c>
      <c r="D55" s="98">
        <v>4404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0</v>
      </c>
      <c r="K55" s="129">
        <v>0</v>
      </c>
      <c r="L55" s="129">
        <f t="shared" si="6"/>
        <v>0</v>
      </c>
    </row>
    <row r="56" spans="1:12" ht="13.7" customHeight="1">
      <c r="A56" s="105"/>
      <c r="B56" s="16" t="s">
        <v>45</v>
      </c>
      <c r="C56" s="17" t="s">
        <v>31</v>
      </c>
      <c r="D56" s="129">
        <v>0</v>
      </c>
      <c r="E56" s="129">
        <v>0</v>
      </c>
      <c r="F56" s="98">
        <v>1</v>
      </c>
      <c r="G56" s="129">
        <v>0</v>
      </c>
      <c r="H56" s="98">
        <v>1</v>
      </c>
      <c r="I56" s="129">
        <v>0</v>
      </c>
      <c r="J56" s="129">
        <v>0</v>
      </c>
      <c r="K56" s="129">
        <v>0</v>
      </c>
      <c r="L56" s="129">
        <f t="shared" si="6"/>
        <v>0</v>
      </c>
    </row>
    <row r="57" spans="1:12" ht="13.7" customHeight="1">
      <c r="A57" s="105" t="s">
        <v>14</v>
      </c>
      <c r="B57" s="18">
        <v>61</v>
      </c>
      <c r="C57" s="14" t="s">
        <v>229</v>
      </c>
      <c r="D57" s="118">
        <f t="shared" ref="D57:L57" si="7">SUM(D52:D56)</f>
        <v>12605</v>
      </c>
      <c r="E57" s="118">
        <f t="shared" si="7"/>
        <v>2953</v>
      </c>
      <c r="F57" s="123">
        <f t="shared" si="7"/>
        <v>5737</v>
      </c>
      <c r="G57" s="118">
        <f t="shared" si="7"/>
        <v>3399</v>
      </c>
      <c r="H57" s="118">
        <f t="shared" si="7"/>
        <v>5737</v>
      </c>
      <c r="I57" s="118">
        <f t="shared" si="7"/>
        <v>3399</v>
      </c>
      <c r="J57" s="123">
        <f t="shared" si="7"/>
        <v>6539</v>
      </c>
      <c r="K57" s="118">
        <f t="shared" si="7"/>
        <v>7148</v>
      </c>
      <c r="L57" s="118">
        <f t="shared" si="7"/>
        <v>13687</v>
      </c>
    </row>
    <row r="58" spans="1:12">
      <c r="A58" s="105" t="s">
        <v>14</v>
      </c>
      <c r="B58" s="29">
        <v>1.0009999999999999</v>
      </c>
      <c r="C58" s="15" t="s">
        <v>19</v>
      </c>
      <c r="D58" s="124">
        <f t="shared" ref="D58:L58" si="8">D49+D57</f>
        <v>47984</v>
      </c>
      <c r="E58" s="124">
        <f t="shared" si="8"/>
        <v>48351</v>
      </c>
      <c r="F58" s="115">
        <f t="shared" si="8"/>
        <v>38983</v>
      </c>
      <c r="G58" s="124">
        <f t="shared" si="8"/>
        <v>52967</v>
      </c>
      <c r="H58" s="124">
        <f t="shared" si="8"/>
        <v>42683</v>
      </c>
      <c r="I58" s="124">
        <f t="shared" si="8"/>
        <v>52967</v>
      </c>
      <c r="J58" s="115">
        <f t="shared" si="8"/>
        <v>43681</v>
      </c>
      <c r="K58" s="124">
        <f t="shared" si="8"/>
        <v>57729</v>
      </c>
      <c r="L58" s="124">
        <f t="shared" si="8"/>
        <v>101410</v>
      </c>
    </row>
    <row r="59" spans="1:12">
      <c r="A59" s="105"/>
      <c r="B59" s="40"/>
      <c r="C59" s="15"/>
      <c r="D59" s="73"/>
      <c r="E59" s="73"/>
      <c r="F59" s="73"/>
      <c r="G59" s="73"/>
      <c r="H59" s="73"/>
      <c r="I59" s="73"/>
      <c r="J59" s="73"/>
      <c r="K59" s="73"/>
      <c r="L59" s="73"/>
    </row>
    <row r="60" spans="1:12" ht="12.95" customHeight="1">
      <c r="A60" s="105"/>
      <c r="B60" s="29">
        <v>1.109</v>
      </c>
      <c r="C60" s="15" t="s">
        <v>332</v>
      </c>
      <c r="D60" s="73"/>
      <c r="E60" s="73"/>
      <c r="F60" s="73"/>
      <c r="G60" s="73"/>
      <c r="H60" s="73"/>
      <c r="I60" s="73"/>
      <c r="J60" s="73"/>
      <c r="K60" s="73"/>
      <c r="L60" s="73"/>
    </row>
    <row r="61" spans="1:12" ht="12.95" customHeight="1">
      <c r="A61" s="105"/>
      <c r="B61" s="18">
        <v>44</v>
      </c>
      <c r="C61" s="17" t="s">
        <v>82</v>
      </c>
      <c r="D61" s="73"/>
      <c r="E61" s="73"/>
      <c r="F61" s="73"/>
      <c r="G61" s="73"/>
      <c r="H61" s="73"/>
      <c r="I61" s="73"/>
      <c r="J61" s="73"/>
      <c r="K61" s="73"/>
      <c r="L61" s="73"/>
    </row>
    <row r="62" spans="1:12" ht="12.95" customHeight="1">
      <c r="A62" s="105"/>
      <c r="B62" s="16" t="s">
        <v>333</v>
      </c>
      <c r="C62" s="17" t="s">
        <v>22</v>
      </c>
      <c r="D62" s="99">
        <v>1128</v>
      </c>
      <c r="E62" s="99">
        <v>1666</v>
      </c>
      <c r="F62" s="99">
        <v>2420</v>
      </c>
      <c r="G62" s="125">
        <v>4226</v>
      </c>
      <c r="H62" s="99">
        <v>2420</v>
      </c>
      <c r="I62" s="99">
        <v>4226</v>
      </c>
      <c r="J62" s="99">
        <v>2759</v>
      </c>
      <c r="K62" s="125">
        <v>2145</v>
      </c>
      <c r="L62" s="98">
        <f>SUM(J62:K62)</f>
        <v>4904</v>
      </c>
    </row>
    <row r="63" spans="1:12" ht="12.95" customHeight="1">
      <c r="A63" s="105"/>
      <c r="B63" s="16" t="s">
        <v>334</v>
      </c>
      <c r="C63" s="17" t="s">
        <v>29</v>
      </c>
      <c r="D63" s="133">
        <v>0</v>
      </c>
      <c r="E63" s="133">
        <v>0</v>
      </c>
      <c r="F63" s="99">
        <v>1</v>
      </c>
      <c r="G63" s="133">
        <v>0</v>
      </c>
      <c r="H63" s="99">
        <v>1</v>
      </c>
      <c r="I63" s="133">
        <v>0</v>
      </c>
      <c r="J63" s="133">
        <v>0</v>
      </c>
      <c r="K63" s="133">
        <v>0</v>
      </c>
      <c r="L63" s="129">
        <f>SUM(J63:K63)</f>
        <v>0</v>
      </c>
    </row>
    <row r="64" spans="1:12" ht="12.95" customHeight="1">
      <c r="A64" s="105" t="s">
        <v>14</v>
      </c>
      <c r="B64" s="18">
        <v>44</v>
      </c>
      <c r="C64" s="17" t="s">
        <v>82</v>
      </c>
      <c r="D64" s="115">
        <f t="shared" ref="D64:L64" si="9">SUM(D62:D63)</f>
        <v>1128</v>
      </c>
      <c r="E64" s="115">
        <f t="shared" si="9"/>
        <v>1666</v>
      </c>
      <c r="F64" s="115">
        <f t="shared" si="9"/>
        <v>2421</v>
      </c>
      <c r="G64" s="124">
        <f t="shared" si="9"/>
        <v>4226</v>
      </c>
      <c r="H64" s="115">
        <f t="shared" si="9"/>
        <v>2421</v>
      </c>
      <c r="I64" s="115">
        <f t="shared" si="9"/>
        <v>4226</v>
      </c>
      <c r="J64" s="115">
        <f t="shared" si="9"/>
        <v>2759</v>
      </c>
      <c r="K64" s="124">
        <f t="shared" si="9"/>
        <v>2145</v>
      </c>
      <c r="L64" s="124">
        <f t="shared" si="9"/>
        <v>4904</v>
      </c>
    </row>
    <row r="65" spans="1:12" ht="12.95" customHeight="1">
      <c r="A65" s="107" t="s">
        <v>14</v>
      </c>
      <c r="B65" s="178">
        <v>1.109</v>
      </c>
      <c r="C65" s="110" t="s">
        <v>332</v>
      </c>
      <c r="D65" s="155">
        <f t="shared" ref="D65:L65" si="10">D64</f>
        <v>1128</v>
      </c>
      <c r="E65" s="155">
        <f t="shared" si="10"/>
        <v>1666</v>
      </c>
      <c r="F65" s="155">
        <f t="shared" si="10"/>
        <v>2421</v>
      </c>
      <c r="G65" s="126">
        <f t="shared" si="10"/>
        <v>4226</v>
      </c>
      <c r="H65" s="155">
        <f t="shared" si="10"/>
        <v>2421</v>
      </c>
      <c r="I65" s="155">
        <f t="shared" si="10"/>
        <v>4226</v>
      </c>
      <c r="J65" s="155">
        <f t="shared" si="10"/>
        <v>2759</v>
      </c>
      <c r="K65" s="126">
        <f t="shared" si="10"/>
        <v>2145</v>
      </c>
      <c r="L65" s="126">
        <f t="shared" si="10"/>
        <v>4904</v>
      </c>
    </row>
    <row r="66" spans="1:12" ht="0.75" customHeight="1">
      <c r="A66" s="105"/>
      <c r="B66" s="40"/>
      <c r="C66" s="15"/>
      <c r="D66" s="73"/>
      <c r="E66" s="73"/>
      <c r="F66" s="73"/>
      <c r="G66" s="73"/>
      <c r="H66" s="73"/>
      <c r="I66" s="73"/>
      <c r="J66" s="73"/>
      <c r="K66" s="73"/>
      <c r="L66" s="73"/>
    </row>
    <row r="67" spans="1:12" ht="12.95" customHeight="1">
      <c r="A67" s="105"/>
      <c r="B67" s="30">
        <v>1.1100000000000001</v>
      </c>
      <c r="C67" s="15" t="s">
        <v>32</v>
      </c>
      <c r="D67" s="66"/>
      <c r="E67" s="66"/>
      <c r="F67" s="66"/>
      <c r="G67" s="66"/>
      <c r="H67" s="66"/>
      <c r="I67" s="66"/>
      <c r="J67" s="66"/>
      <c r="K67" s="66"/>
      <c r="L67" s="66"/>
    </row>
    <row r="68" spans="1:12" ht="12.95" customHeight="1">
      <c r="A68" s="105"/>
      <c r="B68" s="18">
        <v>61</v>
      </c>
      <c r="C68" s="17" t="s">
        <v>33</v>
      </c>
      <c r="D68" s="66"/>
      <c r="E68" s="66"/>
      <c r="F68" s="66"/>
      <c r="G68" s="66"/>
      <c r="H68" s="66"/>
      <c r="I68" s="66"/>
      <c r="J68" s="66"/>
      <c r="K68" s="66"/>
      <c r="L68" s="66"/>
    </row>
    <row r="69" spans="1:12" ht="12.95" customHeight="1">
      <c r="A69" s="105"/>
      <c r="B69" s="16" t="s">
        <v>34</v>
      </c>
      <c r="C69" s="17" t="s">
        <v>22</v>
      </c>
      <c r="D69" s="132">
        <v>0</v>
      </c>
      <c r="E69" s="122">
        <v>8593</v>
      </c>
      <c r="F69" s="132">
        <v>0</v>
      </c>
      <c r="G69" s="122">
        <v>9407</v>
      </c>
      <c r="H69" s="132">
        <v>0</v>
      </c>
      <c r="I69" s="122">
        <v>9407</v>
      </c>
      <c r="J69" s="132">
        <v>0</v>
      </c>
      <c r="K69" s="122">
        <v>10289</v>
      </c>
      <c r="L69" s="71">
        <f t="shared" ref="L69:L82" si="11">SUM(J69:K69)</f>
        <v>10289</v>
      </c>
    </row>
    <row r="70" spans="1:12" ht="12.95" customHeight="1">
      <c r="A70" s="105"/>
      <c r="B70" s="16" t="s">
        <v>35</v>
      </c>
      <c r="C70" s="17" t="s">
        <v>25</v>
      </c>
      <c r="D70" s="133">
        <v>0</v>
      </c>
      <c r="E70" s="125">
        <v>58</v>
      </c>
      <c r="F70" s="133">
        <v>0</v>
      </c>
      <c r="G70" s="125">
        <v>50</v>
      </c>
      <c r="H70" s="133">
        <v>0</v>
      </c>
      <c r="I70" s="125">
        <v>50</v>
      </c>
      <c r="J70" s="133">
        <v>0</v>
      </c>
      <c r="K70" s="125">
        <v>50</v>
      </c>
      <c r="L70" s="73">
        <f t="shared" si="11"/>
        <v>50</v>
      </c>
    </row>
    <row r="71" spans="1:12" ht="12.95" customHeight="1">
      <c r="A71" s="105"/>
      <c r="B71" s="16" t="s">
        <v>36</v>
      </c>
      <c r="C71" s="17" t="s">
        <v>27</v>
      </c>
      <c r="D71" s="133">
        <v>0</v>
      </c>
      <c r="E71" s="125">
        <v>445</v>
      </c>
      <c r="F71" s="133">
        <v>0</v>
      </c>
      <c r="G71" s="125">
        <v>523</v>
      </c>
      <c r="H71" s="133">
        <v>0</v>
      </c>
      <c r="I71" s="125">
        <v>523</v>
      </c>
      <c r="J71" s="133">
        <v>0</v>
      </c>
      <c r="K71" s="125">
        <v>523</v>
      </c>
      <c r="L71" s="73">
        <f t="shared" si="11"/>
        <v>523</v>
      </c>
    </row>
    <row r="72" spans="1:12" ht="12.95" customHeight="1">
      <c r="A72" s="105"/>
      <c r="B72" s="16" t="s">
        <v>37</v>
      </c>
      <c r="C72" s="17" t="s">
        <v>38</v>
      </c>
      <c r="D72" s="133">
        <v>0</v>
      </c>
      <c r="E72" s="125">
        <v>213</v>
      </c>
      <c r="F72" s="133">
        <v>0</v>
      </c>
      <c r="G72" s="125">
        <v>216</v>
      </c>
      <c r="H72" s="133">
        <v>0</v>
      </c>
      <c r="I72" s="125">
        <v>216</v>
      </c>
      <c r="J72" s="133">
        <v>0</v>
      </c>
      <c r="K72" s="125">
        <v>216</v>
      </c>
      <c r="L72" s="73">
        <f t="shared" si="11"/>
        <v>216</v>
      </c>
    </row>
    <row r="73" spans="1:12" ht="12.95" customHeight="1">
      <c r="A73" s="105"/>
      <c r="B73" s="16" t="s">
        <v>39</v>
      </c>
      <c r="C73" s="17" t="s">
        <v>40</v>
      </c>
      <c r="D73" s="133">
        <v>0</v>
      </c>
      <c r="E73" s="125">
        <v>425</v>
      </c>
      <c r="F73" s="133">
        <v>0</v>
      </c>
      <c r="G73" s="125">
        <v>425</v>
      </c>
      <c r="H73" s="133">
        <v>0</v>
      </c>
      <c r="I73" s="125">
        <v>425</v>
      </c>
      <c r="J73" s="133">
        <v>0</v>
      </c>
      <c r="K73" s="125">
        <v>425</v>
      </c>
      <c r="L73" s="73">
        <f t="shared" si="11"/>
        <v>425</v>
      </c>
    </row>
    <row r="74" spans="1:12" ht="12.95" customHeight="1">
      <c r="A74" s="105"/>
      <c r="B74" s="16" t="s">
        <v>41</v>
      </c>
      <c r="C74" s="17" t="s">
        <v>84</v>
      </c>
      <c r="D74" s="98">
        <v>31992</v>
      </c>
      <c r="E74" s="125">
        <v>98500</v>
      </c>
      <c r="F74" s="98">
        <v>8345</v>
      </c>
      <c r="G74" s="125">
        <v>100000</v>
      </c>
      <c r="H74" s="98">
        <v>8345</v>
      </c>
      <c r="I74" s="125">
        <v>100000</v>
      </c>
      <c r="J74" s="98">
        <v>8000</v>
      </c>
      <c r="K74" s="125">
        <v>100000</v>
      </c>
      <c r="L74" s="73">
        <f t="shared" si="11"/>
        <v>108000</v>
      </c>
    </row>
    <row r="75" spans="1:12" ht="12.95" customHeight="1">
      <c r="A75" s="105"/>
      <c r="B75" s="16" t="s">
        <v>42</v>
      </c>
      <c r="C75" s="17" t="s">
        <v>43</v>
      </c>
      <c r="D75" s="132">
        <v>0</v>
      </c>
      <c r="E75" s="116">
        <v>642</v>
      </c>
      <c r="F75" s="133">
        <v>0</v>
      </c>
      <c r="G75" s="125">
        <v>330</v>
      </c>
      <c r="H75" s="127">
        <v>0</v>
      </c>
      <c r="I75" s="125">
        <v>330</v>
      </c>
      <c r="J75" s="133">
        <v>0</v>
      </c>
      <c r="K75" s="125">
        <v>330</v>
      </c>
      <c r="L75" s="73">
        <f t="shared" si="11"/>
        <v>330</v>
      </c>
    </row>
    <row r="76" spans="1:12" ht="12.95" customHeight="1">
      <c r="A76" s="105"/>
      <c r="B76" s="16" t="s">
        <v>44</v>
      </c>
      <c r="C76" s="17" t="s">
        <v>275</v>
      </c>
      <c r="D76" s="132">
        <v>0</v>
      </c>
      <c r="E76" s="125">
        <v>10000</v>
      </c>
      <c r="F76" s="133">
        <v>0</v>
      </c>
      <c r="G76" s="125">
        <v>10000</v>
      </c>
      <c r="H76" s="133">
        <v>0</v>
      </c>
      <c r="I76" s="125">
        <v>10000</v>
      </c>
      <c r="J76" s="133">
        <v>0</v>
      </c>
      <c r="K76" s="125">
        <v>10000</v>
      </c>
      <c r="L76" s="73">
        <f t="shared" si="11"/>
        <v>10000</v>
      </c>
    </row>
    <row r="77" spans="1:12" ht="12.95" customHeight="1">
      <c r="A77" s="105"/>
      <c r="B77" s="16" t="s">
        <v>45</v>
      </c>
      <c r="C77" s="17" t="s">
        <v>31</v>
      </c>
      <c r="D77" s="132">
        <v>0</v>
      </c>
      <c r="E77" s="122">
        <v>175</v>
      </c>
      <c r="F77" s="133">
        <v>0</v>
      </c>
      <c r="G77" s="122">
        <v>175</v>
      </c>
      <c r="H77" s="116">
        <v>2800</v>
      </c>
      <c r="I77" s="122">
        <v>175</v>
      </c>
      <c r="J77" s="133">
        <v>0</v>
      </c>
      <c r="K77" s="122">
        <v>175</v>
      </c>
      <c r="L77" s="71">
        <f t="shared" si="11"/>
        <v>175</v>
      </c>
    </row>
    <row r="78" spans="1:12" ht="12.95" customHeight="1">
      <c r="A78" s="105"/>
      <c r="B78" s="16" t="s">
        <v>312</v>
      </c>
      <c r="C78" s="17" t="s">
        <v>313</v>
      </c>
      <c r="D78" s="116">
        <v>7740</v>
      </c>
      <c r="E78" s="132">
        <v>0</v>
      </c>
      <c r="F78" s="99">
        <v>3000</v>
      </c>
      <c r="G78" s="132">
        <v>0</v>
      </c>
      <c r="H78" s="116">
        <v>3000</v>
      </c>
      <c r="I78" s="132">
        <v>0</v>
      </c>
      <c r="J78" s="99">
        <v>3000</v>
      </c>
      <c r="K78" s="132">
        <v>0</v>
      </c>
      <c r="L78" s="116">
        <f t="shared" si="11"/>
        <v>3000</v>
      </c>
    </row>
    <row r="79" spans="1:12" ht="12.95" customHeight="1">
      <c r="A79" s="105"/>
      <c r="B79" s="18" t="s">
        <v>46</v>
      </c>
      <c r="C79" s="14" t="s">
        <v>47</v>
      </c>
      <c r="D79" s="164">
        <v>24000</v>
      </c>
      <c r="E79" s="132">
        <v>0</v>
      </c>
      <c r="F79" s="99">
        <v>15000</v>
      </c>
      <c r="G79" s="127">
        <v>0</v>
      </c>
      <c r="H79" s="164">
        <v>15000</v>
      </c>
      <c r="I79" s="127">
        <v>0</v>
      </c>
      <c r="J79" s="99">
        <v>1</v>
      </c>
      <c r="K79" s="127">
        <v>0</v>
      </c>
      <c r="L79" s="116">
        <f t="shared" si="11"/>
        <v>1</v>
      </c>
    </row>
    <row r="80" spans="1:12" ht="12.95" customHeight="1">
      <c r="A80" s="105"/>
      <c r="B80" s="18" t="s">
        <v>48</v>
      </c>
      <c r="C80" s="14" t="s">
        <v>61</v>
      </c>
      <c r="D80" s="117">
        <v>1881</v>
      </c>
      <c r="E80" s="132">
        <v>0</v>
      </c>
      <c r="F80" s="99">
        <v>3000</v>
      </c>
      <c r="G80" s="127">
        <v>0</v>
      </c>
      <c r="H80" s="117">
        <v>3000</v>
      </c>
      <c r="I80" s="127">
        <v>0</v>
      </c>
      <c r="J80" s="99">
        <v>3000</v>
      </c>
      <c r="K80" s="127">
        <v>0</v>
      </c>
      <c r="L80" s="116">
        <f t="shared" si="11"/>
        <v>3000</v>
      </c>
    </row>
    <row r="81" spans="1:12">
      <c r="A81" s="105"/>
      <c r="B81" s="18" t="s">
        <v>274</v>
      </c>
      <c r="C81" s="14" t="s">
        <v>437</v>
      </c>
      <c r="D81" s="116">
        <v>284</v>
      </c>
      <c r="E81" s="116">
        <v>1527</v>
      </c>
      <c r="F81" s="99">
        <v>1</v>
      </c>
      <c r="G81" s="117">
        <v>2000</v>
      </c>
      <c r="H81" s="164">
        <v>1</v>
      </c>
      <c r="I81" s="117">
        <v>2000</v>
      </c>
      <c r="J81" s="127">
        <v>0</v>
      </c>
      <c r="K81" s="117">
        <v>2000</v>
      </c>
      <c r="L81" s="99">
        <f t="shared" si="11"/>
        <v>2000</v>
      </c>
    </row>
    <row r="82" spans="1:12" ht="51">
      <c r="A82" s="105"/>
      <c r="B82" s="18" t="s">
        <v>424</v>
      </c>
      <c r="C82" s="14" t="s">
        <v>441</v>
      </c>
      <c r="D82" s="132">
        <v>0</v>
      </c>
      <c r="E82" s="132">
        <v>0</v>
      </c>
      <c r="F82" s="133">
        <v>0</v>
      </c>
      <c r="G82" s="127">
        <v>0</v>
      </c>
      <c r="H82" s="127">
        <v>0</v>
      </c>
      <c r="I82" s="127">
        <v>0</v>
      </c>
      <c r="J82" s="99">
        <v>29746</v>
      </c>
      <c r="K82" s="127">
        <v>0</v>
      </c>
      <c r="L82" s="99">
        <f t="shared" si="11"/>
        <v>29746</v>
      </c>
    </row>
    <row r="83" spans="1:12" ht="12.95" customHeight="1">
      <c r="A83" s="105" t="s">
        <v>14</v>
      </c>
      <c r="B83" s="18">
        <v>61</v>
      </c>
      <c r="C83" s="17" t="s">
        <v>33</v>
      </c>
      <c r="D83" s="46">
        <f>SUM(D69:D82)</f>
        <v>65897</v>
      </c>
      <c r="E83" s="46">
        <f t="shared" ref="E83:L83" si="12">SUM(E69:E82)</f>
        <v>120578</v>
      </c>
      <c r="F83" s="46">
        <f t="shared" si="12"/>
        <v>29346</v>
      </c>
      <c r="G83" s="46">
        <f t="shared" si="12"/>
        <v>123126</v>
      </c>
      <c r="H83" s="46">
        <f t="shared" si="12"/>
        <v>32146</v>
      </c>
      <c r="I83" s="46">
        <f t="shared" si="12"/>
        <v>123126</v>
      </c>
      <c r="J83" s="46">
        <f t="shared" si="12"/>
        <v>43747</v>
      </c>
      <c r="K83" s="46">
        <f t="shared" si="12"/>
        <v>124008</v>
      </c>
      <c r="L83" s="46">
        <f t="shared" si="12"/>
        <v>167755</v>
      </c>
    </row>
    <row r="84" spans="1:12">
      <c r="A84" s="105"/>
      <c r="B84" s="18"/>
      <c r="C84" s="17"/>
      <c r="D84" s="73"/>
      <c r="E84" s="73"/>
      <c r="F84" s="73"/>
      <c r="G84" s="73"/>
      <c r="H84" s="73"/>
      <c r="I84" s="73"/>
      <c r="J84" s="73"/>
      <c r="K84" s="73"/>
      <c r="L84" s="73"/>
    </row>
    <row r="85" spans="1:12" ht="12.95" customHeight="1">
      <c r="A85" s="105"/>
      <c r="B85" s="18">
        <v>62</v>
      </c>
      <c r="C85" s="17" t="s">
        <v>85</v>
      </c>
      <c r="D85" s="67"/>
      <c r="E85" s="67"/>
      <c r="F85" s="67"/>
      <c r="G85" s="67"/>
      <c r="H85" s="67"/>
      <c r="I85" s="67"/>
      <c r="J85" s="67"/>
      <c r="K85" s="67"/>
      <c r="L85" s="67"/>
    </row>
    <row r="86" spans="1:12" ht="12.95" customHeight="1">
      <c r="A86" s="105"/>
      <c r="B86" s="16" t="s">
        <v>49</v>
      </c>
      <c r="C86" s="17" t="s">
        <v>22</v>
      </c>
      <c r="D86" s="119">
        <v>58381</v>
      </c>
      <c r="E86" s="125">
        <v>222772</v>
      </c>
      <c r="F86" s="98">
        <v>70677</v>
      </c>
      <c r="G86" s="125">
        <v>231105</v>
      </c>
      <c r="H86" s="119">
        <v>70677</v>
      </c>
      <c r="I86" s="125">
        <v>231105</v>
      </c>
      <c r="J86" s="98">
        <v>81572</v>
      </c>
      <c r="K86" s="122">
        <f>13348+272199+1428</f>
        <v>286975</v>
      </c>
      <c r="L86" s="73">
        <f t="shared" ref="L86:L91" si="13">SUM(J86:K86)</f>
        <v>368547</v>
      </c>
    </row>
    <row r="87" spans="1:12" ht="12.95" customHeight="1">
      <c r="A87" s="105"/>
      <c r="B87" s="16" t="s">
        <v>50</v>
      </c>
      <c r="C87" s="17" t="s">
        <v>259</v>
      </c>
      <c r="D87" s="127">
        <v>0</v>
      </c>
      <c r="E87" s="119">
        <v>2913</v>
      </c>
      <c r="F87" s="99">
        <v>2000</v>
      </c>
      <c r="G87" s="125">
        <v>4016</v>
      </c>
      <c r="H87" s="98">
        <v>2000</v>
      </c>
      <c r="I87" s="125">
        <v>4016</v>
      </c>
      <c r="J87" s="99">
        <v>1645</v>
      </c>
      <c r="K87" s="125">
        <v>5512</v>
      </c>
      <c r="L87" s="73">
        <f t="shared" si="13"/>
        <v>7157</v>
      </c>
    </row>
    <row r="88" spans="1:12" ht="12.95" customHeight="1">
      <c r="A88" s="105"/>
      <c r="B88" s="16" t="s">
        <v>51</v>
      </c>
      <c r="C88" s="17" t="s">
        <v>25</v>
      </c>
      <c r="D88" s="127">
        <v>0</v>
      </c>
      <c r="E88" s="125">
        <v>100</v>
      </c>
      <c r="F88" s="133">
        <v>0</v>
      </c>
      <c r="G88" s="125">
        <v>119</v>
      </c>
      <c r="H88" s="129">
        <v>0</v>
      </c>
      <c r="I88" s="125">
        <v>119</v>
      </c>
      <c r="J88" s="133">
        <v>0</v>
      </c>
      <c r="K88" s="125">
        <v>119</v>
      </c>
      <c r="L88" s="73">
        <f t="shared" si="13"/>
        <v>119</v>
      </c>
    </row>
    <row r="89" spans="1:12" ht="12.95" customHeight="1">
      <c r="A89" s="105"/>
      <c r="B89" s="16" t="s">
        <v>52</v>
      </c>
      <c r="C89" s="17" t="s">
        <v>27</v>
      </c>
      <c r="D89" s="98">
        <v>43</v>
      </c>
      <c r="E89" s="125">
        <v>2923</v>
      </c>
      <c r="F89" s="99">
        <v>1</v>
      </c>
      <c r="G89" s="125">
        <v>2727</v>
      </c>
      <c r="H89" s="98">
        <v>1</v>
      </c>
      <c r="I89" s="125">
        <v>2727</v>
      </c>
      <c r="J89" s="133">
        <v>0</v>
      </c>
      <c r="K89" s="125">
        <f>2727+3224</f>
        <v>5951</v>
      </c>
      <c r="L89" s="73">
        <f t="shared" si="13"/>
        <v>5951</v>
      </c>
    </row>
    <row r="90" spans="1:12" ht="25.5">
      <c r="A90" s="105"/>
      <c r="B90" s="16" t="s">
        <v>53</v>
      </c>
      <c r="C90" s="17" t="s">
        <v>303</v>
      </c>
      <c r="D90" s="129">
        <v>0</v>
      </c>
      <c r="E90" s="125">
        <v>2159</v>
      </c>
      <c r="F90" s="133">
        <v>0</v>
      </c>
      <c r="G90" s="125">
        <v>2160</v>
      </c>
      <c r="H90" s="129">
        <v>0</v>
      </c>
      <c r="I90" s="125">
        <v>2160</v>
      </c>
      <c r="J90" s="133">
        <v>0</v>
      </c>
      <c r="K90" s="125">
        <v>2160</v>
      </c>
      <c r="L90" s="73">
        <f t="shared" si="13"/>
        <v>2160</v>
      </c>
    </row>
    <row r="91" spans="1:12" ht="12.95" customHeight="1">
      <c r="A91" s="105"/>
      <c r="B91" s="16" t="s">
        <v>54</v>
      </c>
      <c r="C91" s="17" t="s">
        <v>31</v>
      </c>
      <c r="D91" s="154">
        <v>339</v>
      </c>
      <c r="E91" s="155">
        <v>1545</v>
      </c>
      <c r="F91" s="155">
        <v>500</v>
      </c>
      <c r="G91" s="126">
        <v>1550</v>
      </c>
      <c r="H91" s="120">
        <v>500</v>
      </c>
      <c r="I91" s="126">
        <v>1550</v>
      </c>
      <c r="J91" s="155">
        <v>500</v>
      </c>
      <c r="K91" s="126">
        <v>1550</v>
      </c>
      <c r="L91" s="49">
        <f t="shared" si="13"/>
        <v>2050</v>
      </c>
    </row>
    <row r="92" spans="1:12" ht="12.95" customHeight="1">
      <c r="A92" s="105" t="s">
        <v>14</v>
      </c>
      <c r="B92" s="18">
        <v>62</v>
      </c>
      <c r="C92" s="17" t="s">
        <v>85</v>
      </c>
      <c r="D92" s="124">
        <f t="shared" ref="D92:L92" si="14">SUM(D86:D91)</f>
        <v>58763</v>
      </c>
      <c r="E92" s="124">
        <f t="shared" si="14"/>
        <v>232412</v>
      </c>
      <c r="F92" s="115">
        <f t="shared" si="14"/>
        <v>73178</v>
      </c>
      <c r="G92" s="124">
        <f t="shared" si="14"/>
        <v>241677</v>
      </c>
      <c r="H92" s="124">
        <f t="shared" si="14"/>
        <v>73178</v>
      </c>
      <c r="I92" s="124">
        <f t="shared" si="14"/>
        <v>241677</v>
      </c>
      <c r="J92" s="115">
        <f t="shared" si="14"/>
        <v>83717</v>
      </c>
      <c r="K92" s="124">
        <f t="shared" si="14"/>
        <v>302267</v>
      </c>
      <c r="L92" s="124">
        <f t="shared" si="14"/>
        <v>385984</v>
      </c>
    </row>
    <row r="93" spans="1:12">
      <c r="A93" s="105"/>
      <c r="B93" s="18"/>
      <c r="C93" s="17"/>
      <c r="D93" s="73"/>
      <c r="E93" s="73"/>
      <c r="F93" s="73"/>
      <c r="G93" s="73"/>
      <c r="H93" s="73"/>
      <c r="I93" s="73"/>
      <c r="J93" s="73"/>
      <c r="K93" s="73"/>
      <c r="L93" s="73"/>
    </row>
    <row r="94" spans="1:12" ht="12.95" customHeight="1">
      <c r="A94" s="105"/>
      <c r="B94" s="18">
        <v>63</v>
      </c>
      <c r="C94" s="17" t="s">
        <v>246</v>
      </c>
      <c r="D94" s="73"/>
      <c r="E94" s="73"/>
      <c r="F94" s="73"/>
      <c r="G94" s="73"/>
      <c r="H94" s="73"/>
      <c r="I94" s="73"/>
      <c r="J94" s="73"/>
      <c r="K94" s="73"/>
      <c r="L94" s="73"/>
    </row>
    <row r="95" spans="1:12" ht="12.95" customHeight="1">
      <c r="A95" s="105"/>
      <c r="B95" s="18">
        <v>71</v>
      </c>
      <c r="C95" s="17" t="s">
        <v>55</v>
      </c>
      <c r="D95" s="67"/>
      <c r="E95" s="67"/>
      <c r="F95" s="67"/>
      <c r="G95" s="67"/>
      <c r="H95" s="67"/>
      <c r="I95" s="67"/>
      <c r="J95" s="67"/>
      <c r="K95" s="67"/>
      <c r="L95" s="67"/>
    </row>
    <row r="96" spans="1:12" ht="12.95" customHeight="1">
      <c r="A96" s="107"/>
      <c r="B96" s="179" t="s">
        <v>56</v>
      </c>
      <c r="C96" s="45" t="s">
        <v>22</v>
      </c>
      <c r="D96" s="120">
        <v>10555</v>
      </c>
      <c r="E96" s="126">
        <v>20586</v>
      </c>
      <c r="F96" s="154">
        <v>15701</v>
      </c>
      <c r="G96" s="126">
        <v>22345</v>
      </c>
      <c r="H96" s="120">
        <v>15701</v>
      </c>
      <c r="I96" s="126">
        <v>22345</v>
      </c>
      <c r="J96" s="154">
        <v>15984</v>
      </c>
      <c r="K96" s="126">
        <f>24812+1049</f>
        <v>25861</v>
      </c>
      <c r="L96" s="49">
        <f t="shared" ref="L96:L101" si="15">SUM(J96:K96)</f>
        <v>41845</v>
      </c>
    </row>
    <row r="97" spans="1:12" ht="12.95" customHeight="1">
      <c r="A97" s="105"/>
      <c r="B97" s="19" t="s">
        <v>57</v>
      </c>
      <c r="C97" s="17" t="s">
        <v>25</v>
      </c>
      <c r="D97" s="127">
        <v>0</v>
      </c>
      <c r="E97" s="122">
        <v>119</v>
      </c>
      <c r="F97" s="99">
        <v>1</v>
      </c>
      <c r="G97" s="122">
        <v>122</v>
      </c>
      <c r="H97" s="117">
        <v>1</v>
      </c>
      <c r="I97" s="122">
        <v>122</v>
      </c>
      <c r="J97" s="133">
        <v>0</v>
      </c>
      <c r="K97" s="122">
        <v>122</v>
      </c>
      <c r="L97" s="71">
        <f t="shared" si="15"/>
        <v>122</v>
      </c>
    </row>
    <row r="98" spans="1:12" ht="12.95" customHeight="1">
      <c r="A98" s="105"/>
      <c r="B98" s="19" t="s">
        <v>58</v>
      </c>
      <c r="C98" s="17" t="s">
        <v>27</v>
      </c>
      <c r="D98" s="117">
        <v>60</v>
      </c>
      <c r="E98" s="122">
        <v>1170</v>
      </c>
      <c r="F98" s="99">
        <v>1</v>
      </c>
      <c r="G98" s="122">
        <v>1487</v>
      </c>
      <c r="H98" s="117">
        <v>1</v>
      </c>
      <c r="I98" s="122">
        <v>1487</v>
      </c>
      <c r="J98" s="133">
        <v>0</v>
      </c>
      <c r="K98" s="122">
        <v>1487</v>
      </c>
      <c r="L98" s="71">
        <f t="shared" si="15"/>
        <v>1487</v>
      </c>
    </row>
    <row r="99" spans="1:12" ht="25.5">
      <c r="A99" s="105"/>
      <c r="B99" s="19" t="s">
        <v>59</v>
      </c>
      <c r="C99" s="17" t="s">
        <v>303</v>
      </c>
      <c r="D99" s="129">
        <v>0</v>
      </c>
      <c r="E99" s="122">
        <v>330</v>
      </c>
      <c r="F99" s="133">
        <v>0</v>
      </c>
      <c r="G99" s="122">
        <v>330</v>
      </c>
      <c r="H99" s="127">
        <v>0</v>
      </c>
      <c r="I99" s="122">
        <v>330</v>
      </c>
      <c r="J99" s="133">
        <v>0</v>
      </c>
      <c r="K99" s="122">
        <v>330</v>
      </c>
      <c r="L99" s="71">
        <f t="shared" si="15"/>
        <v>330</v>
      </c>
    </row>
    <row r="100" spans="1:12" ht="12.95" customHeight="1">
      <c r="A100" s="105"/>
      <c r="B100" s="19" t="s">
        <v>251</v>
      </c>
      <c r="C100" s="17" t="s">
        <v>29</v>
      </c>
      <c r="D100" s="164">
        <v>400</v>
      </c>
      <c r="E100" s="127">
        <v>0</v>
      </c>
      <c r="F100" s="133">
        <v>0</v>
      </c>
      <c r="G100" s="132">
        <v>0</v>
      </c>
      <c r="H100" s="127">
        <v>0</v>
      </c>
      <c r="I100" s="132">
        <v>0</v>
      </c>
      <c r="J100" s="133">
        <v>0</v>
      </c>
      <c r="K100" s="132">
        <v>0</v>
      </c>
      <c r="L100" s="132">
        <f t="shared" si="15"/>
        <v>0</v>
      </c>
    </row>
    <row r="101" spans="1:12" ht="12.95" customHeight="1">
      <c r="A101" s="105"/>
      <c r="B101" s="19" t="s">
        <v>60</v>
      </c>
      <c r="C101" s="17" t="s">
        <v>31</v>
      </c>
      <c r="D101" s="98">
        <v>530</v>
      </c>
      <c r="E101" s="116">
        <v>590</v>
      </c>
      <c r="F101" s="99">
        <v>160</v>
      </c>
      <c r="G101" s="122">
        <v>590</v>
      </c>
      <c r="H101" s="164">
        <v>160</v>
      </c>
      <c r="I101" s="122">
        <v>590</v>
      </c>
      <c r="J101" s="99">
        <v>200</v>
      </c>
      <c r="K101" s="122">
        <v>590</v>
      </c>
      <c r="L101" s="71">
        <f t="shared" si="15"/>
        <v>790</v>
      </c>
    </row>
    <row r="102" spans="1:12" ht="12.95" customHeight="1">
      <c r="A102" s="105" t="s">
        <v>14</v>
      </c>
      <c r="B102" s="18">
        <v>71</v>
      </c>
      <c r="C102" s="17" t="s">
        <v>55</v>
      </c>
      <c r="D102" s="124">
        <f t="shared" ref="D102:L102" si="16">SUM(D96:D101)</f>
        <v>11545</v>
      </c>
      <c r="E102" s="124">
        <f t="shared" si="16"/>
        <v>22795</v>
      </c>
      <c r="F102" s="115">
        <f t="shared" si="16"/>
        <v>15863</v>
      </c>
      <c r="G102" s="124">
        <f t="shared" si="16"/>
        <v>24874</v>
      </c>
      <c r="H102" s="124">
        <f t="shared" si="16"/>
        <v>15863</v>
      </c>
      <c r="I102" s="124">
        <f t="shared" si="16"/>
        <v>24874</v>
      </c>
      <c r="J102" s="115">
        <f t="shared" si="16"/>
        <v>16184</v>
      </c>
      <c r="K102" s="124">
        <f t="shared" si="16"/>
        <v>28390</v>
      </c>
      <c r="L102" s="124">
        <f t="shared" si="16"/>
        <v>44574</v>
      </c>
    </row>
    <row r="103" spans="1:12" ht="12.95" customHeight="1">
      <c r="A103" s="105"/>
      <c r="B103" s="18"/>
      <c r="C103" s="17"/>
      <c r="D103" s="73"/>
      <c r="E103" s="73"/>
      <c r="F103" s="73"/>
      <c r="G103" s="73"/>
      <c r="H103" s="73"/>
      <c r="I103" s="73"/>
      <c r="J103" s="73"/>
      <c r="K103" s="73"/>
      <c r="L103" s="73"/>
    </row>
    <row r="104" spans="1:12" ht="12.95" customHeight="1">
      <c r="A104" s="105"/>
      <c r="B104" s="18">
        <v>72</v>
      </c>
      <c r="C104" s="17" t="s">
        <v>62</v>
      </c>
      <c r="D104" s="66"/>
      <c r="E104" s="66"/>
      <c r="F104" s="66"/>
      <c r="G104" s="66"/>
      <c r="H104" s="66"/>
      <c r="I104" s="66"/>
      <c r="J104" s="66"/>
      <c r="K104" s="66"/>
      <c r="L104" s="66"/>
    </row>
    <row r="105" spans="1:12" ht="12.95" customHeight="1">
      <c r="A105" s="105"/>
      <c r="B105" s="16" t="s">
        <v>63</v>
      </c>
      <c r="C105" s="17" t="s">
        <v>22</v>
      </c>
      <c r="D105" s="164">
        <v>7775</v>
      </c>
      <c r="E105" s="122">
        <v>18224</v>
      </c>
      <c r="F105" s="117">
        <v>9849</v>
      </c>
      <c r="G105" s="122">
        <v>19903</v>
      </c>
      <c r="H105" s="164">
        <v>9849</v>
      </c>
      <c r="I105" s="122">
        <v>19903</v>
      </c>
      <c r="J105" s="117">
        <v>11228</v>
      </c>
      <c r="K105" s="122">
        <f>22313+660</f>
        <v>22973</v>
      </c>
      <c r="L105" s="71">
        <f t="shared" ref="L105:L109" si="17">SUM(J105:K105)</f>
        <v>34201</v>
      </c>
    </row>
    <row r="106" spans="1:12" ht="12.95" customHeight="1">
      <c r="A106" s="105"/>
      <c r="B106" s="16" t="s">
        <v>64</v>
      </c>
      <c r="C106" s="17" t="s">
        <v>25</v>
      </c>
      <c r="D106" s="127">
        <v>0</v>
      </c>
      <c r="E106" s="122">
        <v>88</v>
      </c>
      <c r="F106" s="99">
        <v>1</v>
      </c>
      <c r="G106" s="122">
        <v>88</v>
      </c>
      <c r="H106" s="117">
        <v>1</v>
      </c>
      <c r="I106" s="122">
        <v>88</v>
      </c>
      <c r="J106" s="133">
        <v>0</v>
      </c>
      <c r="K106" s="122">
        <v>88</v>
      </c>
      <c r="L106" s="71">
        <f t="shared" si="17"/>
        <v>88</v>
      </c>
    </row>
    <row r="107" spans="1:12" ht="12.95" customHeight="1">
      <c r="A107" s="105"/>
      <c r="B107" s="16" t="s">
        <v>65</v>
      </c>
      <c r="C107" s="17" t="s">
        <v>27</v>
      </c>
      <c r="D107" s="164">
        <v>345</v>
      </c>
      <c r="E107" s="122">
        <v>739</v>
      </c>
      <c r="F107" s="117">
        <v>92</v>
      </c>
      <c r="G107" s="122">
        <v>854</v>
      </c>
      <c r="H107" s="164">
        <v>92</v>
      </c>
      <c r="I107" s="122">
        <v>854</v>
      </c>
      <c r="J107" s="117">
        <v>2600</v>
      </c>
      <c r="K107" s="122">
        <v>854</v>
      </c>
      <c r="L107" s="71">
        <f t="shared" si="17"/>
        <v>3454</v>
      </c>
    </row>
    <row r="108" spans="1:12" ht="25.5">
      <c r="A108" s="105"/>
      <c r="B108" s="19" t="s">
        <v>66</v>
      </c>
      <c r="C108" s="17" t="s">
        <v>303</v>
      </c>
      <c r="D108" s="127">
        <v>0</v>
      </c>
      <c r="E108" s="125">
        <v>200</v>
      </c>
      <c r="F108" s="133">
        <v>0</v>
      </c>
      <c r="G108" s="125">
        <v>200</v>
      </c>
      <c r="H108" s="129">
        <v>0</v>
      </c>
      <c r="I108" s="125">
        <v>200</v>
      </c>
      <c r="J108" s="133">
        <v>0</v>
      </c>
      <c r="K108" s="125">
        <v>200</v>
      </c>
      <c r="L108" s="73">
        <f t="shared" si="17"/>
        <v>200</v>
      </c>
    </row>
    <row r="109" spans="1:12" ht="12.95" customHeight="1">
      <c r="A109" s="105"/>
      <c r="B109" s="16" t="s">
        <v>67</v>
      </c>
      <c r="C109" s="17" t="s">
        <v>31</v>
      </c>
      <c r="D109" s="119">
        <v>751</v>
      </c>
      <c r="E109" s="98">
        <v>590</v>
      </c>
      <c r="F109" s="99">
        <v>120</v>
      </c>
      <c r="G109" s="125">
        <v>590</v>
      </c>
      <c r="H109" s="119">
        <v>120</v>
      </c>
      <c r="I109" s="125">
        <v>590</v>
      </c>
      <c r="J109" s="99">
        <v>200</v>
      </c>
      <c r="K109" s="125">
        <v>590</v>
      </c>
      <c r="L109" s="73">
        <f t="shared" si="17"/>
        <v>790</v>
      </c>
    </row>
    <row r="110" spans="1:12" ht="12.95" customHeight="1">
      <c r="A110" s="105" t="s">
        <v>14</v>
      </c>
      <c r="B110" s="18">
        <v>72</v>
      </c>
      <c r="C110" s="17" t="s">
        <v>62</v>
      </c>
      <c r="D110" s="124">
        <f t="shared" ref="D110:L110" si="18">SUM(D105:D109)</f>
        <v>8871</v>
      </c>
      <c r="E110" s="124">
        <f t="shared" si="18"/>
        <v>19841</v>
      </c>
      <c r="F110" s="115">
        <f t="shared" si="18"/>
        <v>10062</v>
      </c>
      <c r="G110" s="124">
        <f t="shared" si="18"/>
        <v>21635</v>
      </c>
      <c r="H110" s="124">
        <f t="shared" si="18"/>
        <v>10062</v>
      </c>
      <c r="I110" s="124">
        <f t="shared" si="18"/>
        <v>21635</v>
      </c>
      <c r="J110" s="115">
        <f t="shared" si="18"/>
        <v>14028</v>
      </c>
      <c r="K110" s="124">
        <f t="shared" si="18"/>
        <v>24705</v>
      </c>
      <c r="L110" s="124">
        <f t="shared" si="18"/>
        <v>38733</v>
      </c>
    </row>
    <row r="111" spans="1:12">
      <c r="A111" s="105"/>
      <c r="B111" s="18"/>
      <c r="C111" s="17"/>
      <c r="D111" s="73"/>
      <c r="E111" s="73"/>
      <c r="F111" s="73"/>
      <c r="G111" s="73"/>
      <c r="H111" s="73"/>
      <c r="I111" s="73"/>
      <c r="J111" s="73"/>
      <c r="K111" s="73"/>
      <c r="L111" s="73"/>
    </row>
    <row r="112" spans="1:12">
      <c r="A112" s="105"/>
      <c r="B112" s="18">
        <v>73</v>
      </c>
      <c r="C112" s="17" t="s">
        <v>68</v>
      </c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1:12">
      <c r="A113" s="105"/>
      <c r="B113" s="16" t="s">
        <v>69</v>
      </c>
      <c r="C113" s="17" t="s">
        <v>22</v>
      </c>
      <c r="D113" s="119">
        <v>29235</v>
      </c>
      <c r="E113" s="125">
        <v>47523</v>
      </c>
      <c r="F113" s="98">
        <v>42795</v>
      </c>
      <c r="G113" s="125">
        <v>43223</v>
      </c>
      <c r="H113" s="119">
        <v>42795</v>
      </c>
      <c r="I113" s="125">
        <v>43223</v>
      </c>
      <c r="J113" s="98">
        <v>52050</v>
      </c>
      <c r="K113" s="125">
        <f>46522+3018+432</f>
        <v>49972</v>
      </c>
      <c r="L113" s="73">
        <f t="shared" ref="L113:L119" si="19">SUM(J113:K113)</f>
        <v>102022</v>
      </c>
    </row>
    <row r="114" spans="1:12">
      <c r="A114" s="105"/>
      <c r="B114" s="16" t="s">
        <v>70</v>
      </c>
      <c r="C114" s="17" t="s">
        <v>25</v>
      </c>
      <c r="D114" s="129">
        <v>0</v>
      </c>
      <c r="E114" s="125">
        <v>115</v>
      </c>
      <c r="F114" s="98">
        <v>1</v>
      </c>
      <c r="G114" s="125">
        <v>120</v>
      </c>
      <c r="H114" s="98">
        <v>1</v>
      </c>
      <c r="I114" s="125">
        <v>120</v>
      </c>
      <c r="J114" s="129">
        <v>0</v>
      </c>
      <c r="K114" s="125">
        <v>120</v>
      </c>
      <c r="L114" s="73">
        <f t="shared" si="19"/>
        <v>120</v>
      </c>
    </row>
    <row r="115" spans="1:12">
      <c r="A115" s="105"/>
      <c r="B115" s="16" t="s">
        <v>71</v>
      </c>
      <c r="C115" s="17" t="s">
        <v>27</v>
      </c>
      <c r="D115" s="119">
        <v>1068</v>
      </c>
      <c r="E115" s="125">
        <v>825</v>
      </c>
      <c r="F115" s="98">
        <v>1</v>
      </c>
      <c r="G115" s="125">
        <v>1854</v>
      </c>
      <c r="H115" s="119">
        <v>1</v>
      </c>
      <c r="I115" s="125">
        <v>1854</v>
      </c>
      <c r="J115" s="129">
        <v>0</v>
      </c>
      <c r="K115" s="125">
        <v>1730</v>
      </c>
      <c r="L115" s="73">
        <f t="shared" si="19"/>
        <v>1730</v>
      </c>
    </row>
    <row r="116" spans="1:12" ht="25.5">
      <c r="A116" s="105"/>
      <c r="B116" s="19" t="s">
        <v>72</v>
      </c>
      <c r="C116" s="17" t="s">
        <v>303</v>
      </c>
      <c r="D116" s="127">
        <v>0</v>
      </c>
      <c r="E116" s="125">
        <v>756</v>
      </c>
      <c r="F116" s="133">
        <v>0</v>
      </c>
      <c r="G116" s="125">
        <v>756</v>
      </c>
      <c r="H116" s="129">
        <v>0</v>
      </c>
      <c r="I116" s="125">
        <v>756</v>
      </c>
      <c r="J116" s="133">
        <v>0</v>
      </c>
      <c r="K116" s="125">
        <v>756</v>
      </c>
      <c r="L116" s="73">
        <f t="shared" si="19"/>
        <v>756</v>
      </c>
    </row>
    <row r="117" spans="1:12" ht="12.95" customHeight="1">
      <c r="A117" s="105"/>
      <c r="B117" s="19" t="s">
        <v>227</v>
      </c>
      <c r="C117" s="17" t="s">
        <v>29</v>
      </c>
      <c r="D117" s="98">
        <v>75</v>
      </c>
      <c r="E117" s="129">
        <v>0</v>
      </c>
      <c r="F117" s="133">
        <v>0</v>
      </c>
      <c r="G117" s="133">
        <v>0</v>
      </c>
      <c r="H117" s="129">
        <v>0</v>
      </c>
      <c r="I117" s="133">
        <v>0</v>
      </c>
      <c r="J117" s="133">
        <v>0</v>
      </c>
      <c r="K117" s="133">
        <v>0</v>
      </c>
      <c r="L117" s="133">
        <f t="shared" si="19"/>
        <v>0</v>
      </c>
    </row>
    <row r="118" spans="1:12" ht="12.95" customHeight="1">
      <c r="A118" s="105"/>
      <c r="B118" s="16" t="s">
        <v>73</v>
      </c>
      <c r="C118" s="17" t="s">
        <v>31</v>
      </c>
      <c r="D118" s="119">
        <v>1096</v>
      </c>
      <c r="E118" s="98">
        <v>964</v>
      </c>
      <c r="F118" s="99">
        <v>160</v>
      </c>
      <c r="G118" s="125">
        <v>960</v>
      </c>
      <c r="H118" s="119">
        <v>160</v>
      </c>
      <c r="I118" s="125">
        <v>960</v>
      </c>
      <c r="J118" s="99">
        <v>200</v>
      </c>
      <c r="K118" s="125">
        <v>960</v>
      </c>
      <c r="L118" s="73">
        <f t="shared" si="19"/>
        <v>1160</v>
      </c>
    </row>
    <row r="119" spans="1:12" ht="12.95" customHeight="1">
      <c r="A119" s="105"/>
      <c r="B119" s="16" t="s">
        <v>387</v>
      </c>
      <c r="C119" s="17" t="s">
        <v>388</v>
      </c>
      <c r="D119" s="130">
        <v>0</v>
      </c>
      <c r="E119" s="130">
        <v>0</v>
      </c>
      <c r="F119" s="134">
        <v>0</v>
      </c>
      <c r="G119" s="134">
        <v>0</v>
      </c>
      <c r="H119" s="120">
        <v>885</v>
      </c>
      <c r="I119" s="134">
        <v>0</v>
      </c>
      <c r="J119" s="134">
        <v>0</v>
      </c>
      <c r="K119" s="134">
        <v>0</v>
      </c>
      <c r="L119" s="134">
        <f t="shared" si="19"/>
        <v>0</v>
      </c>
    </row>
    <row r="120" spans="1:12" ht="12.95" customHeight="1">
      <c r="A120" s="105" t="s">
        <v>14</v>
      </c>
      <c r="B120" s="18">
        <v>73</v>
      </c>
      <c r="C120" s="17" t="s">
        <v>68</v>
      </c>
      <c r="D120" s="126">
        <f>SUM(D113:D119)</f>
        <v>31474</v>
      </c>
      <c r="E120" s="126">
        <f t="shared" ref="E120:L120" si="20">SUM(E113:E119)</f>
        <v>50183</v>
      </c>
      <c r="F120" s="126">
        <f t="shared" si="20"/>
        <v>42957</v>
      </c>
      <c r="G120" s="126">
        <f t="shared" si="20"/>
        <v>46913</v>
      </c>
      <c r="H120" s="126">
        <f t="shared" si="20"/>
        <v>43842</v>
      </c>
      <c r="I120" s="126">
        <f t="shared" si="20"/>
        <v>46913</v>
      </c>
      <c r="J120" s="155">
        <f t="shared" si="20"/>
        <v>52250</v>
      </c>
      <c r="K120" s="126">
        <f t="shared" si="20"/>
        <v>53538</v>
      </c>
      <c r="L120" s="126">
        <f t="shared" si="20"/>
        <v>105788</v>
      </c>
    </row>
    <row r="121" spans="1:12">
      <c r="A121" s="105"/>
      <c r="B121" s="18"/>
      <c r="C121" s="17"/>
      <c r="D121" s="73"/>
      <c r="E121" s="73"/>
      <c r="F121" s="73"/>
      <c r="G121" s="73"/>
      <c r="H121" s="73"/>
      <c r="I121" s="73"/>
      <c r="J121" s="73"/>
      <c r="K121" s="73"/>
      <c r="L121" s="73"/>
    </row>
    <row r="122" spans="1:12" ht="12.95" customHeight="1">
      <c r="A122" s="105"/>
      <c r="B122" s="18">
        <v>74</v>
      </c>
      <c r="C122" s="17" t="s">
        <v>74</v>
      </c>
      <c r="D122" s="67"/>
      <c r="E122" s="67"/>
      <c r="F122" s="67"/>
      <c r="G122" s="67"/>
      <c r="H122" s="67"/>
      <c r="I122" s="67"/>
      <c r="J122" s="67"/>
      <c r="K122" s="67"/>
      <c r="L122" s="67"/>
    </row>
    <row r="123" spans="1:12" ht="12.95" customHeight="1">
      <c r="A123" s="105"/>
      <c r="B123" s="16" t="s">
        <v>75</v>
      </c>
      <c r="C123" s="17" t="s">
        <v>22</v>
      </c>
      <c r="D123" s="119">
        <v>7529</v>
      </c>
      <c r="E123" s="125">
        <v>45619</v>
      </c>
      <c r="F123" s="98">
        <v>12473</v>
      </c>
      <c r="G123" s="125">
        <v>52254</v>
      </c>
      <c r="H123" s="119">
        <v>12473</v>
      </c>
      <c r="I123" s="125">
        <v>52254</v>
      </c>
      <c r="J123" s="98">
        <v>14219</v>
      </c>
      <c r="K123" s="125">
        <f>59167+2109</f>
        <v>61276</v>
      </c>
      <c r="L123" s="73">
        <f t="shared" ref="L123:L127" si="21">SUM(J123:K123)</f>
        <v>75495</v>
      </c>
    </row>
    <row r="124" spans="1:12" ht="12.95" customHeight="1">
      <c r="A124" s="105"/>
      <c r="B124" s="16" t="s">
        <v>76</v>
      </c>
      <c r="C124" s="17" t="s">
        <v>25</v>
      </c>
      <c r="D124" s="129">
        <v>0</v>
      </c>
      <c r="E124" s="125">
        <v>129</v>
      </c>
      <c r="F124" s="99">
        <v>1</v>
      </c>
      <c r="G124" s="125">
        <v>119</v>
      </c>
      <c r="H124" s="98">
        <v>1</v>
      </c>
      <c r="I124" s="125">
        <v>119</v>
      </c>
      <c r="J124" s="133">
        <v>0</v>
      </c>
      <c r="K124" s="125">
        <v>119</v>
      </c>
      <c r="L124" s="73">
        <f t="shared" si="21"/>
        <v>119</v>
      </c>
    </row>
    <row r="125" spans="1:12" ht="12.95" customHeight="1">
      <c r="A125" s="105"/>
      <c r="B125" s="16" t="s">
        <v>77</v>
      </c>
      <c r="C125" s="17" t="s">
        <v>27</v>
      </c>
      <c r="D125" s="119">
        <v>1888</v>
      </c>
      <c r="E125" s="125">
        <v>1897</v>
      </c>
      <c r="F125" s="98">
        <v>1</v>
      </c>
      <c r="G125" s="125">
        <v>1298</v>
      </c>
      <c r="H125" s="119">
        <v>1</v>
      </c>
      <c r="I125" s="125">
        <v>1298</v>
      </c>
      <c r="J125" s="98">
        <v>836</v>
      </c>
      <c r="K125" s="125">
        <v>1298</v>
      </c>
      <c r="L125" s="73">
        <f t="shared" si="21"/>
        <v>2134</v>
      </c>
    </row>
    <row r="126" spans="1:12" ht="25.5">
      <c r="A126" s="107"/>
      <c r="B126" s="179" t="s">
        <v>78</v>
      </c>
      <c r="C126" s="45" t="s">
        <v>303</v>
      </c>
      <c r="D126" s="130">
        <v>0</v>
      </c>
      <c r="E126" s="155">
        <v>449</v>
      </c>
      <c r="F126" s="134">
        <v>0</v>
      </c>
      <c r="G126" s="126">
        <v>450</v>
      </c>
      <c r="H126" s="130">
        <v>0</v>
      </c>
      <c r="I126" s="126">
        <v>450</v>
      </c>
      <c r="J126" s="134">
        <v>0</v>
      </c>
      <c r="K126" s="126">
        <v>450</v>
      </c>
      <c r="L126" s="49">
        <f t="shared" si="21"/>
        <v>450</v>
      </c>
    </row>
    <row r="127" spans="1:12" ht="12.95" customHeight="1">
      <c r="A127" s="105"/>
      <c r="B127" s="16" t="s">
        <v>79</v>
      </c>
      <c r="C127" s="17" t="s">
        <v>31</v>
      </c>
      <c r="D127" s="119">
        <v>1609</v>
      </c>
      <c r="E127" s="117">
        <v>427</v>
      </c>
      <c r="F127" s="99">
        <v>200</v>
      </c>
      <c r="G127" s="122">
        <v>425</v>
      </c>
      <c r="H127" s="122">
        <v>200</v>
      </c>
      <c r="I127" s="122">
        <v>425</v>
      </c>
      <c r="J127" s="99">
        <v>200</v>
      </c>
      <c r="K127" s="122">
        <v>425</v>
      </c>
      <c r="L127" s="71">
        <f t="shared" si="21"/>
        <v>625</v>
      </c>
    </row>
    <row r="128" spans="1:12" ht="12.95" customHeight="1">
      <c r="A128" s="105" t="s">
        <v>14</v>
      </c>
      <c r="B128" s="18">
        <v>74</v>
      </c>
      <c r="C128" s="17" t="s">
        <v>74</v>
      </c>
      <c r="D128" s="124">
        <f t="shared" ref="D128:L128" si="22">SUM(D123:D127)</f>
        <v>11026</v>
      </c>
      <c r="E128" s="124">
        <f t="shared" si="22"/>
        <v>48521</v>
      </c>
      <c r="F128" s="115">
        <f t="shared" si="22"/>
        <v>12675</v>
      </c>
      <c r="G128" s="124">
        <f t="shared" si="22"/>
        <v>54546</v>
      </c>
      <c r="H128" s="124">
        <f t="shared" si="22"/>
        <v>12675</v>
      </c>
      <c r="I128" s="124">
        <f t="shared" si="22"/>
        <v>54546</v>
      </c>
      <c r="J128" s="115">
        <f t="shared" si="22"/>
        <v>15255</v>
      </c>
      <c r="K128" s="124">
        <f t="shared" si="22"/>
        <v>63568</v>
      </c>
      <c r="L128" s="124">
        <f t="shared" si="22"/>
        <v>78823</v>
      </c>
    </row>
    <row r="129" spans="1:12">
      <c r="A129" s="105"/>
      <c r="B129" s="18"/>
      <c r="C129" s="17"/>
      <c r="D129" s="74"/>
      <c r="E129" s="74"/>
      <c r="F129" s="74"/>
      <c r="G129" s="74"/>
      <c r="H129" s="74"/>
      <c r="I129" s="74"/>
      <c r="J129" s="74"/>
      <c r="K129" s="74"/>
      <c r="L129" s="74"/>
    </row>
    <row r="130" spans="1:12" ht="12.95" customHeight="1">
      <c r="A130" s="105"/>
      <c r="B130" s="18">
        <v>75</v>
      </c>
      <c r="C130" s="17" t="s">
        <v>242</v>
      </c>
      <c r="D130" s="73"/>
      <c r="E130" s="73"/>
      <c r="F130" s="73"/>
      <c r="G130" s="73"/>
      <c r="H130" s="73"/>
      <c r="I130" s="73"/>
      <c r="J130" s="73"/>
      <c r="K130" s="73"/>
      <c r="L130" s="73"/>
    </row>
    <row r="131" spans="1:12" ht="38.25">
      <c r="A131" s="105"/>
      <c r="B131" s="18" t="s">
        <v>243</v>
      </c>
      <c r="C131" s="17" t="s">
        <v>338</v>
      </c>
      <c r="D131" s="99">
        <v>700</v>
      </c>
      <c r="E131" s="133">
        <v>0</v>
      </c>
      <c r="F131" s="125">
        <v>1</v>
      </c>
      <c r="G131" s="133">
        <v>0</v>
      </c>
      <c r="H131" s="125">
        <v>1</v>
      </c>
      <c r="I131" s="133">
        <v>0</v>
      </c>
      <c r="J131" s="133">
        <v>0</v>
      </c>
      <c r="K131" s="133">
        <v>0</v>
      </c>
      <c r="L131" s="133">
        <f>SUM(J131:K131)</f>
        <v>0</v>
      </c>
    </row>
    <row r="132" spans="1:12">
      <c r="A132" s="105"/>
      <c r="B132" s="18"/>
      <c r="C132" s="17"/>
      <c r="D132" s="73"/>
      <c r="E132" s="73"/>
      <c r="F132" s="73"/>
      <c r="G132" s="73"/>
      <c r="H132" s="73"/>
      <c r="I132" s="73"/>
      <c r="J132" s="73"/>
      <c r="K132" s="73"/>
      <c r="L132" s="73"/>
    </row>
    <row r="133" spans="1:12" ht="12.95" customHeight="1">
      <c r="A133" s="105"/>
      <c r="B133" s="18">
        <v>76</v>
      </c>
      <c r="C133" s="17" t="s">
        <v>244</v>
      </c>
      <c r="D133" s="73"/>
      <c r="E133" s="73"/>
      <c r="F133" s="73"/>
      <c r="G133" s="73"/>
      <c r="H133" s="73"/>
      <c r="I133" s="73"/>
      <c r="J133" s="73"/>
      <c r="K133" s="73"/>
      <c r="L133" s="73"/>
    </row>
    <row r="134" spans="1:12" ht="38.25">
      <c r="A134" s="105"/>
      <c r="B134" s="18" t="s">
        <v>245</v>
      </c>
      <c r="C134" s="17" t="s">
        <v>276</v>
      </c>
      <c r="D134" s="133">
        <v>0</v>
      </c>
      <c r="E134" s="133">
        <v>0</v>
      </c>
      <c r="F134" s="125">
        <v>1</v>
      </c>
      <c r="G134" s="133">
        <v>0</v>
      </c>
      <c r="H134" s="125">
        <v>1</v>
      </c>
      <c r="I134" s="133">
        <v>0</v>
      </c>
      <c r="J134" s="133">
        <v>0</v>
      </c>
      <c r="K134" s="133">
        <v>0</v>
      </c>
      <c r="L134" s="133">
        <f>SUM(J134:K134)</f>
        <v>0</v>
      </c>
    </row>
    <row r="135" spans="1:12">
      <c r="A135" s="105"/>
      <c r="B135" s="18"/>
      <c r="C135" s="17"/>
      <c r="D135" s="99"/>
      <c r="E135" s="99"/>
      <c r="F135" s="73"/>
      <c r="G135" s="99"/>
      <c r="H135" s="73"/>
      <c r="I135" s="99"/>
      <c r="J135" s="73"/>
      <c r="K135" s="99"/>
      <c r="L135" s="73"/>
    </row>
    <row r="136" spans="1:12" ht="12.95" customHeight="1">
      <c r="A136" s="105"/>
      <c r="B136" s="18">
        <v>77</v>
      </c>
      <c r="C136" s="17" t="s">
        <v>247</v>
      </c>
      <c r="D136" s="73"/>
      <c r="E136" s="73"/>
      <c r="F136" s="73"/>
      <c r="G136" s="73"/>
      <c r="H136" s="73"/>
      <c r="I136" s="73"/>
      <c r="J136" s="73"/>
      <c r="K136" s="73"/>
      <c r="L136" s="73"/>
    </row>
    <row r="137" spans="1:12" ht="12.95" customHeight="1">
      <c r="A137" s="105"/>
      <c r="B137" s="16" t="s">
        <v>248</v>
      </c>
      <c r="C137" s="17" t="s">
        <v>22</v>
      </c>
      <c r="D137" s="133">
        <v>0</v>
      </c>
      <c r="E137" s="125">
        <v>5749</v>
      </c>
      <c r="F137" s="133">
        <v>0</v>
      </c>
      <c r="G137" s="125">
        <v>6536</v>
      </c>
      <c r="H137" s="133">
        <v>0</v>
      </c>
      <c r="I137" s="125">
        <v>6536</v>
      </c>
      <c r="J137" s="133">
        <v>0</v>
      </c>
      <c r="K137" s="125">
        <v>6685</v>
      </c>
      <c r="L137" s="73">
        <f>SUM(J137:K137)</f>
        <v>6685</v>
      </c>
    </row>
    <row r="138" spans="1:12" ht="12.95" customHeight="1">
      <c r="A138" s="105"/>
      <c r="B138" s="16" t="s">
        <v>249</v>
      </c>
      <c r="C138" s="17" t="s">
        <v>25</v>
      </c>
      <c r="D138" s="133">
        <v>0</v>
      </c>
      <c r="E138" s="125">
        <v>39</v>
      </c>
      <c r="F138" s="133">
        <v>0</v>
      </c>
      <c r="G138" s="125">
        <v>40</v>
      </c>
      <c r="H138" s="133">
        <v>0</v>
      </c>
      <c r="I138" s="125">
        <v>40</v>
      </c>
      <c r="J138" s="133">
        <v>0</v>
      </c>
      <c r="K138" s="125">
        <v>40</v>
      </c>
      <c r="L138" s="73">
        <f>SUM(J138:K138)</f>
        <v>40</v>
      </c>
    </row>
    <row r="139" spans="1:12" ht="12.95" customHeight="1">
      <c r="A139" s="105"/>
      <c r="B139" s="16" t="s">
        <v>250</v>
      </c>
      <c r="C139" s="17" t="s">
        <v>27</v>
      </c>
      <c r="D139" s="133">
        <v>0</v>
      </c>
      <c r="E139" s="155">
        <v>47</v>
      </c>
      <c r="F139" s="134">
        <v>0</v>
      </c>
      <c r="G139" s="126">
        <v>70</v>
      </c>
      <c r="H139" s="134">
        <v>0</v>
      </c>
      <c r="I139" s="126">
        <v>70</v>
      </c>
      <c r="J139" s="134">
        <v>0</v>
      </c>
      <c r="K139" s="126">
        <v>70</v>
      </c>
      <c r="L139" s="49">
        <f>SUM(J139:K139)</f>
        <v>70</v>
      </c>
    </row>
    <row r="140" spans="1:12" ht="12.95" customHeight="1">
      <c r="A140" s="105" t="s">
        <v>14</v>
      </c>
      <c r="B140" s="18">
        <v>77</v>
      </c>
      <c r="C140" s="17" t="s">
        <v>247</v>
      </c>
      <c r="D140" s="131">
        <f t="shared" ref="D140:L140" si="23">SUM(D137:D139)</f>
        <v>0</v>
      </c>
      <c r="E140" s="124">
        <f t="shared" si="23"/>
        <v>5835</v>
      </c>
      <c r="F140" s="131">
        <f t="shared" si="23"/>
        <v>0</v>
      </c>
      <c r="G140" s="124">
        <f t="shared" si="23"/>
        <v>6646</v>
      </c>
      <c r="H140" s="131">
        <f t="shared" si="23"/>
        <v>0</v>
      </c>
      <c r="I140" s="124">
        <f t="shared" si="23"/>
        <v>6646</v>
      </c>
      <c r="J140" s="131">
        <f t="shared" si="23"/>
        <v>0</v>
      </c>
      <c r="K140" s="124">
        <f t="shared" si="23"/>
        <v>6795</v>
      </c>
      <c r="L140" s="124">
        <f t="shared" si="23"/>
        <v>6795</v>
      </c>
    </row>
    <row r="141" spans="1:12" ht="12.95" customHeight="1">
      <c r="A141" s="105" t="s">
        <v>14</v>
      </c>
      <c r="B141" s="18">
        <v>63</v>
      </c>
      <c r="C141" s="17" t="s">
        <v>246</v>
      </c>
      <c r="D141" s="49">
        <f t="shared" ref="D141:L141" si="24">D128+D120+D110+D102+D134+D131+D140</f>
        <v>63616</v>
      </c>
      <c r="E141" s="49">
        <f t="shared" si="24"/>
        <v>147175</v>
      </c>
      <c r="F141" s="49">
        <f t="shared" si="24"/>
        <v>81559</v>
      </c>
      <c r="G141" s="49">
        <f t="shared" si="24"/>
        <v>154614</v>
      </c>
      <c r="H141" s="49">
        <f t="shared" si="24"/>
        <v>82444</v>
      </c>
      <c r="I141" s="49">
        <f t="shared" si="24"/>
        <v>154614</v>
      </c>
      <c r="J141" s="155">
        <f t="shared" si="24"/>
        <v>97717</v>
      </c>
      <c r="K141" s="49">
        <f t="shared" si="24"/>
        <v>176996</v>
      </c>
      <c r="L141" s="49">
        <f t="shared" si="24"/>
        <v>274713</v>
      </c>
    </row>
    <row r="142" spans="1:12" ht="12.95" customHeight="1">
      <c r="A142" s="105" t="s">
        <v>14</v>
      </c>
      <c r="B142" s="30">
        <v>1.1100000000000001</v>
      </c>
      <c r="C142" s="15" t="s">
        <v>32</v>
      </c>
      <c r="D142" s="46">
        <f t="shared" ref="D142:L142" si="25">D141+D92+D83</f>
        <v>188276</v>
      </c>
      <c r="E142" s="46">
        <f t="shared" si="25"/>
        <v>500165</v>
      </c>
      <c r="F142" s="46">
        <f t="shared" si="25"/>
        <v>184083</v>
      </c>
      <c r="G142" s="46">
        <f t="shared" si="25"/>
        <v>519417</v>
      </c>
      <c r="H142" s="46">
        <f t="shared" si="25"/>
        <v>187768</v>
      </c>
      <c r="I142" s="46">
        <f t="shared" si="25"/>
        <v>519417</v>
      </c>
      <c r="J142" s="115">
        <f t="shared" si="25"/>
        <v>225181</v>
      </c>
      <c r="K142" s="46">
        <f t="shared" si="25"/>
        <v>603271</v>
      </c>
      <c r="L142" s="46">
        <f t="shared" si="25"/>
        <v>828452</v>
      </c>
    </row>
    <row r="143" spans="1:12">
      <c r="A143" s="105"/>
      <c r="B143" s="30"/>
      <c r="C143" s="15"/>
      <c r="D143" s="73"/>
      <c r="E143" s="73"/>
      <c r="F143" s="73"/>
      <c r="G143" s="73"/>
      <c r="H143" s="73"/>
      <c r="I143" s="73"/>
      <c r="J143" s="73"/>
      <c r="K143" s="73"/>
      <c r="L143" s="73"/>
    </row>
    <row r="144" spans="1:12">
      <c r="A144" s="105"/>
      <c r="B144" s="30">
        <v>1.8</v>
      </c>
      <c r="C144" s="15" t="s">
        <v>80</v>
      </c>
      <c r="D144" s="66"/>
      <c r="E144" s="66"/>
      <c r="F144" s="66"/>
      <c r="G144" s="66"/>
      <c r="H144" s="66"/>
      <c r="I144" s="66"/>
      <c r="J144" s="66"/>
      <c r="K144" s="66"/>
      <c r="L144" s="66"/>
    </row>
    <row r="145" spans="1:12">
      <c r="A145" s="105"/>
      <c r="B145" s="19" t="s">
        <v>310</v>
      </c>
      <c r="C145" s="17" t="s">
        <v>89</v>
      </c>
      <c r="D145" s="73"/>
      <c r="E145" s="73"/>
      <c r="F145" s="73"/>
      <c r="G145" s="73"/>
      <c r="H145" s="73"/>
      <c r="I145" s="73"/>
      <c r="J145" s="73"/>
      <c r="K145" s="73"/>
      <c r="L145" s="73"/>
    </row>
    <row r="146" spans="1:12" ht="26.25" customHeight="1">
      <c r="A146" s="105"/>
      <c r="B146" s="16" t="s">
        <v>90</v>
      </c>
      <c r="C146" s="17" t="s">
        <v>289</v>
      </c>
      <c r="D146" s="99">
        <v>500</v>
      </c>
      <c r="E146" s="133">
        <v>0</v>
      </c>
      <c r="F146" s="99">
        <v>700</v>
      </c>
      <c r="G146" s="133">
        <v>0</v>
      </c>
      <c r="H146" s="125">
        <v>700</v>
      </c>
      <c r="I146" s="133">
        <v>0</v>
      </c>
      <c r="J146" s="99">
        <v>700</v>
      </c>
      <c r="K146" s="133">
        <v>0</v>
      </c>
      <c r="L146" s="99">
        <f t="shared" ref="L146:L153" si="26">SUM(J146:K146)</f>
        <v>700</v>
      </c>
    </row>
    <row r="147" spans="1:12">
      <c r="A147" s="105"/>
      <c r="B147" s="20" t="s">
        <v>237</v>
      </c>
      <c r="C147" s="17" t="s">
        <v>238</v>
      </c>
      <c r="D147" s="133">
        <v>0</v>
      </c>
      <c r="E147" s="127">
        <v>0</v>
      </c>
      <c r="F147" s="99">
        <v>2500</v>
      </c>
      <c r="G147" s="129">
        <v>0</v>
      </c>
      <c r="H147" s="98">
        <v>2500</v>
      </c>
      <c r="I147" s="129">
        <v>0</v>
      </c>
      <c r="J147" s="99">
        <v>2500</v>
      </c>
      <c r="K147" s="129">
        <v>0</v>
      </c>
      <c r="L147" s="99">
        <f t="shared" si="26"/>
        <v>2500</v>
      </c>
    </row>
    <row r="148" spans="1:12">
      <c r="A148" s="105"/>
      <c r="B148" s="20" t="s">
        <v>345</v>
      </c>
      <c r="C148" s="17" t="s">
        <v>346</v>
      </c>
      <c r="D148" s="133">
        <v>0</v>
      </c>
      <c r="E148" s="99">
        <v>47500</v>
      </c>
      <c r="F148" s="133">
        <v>0</v>
      </c>
      <c r="G148" s="98">
        <v>25000</v>
      </c>
      <c r="H148" s="129">
        <v>0</v>
      </c>
      <c r="I148" s="98">
        <v>25000</v>
      </c>
      <c r="J148" s="133">
        <v>0</v>
      </c>
      <c r="K148" s="98">
        <v>25000</v>
      </c>
      <c r="L148" s="99">
        <f t="shared" si="26"/>
        <v>25000</v>
      </c>
    </row>
    <row r="149" spans="1:12" ht="27" customHeight="1">
      <c r="A149" s="105"/>
      <c r="B149" s="20" t="s">
        <v>309</v>
      </c>
      <c r="C149" s="17" t="s">
        <v>311</v>
      </c>
      <c r="D149" s="133">
        <v>0</v>
      </c>
      <c r="E149" s="133">
        <v>0</v>
      </c>
      <c r="F149" s="119">
        <v>5000</v>
      </c>
      <c r="G149" s="129">
        <v>0</v>
      </c>
      <c r="H149" s="98">
        <v>5000</v>
      </c>
      <c r="I149" s="129">
        <v>0</v>
      </c>
      <c r="J149" s="129">
        <v>0</v>
      </c>
      <c r="K149" s="129">
        <v>0</v>
      </c>
      <c r="L149" s="133">
        <f t="shared" si="26"/>
        <v>0</v>
      </c>
    </row>
    <row r="150" spans="1:12">
      <c r="A150" s="105"/>
      <c r="B150" s="20" t="s">
        <v>315</v>
      </c>
      <c r="C150" s="17" t="s">
        <v>316</v>
      </c>
      <c r="D150" s="86">
        <v>26151</v>
      </c>
      <c r="E150" s="133">
        <v>0</v>
      </c>
      <c r="F150" s="98">
        <v>10000</v>
      </c>
      <c r="G150" s="129">
        <v>0</v>
      </c>
      <c r="H150" s="98">
        <v>10000</v>
      </c>
      <c r="I150" s="129">
        <v>0</v>
      </c>
      <c r="J150" s="98">
        <v>10000</v>
      </c>
      <c r="K150" s="129">
        <v>0</v>
      </c>
      <c r="L150" s="99">
        <f t="shared" si="26"/>
        <v>10000</v>
      </c>
    </row>
    <row r="151" spans="1:12">
      <c r="A151" s="105"/>
      <c r="B151" s="20" t="s">
        <v>339</v>
      </c>
      <c r="C151" s="17" t="s">
        <v>340</v>
      </c>
      <c r="D151" s="99">
        <v>26000</v>
      </c>
      <c r="E151" s="133">
        <v>0</v>
      </c>
      <c r="F151" s="98">
        <v>20000</v>
      </c>
      <c r="G151" s="129">
        <v>0</v>
      </c>
      <c r="H151" s="98">
        <v>20000</v>
      </c>
      <c r="I151" s="129">
        <v>0</v>
      </c>
      <c r="J151" s="98">
        <v>25000</v>
      </c>
      <c r="K151" s="129">
        <v>0</v>
      </c>
      <c r="L151" s="99">
        <f t="shared" si="26"/>
        <v>25000</v>
      </c>
    </row>
    <row r="152" spans="1:12" ht="25.5">
      <c r="A152" s="105"/>
      <c r="B152" s="20" t="s">
        <v>348</v>
      </c>
      <c r="C152" s="137" t="s">
        <v>347</v>
      </c>
      <c r="D152" s="133">
        <v>0</v>
      </c>
      <c r="E152" s="133">
        <v>0</v>
      </c>
      <c r="F152" s="98">
        <v>3000</v>
      </c>
      <c r="G152" s="129">
        <v>0</v>
      </c>
      <c r="H152" s="98">
        <v>3000</v>
      </c>
      <c r="I152" s="129">
        <v>0</v>
      </c>
      <c r="J152" s="98">
        <v>3000</v>
      </c>
      <c r="K152" s="129">
        <v>0</v>
      </c>
      <c r="L152" s="99">
        <f t="shared" si="26"/>
        <v>3000</v>
      </c>
    </row>
    <row r="153" spans="1:12">
      <c r="A153" s="107"/>
      <c r="B153" s="167" t="s">
        <v>422</v>
      </c>
      <c r="C153" s="180" t="s">
        <v>423</v>
      </c>
      <c r="D153" s="134">
        <v>0</v>
      </c>
      <c r="E153" s="134">
        <v>0</v>
      </c>
      <c r="F153" s="130">
        <v>0</v>
      </c>
      <c r="G153" s="130">
        <v>0</v>
      </c>
      <c r="H153" s="130">
        <v>0</v>
      </c>
      <c r="I153" s="130">
        <v>0</v>
      </c>
      <c r="J153" s="154">
        <v>3000</v>
      </c>
      <c r="K153" s="130">
        <v>0</v>
      </c>
      <c r="L153" s="155">
        <f t="shared" si="26"/>
        <v>3000</v>
      </c>
    </row>
    <row r="154" spans="1:12">
      <c r="A154" s="105" t="s">
        <v>14</v>
      </c>
      <c r="B154" s="19" t="s">
        <v>310</v>
      </c>
      <c r="C154" s="17" t="s">
        <v>89</v>
      </c>
      <c r="D154" s="49">
        <f t="shared" ref="D154:I154" si="27">SUM(D146:D152)</f>
        <v>52651</v>
      </c>
      <c r="E154" s="49">
        <f t="shared" si="27"/>
        <v>47500</v>
      </c>
      <c r="F154" s="49">
        <f t="shared" si="27"/>
        <v>41200</v>
      </c>
      <c r="G154" s="49">
        <f t="shared" si="27"/>
        <v>25000</v>
      </c>
      <c r="H154" s="49">
        <f t="shared" si="27"/>
        <v>41200</v>
      </c>
      <c r="I154" s="49">
        <f t="shared" si="27"/>
        <v>25000</v>
      </c>
      <c r="J154" s="155">
        <f>SUM(J146:J153)</f>
        <v>44200</v>
      </c>
      <c r="K154" s="49">
        <f>SUM(K146:K152)</f>
        <v>25000</v>
      </c>
      <c r="L154" s="49">
        <f>SUM(L146:L153)</f>
        <v>69200</v>
      </c>
    </row>
    <row r="155" spans="1:12" ht="11.1" customHeight="1">
      <c r="A155" s="105"/>
      <c r="B155" s="19"/>
      <c r="C155" s="17"/>
      <c r="D155" s="73"/>
      <c r="E155" s="73"/>
      <c r="F155" s="73"/>
      <c r="G155" s="73"/>
      <c r="H155" s="73"/>
      <c r="I155" s="73"/>
      <c r="J155" s="73"/>
      <c r="K155" s="73"/>
      <c r="L155" s="73"/>
    </row>
    <row r="156" spans="1:12">
      <c r="A156" s="105"/>
      <c r="B156" s="19" t="s">
        <v>318</v>
      </c>
      <c r="C156" s="17" t="s">
        <v>92</v>
      </c>
      <c r="D156" s="73"/>
      <c r="E156" s="73"/>
      <c r="F156" s="73"/>
      <c r="G156" s="73"/>
      <c r="H156" s="73"/>
      <c r="I156" s="73"/>
      <c r="J156" s="73"/>
      <c r="K156" s="73"/>
      <c r="L156" s="73"/>
    </row>
    <row r="157" spans="1:12">
      <c r="A157" s="105"/>
      <c r="B157" s="16" t="s">
        <v>93</v>
      </c>
      <c r="C157" s="17" t="s">
        <v>91</v>
      </c>
      <c r="D157" s="129">
        <v>0</v>
      </c>
      <c r="E157" s="119">
        <v>5005</v>
      </c>
      <c r="F157" s="129">
        <v>0</v>
      </c>
      <c r="G157" s="125">
        <v>5000</v>
      </c>
      <c r="H157" s="129">
        <v>0</v>
      </c>
      <c r="I157" s="125">
        <v>5000</v>
      </c>
      <c r="J157" s="129">
        <v>0</v>
      </c>
      <c r="K157" s="125">
        <v>5000</v>
      </c>
      <c r="L157" s="73">
        <f>SUM(J157:K157)</f>
        <v>5000</v>
      </c>
    </row>
    <row r="158" spans="1:12" ht="11.1" customHeight="1">
      <c r="A158" s="105"/>
      <c r="B158" s="16"/>
      <c r="C158" s="17"/>
      <c r="D158" s="67"/>
      <c r="E158" s="67"/>
      <c r="F158" s="70"/>
      <c r="G158" s="73"/>
      <c r="H158" s="67"/>
      <c r="I158" s="73"/>
      <c r="J158" s="70"/>
      <c r="K158" s="73"/>
      <c r="L158" s="73"/>
    </row>
    <row r="159" spans="1:12">
      <c r="A159" s="105"/>
      <c r="B159" s="19" t="s">
        <v>327</v>
      </c>
      <c r="C159" s="17" t="s">
        <v>94</v>
      </c>
      <c r="D159" s="67"/>
      <c r="E159" s="67"/>
      <c r="F159" s="70"/>
      <c r="G159" s="73"/>
      <c r="H159" s="67"/>
      <c r="I159" s="73"/>
      <c r="J159" s="70"/>
      <c r="K159" s="73"/>
      <c r="L159" s="73"/>
    </row>
    <row r="160" spans="1:12">
      <c r="A160" s="105"/>
      <c r="B160" s="16" t="s">
        <v>95</v>
      </c>
      <c r="C160" s="17" t="s">
        <v>91</v>
      </c>
      <c r="D160" s="129">
        <v>0</v>
      </c>
      <c r="E160" s="119">
        <v>3450</v>
      </c>
      <c r="F160" s="129">
        <v>0</v>
      </c>
      <c r="G160" s="125">
        <v>3500</v>
      </c>
      <c r="H160" s="129">
        <v>0</v>
      </c>
      <c r="I160" s="125">
        <v>3500</v>
      </c>
      <c r="J160" s="129">
        <v>0</v>
      </c>
      <c r="K160" s="125">
        <v>3500</v>
      </c>
      <c r="L160" s="73">
        <f>SUM(J160:K160)</f>
        <v>3500</v>
      </c>
    </row>
    <row r="161" spans="1:12" ht="11.1" customHeight="1">
      <c r="A161" s="105"/>
      <c r="B161" s="16"/>
      <c r="C161" s="17"/>
      <c r="D161" s="67"/>
      <c r="E161" s="67"/>
      <c r="F161" s="70"/>
      <c r="G161" s="73"/>
      <c r="H161" s="67"/>
      <c r="I161" s="73"/>
      <c r="J161" s="70"/>
      <c r="K161" s="73"/>
      <c r="L161" s="73"/>
    </row>
    <row r="162" spans="1:12">
      <c r="A162" s="105"/>
      <c r="B162" s="19" t="s">
        <v>320</v>
      </c>
      <c r="C162" s="17" t="s">
        <v>96</v>
      </c>
      <c r="D162" s="66"/>
      <c r="E162" s="67"/>
      <c r="F162" s="114"/>
      <c r="G162" s="71"/>
      <c r="H162" s="66"/>
      <c r="I162" s="71"/>
      <c r="J162" s="114"/>
      <c r="K162" s="71"/>
      <c r="L162" s="71"/>
    </row>
    <row r="163" spans="1:12">
      <c r="A163" s="105"/>
      <c r="B163" s="16" t="s">
        <v>97</v>
      </c>
      <c r="C163" s="17" t="s">
        <v>91</v>
      </c>
      <c r="D163" s="129">
        <v>0</v>
      </c>
      <c r="E163" s="119">
        <v>2179</v>
      </c>
      <c r="F163" s="129">
        <v>0</v>
      </c>
      <c r="G163" s="125">
        <v>2180</v>
      </c>
      <c r="H163" s="129">
        <v>0</v>
      </c>
      <c r="I163" s="125">
        <v>2180</v>
      </c>
      <c r="J163" s="129">
        <v>0</v>
      </c>
      <c r="K163" s="125">
        <v>2180</v>
      </c>
      <c r="L163" s="73">
        <f>SUM(J163:K163)</f>
        <v>2180</v>
      </c>
    </row>
    <row r="164" spans="1:12" ht="11.1" customHeight="1">
      <c r="A164" s="105"/>
      <c r="B164" s="16"/>
      <c r="C164" s="17"/>
      <c r="D164" s="67"/>
      <c r="E164" s="67"/>
      <c r="F164" s="70"/>
      <c r="G164" s="73"/>
      <c r="H164" s="67"/>
      <c r="I164" s="73"/>
      <c r="J164" s="70"/>
      <c r="K164" s="73"/>
      <c r="L164" s="73"/>
    </row>
    <row r="165" spans="1:12">
      <c r="A165" s="105"/>
      <c r="B165" s="19" t="s">
        <v>321</v>
      </c>
      <c r="C165" s="17" t="s">
        <v>98</v>
      </c>
      <c r="D165" s="67"/>
      <c r="E165" s="67"/>
      <c r="F165" s="70"/>
      <c r="G165" s="73"/>
      <c r="H165" s="67"/>
      <c r="I165" s="73"/>
      <c r="J165" s="70"/>
      <c r="K165" s="73"/>
      <c r="L165" s="73"/>
    </row>
    <row r="166" spans="1:12">
      <c r="A166" s="105"/>
      <c r="B166" s="16" t="s">
        <v>99</v>
      </c>
      <c r="C166" s="17" t="s">
        <v>91</v>
      </c>
      <c r="D166" s="129">
        <v>0</v>
      </c>
      <c r="E166" s="119">
        <v>6640</v>
      </c>
      <c r="F166" s="129">
        <v>0</v>
      </c>
      <c r="G166" s="125">
        <v>6590</v>
      </c>
      <c r="H166" s="129">
        <v>0</v>
      </c>
      <c r="I166" s="125">
        <v>6590</v>
      </c>
      <c r="J166" s="129">
        <v>0</v>
      </c>
      <c r="K166" s="125">
        <v>6590</v>
      </c>
      <c r="L166" s="73">
        <f>SUM(J166:K166)</f>
        <v>6590</v>
      </c>
    </row>
    <row r="167" spans="1:12" ht="11.1" customHeight="1">
      <c r="A167" s="105"/>
      <c r="B167" s="16"/>
      <c r="C167" s="17"/>
      <c r="D167" s="67"/>
      <c r="E167" s="67"/>
      <c r="F167" s="70"/>
      <c r="G167" s="73"/>
      <c r="H167" s="67"/>
      <c r="I167" s="73"/>
      <c r="J167" s="70"/>
      <c r="K167" s="73"/>
      <c r="L167" s="73"/>
    </row>
    <row r="168" spans="1:12">
      <c r="A168" s="105"/>
      <c r="B168" s="19" t="s">
        <v>319</v>
      </c>
      <c r="C168" s="17" t="s">
        <v>85</v>
      </c>
      <c r="D168" s="67"/>
      <c r="E168" s="67"/>
      <c r="F168" s="70"/>
      <c r="G168" s="73"/>
      <c r="H168" s="67"/>
      <c r="I168" s="73"/>
      <c r="J168" s="70"/>
      <c r="K168" s="73"/>
      <c r="L168" s="73"/>
    </row>
    <row r="169" spans="1:12">
      <c r="A169" s="105"/>
      <c r="B169" s="16" t="s">
        <v>100</v>
      </c>
      <c r="C169" s="17" t="s">
        <v>91</v>
      </c>
      <c r="D169" s="129">
        <v>0</v>
      </c>
      <c r="E169" s="119">
        <v>14399</v>
      </c>
      <c r="F169" s="129">
        <v>0</v>
      </c>
      <c r="G169" s="125">
        <v>14400</v>
      </c>
      <c r="H169" s="129">
        <v>0</v>
      </c>
      <c r="I169" s="125">
        <v>14400</v>
      </c>
      <c r="J169" s="129">
        <v>0</v>
      </c>
      <c r="K169" s="125">
        <v>14400</v>
      </c>
      <c r="L169" s="73">
        <f>SUM(J169:K169)</f>
        <v>14400</v>
      </c>
    </row>
    <row r="170" spans="1:12">
      <c r="A170" s="105"/>
      <c r="B170" s="30"/>
      <c r="C170" s="15"/>
      <c r="D170" s="66"/>
      <c r="E170" s="66"/>
      <c r="F170" s="66"/>
      <c r="G170" s="66"/>
      <c r="H170" s="66"/>
      <c r="I170" s="66"/>
      <c r="J170" s="66"/>
      <c r="K170" s="66"/>
      <c r="L170" s="66"/>
    </row>
    <row r="171" spans="1:12">
      <c r="A171" s="105"/>
      <c r="B171" s="158">
        <v>15</v>
      </c>
      <c r="C171" s="159" t="s">
        <v>395</v>
      </c>
      <c r="D171" s="133"/>
      <c r="E171" s="133"/>
      <c r="F171" s="133"/>
      <c r="G171" s="133"/>
      <c r="H171" s="133"/>
      <c r="I171" s="133"/>
      <c r="J171" s="99"/>
      <c r="K171" s="133"/>
      <c r="L171" s="99"/>
    </row>
    <row r="172" spans="1:12">
      <c r="A172" s="105"/>
      <c r="B172" s="19" t="s">
        <v>434</v>
      </c>
      <c r="C172" s="17" t="s">
        <v>89</v>
      </c>
      <c r="D172" s="133"/>
      <c r="E172" s="133"/>
      <c r="F172" s="133"/>
      <c r="G172" s="133"/>
      <c r="H172" s="133"/>
      <c r="I172" s="133"/>
      <c r="J172" s="99"/>
      <c r="K172" s="133"/>
      <c r="L172" s="99"/>
    </row>
    <row r="173" spans="1:12" ht="27" customHeight="1">
      <c r="A173" s="105"/>
      <c r="B173" s="20" t="s">
        <v>394</v>
      </c>
      <c r="C173" s="17" t="s">
        <v>311</v>
      </c>
      <c r="D173" s="133">
        <v>0</v>
      </c>
      <c r="E173" s="133">
        <v>0</v>
      </c>
      <c r="F173" s="129">
        <v>0</v>
      </c>
      <c r="G173" s="129">
        <v>0</v>
      </c>
      <c r="H173" s="129">
        <v>0</v>
      </c>
      <c r="I173" s="129">
        <v>0</v>
      </c>
      <c r="J173" s="98">
        <v>5000</v>
      </c>
      <c r="K173" s="129">
        <v>0</v>
      </c>
      <c r="L173" s="99">
        <f>SUM(J173:K173)</f>
        <v>5000</v>
      </c>
    </row>
    <row r="174" spans="1:12">
      <c r="A174" s="105" t="s">
        <v>14</v>
      </c>
      <c r="B174" s="158">
        <v>15</v>
      </c>
      <c r="C174" s="159" t="s">
        <v>395</v>
      </c>
      <c r="D174" s="131">
        <f>D173</f>
        <v>0</v>
      </c>
      <c r="E174" s="131">
        <f t="shared" ref="E174:L174" si="28">E173</f>
        <v>0</v>
      </c>
      <c r="F174" s="131">
        <f t="shared" si="28"/>
        <v>0</v>
      </c>
      <c r="G174" s="131">
        <f t="shared" si="28"/>
        <v>0</v>
      </c>
      <c r="H174" s="131">
        <f t="shared" si="28"/>
        <v>0</v>
      </c>
      <c r="I174" s="131">
        <f t="shared" si="28"/>
        <v>0</v>
      </c>
      <c r="J174" s="115">
        <f t="shared" si="28"/>
        <v>5000</v>
      </c>
      <c r="K174" s="131">
        <f t="shared" si="28"/>
        <v>0</v>
      </c>
      <c r="L174" s="115">
        <f t="shared" si="28"/>
        <v>5000</v>
      </c>
    </row>
    <row r="175" spans="1:12">
      <c r="A175" s="105"/>
      <c r="B175" s="30"/>
      <c r="C175" s="15"/>
      <c r="D175" s="66"/>
      <c r="E175" s="66"/>
      <c r="F175" s="66"/>
      <c r="G175" s="66"/>
      <c r="H175" s="66"/>
      <c r="I175" s="66"/>
      <c r="J175" s="66"/>
      <c r="K175" s="66"/>
      <c r="L175" s="66"/>
    </row>
    <row r="176" spans="1:12">
      <c r="A176" s="105"/>
      <c r="B176" s="18">
        <v>64</v>
      </c>
      <c r="C176" s="17" t="s">
        <v>81</v>
      </c>
      <c r="D176" s="73"/>
      <c r="E176" s="73"/>
      <c r="F176" s="73"/>
      <c r="G176" s="73"/>
      <c r="H176" s="73"/>
      <c r="I176" s="73"/>
      <c r="J176" s="73"/>
      <c r="K176" s="73"/>
      <c r="L176" s="73"/>
    </row>
    <row r="177" spans="1:12">
      <c r="A177" s="105"/>
      <c r="B177" s="18">
        <v>44</v>
      </c>
      <c r="C177" s="17" t="s">
        <v>82</v>
      </c>
      <c r="D177" s="73"/>
      <c r="E177" s="73"/>
      <c r="F177" s="73"/>
      <c r="G177" s="73"/>
      <c r="H177" s="73"/>
      <c r="I177" s="73"/>
      <c r="J177" s="73"/>
      <c r="K177" s="73"/>
      <c r="L177" s="73"/>
    </row>
    <row r="178" spans="1:12">
      <c r="A178" s="105"/>
      <c r="B178" s="20" t="s">
        <v>83</v>
      </c>
      <c r="C178" s="17" t="s">
        <v>22</v>
      </c>
      <c r="D178" s="126">
        <v>293</v>
      </c>
      <c r="E178" s="130">
        <v>0</v>
      </c>
      <c r="F178" s="154">
        <v>497</v>
      </c>
      <c r="G178" s="130">
        <v>0</v>
      </c>
      <c r="H178" s="120">
        <v>497</v>
      </c>
      <c r="I178" s="130">
        <v>0</v>
      </c>
      <c r="J178" s="154">
        <v>308</v>
      </c>
      <c r="K178" s="130">
        <v>0</v>
      </c>
      <c r="L178" s="154">
        <f>SUM(J178:K178)</f>
        <v>308</v>
      </c>
    </row>
    <row r="179" spans="1:12">
      <c r="A179" s="105" t="s">
        <v>14</v>
      </c>
      <c r="B179" s="18">
        <v>44</v>
      </c>
      <c r="C179" s="17" t="s">
        <v>82</v>
      </c>
      <c r="D179" s="155">
        <f t="shared" ref="D179:L179" si="29">SUM(D176:D178)</f>
        <v>293</v>
      </c>
      <c r="E179" s="134">
        <f t="shared" si="29"/>
        <v>0</v>
      </c>
      <c r="F179" s="155">
        <f t="shared" si="29"/>
        <v>497</v>
      </c>
      <c r="G179" s="134">
        <f t="shared" si="29"/>
        <v>0</v>
      </c>
      <c r="H179" s="155">
        <f t="shared" si="29"/>
        <v>497</v>
      </c>
      <c r="I179" s="134">
        <f t="shared" si="29"/>
        <v>0</v>
      </c>
      <c r="J179" s="155">
        <f t="shared" si="29"/>
        <v>308</v>
      </c>
      <c r="K179" s="134">
        <f t="shared" si="29"/>
        <v>0</v>
      </c>
      <c r="L179" s="155">
        <f t="shared" si="29"/>
        <v>308</v>
      </c>
    </row>
    <row r="180" spans="1:12" ht="11.1" customHeight="1">
      <c r="A180" s="105"/>
      <c r="B180" s="20"/>
      <c r="C180" s="17"/>
      <c r="D180" s="73"/>
      <c r="E180" s="73"/>
      <c r="F180" s="67"/>
      <c r="G180" s="73"/>
      <c r="H180" s="67"/>
      <c r="I180" s="73"/>
      <c r="J180" s="67"/>
      <c r="K180" s="73"/>
      <c r="L180" s="67"/>
    </row>
    <row r="181" spans="1:12">
      <c r="A181" s="105"/>
      <c r="B181" s="19">
        <v>59</v>
      </c>
      <c r="C181" s="17" t="s">
        <v>85</v>
      </c>
      <c r="D181" s="73"/>
      <c r="E181" s="73"/>
      <c r="F181" s="67"/>
      <c r="G181" s="73"/>
      <c r="H181" s="67"/>
      <c r="I181" s="73"/>
      <c r="J181" s="67"/>
      <c r="K181" s="73"/>
      <c r="L181" s="67"/>
    </row>
    <row r="182" spans="1:12">
      <c r="A182" s="105"/>
      <c r="B182" s="20" t="s">
        <v>86</v>
      </c>
      <c r="C182" s="17" t="s">
        <v>22</v>
      </c>
      <c r="D182" s="126">
        <v>1656</v>
      </c>
      <c r="E182" s="134">
        <v>0</v>
      </c>
      <c r="F182" s="154">
        <v>1935</v>
      </c>
      <c r="G182" s="134">
        <v>0</v>
      </c>
      <c r="H182" s="120">
        <v>1935</v>
      </c>
      <c r="I182" s="134">
        <v>0</v>
      </c>
      <c r="J182" s="154">
        <v>2210</v>
      </c>
      <c r="K182" s="134">
        <v>0</v>
      </c>
      <c r="L182" s="155">
        <f>SUM(J182:K182)</f>
        <v>2210</v>
      </c>
    </row>
    <row r="183" spans="1:12">
      <c r="A183" s="105" t="s">
        <v>14</v>
      </c>
      <c r="B183" s="19">
        <v>59</v>
      </c>
      <c r="C183" s="17" t="s">
        <v>85</v>
      </c>
      <c r="D183" s="154">
        <f t="shared" ref="D183:L183" si="30">SUM(D182:D182)</f>
        <v>1656</v>
      </c>
      <c r="E183" s="130">
        <f t="shared" si="30"/>
        <v>0</v>
      </c>
      <c r="F183" s="154">
        <f t="shared" si="30"/>
        <v>1935</v>
      </c>
      <c r="G183" s="130">
        <f t="shared" si="30"/>
        <v>0</v>
      </c>
      <c r="H183" s="154">
        <f t="shared" si="30"/>
        <v>1935</v>
      </c>
      <c r="I183" s="130">
        <f t="shared" si="30"/>
        <v>0</v>
      </c>
      <c r="J183" s="154">
        <f t="shared" si="30"/>
        <v>2210</v>
      </c>
      <c r="K183" s="130">
        <f t="shared" si="30"/>
        <v>0</v>
      </c>
      <c r="L183" s="154">
        <f t="shared" si="30"/>
        <v>2210</v>
      </c>
    </row>
    <row r="184" spans="1:12">
      <c r="A184" s="105" t="s">
        <v>14</v>
      </c>
      <c r="B184" s="18">
        <v>64</v>
      </c>
      <c r="C184" s="17" t="s">
        <v>81</v>
      </c>
      <c r="D184" s="123">
        <f t="shared" ref="D184:L184" si="31">D183+D179</f>
        <v>1949</v>
      </c>
      <c r="E184" s="128">
        <f t="shared" si="31"/>
        <v>0</v>
      </c>
      <c r="F184" s="123">
        <f t="shared" si="31"/>
        <v>2432</v>
      </c>
      <c r="G184" s="128">
        <f t="shared" si="31"/>
        <v>0</v>
      </c>
      <c r="H184" s="123">
        <f t="shared" si="31"/>
        <v>2432</v>
      </c>
      <c r="I184" s="128">
        <f t="shared" si="31"/>
        <v>0</v>
      </c>
      <c r="J184" s="123">
        <f t="shared" si="31"/>
        <v>2518</v>
      </c>
      <c r="K184" s="128">
        <f t="shared" si="31"/>
        <v>0</v>
      </c>
      <c r="L184" s="123">
        <f t="shared" si="31"/>
        <v>2518</v>
      </c>
    </row>
    <row r="185" spans="1:12" ht="11.1" customHeight="1">
      <c r="A185" s="105"/>
      <c r="B185" s="30"/>
      <c r="C185" s="15"/>
      <c r="D185" s="67"/>
      <c r="E185" s="67"/>
      <c r="F185" s="67"/>
      <c r="G185" s="67"/>
      <c r="H185" s="67"/>
      <c r="I185" s="67"/>
      <c r="J185" s="67"/>
      <c r="K185" s="67"/>
      <c r="L185" s="67"/>
    </row>
    <row r="186" spans="1:12">
      <c r="A186" s="105"/>
      <c r="B186" s="19" t="s">
        <v>266</v>
      </c>
      <c r="C186" s="17" t="s">
        <v>314</v>
      </c>
      <c r="D186" s="73"/>
      <c r="E186" s="73"/>
      <c r="F186" s="73"/>
      <c r="G186" s="73"/>
      <c r="H186" s="73"/>
      <c r="I186" s="73"/>
      <c r="J186" s="73"/>
      <c r="K186" s="73"/>
      <c r="L186" s="73"/>
    </row>
    <row r="187" spans="1:12">
      <c r="A187" s="107"/>
      <c r="B187" s="179" t="s">
        <v>267</v>
      </c>
      <c r="C187" s="45" t="s">
        <v>268</v>
      </c>
      <c r="D187" s="155">
        <v>500</v>
      </c>
      <c r="E187" s="134">
        <v>0</v>
      </c>
      <c r="F187" s="155">
        <v>700</v>
      </c>
      <c r="G187" s="134">
        <v>0</v>
      </c>
      <c r="H187" s="126">
        <v>700</v>
      </c>
      <c r="I187" s="134">
        <v>0</v>
      </c>
      <c r="J187" s="155">
        <v>700</v>
      </c>
      <c r="K187" s="134">
        <v>0</v>
      </c>
      <c r="L187" s="155">
        <f>SUM(J187:K187)</f>
        <v>700</v>
      </c>
    </row>
    <row r="188" spans="1:12" ht="1.5" customHeight="1">
      <c r="A188" s="105"/>
      <c r="B188" s="19"/>
      <c r="C188" s="17"/>
      <c r="D188" s="99"/>
      <c r="E188" s="133"/>
      <c r="F188" s="99"/>
      <c r="G188" s="133"/>
      <c r="H188" s="125"/>
      <c r="I188" s="133"/>
      <c r="J188" s="99"/>
      <c r="K188" s="133"/>
      <c r="L188" s="133"/>
    </row>
    <row r="189" spans="1:12">
      <c r="A189" s="105"/>
      <c r="B189" s="19" t="s">
        <v>361</v>
      </c>
      <c r="C189" s="17" t="s">
        <v>362</v>
      </c>
      <c r="D189" s="73"/>
      <c r="E189" s="99"/>
      <c r="F189" s="133"/>
      <c r="G189" s="133"/>
      <c r="H189" s="125"/>
      <c r="I189" s="133"/>
      <c r="J189" s="99"/>
      <c r="K189" s="133"/>
      <c r="L189" s="99"/>
    </row>
    <row r="190" spans="1:12">
      <c r="A190" s="105"/>
      <c r="B190" s="19" t="s">
        <v>366</v>
      </c>
      <c r="C190" s="17" t="s">
        <v>268</v>
      </c>
      <c r="D190" s="99">
        <v>500</v>
      </c>
      <c r="E190" s="133">
        <v>0</v>
      </c>
      <c r="F190" s="99">
        <v>500</v>
      </c>
      <c r="G190" s="133">
        <v>0</v>
      </c>
      <c r="H190" s="125">
        <v>500</v>
      </c>
      <c r="I190" s="133">
        <v>0</v>
      </c>
      <c r="J190" s="99">
        <v>500</v>
      </c>
      <c r="K190" s="133">
        <v>0</v>
      </c>
      <c r="L190" s="99">
        <f>SUM(J190:K190)</f>
        <v>500</v>
      </c>
    </row>
    <row r="191" spans="1:12">
      <c r="A191" s="105"/>
      <c r="B191" s="19"/>
      <c r="C191" s="17"/>
      <c r="D191" s="140"/>
      <c r="E191" s="99"/>
      <c r="F191" s="133"/>
      <c r="G191" s="133"/>
      <c r="H191" s="125"/>
      <c r="I191" s="133"/>
      <c r="J191" s="99"/>
      <c r="K191" s="133"/>
      <c r="L191" s="99"/>
    </row>
    <row r="192" spans="1:12">
      <c r="A192" s="105"/>
      <c r="B192" s="19" t="s">
        <v>363</v>
      </c>
      <c r="C192" s="17" t="s">
        <v>364</v>
      </c>
      <c r="D192" s="140"/>
      <c r="E192" s="99"/>
      <c r="F192" s="133"/>
      <c r="G192" s="133"/>
      <c r="H192" s="125"/>
      <c r="I192" s="133"/>
      <c r="J192" s="99"/>
      <c r="K192" s="133"/>
      <c r="L192" s="99"/>
    </row>
    <row r="193" spans="1:12">
      <c r="A193" s="105"/>
      <c r="B193" s="19" t="s">
        <v>367</v>
      </c>
      <c r="C193" s="17" t="s">
        <v>268</v>
      </c>
      <c r="D193" s="99">
        <v>500</v>
      </c>
      <c r="E193" s="133">
        <v>0</v>
      </c>
      <c r="F193" s="99">
        <v>500</v>
      </c>
      <c r="G193" s="133">
        <v>0</v>
      </c>
      <c r="H193" s="125">
        <v>500</v>
      </c>
      <c r="I193" s="133">
        <v>0</v>
      </c>
      <c r="J193" s="99">
        <v>500</v>
      </c>
      <c r="K193" s="133">
        <v>0</v>
      </c>
      <c r="L193" s="99">
        <f>SUM(J193:K193)</f>
        <v>500</v>
      </c>
    </row>
    <row r="194" spans="1:12">
      <c r="A194" s="105"/>
      <c r="B194" s="19"/>
      <c r="C194" s="17"/>
      <c r="D194" s="140"/>
      <c r="E194" s="99"/>
      <c r="F194" s="133"/>
      <c r="G194" s="133"/>
      <c r="H194" s="125"/>
      <c r="I194" s="133"/>
      <c r="J194" s="99"/>
      <c r="K194" s="133"/>
      <c r="L194" s="99"/>
    </row>
    <row r="195" spans="1:12">
      <c r="A195" s="105"/>
      <c r="B195" s="19" t="s">
        <v>371</v>
      </c>
      <c r="C195" s="17" t="s">
        <v>372</v>
      </c>
      <c r="D195" s="140"/>
      <c r="E195" s="99"/>
      <c r="F195" s="133"/>
      <c r="G195" s="133"/>
      <c r="H195" s="125"/>
      <c r="I195" s="133"/>
      <c r="J195" s="99"/>
      <c r="K195" s="133"/>
      <c r="L195" s="99"/>
    </row>
    <row r="196" spans="1:12">
      <c r="A196" s="105"/>
      <c r="B196" s="19" t="s">
        <v>373</v>
      </c>
      <c r="C196" s="17" t="s">
        <v>268</v>
      </c>
      <c r="D196" s="133">
        <v>0</v>
      </c>
      <c r="E196" s="133">
        <v>0</v>
      </c>
      <c r="F196" s="99">
        <v>500</v>
      </c>
      <c r="G196" s="133">
        <v>0</v>
      </c>
      <c r="H196" s="99">
        <v>500</v>
      </c>
      <c r="I196" s="133">
        <v>0</v>
      </c>
      <c r="J196" s="99">
        <v>500</v>
      </c>
      <c r="K196" s="133">
        <v>0</v>
      </c>
      <c r="L196" s="99">
        <f>SUM(J196:K196)</f>
        <v>500</v>
      </c>
    </row>
    <row r="197" spans="1:12">
      <c r="A197" s="105" t="s">
        <v>14</v>
      </c>
      <c r="B197" s="30">
        <v>1.8</v>
      </c>
      <c r="C197" s="15" t="s">
        <v>80</v>
      </c>
      <c r="D197" s="46">
        <f t="shared" ref="D197:L197" si="32">D169+D166+D163+D160+D157+D154+D184+D187+D190+D196+D193+D174</f>
        <v>56100</v>
      </c>
      <c r="E197" s="46">
        <f t="shared" si="32"/>
        <v>79173</v>
      </c>
      <c r="F197" s="46">
        <f t="shared" si="32"/>
        <v>45832</v>
      </c>
      <c r="G197" s="46">
        <f t="shared" si="32"/>
        <v>56670</v>
      </c>
      <c r="H197" s="46">
        <f t="shared" si="32"/>
        <v>45832</v>
      </c>
      <c r="I197" s="46">
        <f t="shared" si="32"/>
        <v>56670</v>
      </c>
      <c r="J197" s="115">
        <f t="shared" si="32"/>
        <v>53918</v>
      </c>
      <c r="K197" s="46">
        <f t="shared" si="32"/>
        <v>56670</v>
      </c>
      <c r="L197" s="46">
        <f t="shared" si="32"/>
        <v>110588</v>
      </c>
    </row>
    <row r="198" spans="1:12">
      <c r="A198" s="105" t="s">
        <v>14</v>
      </c>
      <c r="B198" s="31">
        <v>1</v>
      </c>
      <c r="C198" s="56" t="s">
        <v>287</v>
      </c>
      <c r="D198" s="49">
        <f t="shared" ref="D198:L198" si="33">D197+D142+D58+D65</f>
        <v>293488</v>
      </c>
      <c r="E198" s="49">
        <f t="shared" si="33"/>
        <v>629355</v>
      </c>
      <c r="F198" s="49">
        <f t="shared" si="33"/>
        <v>271319</v>
      </c>
      <c r="G198" s="49">
        <f t="shared" si="33"/>
        <v>633280</v>
      </c>
      <c r="H198" s="49">
        <f t="shared" si="33"/>
        <v>278704</v>
      </c>
      <c r="I198" s="49">
        <f t="shared" si="33"/>
        <v>633280</v>
      </c>
      <c r="J198" s="155">
        <f t="shared" si="33"/>
        <v>325539</v>
      </c>
      <c r="K198" s="49">
        <f t="shared" si="33"/>
        <v>719815</v>
      </c>
      <c r="L198" s="49">
        <f t="shared" si="33"/>
        <v>1045354</v>
      </c>
    </row>
    <row r="199" spans="1:12">
      <c r="A199" s="105"/>
      <c r="B199" s="31"/>
      <c r="C199" s="17"/>
      <c r="D199" s="73"/>
      <c r="E199" s="73"/>
      <c r="F199" s="73"/>
      <c r="G199" s="73"/>
      <c r="H199" s="73"/>
      <c r="I199" s="73"/>
      <c r="J199" s="73"/>
      <c r="K199" s="73"/>
      <c r="L199" s="73"/>
    </row>
    <row r="200" spans="1:12" ht="25.5">
      <c r="A200" s="105"/>
      <c r="B200" s="57">
        <v>2</v>
      </c>
      <c r="C200" s="58" t="s">
        <v>290</v>
      </c>
      <c r="D200" s="73"/>
      <c r="E200" s="73"/>
      <c r="F200" s="73"/>
      <c r="G200" s="73"/>
      <c r="H200" s="73"/>
      <c r="I200" s="73"/>
      <c r="J200" s="73"/>
      <c r="K200" s="73"/>
      <c r="L200" s="73"/>
    </row>
    <row r="201" spans="1:12">
      <c r="A201" s="105"/>
      <c r="B201" s="36">
        <v>2.2000000000000002</v>
      </c>
      <c r="C201" s="59" t="s">
        <v>255</v>
      </c>
      <c r="D201" s="73"/>
      <c r="E201" s="73"/>
      <c r="F201" s="73"/>
      <c r="G201" s="73"/>
      <c r="H201" s="73"/>
      <c r="I201" s="73"/>
      <c r="J201" s="73"/>
      <c r="K201" s="73"/>
      <c r="L201" s="73"/>
    </row>
    <row r="202" spans="1:12">
      <c r="A202" s="105"/>
      <c r="B202" s="35">
        <v>44</v>
      </c>
      <c r="C202" s="58" t="s">
        <v>81</v>
      </c>
      <c r="D202" s="73"/>
      <c r="E202" s="73"/>
      <c r="F202" s="73"/>
      <c r="G202" s="73"/>
      <c r="H202" s="73"/>
      <c r="I202" s="73"/>
      <c r="J202" s="73"/>
      <c r="K202" s="73"/>
      <c r="L202" s="73"/>
    </row>
    <row r="203" spans="1:12" ht="25.5">
      <c r="A203" s="105"/>
      <c r="B203" s="60">
        <v>81</v>
      </c>
      <c r="C203" s="61" t="s">
        <v>256</v>
      </c>
      <c r="D203" s="73"/>
      <c r="E203" s="73"/>
      <c r="F203" s="73"/>
      <c r="G203" s="73"/>
      <c r="H203" s="73"/>
      <c r="I203" s="73"/>
      <c r="J203" s="73"/>
      <c r="K203" s="73"/>
      <c r="L203" s="73"/>
    </row>
    <row r="204" spans="1:12" ht="14.1" customHeight="1">
      <c r="A204" s="105"/>
      <c r="B204" s="60" t="s">
        <v>257</v>
      </c>
      <c r="C204" s="61" t="s">
        <v>29</v>
      </c>
      <c r="D204" s="99">
        <v>197</v>
      </c>
      <c r="E204" s="133">
        <v>0</v>
      </c>
      <c r="F204" s="133">
        <v>0</v>
      </c>
      <c r="G204" s="133">
        <v>0</v>
      </c>
      <c r="H204" s="133">
        <v>0</v>
      </c>
      <c r="I204" s="133">
        <v>0</v>
      </c>
      <c r="J204" s="133">
        <v>0</v>
      </c>
      <c r="K204" s="133">
        <v>0</v>
      </c>
      <c r="L204" s="133">
        <f>SUM(J204:K204)</f>
        <v>0</v>
      </c>
    </row>
    <row r="205" spans="1:12" ht="14.1" customHeight="1">
      <c r="A205" s="105" t="s">
        <v>14</v>
      </c>
      <c r="B205" s="35">
        <v>44</v>
      </c>
      <c r="C205" s="58" t="s">
        <v>81</v>
      </c>
      <c r="D205" s="115">
        <f t="shared" ref="D205:L205" si="34">D204</f>
        <v>197</v>
      </c>
      <c r="E205" s="131">
        <f t="shared" si="34"/>
        <v>0</v>
      </c>
      <c r="F205" s="131">
        <f t="shared" si="34"/>
        <v>0</v>
      </c>
      <c r="G205" s="131">
        <f t="shared" si="34"/>
        <v>0</v>
      </c>
      <c r="H205" s="131">
        <f t="shared" si="34"/>
        <v>0</v>
      </c>
      <c r="I205" s="131">
        <f t="shared" si="34"/>
        <v>0</v>
      </c>
      <c r="J205" s="131">
        <f t="shared" si="34"/>
        <v>0</v>
      </c>
      <c r="K205" s="131">
        <f t="shared" si="34"/>
        <v>0</v>
      </c>
      <c r="L205" s="131">
        <f t="shared" si="34"/>
        <v>0</v>
      </c>
    </row>
    <row r="206" spans="1:12" ht="14.1" customHeight="1">
      <c r="A206" s="105" t="s">
        <v>14</v>
      </c>
      <c r="B206" s="36">
        <v>2.2000000000000002</v>
      </c>
      <c r="C206" s="59" t="s">
        <v>255</v>
      </c>
      <c r="D206" s="115">
        <f t="shared" ref="D206:L206" si="35">SUM(D204:D204)</f>
        <v>197</v>
      </c>
      <c r="E206" s="131">
        <f t="shared" si="35"/>
        <v>0</v>
      </c>
      <c r="F206" s="131">
        <f t="shared" si="35"/>
        <v>0</v>
      </c>
      <c r="G206" s="131">
        <f t="shared" si="35"/>
        <v>0</v>
      </c>
      <c r="H206" s="131">
        <f t="shared" si="35"/>
        <v>0</v>
      </c>
      <c r="I206" s="131">
        <f t="shared" si="35"/>
        <v>0</v>
      </c>
      <c r="J206" s="131">
        <f t="shared" si="35"/>
        <v>0</v>
      </c>
      <c r="K206" s="131">
        <f t="shared" si="35"/>
        <v>0</v>
      </c>
      <c r="L206" s="131">
        <f t="shared" si="35"/>
        <v>0</v>
      </c>
    </row>
    <row r="207" spans="1:12" ht="25.5">
      <c r="A207" s="105" t="s">
        <v>14</v>
      </c>
      <c r="B207" s="57">
        <v>2</v>
      </c>
      <c r="C207" s="58" t="s">
        <v>254</v>
      </c>
      <c r="D207" s="155">
        <f t="shared" ref="D207:L207" si="36">D206</f>
        <v>197</v>
      </c>
      <c r="E207" s="134">
        <f t="shared" si="36"/>
        <v>0</v>
      </c>
      <c r="F207" s="134">
        <f t="shared" si="36"/>
        <v>0</v>
      </c>
      <c r="G207" s="134">
        <f t="shared" si="36"/>
        <v>0</v>
      </c>
      <c r="H207" s="134">
        <f t="shared" si="36"/>
        <v>0</v>
      </c>
      <c r="I207" s="134">
        <f t="shared" si="36"/>
        <v>0</v>
      </c>
      <c r="J207" s="134">
        <f t="shared" si="36"/>
        <v>0</v>
      </c>
      <c r="K207" s="134">
        <f t="shared" si="36"/>
        <v>0</v>
      </c>
      <c r="L207" s="134">
        <f t="shared" si="36"/>
        <v>0</v>
      </c>
    </row>
    <row r="208" spans="1:12">
      <c r="A208" s="105"/>
      <c r="B208" s="57"/>
      <c r="C208" s="58"/>
      <c r="D208" s="133"/>
      <c r="E208" s="133"/>
      <c r="F208" s="99"/>
      <c r="G208" s="133"/>
      <c r="H208" s="99"/>
      <c r="I208" s="133"/>
      <c r="J208" s="99"/>
      <c r="K208" s="133"/>
      <c r="L208" s="99"/>
    </row>
    <row r="209" spans="1:12">
      <c r="A209" s="105"/>
      <c r="B209" s="31">
        <v>3</v>
      </c>
      <c r="C209" s="17" t="s">
        <v>304</v>
      </c>
      <c r="D209" s="67"/>
      <c r="E209" s="67"/>
      <c r="F209" s="67"/>
      <c r="G209" s="67"/>
      <c r="H209" s="67"/>
      <c r="I209" s="67"/>
      <c r="J209" s="67"/>
      <c r="K209" s="67"/>
      <c r="L209" s="67"/>
    </row>
    <row r="210" spans="1:12">
      <c r="A210" s="105"/>
      <c r="B210" s="30">
        <v>3.101</v>
      </c>
      <c r="C210" s="15" t="s">
        <v>217</v>
      </c>
      <c r="D210" s="67"/>
      <c r="E210" s="67"/>
      <c r="F210" s="67"/>
      <c r="G210" s="67"/>
      <c r="H210" s="67"/>
      <c r="I210" s="67"/>
      <c r="J210" s="67"/>
      <c r="K210" s="67"/>
      <c r="L210" s="67"/>
    </row>
    <row r="211" spans="1:12">
      <c r="A211" s="105"/>
      <c r="B211" s="32">
        <v>0.45</v>
      </c>
      <c r="C211" s="17" t="s">
        <v>92</v>
      </c>
      <c r="D211" s="67"/>
      <c r="E211" s="67"/>
      <c r="F211" s="67"/>
      <c r="G211" s="67"/>
      <c r="H211" s="67"/>
      <c r="I211" s="67"/>
      <c r="J211" s="67"/>
      <c r="K211" s="67"/>
      <c r="L211" s="67"/>
    </row>
    <row r="212" spans="1:12">
      <c r="A212" s="105"/>
      <c r="B212" s="16" t="s">
        <v>101</v>
      </c>
      <c r="C212" s="17" t="s">
        <v>22</v>
      </c>
      <c r="D212" s="119">
        <v>2762</v>
      </c>
      <c r="E212" s="125">
        <v>36441</v>
      </c>
      <c r="F212" s="98">
        <v>4273</v>
      </c>
      <c r="G212" s="125">
        <v>38809</v>
      </c>
      <c r="H212" s="119">
        <v>4273</v>
      </c>
      <c r="I212" s="125">
        <v>38809</v>
      </c>
      <c r="J212" s="98">
        <v>4745</v>
      </c>
      <c r="K212" s="125">
        <v>46353</v>
      </c>
      <c r="L212" s="73">
        <f>SUM(J212:K212)</f>
        <v>51098</v>
      </c>
    </row>
    <row r="213" spans="1:12">
      <c r="A213" s="105"/>
      <c r="B213" s="16" t="s">
        <v>102</v>
      </c>
      <c r="C213" s="17" t="s">
        <v>25</v>
      </c>
      <c r="D213" s="129">
        <v>0</v>
      </c>
      <c r="E213" s="125">
        <v>121</v>
      </c>
      <c r="F213" s="133">
        <v>0</v>
      </c>
      <c r="G213" s="125">
        <v>117</v>
      </c>
      <c r="H213" s="129">
        <v>0</v>
      </c>
      <c r="I213" s="125">
        <v>117</v>
      </c>
      <c r="J213" s="133">
        <v>0</v>
      </c>
      <c r="K213" s="125">
        <v>117</v>
      </c>
      <c r="L213" s="73">
        <f>SUM(J213:K213)</f>
        <v>117</v>
      </c>
    </row>
    <row r="214" spans="1:12">
      <c r="A214" s="105"/>
      <c r="B214" s="16" t="s">
        <v>103</v>
      </c>
      <c r="C214" s="17" t="s">
        <v>27</v>
      </c>
      <c r="D214" s="127">
        <v>0</v>
      </c>
      <c r="E214" s="122">
        <v>274</v>
      </c>
      <c r="F214" s="99">
        <v>970</v>
      </c>
      <c r="G214" s="122">
        <v>273</v>
      </c>
      <c r="H214" s="164">
        <v>970</v>
      </c>
      <c r="I214" s="122">
        <v>273</v>
      </c>
      <c r="J214" s="99">
        <v>876</v>
      </c>
      <c r="K214" s="122">
        <v>273</v>
      </c>
      <c r="L214" s="71">
        <f>SUM(J214:K214)</f>
        <v>1149</v>
      </c>
    </row>
    <row r="215" spans="1:12">
      <c r="A215" s="105" t="s">
        <v>14</v>
      </c>
      <c r="B215" s="32">
        <v>0.45</v>
      </c>
      <c r="C215" s="17" t="s">
        <v>92</v>
      </c>
      <c r="D215" s="124">
        <f t="shared" ref="D215:L215" si="37">SUM(D212:D214)</f>
        <v>2762</v>
      </c>
      <c r="E215" s="124">
        <f t="shared" si="37"/>
        <v>36836</v>
      </c>
      <c r="F215" s="115">
        <f t="shared" si="37"/>
        <v>5243</v>
      </c>
      <c r="G215" s="124">
        <f t="shared" si="37"/>
        <v>39199</v>
      </c>
      <c r="H215" s="124">
        <f t="shared" si="37"/>
        <v>5243</v>
      </c>
      <c r="I215" s="124">
        <f t="shared" si="37"/>
        <v>39199</v>
      </c>
      <c r="J215" s="115">
        <f t="shared" si="37"/>
        <v>5621</v>
      </c>
      <c r="K215" s="124">
        <f t="shared" si="37"/>
        <v>46743</v>
      </c>
      <c r="L215" s="124">
        <f t="shared" si="37"/>
        <v>52364</v>
      </c>
    </row>
    <row r="216" spans="1:12">
      <c r="A216" s="105"/>
      <c r="B216" s="30"/>
      <c r="C216" s="15"/>
      <c r="D216" s="66"/>
      <c r="E216" s="66"/>
      <c r="F216" s="66"/>
      <c r="G216" s="66"/>
      <c r="H216" s="66"/>
      <c r="I216" s="66"/>
      <c r="J216" s="66"/>
      <c r="K216" s="66"/>
      <c r="L216" s="66"/>
    </row>
    <row r="217" spans="1:12">
      <c r="A217" s="105"/>
      <c r="B217" s="32">
        <v>0.46</v>
      </c>
      <c r="C217" s="17" t="s">
        <v>94</v>
      </c>
      <c r="D217" s="67"/>
      <c r="E217" s="67"/>
      <c r="F217" s="67"/>
      <c r="G217" s="67"/>
      <c r="H217" s="67"/>
      <c r="I217" s="67"/>
      <c r="J217" s="67"/>
      <c r="K217" s="67"/>
      <c r="L217" s="67"/>
    </row>
    <row r="218" spans="1:12">
      <c r="A218" s="105"/>
      <c r="B218" s="16" t="s">
        <v>104</v>
      </c>
      <c r="C218" s="17" t="s">
        <v>22</v>
      </c>
      <c r="D218" s="119">
        <v>2713</v>
      </c>
      <c r="E218" s="125">
        <v>21865</v>
      </c>
      <c r="F218" s="98">
        <v>4699</v>
      </c>
      <c r="G218" s="125">
        <v>25264</v>
      </c>
      <c r="H218" s="119">
        <v>4699</v>
      </c>
      <c r="I218" s="125">
        <v>25264</v>
      </c>
      <c r="J218" s="98">
        <v>3910</v>
      </c>
      <c r="K218" s="125">
        <v>26345</v>
      </c>
      <c r="L218" s="73">
        <f>SUM(J218:K218)</f>
        <v>30255</v>
      </c>
    </row>
    <row r="219" spans="1:12">
      <c r="A219" s="107"/>
      <c r="B219" s="166" t="s">
        <v>105</v>
      </c>
      <c r="C219" s="45" t="s">
        <v>25</v>
      </c>
      <c r="D219" s="130">
        <v>0</v>
      </c>
      <c r="E219" s="126">
        <v>116</v>
      </c>
      <c r="F219" s="130">
        <v>0</v>
      </c>
      <c r="G219" s="126">
        <v>117</v>
      </c>
      <c r="H219" s="130">
        <v>0</v>
      </c>
      <c r="I219" s="126">
        <v>117</v>
      </c>
      <c r="J219" s="130">
        <v>0</v>
      </c>
      <c r="K219" s="126">
        <v>117</v>
      </c>
      <c r="L219" s="49">
        <f>SUM(J219:K219)</f>
        <v>117</v>
      </c>
    </row>
    <row r="220" spans="1:12">
      <c r="A220" s="105"/>
      <c r="B220" s="16" t="s">
        <v>106</v>
      </c>
      <c r="C220" s="17" t="s">
        <v>27</v>
      </c>
      <c r="D220" s="127">
        <v>0</v>
      </c>
      <c r="E220" s="122">
        <v>265</v>
      </c>
      <c r="F220" s="117">
        <v>200</v>
      </c>
      <c r="G220" s="122">
        <v>346</v>
      </c>
      <c r="H220" s="117">
        <v>200</v>
      </c>
      <c r="I220" s="122">
        <v>346</v>
      </c>
      <c r="J220" s="127">
        <v>0</v>
      </c>
      <c r="K220" s="122">
        <v>365</v>
      </c>
      <c r="L220" s="71">
        <f>SUM(J220:K220)</f>
        <v>365</v>
      </c>
    </row>
    <row r="221" spans="1:12">
      <c r="A221" s="105" t="s">
        <v>14</v>
      </c>
      <c r="B221" s="32">
        <v>0.46</v>
      </c>
      <c r="C221" s="17" t="s">
        <v>94</v>
      </c>
      <c r="D221" s="124">
        <f t="shared" ref="D221:L221" si="38">SUM(D218:D220)</f>
        <v>2713</v>
      </c>
      <c r="E221" s="124">
        <f t="shared" si="38"/>
        <v>22246</v>
      </c>
      <c r="F221" s="115">
        <f t="shared" si="38"/>
        <v>4899</v>
      </c>
      <c r="G221" s="124">
        <f t="shared" si="38"/>
        <v>25727</v>
      </c>
      <c r="H221" s="124">
        <f t="shared" si="38"/>
        <v>4899</v>
      </c>
      <c r="I221" s="124">
        <f t="shared" si="38"/>
        <v>25727</v>
      </c>
      <c r="J221" s="115">
        <f t="shared" si="38"/>
        <v>3910</v>
      </c>
      <c r="K221" s="124">
        <f t="shared" si="38"/>
        <v>26827</v>
      </c>
      <c r="L221" s="124">
        <f t="shared" si="38"/>
        <v>30737</v>
      </c>
    </row>
    <row r="222" spans="1:12">
      <c r="A222" s="105"/>
      <c r="B222" s="32"/>
      <c r="C222" s="17"/>
      <c r="D222" s="73"/>
      <c r="E222" s="73"/>
      <c r="F222" s="73"/>
      <c r="G222" s="73"/>
      <c r="H222" s="73"/>
      <c r="I222" s="73"/>
      <c r="J222" s="73"/>
      <c r="K222" s="73"/>
      <c r="L222" s="73"/>
    </row>
    <row r="223" spans="1:12">
      <c r="A223" s="105"/>
      <c r="B223" s="32">
        <v>0.47</v>
      </c>
      <c r="C223" s="17" t="s">
        <v>96</v>
      </c>
      <c r="D223" s="66"/>
      <c r="E223" s="66"/>
      <c r="F223" s="66"/>
      <c r="G223" s="66"/>
      <c r="H223" s="66"/>
      <c r="I223" s="66"/>
      <c r="J223" s="66"/>
      <c r="K223" s="66"/>
      <c r="L223" s="66"/>
    </row>
    <row r="224" spans="1:12">
      <c r="A224" s="105"/>
      <c r="B224" s="16" t="s">
        <v>107</v>
      </c>
      <c r="C224" s="17" t="s">
        <v>22</v>
      </c>
      <c r="D224" s="164">
        <v>181</v>
      </c>
      <c r="E224" s="122">
        <v>10672</v>
      </c>
      <c r="F224" s="117">
        <v>503</v>
      </c>
      <c r="G224" s="122">
        <v>11292</v>
      </c>
      <c r="H224" s="164">
        <v>503</v>
      </c>
      <c r="I224" s="122">
        <v>11292</v>
      </c>
      <c r="J224" s="117">
        <v>573</v>
      </c>
      <c r="K224" s="122">
        <v>12655</v>
      </c>
      <c r="L224" s="71">
        <f>SUM(J224:K224)</f>
        <v>13228</v>
      </c>
    </row>
    <row r="225" spans="1:12">
      <c r="A225" s="105"/>
      <c r="B225" s="16" t="s">
        <v>108</v>
      </c>
      <c r="C225" s="17" t="s">
        <v>25</v>
      </c>
      <c r="D225" s="129">
        <v>0</v>
      </c>
      <c r="E225" s="125">
        <v>62</v>
      </c>
      <c r="F225" s="133">
        <v>0</v>
      </c>
      <c r="G225" s="125">
        <v>62</v>
      </c>
      <c r="H225" s="129">
        <v>0</v>
      </c>
      <c r="I225" s="125">
        <v>62</v>
      </c>
      <c r="J225" s="133">
        <v>0</v>
      </c>
      <c r="K225" s="125">
        <v>62</v>
      </c>
      <c r="L225" s="73">
        <f>SUM(J225:K225)</f>
        <v>62</v>
      </c>
    </row>
    <row r="226" spans="1:12">
      <c r="A226" s="105"/>
      <c r="B226" s="16" t="s">
        <v>109</v>
      </c>
      <c r="C226" s="17" t="s">
        <v>27</v>
      </c>
      <c r="D226" s="129">
        <v>0</v>
      </c>
      <c r="E226" s="125">
        <v>118</v>
      </c>
      <c r="F226" s="99">
        <v>72</v>
      </c>
      <c r="G226" s="125">
        <v>118</v>
      </c>
      <c r="H226" s="98">
        <v>72</v>
      </c>
      <c r="I226" s="125">
        <v>118</v>
      </c>
      <c r="J226" s="133">
        <v>0</v>
      </c>
      <c r="K226" s="125">
        <v>118</v>
      </c>
      <c r="L226" s="73">
        <f>SUM(J226:K226)</f>
        <v>118</v>
      </c>
    </row>
    <row r="227" spans="1:12">
      <c r="A227" s="105" t="s">
        <v>14</v>
      </c>
      <c r="B227" s="32">
        <v>0.47</v>
      </c>
      <c r="C227" s="17" t="s">
        <v>96</v>
      </c>
      <c r="D227" s="124">
        <f t="shared" ref="D227:L227" si="39">SUM(D224:D226)</f>
        <v>181</v>
      </c>
      <c r="E227" s="124">
        <f t="shared" si="39"/>
        <v>10852</v>
      </c>
      <c r="F227" s="115">
        <f t="shared" si="39"/>
        <v>575</v>
      </c>
      <c r="G227" s="124">
        <f t="shared" si="39"/>
        <v>11472</v>
      </c>
      <c r="H227" s="124">
        <f t="shared" si="39"/>
        <v>575</v>
      </c>
      <c r="I227" s="124">
        <f t="shared" si="39"/>
        <v>11472</v>
      </c>
      <c r="J227" s="115">
        <f t="shared" si="39"/>
        <v>573</v>
      </c>
      <c r="K227" s="124">
        <f t="shared" si="39"/>
        <v>12835</v>
      </c>
      <c r="L227" s="124">
        <f t="shared" si="39"/>
        <v>13408</v>
      </c>
    </row>
    <row r="228" spans="1:12">
      <c r="A228" s="105"/>
      <c r="B228" s="32"/>
      <c r="C228" s="17"/>
      <c r="D228" s="73"/>
      <c r="E228" s="73"/>
      <c r="F228" s="73"/>
      <c r="G228" s="73"/>
      <c r="H228" s="73"/>
      <c r="I228" s="73"/>
      <c r="J228" s="73"/>
      <c r="K228" s="73"/>
      <c r="L228" s="73"/>
    </row>
    <row r="229" spans="1:12">
      <c r="A229" s="105"/>
      <c r="B229" s="32">
        <v>0.48</v>
      </c>
      <c r="C229" s="17" t="s">
        <v>98</v>
      </c>
      <c r="D229" s="66"/>
      <c r="E229" s="66"/>
      <c r="F229" s="66"/>
      <c r="G229" s="66"/>
      <c r="H229" s="66"/>
      <c r="I229" s="66"/>
      <c r="J229" s="66"/>
      <c r="K229" s="66"/>
      <c r="L229" s="66"/>
    </row>
    <row r="230" spans="1:12">
      <c r="A230" s="105"/>
      <c r="B230" s="16" t="s">
        <v>110</v>
      </c>
      <c r="C230" s="17" t="s">
        <v>22</v>
      </c>
      <c r="D230" s="164">
        <v>477</v>
      </c>
      <c r="E230" s="122">
        <v>20342</v>
      </c>
      <c r="F230" s="117">
        <v>829</v>
      </c>
      <c r="G230" s="122">
        <v>27801</v>
      </c>
      <c r="H230" s="164">
        <v>829</v>
      </c>
      <c r="I230" s="122">
        <v>27801</v>
      </c>
      <c r="J230" s="117">
        <v>945</v>
      </c>
      <c r="K230" s="122">
        <v>31984</v>
      </c>
      <c r="L230" s="71">
        <f>SUM(J230:K230)</f>
        <v>32929</v>
      </c>
    </row>
    <row r="231" spans="1:12">
      <c r="A231" s="105"/>
      <c r="B231" s="16" t="s">
        <v>111</v>
      </c>
      <c r="C231" s="17" t="s">
        <v>25</v>
      </c>
      <c r="D231" s="127">
        <v>0</v>
      </c>
      <c r="E231" s="122">
        <v>121</v>
      </c>
      <c r="F231" s="133">
        <v>0</v>
      </c>
      <c r="G231" s="122">
        <v>120</v>
      </c>
      <c r="H231" s="127">
        <v>0</v>
      </c>
      <c r="I231" s="122">
        <v>120</v>
      </c>
      <c r="J231" s="133">
        <v>0</v>
      </c>
      <c r="K231" s="122">
        <v>120</v>
      </c>
      <c r="L231" s="71">
        <f>SUM(J231:K231)</f>
        <v>120</v>
      </c>
    </row>
    <row r="232" spans="1:12">
      <c r="A232" s="105"/>
      <c r="B232" s="16" t="s">
        <v>112</v>
      </c>
      <c r="C232" s="17" t="s">
        <v>27</v>
      </c>
      <c r="D232" s="127">
        <v>0</v>
      </c>
      <c r="E232" s="125">
        <v>369</v>
      </c>
      <c r="F232" s="98">
        <v>1</v>
      </c>
      <c r="G232" s="125">
        <v>501</v>
      </c>
      <c r="H232" s="98">
        <v>1</v>
      </c>
      <c r="I232" s="125">
        <v>501</v>
      </c>
      <c r="J232" s="98">
        <v>365</v>
      </c>
      <c r="K232" s="125">
        <v>501</v>
      </c>
      <c r="L232" s="73">
        <f>SUM(J232:K232)</f>
        <v>866</v>
      </c>
    </row>
    <row r="233" spans="1:12">
      <c r="A233" s="105" t="s">
        <v>14</v>
      </c>
      <c r="B233" s="32">
        <v>0.48</v>
      </c>
      <c r="C233" s="17" t="s">
        <v>98</v>
      </c>
      <c r="D233" s="124">
        <f t="shared" ref="D233:L233" si="40">SUM(D230:D232)</f>
        <v>477</v>
      </c>
      <c r="E233" s="124">
        <f t="shared" si="40"/>
        <v>20832</v>
      </c>
      <c r="F233" s="115">
        <f t="shared" si="40"/>
        <v>830</v>
      </c>
      <c r="G233" s="124">
        <f t="shared" si="40"/>
        <v>28422</v>
      </c>
      <c r="H233" s="124">
        <f t="shared" si="40"/>
        <v>830</v>
      </c>
      <c r="I233" s="124">
        <f t="shared" si="40"/>
        <v>28422</v>
      </c>
      <c r="J233" s="115">
        <f t="shared" si="40"/>
        <v>1310</v>
      </c>
      <c r="K233" s="124">
        <f t="shared" si="40"/>
        <v>32605</v>
      </c>
      <c r="L233" s="124">
        <f t="shared" si="40"/>
        <v>33915</v>
      </c>
    </row>
    <row r="234" spans="1:12">
      <c r="A234" s="105" t="s">
        <v>14</v>
      </c>
      <c r="B234" s="30">
        <v>3.101</v>
      </c>
      <c r="C234" s="15" t="s">
        <v>217</v>
      </c>
      <c r="D234" s="124">
        <f t="shared" ref="D234:L234" si="41">D233+D227+D221+D215</f>
        <v>6133</v>
      </c>
      <c r="E234" s="124">
        <f t="shared" si="41"/>
        <v>90766</v>
      </c>
      <c r="F234" s="115">
        <f t="shared" si="41"/>
        <v>11547</v>
      </c>
      <c r="G234" s="124">
        <f t="shared" si="41"/>
        <v>104820</v>
      </c>
      <c r="H234" s="124">
        <f t="shared" si="41"/>
        <v>11547</v>
      </c>
      <c r="I234" s="124">
        <f t="shared" si="41"/>
        <v>104820</v>
      </c>
      <c r="J234" s="115">
        <f t="shared" si="41"/>
        <v>11414</v>
      </c>
      <c r="K234" s="124">
        <f t="shared" si="41"/>
        <v>119010</v>
      </c>
      <c r="L234" s="124">
        <f t="shared" si="41"/>
        <v>130424</v>
      </c>
    </row>
    <row r="235" spans="1:12">
      <c r="A235" s="105"/>
      <c r="B235" s="28"/>
      <c r="C235" s="15"/>
      <c r="D235" s="73"/>
      <c r="E235" s="73"/>
      <c r="F235" s="73"/>
      <c r="G235" s="73"/>
      <c r="H235" s="73"/>
      <c r="I235" s="73"/>
      <c r="J235" s="73"/>
      <c r="K235" s="73"/>
      <c r="L235" s="73"/>
    </row>
    <row r="236" spans="1:12">
      <c r="A236" s="105"/>
      <c r="B236" s="30">
        <v>3.1030000000000002</v>
      </c>
      <c r="C236" s="15" t="s">
        <v>305</v>
      </c>
      <c r="D236" s="67"/>
      <c r="E236" s="67"/>
      <c r="F236" s="67"/>
      <c r="G236" s="67"/>
      <c r="H236" s="67"/>
      <c r="I236" s="67"/>
      <c r="J236" s="67"/>
      <c r="K236" s="67"/>
      <c r="L236" s="67"/>
    </row>
    <row r="237" spans="1:12">
      <c r="A237" s="105"/>
      <c r="B237" s="32">
        <v>0.45</v>
      </c>
      <c r="C237" s="17" t="s">
        <v>92</v>
      </c>
      <c r="D237" s="67"/>
      <c r="E237" s="67"/>
      <c r="F237" s="67"/>
      <c r="G237" s="67"/>
      <c r="H237" s="67"/>
      <c r="I237" s="67"/>
      <c r="J237" s="67"/>
      <c r="K237" s="67"/>
      <c r="L237" s="67"/>
    </row>
    <row r="238" spans="1:12">
      <c r="A238" s="105"/>
      <c r="B238" s="16" t="s">
        <v>101</v>
      </c>
      <c r="C238" s="17" t="s">
        <v>22</v>
      </c>
      <c r="D238" s="119">
        <v>11412</v>
      </c>
      <c r="E238" s="125">
        <v>31135</v>
      </c>
      <c r="F238" s="98">
        <v>18685</v>
      </c>
      <c r="G238" s="125">
        <v>39403</v>
      </c>
      <c r="H238" s="119">
        <v>18685</v>
      </c>
      <c r="I238" s="125">
        <v>39403</v>
      </c>
      <c r="J238" s="98">
        <v>21310</v>
      </c>
      <c r="K238" s="125">
        <v>42816</v>
      </c>
      <c r="L238" s="73">
        <f>SUM(J238:K238)</f>
        <v>64126</v>
      </c>
    </row>
    <row r="239" spans="1:12">
      <c r="A239" s="105"/>
      <c r="B239" s="16" t="s">
        <v>102</v>
      </c>
      <c r="C239" s="17" t="s">
        <v>25</v>
      </c>
      <c r="D239" s="129">
        <v>0</v>
      </c>
      <c r="E239" s="125">
        <v>124</v>
      </c>
      <c r="F239" s="99">
        <v>1</v>
      </c>
      <c r="G239" s="125">
        <v>120</v>
      </c>
      <c r="H239" s="98">
        <v>1</v>
      </c>
      <c r="I239" s="125">
        <v>120</v>
      </c>
      <c r="J239" s="133">
        <v>0</v>
      </c>
      <c r="K239" s="125">
        <v>120</v>
      </c>
      <c r="L239" s="73">
        <f>SUM(J239:K239)</f>
        <v>120</v>
      </c>
    </row>
    <row r="240" spans="1:12">
      <c r="A240" s="105"/>
      <c r="B240" s="16" t="s">
        <v>103</v>
      </c>
      <c r="C240" s="17" t="s">
        <v>27</v>
      </c>
      <c r="D240" s="129">
        <v>0</v>
      </c>
      <c r="E240" s="125">
        <v>280</v>
      </c>
      <c r="F240" s="99">
        <v>824</v>
      </c>
      <c r="G240" s="125">
        <v>275</v>
      </c>
      <c r="H240" s="98">
        <v>824</v>
      </c>
      <c r="I240" s="125">
        <v>275</v>
      </c>
      <c r="J240" s="99">
        <v>1095</v>
      </c>
      <c r="K240" s="125">
        <v>275</v>
      </c>
      <c r="L240" s="73">
        <f>SUM(J240:K240)</f>
        <v>1370</v>
      </c>
    </row>
    <row r="241" spans="1:12">
      <c r="A241" s="105"/>
      <c r="B241" s="16" t="s">
        <v>113</v>
      </c>
      <c r="C241" s="17" t="s">
        <v>31</v>
      </c>
      <c r="D241" s="129">
        <v>0</v>
      </c>
      <c r="E241" s="133">
        <v>0</v>
      </c>
      <c r="F241" s="99">
        <v>300</v>
      </c>
      <c r="G241" s="133">
        <v>0</v>
      </c>
      <c r="H241" s="98">
        <v>300</v>
      </c>
      <c r="I241" s="133">
        <v>0</v>
      </c>
      <c r="J241" s="99">
        <v>300</v>
      </c>
      <c r="K241" s="133">
        <v>0</v>
      </c>
      <c r="L241" s="99">
        <f>SUM(J241:K241)</f>
        <v>300</v>
      </c>
    </row>
    <row r="242" spans="1:12">
      <c r="A242" s="105" t="s">
        <v>14</v>
      </c>
      <c r="B242" s="32">
        <v>0.45</v>
      </c>
      <c r="C242" s="17" t="s">
        <v>92</v>
      </c>
      <c r="D242" s="124">
        <f t="shared" ref="D242:L242" si="42">SUM(D238:D241)</f>
        <v>11412</v>
      </c>
      <c r="E242" s="124">
        <f t="shared" si="42"/>
        <v>31539</v>
      </c>
      <c r="F242" s="115">
        <f t="shared" si="42"/>
        <v>19810</v>
      </c>
      <c r="G242" s="124">
        <f t="shared" si="42"/>
        <v>39798</v>
      </c>
      <c r="H242" s="124">
        <f t="shared" si="42"/>
        <v>19810</v>
      </c>
      <c r="I242" s="124">
        <f t="shared" si="42"/>
        <v>39798</v>
      </c>
      <c r="J242" s="115">
        <f t="shared" si="42"/>
        <v>22705</v>
      </c>
      <c r="K242" s="124">
        <f t="shared" si="42"/>
        <v>43211</v>
      </c>
      <c r="L242" s="124">
        <f t="shared" si="42"/>
        <v>65916</v>
      </c>
    </row>
    <row r="243" spans="1:12">
      <c r="A243" s="105"/>
      <c r="B243" s="32"/>
      <c r="C243" s="17"/>
      <c r="D243" s="125"/>
      <c r="E243" s="125"/>
      <c r="F243" s="99"/>
      <c r="G243" s="125"/>
      <c r="H243" s="125"/>
      <c r="I243" s="125"/>
      <c r="J243" s="99"/>
      <c r="K243" s="125"/>
      <c r="L243" s="125"/>
    </row>
    <row r="244" spans="1:12">
      <c r="A244" s="105"/>
      <c r="B244" s="32">
        <v>0.46</v>
      </c>
      <c r="C244" s="17" t="s">
        <v>94</v>
      </c>
      <c r="D244" s="146"/>
      <c r="E244" s="146"/>
      <c r="F244" s="146"/>
      <c r="G244" s="146"/>
      <c r="H244" s="146"/>
      <c r="I244" s="146"/>
      <c r="J244" s="146"/>
      <c r="K244" s="146"/>
      <c r="L244" s="146"/>
    </row>
    <row r="245" spans="1:12">
      <c r="A245" s="105"/>
      <c r="B245" s="16" t="s">
        <v>104</v>
      </c>
      <c r="C245" s="17" t="s">
        <v>22</v>
      </c>
      <c r="D245" s="168">
        <v>11123</v>
      </c>
      <c r="E245" s="122">
        <v>23514</v>
      </c>
      <c r="F245" s="117">
        <v>18027</v>
      </c>
      <c r="G245" s="122">
        <v>25555</v>
      </c>
      <c r="H245" s="164">
        <v>18027</v>
      </c>
      <c r="I245" s="122">
        <v>25555</v>
      </c>
      <c r="J245" s="117">
        <v>20238</v>
      </c>
      <c r="K245" s="122">
        <v>21326</v>
      </c>
      <c r="L245" s="71">
        <f>SUM(J245:K245)</f>
        <v>41564</v>
      </c>
    </row>
    <row r="246" spans="1:12">
      <c r="A246" s="105"/>
      <c r="B246" s="16" t="s">
        <v>105</v>
      </c>
      <c r="C246" s="17" t="s">
        <v>25</v>
      </c>
      <c r="D246" s="127">
        <v>0</v>
      </c>
      <c r="E246" s="122">
        <v>154</v>
      </c>
      <c r="F246" s="99">
        <v>1</v>
      </c>
      <c r="G246" s="122">
        <v>162</v>
      </c>
      <c r="H246" s="117">
        <v>1</v>
      </c>
      <c r="I246" s="122">
        <v>162</v>
      </c>
      <c r="J246" s="133">
        <v>0</v>
      </c>
      <c r="K246" s="122">
        <v>162</v>
      </c>
      <c r="L246" s="71">
        <f>SUM(J246:K246)</f>
        <v>162</v>
      </c>
    </row>
    <row r="247" spans="1:12">
      <c r="A247" s="105"/>
      <c r="B247" s="16" t="s">
        <v>106</v>
      </c>
      <c r="C247" s="17" t="s">
        <v>27</v>
      </c>
      <c r="D247" s="127">
        <v>0</v>
      </c>
      <c r="E247" s="122">
        <v>252</v>
      </c>
      <c r="F247" s="99">
        <v>1</v>
      </c>
      <c r="G247" s="122">
        <v>500</v>
      </c>
      <c r="H247" s="117">
        <v>1</v>
      </c>
      <c r="I247" s="122">
        <v>500</v>
      </c>
      <c r="J247" s="133">
        <v>0</v>
      </c>
      <c r="K247" s="122">
        <v>500</v>
      </c>
      <c r="L247" s="71">
        <f>SUM(J247:K247)</f>
        <v>500</v>
      </c>
    </row>
    <row r="248" spans="1:12">
      <c r="A248" s="105"/>
      <c r="B248" s="16" t="s">
        <v>114</v>
      </c>
      <c r="C248" s="17" t="s">
        <v>31</v>
      </c>
      <c r="D248" s="164">
        <v>49</v>
      </c>
      <c r="E248" s="132">
        <v>0</v>
      </c>
      <c r="F248" s="99">
        <v>240</v>
      </c>
      <c r="G248" s="132">
        <v>0</v>
      </c>
      <c r="H248" s="117">
        <v>240</v>
      </c>
      <c r="I248" s="132">
        <v>0</v>
      </c>
      <c r="J248" s="99">
        <v>300</v>
      </c>
      <c r="K248" s="132">
        <v>0</v>
      </c>
      <c r="L248" s="116">
        <f>SUM(J248:K248)</f>
        <v>300</v>
      </c>
    </row>
    <row r="249" spans="1:12">
      <c r="A249" s="105" t="s">
        <v>14</v>
      </c>
      <c r="B249" s="32">
        <v>0.46</v>
      </c>
      <c r="C249" s="17" t="s">
        <v>94</v>
      </c>
      <c r="D249" s="124">
        <f t="shared" ref="D249:L249" si="43">SUM(D245:D248)</f>
        <v>11172</v>
      </c>
      <c r="E249" s="124">
        <f t="shared" si="43"/>
        <v>23920</v>
      </c>
      <c r="F249" s="115">
        <f t="shared" si="43"/>
        <v>18269</v>
      </c>
      <c r="G249" s="124">
        <f t="shared" si="43"/>
        <v>26217</v>
      </c>
      <c r="H249" s="124">
        <f t="shared" si="43"/>
        <v>18269</v>
      </c>
      <c r="I249" s="124">
        <f t="shared" si="43"/>
        <v>26217</v>
      </c>
      <c r="J249" s="115">
        <f t="shared" si="43"/>
        <v>20538</v>
      </c>
      <c r="K249" s="124">
        <f t="shared" si="43"/>
        <v>21988</v>
      </c>
      <c r="L249" s="124">
        <f t="shared" si="43"/>
        <v>42526</v>
      </c>
    </row>
    <row r="250" spans="1:12">
      <c r="A250" s="105"/>
      <c r="B250" s="18"/>
      <c r="C250" s="17"/>
      <c r="D250" s="147"/>
      <c r="E250" s="147"/>
      <c r="F250" s="147"/>
      <c r="G250" s="147"/>
      <c r="H250" s="147"/>
      <c r="I250" s="147"/>
      <c r="J250" s="73"/>
      <c r="K250" s="147"/>
      <c r="L250" s="147"/>
    </row>
    <row r="251" spans="1:12">
      <c r="A251" s="105"/>
      <c r="B251" s="32">
        <v>0.47</v>
      </c>
      <c r="C251" s="17" t="s">
        <v>96</v>
      </c>
      <c r="D251" s="67"/>
      <c r="E251" s="67"/>
      <c r="F251" s="67"/>
      <c r="G251" s="67"/>
      <c r="H251" s="67"/>
      <c r="I251" s="67"/>
      <c r="J251" s="67"/>
      <c r="K251" s="67"/>
      <c r="L251" s="67"/>
    </row>
    <row r="252" spans="1:12">
      <c r="A252" s="105"/>
      <c r="B252" s="16" t="s">
        <v>107</v>
      </c>
      <c r="C252" s="17" t="s">
        <v>22</v>
      </c>
      <c r="D252" s="133">
        <v>0</v>
      </c>
      <c r="E252" s="125">
        <v>21814</v>
      </c>
      <c r="F252" s="133">
        <v>0</v>
      </c>
      <c r="G252" s="125">
        <v>22654</v>
      </c>
      <c r="H252" s="133">
        <v>0</v>
      </c>
      <c r="I252" s="125">
        <v>22654</v>
      </c>
      <c r="J252" s="99">
        <v>5923</v>
      </c>
      <c r="K252" s="125">
        <v>22688</v>
      </c>
      <c r="L252" s="73">
        <f>SUM(J252:K252)</f>
        <v>28611</v>
      </c>
    </row>
    <row r="253" spans="1:12">
      <c r="A253" s="107"/>
      <c r="B253" s="166" t="s">
        <v>108</v>
      </c>
      <c r="C253" s="45" t="s">
        <v>25</v>
      </c>
      <c r="D253" s="134">
        <v>0</v>
      </c>
      <c r="E253" s="126">
        <v>61</v>
      </c>
      <c r="F253" s="134">
        <v>0</v>
      </c>
      <c r="G253" s="126">
        <v>62</v>
      </c>
      <c r="H253" s="134">
        <v>0</v>
      </c>
      <c r="I253" s="126">
        <v>62</v>
      </c>
      <c r="J253" s="134">
        <v>0</v>
      </c>
      <c r="K253" s="126">
        <v>62</v>
      </c>
      <c r="L253" s="49">
        <f>SUM(J253:K253)</f>
        <v>62</v>
      </c>
    </row>
    <row r="254" spans="1:12">
      <c r="A254" s="105"/>
      <c r="B254" s="16" t="s">
        <v>109</v>
      </c>
      <c r="C254" s="17" t="s">
        <v>27</v>
      </c>
      <c r="D254" s="132">
        <v>0</v>
      </c>
      <c r="E254" s="122">
        <v>112</v>
      </c>
      <c r="F254" s="99">
        <v>73</v>
      </c>
      <c r="G254" s="122">
        <v>112</v>
      </c>
      <c r="H254" s="116">
        <v>73</v>
      </c>
      <c r="I254" s="122">
        <v>112</v>
      </c>
      <c r="J254" s="133">
        <v>0</v>
      </c>
      <c r="K254" s="122">
        <v>112</v>
      </c>
      <c r="L254" s="71">
        <f>SUM(J254:K254)</f>
        <v>112</v>
      </c>
    </row>
    <row r="255" spans="1:12">
      <c r="A255" s="105"/>
      <c r="B255" s="16" t="s">
        <v>374</v>
      </c>
      <c r="C255" s="17" t="s">
        <v>31</v>
      </c>
      <c r="D255" s="127">
        <v>0</v>
      </c>
      <c r="E255" s="132">
        <v>0</v>
      </c>
      <c r="F255" s="99">
        <v>180</v>
      </c>
      <c r="G255" s="132">
        <v>0</v>
      </c>
      <c r="H255" s="117">
        <v>180</v>
      </c>
      <c r="I255" s="132">
        <v>0</v>
      </c>
      <c r="J255" s="99">
        <v>300</v>
      </c>
      <c r="K255" s="132">
        <v>0</v>
      </c>
      <c r="L255" s="116">
        <f>SUM(J255:K255)</f>
        <v>300</v>
      </c>
    </row>
    <row r="256" spans="1:12">
      <c r="A256" s="105" t="s">
        <v>14</v>
      </c>
      <c r="B256" s="32">
        <v>0.47</v>
      </c>
      <c r="C256" s="17" t="s">
        <v>96</v>
      </c>
      <c r="D256" s="131">
        <f t="shared" ref="D256:I256" si="44">SUM(D252:D255)</f>
        <v>0</v>
      </c>
      <c r="E256" s="115">
        <f t="shared" si="44"/>
        <v>21987</v>
      </c>
      <c r="F256" s="115">
        <f t="shared" si="44"/>
        <v>253</v>
      </c>
      <c r="G256" s="115">
        <f t="shared" si="44"/>
        <v>22828</v>
      </c>
      <c r="H256" s="115">
        <f t="shared" si="44"/>
        <v>253</v>
      </c>
      <c r="I256" s="115">
        <f t="shared" si="44"/>
        <v>22828</v>
      </c>
      <c r="J256" s="115">
        <f>SUM(J252:J255)</f>
        <v>6223</v>
      </c>
      <c r="K256" s="115">
        <f>SUM(K252:K255)</f>
        <v>22862</v>
      </c>
      <c r="L256" s="115">
        <f>SUM(L252:L255)</f>
        <v>29085</v>
      </c>
    </row>
    <row r="257" spans="1:12">
      <c r="A257" s="105"/>
      <c r="B257" s="18"/>
      <c r="C257" s="17"/>
      <c r="D257" s="73"/>
      <c r="E257" s="73"/>
      <c r="F257" s="73"/>
      <c r="G257" s="73"/>
      <c r="H257" s="73"/>
      <c r="I257" s="73"/>
      <c r="J257" s="73"/>
      <c r="K257" s="73"/>
      <c r="L257" s="73"/>
    </row>
    <row r="258" spans="1:12">
      <c r="A258" s="105"/>
      <c r="B258" s="32">
        <v>0.48</v>
      </c>
      <c r="C258" s="17" t="s">
        <v>98</v>
      </c>
      <c r="D258" s="66"/>
      <c r="E258" s="66"/>
      <c r="F258" s="66"/>
      <c r="G258" s="66"/>
      <c r="H258" s="66"/>
      <c r="I258" s="66"/>
      <c r="J258" s="66"/>
      <c r="K258" s="66"/>
      <c r="L258" s="66"/>
    </row>
    <row r="259" spans="1:12">
      <c r="A259" s="105"/>
      <c r="B259" s="16" t="s">
        <v>110</v>
      </c>
      <c r="C259" s="17" t="s">
        <v>22</v>
      </c>
      <c r="D259" s="164">
        <v>8073</v>
      </c>
      <c r="E259" s="122">
        <v>29893</v>
      </c>
      <c r="F259" s="117">
        <v>14288</v>
      </c>
      <c r="G259" s="122">
        <v>28887</v>
      </c>
      <c r="H259" s="164">
        <v>14288</v>
      </c>
      <c r="I259" s="122">
        <v>28887</v>
      </c>
      <c r="J259" s="117">
        <v>14288</v>
      </c>
      <c r="K259" s="122">
        <v>29831</v>
      </c>
      <c r="L259" s="71">
        <f>SUM(J259:K259)</f>
        <v>44119</v>
      </c>
    </row>
    <row r="260" spans="1:12">
      <c r="A260" s="105"/>
      <c r="B260" s="16" t="s">
        <v>111</v>
      </c>
      <c r="C260" s="17" t="s">
        <v>25</v>
      </c>
      <c r="D260" s="127">
        <v>0</v>
      </c>
      <c r="E260" s="122">
        <v>120</v>
      </c>
      <c r="F260" s="99">
        <v>1</v>
      </c>
      <c r="G260" s="122">
        <v>120</v>
      </c>
      <c r="H260" s="117">
        <v>1</v>
      </c>
      <c r="I260" s="122">
        <v>120</v>
      </c>
      <c r="J260" s="133">
        <v>0</v>
      </c>
      <c r="K260" s="122">
        <v>120</v>
      </c>
      <c r="L260" s="71">
        <f>SUM(J260:K260)</f>
        <v>120</v>
      </c>
    </row>
    <row r="261" spans="1:12">
      <c r="A261" s="105"/>
      <c r="B261" s="16" t="s">
        <v>112</v>
      </c>
      <c r="C261" s="17" t="s">
        <v>27</v>
      </c>
      <c r="D261" s="127">
        <v>0</v>
      </c>
      <c r="E261" s="125">
        <v>368</v>
      </c>
      <c r="F261" s="99">
        <v>1192</v>
      </c>
      <c r="G261" s="125">
        <v>1052</v>
      </c>
      <c r="H261" s="98">
        <v>1192</v>
      </c>
      <c r="I261" s="125">
        <v>1052</v>
      </c>
      <c r="J261" s="99">
        <v>1588</v>
      </c>
      <c r="K261" s="125">
        <v>1052</v>
      </c>
      <c r="L261" s="73">
        <f>SUM(J261:K261)</f>
        <v>2640</v>
      </c>
    </row>
    <row r="262" spans="1:12">
      <c r="A262" s="105"/>
      <c r="B262" s="16" t="s">
        <v>115</v>
      </c>
      <c r="C262" s="17" t="s">
        <v>31</v>
      </c>
      <c r="D262" s="129">
        <v>0</v>
      </c>
      <c r="E262" s="133">
        <v>0</v>
      </c>
      <c r="F262" s="99">
        <v>240</v>
      </c>
      <c r="G262" s="133">
        <v>0</v>
      </c>
      <c r="H262" s="98">
        <v>240</v>
      </c>
      <c r="I262" s="133">
        <v>0</v>
      </c>
      <c r="J262" s="99">
        <v>300</v>
      </c>
      <c r="K262" s="133">
        <v>0</v>
      </c>
      <c r="L262" s="99">
        <f>SUM(J262:K262)</f>
        <v>300</v>
      </c>
    </row>
    <row r="263" spans="1:12">
      <c r="A263" s="105" t="s">
        <v>14</v>
      </c>
      <c r="B263" s="32">
        <v>0.48</v>
      </c>
      <c r="C263" s="17" t="s">
        <v>98</v>
      </c>
      <c r="D263" s="124">
        <f t="shared" ref="D263:L263" si="45">SUM(D259:D262)</f>
        <v>8073</v>
      </c>
      <c r="E263" s="124">
        <f t="shared" si="45"/>
        <v>30381</v>
      </c>
      <c r="F263" s="115">
        <f t="shared" si="45"/>
        <v>15721</v>
      </c>
      <c r="G263" s="124">
        <f t="shared" si="45"/>
        <v>30059</v>
      </c>
      <c r="H263" s="124">
        <f t="shared" si="45"/>
        <v>15721</v>
      </c>
      <c r="I263" s="124">
        <f t="shared" si="45"/>
        <v>30059</v>
      </c>
      <c r="J263" s="115">
        <f t="shared" si="45"/>
        <v>16176</v>
      </c>
      <c r="K263" s="124">
        <f t="shared" si="45"/>
        <v>31003</v>
      </c>
      <c r="L263" s="124">
        <f t="shared" si="45"/>
        <v>47179</v>
      </c>
    </row>
    <row r="264" spans="1:12">
      <c r="A264" s="105" t="s">
        <v>14</v>
      </c>
      <c r="B264" s="30">
        <v>3.1030000000000002</v>
      </c>
      <c r="C264" s="15" t="s">
        <v>218</v>
      </c>
      <c r="D264" s="124">
        <f t="shared" ref="D264:L264" si="46">D263+D256+D249+D242</f>
        <v>30657</v>
      </c>
      <c r="E264" s="124">
        <f t="shared" si="46"/>
        <v>107827</v>
      </c>
      <c r="F264" s="115">
        <f t="shared" si="46"/>
        <v>54053</v>
      </c>
      <c r="G264" s="124">
        <f t="shared" si="46"/>
        <v>118902</v>
      </c>
      <c r="H264" s="124">
        <f t="shared" si="46"/>
        <v>54053</v>
      </c>
      <c r="I264" s="124">
        <f t="shared" si="46"/>
        <v>118902</v>
      </c>
      <c r="J264" s="115">
        <f t="shared" si="46"/>
        <v>65642</v>
      </c>
      <c r="K264" s="124">
        <f t="shared" si="46"/>
        <v>119064</v>
      </c>
      <c r="L264" s="124">
        <f t="shared" si="46"/>
        <v>184706</v>
      </c>
    </row>
    <row r="265" spans="1:12">
      <c r="A265" s="105"/>
      <c r="B265" s="21"/>
      <c r="C265" s="15"/>
      <c r="D265" s="74"/>
      <c r="E265" s="74"/>
      <c r="F265" s="74"/>
      <c r="G265" s="74"/>
      <c r="H265" s="74"/>
      <c r="I265" s="74"/>
      <c r="J265" s="74"/>
      <c r="K265" s="74"/>
      <c r="L265" s="74"/>
    </row>
    <row r="266" spans="1:12">
      <c r="A266" s="105"/>
      <c r="B266" s="30">
        <v>3.8</v>
      </c>
      <c r="C266" s="15" t="s">
        <v>80</v>
      </c>
      <c r="D266" s="73"/>
      <c r="E266" s="73"/>
      <c r="F266" s="73"/>
      <c r="G266" s="73"/>
      <c r="H266" s="73"/>
      <c r="I266" s="73"/>
      <c r="J266" s="73"/>
      <c r="K266" s="73"/>
      <c r="L266" s="73"/>
    </row>
    <row r="267" spans="1:12">
      <c r="A267" s="105"/>
      <c r="B267" s="19" t="s">
        <v>296</v>
      </c>
      <c r="C267" s="17" t="s">
        <v>293</v>
      </c>
      <c r="D267" s="73"/>
      <c r="E267" s="73"/>
      <c r="F267" s="73"/>
      <c r="G267" s="73"/>
      <c r="H267" s="73"/>
      <c r="I267" s="73"/>
      <c r="J267" s="73"/>
      <c r="K267" s="73"/>
      <c r="L267" s="73"/>
    </row>
    <row r="268" spans="1:12">
      <c r="A268" s="105"/>
      <c r="B268" s="19" t="s">
        <v>297</v>
      </c>
      <c r="C268" s="17" t="s">
        <v>294</v>
      </c>
      <c r="D268" s="73"/>
      <c r="E268" s="73"/>
      <c r="F268" s="73"/>
      <c r="G268" s="73"/>
      <c r="H268" s="73"/>
      <c r="I268" s="73"/>
      <c r="J268" s="73"/>
      <c r="K268" s="73"/>
      <c r="L268" s="73"/>
    </row>
    <row r="269" spans="1:12">
      <c r="A269" s="105"/>
      <c r="B269" s="20" t="s">
        <v>298</v>
      </c>
      <c r="C269" s="17" t="s">
        <v>295</v>
      </c>
      <c r="D269" s="99">
        <v>20000</v>
      </c>
      <c r="E269" s="133">
        <v>0</v>
      </c>
      <c r="F269" s="99">
        <v>65000</v>
      </c>
      <c r="G269" s="133">
        <v>0</v>
      </c>
      <c r="H269" s="125">
        <v>163200</v>
      </c>
      <c r="I269" s="133">
        <v>0</v>
      </c>
      <c r="J269" s="99">
        <v>80000</v>
      </c>
      <c r="K269" s="133">
        <v>0</v>
      </c>
      <c r="L269" s="99">
        <f>SUM(J269:K269)</f>
        <v>80000</v>
      </c>
    </row>
    <row r="270" spans="1:12">
      <c r="A270" s="105"/>
      <c r="B270" s="20" t="s">
        <v>351</v>
      </c>
      <c r="C270" s="17" t="s">
        <v>379</v>
      </c>
      <c r="D270" s="99">
        <v>15442</v>
      </c>
      <c r="E270" s="133">
        <v>0</v>
      </c>
      <c r="F270" s="99">
        <v>1</v>
      </c>
      <c r="G270" s="133">
        <v>0</v>
      </c>
      <c r="H270" s="99">
        <v>1</v>
      </c>
      <c r="I270" s="133">
        <v>0</v>
      </c>
      <c r="J270" s="133">
        <v>0</v>
      </c>
      <c r="K270" s="133">
        <v>0</v>
      </c>
      <c r="L270" s="133">
        <f>SUM(J270:K270)</f>
        <v>0</v>
      </c>
    </row>
    <row r="271" spans="1:12">
      <c r="A271" s="105" t="s">
        <v>14</v>
      </c>
      <c r="B271" s="19" t="s">
        <v>296</v>
      </c>
      <c r="C271" s="17" t="s">
        <v>293</v>
      </c>
      <c r="D271" s="115">
        <f t="shared" ref="D271:L271" si="47">SUM(D269:D270)</f>
        <v>35442</v>
      </c>
      <c r="E271" s="131">
        <f t="shared" si="47"/>
        <v>0</v>
      </c>
      <c r="F271" s="115">
        <f t="shared" si="47"/>
        <v>65001</v>
      </c>
      <c r="G271" s="131">
        <f t="shared" si="47"/>
        <v>0</v>
      </c>
      <c r="H271" s="115">
        <f t="shared" si="47"/>
        <v>163201</v>
      </c>
      <c r="I271" s="131">
        <f t="shared" si="47"/>
        <v>0</v>
      </c>
      <c r="J271" s="115">
        <f t="shared" si="47"/>
        <v>80000</v>
      </c>
      <c r="K271" s="131">
        <f t="shared" si="47"/>
        <v>0</v>
      </c>
      <c r="L271" s="115">
        <f t="shared" si="47"/>
        <v>80000</v>
      </c>
    </row>
    <row r="272" spans="1:12">
      <c r="A272" s="105" t="s">
        <v>14</v>
      </c>
      <c r="B272" s="30">
        <v>3.8</v>
      </c>
      <c r="C272" s="15" t="s">
        <v>80</v>
      </c>
      <c r="D272" s="115">
        <f t="shared" ref="D272:L272" si="48">D270+D269</f>
        <v>35442</v>
      </c>
      <c r="E272" s="131">
        <f t="shared" si="48"/>
        <v>0</v>
      </c>
      <c r="F272" s="115">
        <f t="shared" si="48"/>
        <v>65001</v>
      </c>
      <c r="G272" s="131">
        <f t="shared" si="48"/>
        <v>0</v>
      </c>
      <c r="H272" s="115">
        <f t="shared" si="48"/>
        <v>163201</v>
      </c>
      <c r="I272" s="131">
        <f t="shared" si="48"/>
        <v>0</v>
      </c>
      <c r="J272" s="115">
        <f t="shared" si="48"/>
        <v>80000</v>
      </c>
      <c r="K272" s="131">
        <f t="shared" si="48"/>
        <v>0</v>
      </c>
      <c r="L272" s="115">
        <f t="shared" si="48"/>
        <v>80000</v>
      </c>
    </row>
    <row r="273" spans="1:12">
      <c r="A273" s="105" t="s">
        <v>14</v>
      </c>
      <c r="B273" s="31">
        <v>3</v>
      </c>
      <c r="C273" s="17" t="s">
        <v>288</v>
      </c>
      <c r="D273" s="115">
        <f t="shared" ref="D273:I273" si="49">D264+D234+D272</f>
        <v>72232</v>
      </c>
      <c r="E273" s="115">
        <f t="shared" si="49"/>
        <v>198593</v>
      </c>
      <c r="F273" s="115">
        <f t="shared" si="49"/>
        <v>130601</v>
      </c>
      <c r="G273" s="115">
        <f t="shared" si="49"/>
        <v>223722</v>
      </c>
      <c r="H273" s="115">
        <f t="shared" si="49"/>
        <v>228801</v>
      </c>
      <c r="I273" s="115">
        <f t="shared" si="49"/>
        <v>223722</v>
      </c>
      <c r="J273" s="115">
        <f>J264+J234+J272</f>
        <v>157056</v>
      </c>
      <c r="K273" s="115">
        <f>K264+K234+K272</f>
        <v>238074</v>
      </c>
      <c r="L273" s="115">
        <f>L264+L234+L272</f>
        <v>395130</v>
      </c>
    </row>
    <row r="274" spans="1:12">
      <c r="A274" s="105"/>
      <c r="B274" s="31"/>
      <c r="C274" s="17"/>
      <c r="D274" s="73"/>
      <c r="E274" s="73"/>
      <c r="F274" s="73"/>
      <c r="G274" s="73"/>
      <c r="H274" s="73"/>
      <c r="I274" s="73"/>
      <c r="J274" s="73"/>
      <c r="K274" s="73"/>
      <c r="L274" s="73"/>
    </row>
    <row r="275" spans="1:12">
      <c r="A275" s="105"/>
      <c r="B275" s="31">
        <v>5</v>
      </c>
      <c r="C275" s="17" t="s">
        <v>350</v>
      </c>
      <c r="D275" s="67"/>
      <c r="E275" s="67"/>
      <c r="F275" s="67"/>
      <c r="G275" s="67"/>
      <c r="H275" s="67"/>
      <c r="I275" s="67"/>
      <c r="J275" s="67"/>
      <c r="K275" s="67"/>
      <c r="L275" s="67"/>
    </row>
    <row r="276" spans="1:12" ht="13.5" customHeight="1">
      <c r="A276" s="105"/>
      <c r="B276" s="30">
        <v>5.1050000000000004</v>
      </c>
      <c r="C276" s="15" t="s">
        <v>116</v>
      </c>
      <c r="D276" s="67"/>
      <c r="E276" s="67"/>
      <c r="F276" s="67"/>
      <c r="G276" s="67"/>
      <c r="H276" s="67"/>
      <c r="I276" s="67"/>
      <c r="J276" s="67"/>
      <c r="K276" s="67"/>
      <c r="L276" s="67"/>
    </row>
    <row r="277" spans="1:12" ht="13.5" customHeight="1">
      <c r="A277" s="105"/>
      <c r="B277" s="33">
        <v>65</v>
      </c>
      <c r="C277" s="17" t="s">
        <v>117</v>
      </c>
      <c r="D277" s="67"/>
      <c r="E277" s="67"/>
      <c r="F277" s="67"/>
      <c r="G277" s="67"/>
      <c r="H277" s="67"/>
      <c r="I277" s="67"/>
      <c r="J277" s="67"/>
      <c r="K277" s="67"/>
      <c r="L277" s="67"/>
    </row>
    <row r="278" spans="1:12">
      <c r="A278" s="105"/>
      <c r="B278" s="16" t="s">
        <v>118</v>
      </c>
      <c r="C278" s="17" t="s">
        <v>380</v>
      </c>
      <c r="D278" s="126">
        <v>746</v>
      </c>
      <c r="E278" s="134">
        <v>0</v>
      </c>
      <c r="F278" s="155">
        <v>5000</v>
      </c>
      <c r="G278" s="134">
        <v>0</v>
      </c>
      <c r="H278" s="126">
        <v>5000</v>
      </c>
      <c r="I278" s="134">
        <v>0</v>
      </c>
      <c r="J278" s="155">
        <v>5000</v>
      </c>
      <c r="K278" s="134">
        <v>0</v>
      </c>
      <c r="L278" s="155">
        <f>SUM(J278:K278)</f>
        <v>5000</v>
      </c>
    </row>
    <row r="279" spans="1:12" ht="13.5" customHeight="1">
      <c r="A279" s="105" t="s">
        <v>14</v>
      </c>
      <c r="B279" s="22">
        <v>65</v>
      </c>
      <c r="C279" s="17" t="s">
        <v>117</v>
      </c>
      <c r="D279" s="155">
        <f t="shared" ref="D279:L279" si="50">D278</f>
        <v>746</v>
      </c>
      <c r="E279" s="134">
        <f t="shared" si="50"/>
        <v>0</v>
      </c>
      <c r="F279" s="155">
        <f t="shared" si="50"/>
        <v>5000</v>
      </c>
      <c r="G279" s="134">
        <f t="shared" si="50"/>
        <v>0</v>
      </c>
      <c r="H279" s="155">
        <f t="shared" si="50"/>
        <v>5000</v>
      </c>
      <c r="I279" s="134">
        <f t="shared" si="50"/>
        <v>0</v>
      </c>
      <c r="J279" s="155">
        <f t="shared" si="50"/>
        <v>5000</v>
      </c>
      <c r="K279" s="134">
        <f t="shared" si="50"/>
        <v>0</v>
      </c>
      <c r="L279" s="155">
        <f t="shared" si="50"/>
        <v>5000</v>
      </c>
    </row>
    <row r="280" spans="1:12">
      <c r="A280" s="105"/>
      <c r="B280" s="22"/>
      <c r="C280" s="17"/>
      <c r="D280" s="73"/>
      <c r="E280" s="73"/>
      <c r="F280" s="73"/>
      <c r="G280" s="73"/>
      <c r="H280" s="73"/>
      <c r="I280" s="73"/>
      <c r="J280" s="73"/>
      <c r="K280" s="73"/>
      <c r="L280" s="73"/>
    </row>
    <row r="281" spans="1:12">
      <c r="A281" s="105"/>
      <c r="B281" s="22">
        <v>71</v>
      </c>
      <c r="C281" s="17" t="s">
        <v>239</v>
      </c>
      <c r="D281" s="73"/>
      <c r="E281" s="73"/>
      <c r="F281" s="73"/>
      <c r="G281" s="73"/>
      <c r="H281" s="73"/>
      <c r="I281" s="73"/>
      <c r="J281" s="73"/>
      <c r="K281" s="73"/>
      <c r="L281" s="73"/>
    </row>
    <row r="282" spans="1:12">
      <c r="A282" s="105"/>
      <c r="B282" s="22" t="s">
        <v>153</v>
      </c>
      <c r="C282" s="17" t="s">
        <v>22</v>
      </c>
      <c r="D282" s="125">
        <v>1940</v>
      </c>
      <c r="E282" s="125">
        <v>3348</v>
      </c>
      <c r="F282" s="99">
        <v>6031</v>
      </c>
      <c r="G282" s="125">
        <v>4726</v>
      </c>
      <c r="H282" s="125">
        <v>6031</v>
      </c>
      <c r="I282" s="125">
        <v>4726</v>
      </c>
      <c r="J282" s="99">
        <v>6875</v>
      </c>
      <c r="K282" s="125">
        <v>5396</v>
      </c>
      <c r="L282" s="73">
        <f>SUM(J282:K282)</f>
        <v>12271</v>
      </c>
    </row>
    <row r="283" spans="1:12">
      <c r="A283" s="105"/>
      <c r="B283" s="22" t="s">
        <v>155</v>
      </c>
      <c r="C283" s="17" t="s">
        <v>27</v>
      </c>
      <c r="D283" s="125">
        <v>35</v>
      </c>
      <c r="E283" s="133">
        <v>0</v>
      </c>
      <c r="F283" s="99">
        <v>234</v>
      </c>
      <c r="G283" s="133">
        <v>0</v>
      </c>
      <c r="H283" s="125">
        <v>234</v>
      </c>
      <c r="I283" s="133">
        <v>0</v>
      </c>
      <c r="J283" s="133">
        <v>0</v>
      </c>
      <c r="K283" s="133">
        <v>0</v>
      </c>
      <c r="L283" s="133">
        <f>SUM(J283:K283)</f>
        <v>0</v>
      </c>
    </row>
    <row r="284" spans="1:12">
      <c r="A284" s="105"/>
      <c r="B284" s="22" t="s">
        <v>240</v>
      </c>
      <c r="C284" s="17" t="s">
        <v>119</v>
      </c>
      <c r="D284" s="129">
        <v>0</v>
      </c>
      <c r="E284" s="133">
        <v>0</v>
      </c>
      <c r="F284" s="99">
        <v>1</v>
      </c>
      <c r="G284" s="133">
        <v>0</v>
      </c>
      <c r="H284" s="125">
        <v>1</v>
      </c>
      <c r="I284" s="133">
        <v>0</v>
      </c>
      <c r="J284" s="133">
        <v>0</v>
      </c>
      <c r="K284" s="133">
        <v>0</v>
      </c>
      <c r="L284" s="133">
        <f>SUM(J284:K284)</f>
        <v>0</v>
      </c>
    </row>
    <row r="285" spans="1:12">
      <c r="A285" s="105"/>
      <c r="B285" s="22" t="s">
        <v>156</v>
      </c>
      <c r="C285" s="17" t="s">
        <v>29</v>
      </c>
      <c r="D285" s="133">
        <v>0</v>
      </c>
      <c r="E285" s="133">
        <v>0</v>
      </c>
      <c r="F285" s="99">
        <v>1</v>
      </c>
      <c r="G285" s="133">
        <v>0</v>
      </c>
      <c r="H285" s="99">
        <v>1</v>
      </c>
      <c r="I285" s="133">
        <v>0</v>
      </c>
      <c r="J285" s="133">
        <v>0</v>
      </c>
      <c r="K285" s="133">
        <v>0</v>
      </c>
      <c r="L285" s="133">
        <f>SUM(J285:K285)</f>
        <v>0</v>
      </c>
    </row>
    <row r="286" spans="1:12">
      <c r="A286" s="107" t="s">
        <v>14</v>
      </c>
      <c r="B286" s="181">
        <v>71</v>
      </c>
      <c r="C286" s="45" t="s">
        <v>239</v>
      </c>
      <c r="D286" s="124">
        <f t="shared" ref="D286:L286" si="51">SUM(D282:D285)</f>
        <v>1975</v>
      </c>
      <c r="E286" s="124">
        <f t="shared" si="51"/>
        <v>3348</v>
      </c>
      <c r="F286" s="115">
        <f t="shared" si="51"/>
        <v>6267</v>
      </c>
      <c r="G286" s="124">
        <f t="shared" si="51"/>
        <v>4726</v>
      </c>
      <c r="H286" s="124">
        <f t="shared" si="51"/>
        <v>6267</v>
      </c>
      <c r="I286" s="124">
        <f t="shared" si="51"/>
        <v>4726</v>
      </c>
      <c r="J286" s="115">
        <f t="shared" si="51"/>
        <v>6875</v>
      </c>
      <c r="K286" s="124">
        <f t="shared" si="51"/>
        <v>5396</v>
      </c>
      <c r="L286" s="124">
        <f t="shared" si="51"/>
        <v>12271</v>
      </c>
    </row>
    <row r="287" spans="1:12" ht="10.5" customHeight="1">
      <c r="A287" s="105"/>
      <c r="B287" s="16"/>
      <c r="C287" s="17"/>
      <c r="D287" s="73"/>
      <c r="E287" s="73"/>
      <c r="F287" s="73"/>
      <c r="G287" s="73"/>
      <c r="H287" s="73"/>
      <c r="I287" s="73"/>
      <c r="J287" s="73"/>
      <c r="K287" s="73"/>
      <c r="L287" s="73"/>
    </row>
    <row r="288" spans="1:12" ht="25.5">
      <c r="A288" s="105"/>
      <c r="B288" s="33">
        <v>81</v>
      </c>
      <c r="C288" s="56" t="s">
        <v>325</v>
      </c>
      <c r="D288" s="73"/>
      <c r="E288" s="73"/>
      <c r="F288" s="73"/>
      <c r="G288" s="73"/>
      <c r="H288" s="73"/>
      <c r="I288" s="73"/>
      <c r="J288" s="73"/>
      <c r="K288" s="73"/>
      <c r="L288" s="73"/>
    </row>
    <row r="289" spans="1:12">
      <c r="A289" s="105"/>
      <c r="B289" s="16" t="s">
        <v>120</v>
      </c>
      <c r="C289" s="17" t="s">
        <v>29</v>
      </c>
      <c r="D289" s="99">
        <v>83</v>
      </c>
      <c r="E289" s="133">
        <v>0</v>
      </c>
      <c r="F289" s="133">
        <v>0</v>
      </c>
      <c r="G289" s="133">
        <v>0</v>
      </c>
      <c r="H289" s="133">
        <v>0</v>
      </c>
      <c r="I289" s="133">
        <v>0</v>
      </c>
      <c r="J289" s="133">
        <v>0</v>
      </c>
      <c r="K289" s="133">
        <v>0</v>
      </c>
      <c r="L289" s="133">
        <f>SUM(J289:K289)</f>
        <v>0</v>
      </c>
    </row>
    <row r="290" spans="1:12" ht="25.5">
      <c r="A290" s="105" t="s">
        <v>14</v>
      </c>
      <c r="B290" s="33">
        <v>81</v>
      </c>
      <c r="C290" s="17" t="s">
        <v>291</v>
      </c>
      <c r="D290" s="115">
        <f t="shared" ref="D290:L290" si="52">SUM(D288:D289)</f>
        <v>83</v>
      </c>
      <c r="E290" s="131">
        <f t="shared" si="52"/>
        <v>0</v>
      </c>
      <c r="F290" s="131">
        <f t="shared" si="52"/>
        <v>0</v>
      </c>
      <c r="G290" s="131">
        <f t="shared" si="52"/>
        <v>0</v>
      </c>
      <c r="H290" s="131">
        <f t="shared" si="52"/>
        <v>0</v>
      </c>
      <c r="I290" s="131">
        <f t="shared" si="52"/>
        <v>0</v>
      </c>
      <c r="J290" s="131">
        <f t="shared" si="52"/>
        <v>0</v>
      </c>
      <c r="K290" s="131">
        <f t="shared" si="52"/>
        <v>0</v>
      </c>
      <c r="L290" s="131">
        <f t="shared" si="52"/>
        <v>0</v>
      </c>
    </row>
    <row r="291" spans="1:12">
      <c r="A291" s="105" t="s">
        <v>14</v>
      </c>
      <c r="B291" s="30">
        <v>5.1050000000000004</v>
      </c>
      <c r="C291" s="15" t="s">
        <v>116</v>
      </c>
      <c r="D291" s="49">
        <f t="shared" ref="D291:L291" si="53">D290+D279+D286</f>
        <v>2804</v>
      </c>
      <c r="E291" s="49">
        <f t="shared" si="53"/>
        <v>3348</v>
      </c>
      <c r="F291" s="49">
        <f t="shared" si="53"/>
        <v>11267</v>
      </c>
      <c r="G291" s="49">
        <f t="shared" si="53"/>
        <v>4726</v>
      </c>
      <c r="H291" s="49">
        <f t="shared" si="53"/>
        <v>11267</v>
      </c>
      <c r="I291" s="49">
        <f t="shared" si="53"/>
        <v>4726</v>
      </c>
      <c r="J291" s="155">
        <f t="shared" si="53"/>
        <v>11875</v>
      </c>
      <c r="K291" s="49">
        <f t="shared" si="53"/>
        <v>5396</v>
      </c>
      <c r="L291" s="49">
        <f t="shared" si="53"/>
        <v>17271</v>
      </c>
    </row>
    <row r="292" spans="1:12">
      <c r="A292" s="105" t="s">
        <v>14</v>
      </c>
      <c r="B292" s="31">
        <v>5</v>
      </c>
      <c r="C292" s="17" t="s">
        <v>306</v>
      </c>
      <c r="D292" s="49">
        <f t="shared" ref="D292:L292" si="54">D291</f>
        <v>2804</v>
      </c>
      <c r="E292" s="49">
        <f t="shared" si="54"/>
        <v>3348</v>
      </c>
      <c r="F292" s="49">
        <f t="shared" si="54"/>
        <v>11267</v>
      </c>
      <c r="G292" s="49">
        <f t="shared" si="54"/>
        <v>4726</v>
      </c>
      <c r="H292" s="49">
        <f t="shared" si="54"/>
        <v>11267</v>
      </c>
      <c r="I292" s="49">
        <f t="shared" si="54"/>
        <v>4726</v>
      </c>
      <c r="J292" s="155">
        <f t="shared" si="54"/>
        <v>11875</v>
      </c>
      <c r="K292" s="49">
        <f t="shared" si="54"/>
        <v>5396</v>
      </c>
      <c r="L292" s="49">
        <f t="shared" si="54"/>
        <v>17271</v>
      </c>
    </row>
    <row r="293" spans="1:12">
      <c r="A293" s="105"/>
      <c r="B293" s="31"/>
      <c r="C293" s="17"/>
      <c r="D293" s="73"/>
      <c r="E293" s="73"/>
      <c r="F293" s="73"/>
      <c r="G293" s="73"/>
      <c r="H293" s="73"/>
      <c r="I293" s="73"/>
      <c r="J293" s="73"/>
      <c r="K293" s="73"/>
      <c r="L293" s="73"/>
    </row>
    <row r="294" spans="1:12">
      <c r="A294" s="105"/>
      <c r="B294" s="31">
        <v>6</v>
      </c>
      <c r="C294" s="17" t="s">
        <v>292</v>
      </c>
      <c r="D294" s="66"/>
      <c r="E294" s="66"/>
      <c r="F294" s="66"/>
      <c r="G294" s="66"/>
      <c r="H294" s="66"/>
      <c r="I294" s="66"/>
      <c r="J294" s="66"/>
      <c r="K294" s="66"/>
      <c r="L294" s="66"/>
    </row>
    <row r="295" spans="1:12">
      <c r="A295" s="105"/>
      <c r="B295" s="30">
        <v>6.101</v>
      </c>
      <c r="C295" s="15" t="s">
        <v>121</v>
      </c>
      <c r="D295" s="66"/>
      <c r="E295" s="66"/>
      <c r="F295" s="66"/>
      <c r="G295" s="66"/>
      <c r="H295" s="66"/>
      <c r="I295" s="66"/>
      <c r="J295" s="66"/>
      <c r="K295" s="66"/>
      <c r="L295" s="66"/>
    </row>
    <row r="296" spans="1:12" ht="14.45" customHeight="1">
      <c r="A296" s="105"/>
      <c r="B296" s="158">
        <v>15</v>
      </c>
      <c r="C296" s="159" t="s">
        <v>395</v>
      </c>
      <c r="D296" s="133"/>
      <c r="E296" s="133"/>
      <c r="F296" s="99"/>
      <c r="G296" s="133"/>
      <c r="H296" s="99"/>
      <c r="I296" s="133"/>
      <c r="J296" s="99"/>
      <c r="K296" s="133"/>
      <c r="L296" s="99"/>
    </row>
    <row r="297" spans="1:12">
      <c r="A297" s="105"/>
      <c r="B297" s="18" t="s">
        <v>402</v>
      </c>
      <c r="C297" s="17" t="s">
        <v>428</v>
      </c>
      <c r="D297" s="133">
        <v>0</v>
      </c>
      <c r="E297" s="133">
        <v>0</v>
      </c>
      <c r="F297" s="133">
        <v>0</v>
      </c>
      <c r="G297" s="133">
        <v>0</v>
      </c>
      <c r="H297" s="133">
        <v>0</v>
      </c>
      <c r="I297" s="133">
        <v>0</v>
      </c>
      <c r="J297" s="99">
        <v>974300</v>
      </c>
      <c r="K297" s="133">
        <v>0</v>
      </c>
      <c r="L297" s="99">
        <f>SUM(J297:K297)</f>
        <v>974300</v>
      </c>
    </row>
    <row r="298" spans="1:12">
      <c r="A298" s="105"/>
      <c r="B298" s="18"/>
      <c r="C298" s="17"/>
      <c r="D298" s="133"/>
      <c r="E298" s="133"/>
      <c r="F298" s="133"/>
      <c r="G298" s="133"/>
      <c r="H298" s="133"/>
      <c r="I298" s="133"/>
      <c r="J298" s="133"/>
      <c r="K298" s="133"/>
      <c r="L298" s="133"/>
    </row>
    <row r="299" spans="1:12" ht="25.5">
      <c r="A299" s="105"/>
      <c r="B299" s="18">
        <v>81</v>
      </c>
      <c r="C299" s="17" t="s">
        <v>224</v>
      </c>
      <c r="D299" s="71"/>
      <c r="E299" s="71"/>
      <c r="F299" s="71"/>
      <c r="G299" s="71"/>
      <c r="H299" s="71"/>
      <c r="I299" s="71"/>
      <c r="J299" s="71"/>
      <c r="K299" s="71"/>
      <c r="L299" s="71"/>
    </row>
    <row r="300" spans="1:12">
      <c r="A300" s="105"/>
      <c r="B300" s="16" t="s">
        <v>396</v>
      </c>
      <c r="C300" s="17" t="s">
        <v>22</v>
      </c>
      <c r="D300" s="132">
        <v>0</v>
      </c>
      <c r="E300" s="132">
        <v>0</v>
      </c>
      <c r="F300" s="132">
        <v>0</v>
      </c>
      <c r="G300" s="132">
        <v>0</v>
      </c>
      <c r="H300" s="132">
        <v>0</v>
      </c>
      <c r="I300" s="132">
        <v>0</v>
      </c>
      <c r="J300" s="116">
        <v>1474</v>
      </c>
      <c r="K300" s="132">
        <v>0</v>
      </c>
      <c r="L300" s="116">
        <f t="shared" ref="L300:L305" si="55">SUM(J300:K300)</f>
        <v>1474</v>
      </c>
    </row>
    <row r="301" spans="1:12">
      <c r="A301" s="105"/>
      <c r="B301" s="16" t="s">
        <v>397</v>
      </c>
      <c r="C301" s="17" t="s">
        <v>25</v>
      </c>
      <c r="D301" s="133">
        <v>0</v>
      </c>
      <c r="E301" s="133">
        <v>0</v>
      </c>
      <c r="F301" s="133">
        <v>0</v>
      </c>
      <c r="G301" s="133">
        <v>0</v>
      </c>
      <c r="H301" s="133">
        <v>0</v>
      </c>
      <c r="I301" s="133">
        <v>0</v>
      </c>
      <c r="J301" s="99">
        <v>50</v>
      </c>
      <c r="K301" s="133">
        <v>0</v>
      </c>
      <c r="L301" s="99">
        <f t="shared" si="55"/>
        <v>50</v>
      </c>
    </row>
    <row r="302" spans="1:12">
      <c r="A302" s="105"/>
      <c r="B302" s="16" t="s">
        <v>398</v>
      </c>
      <c r="C302" s="17" t="s">
        <v>27</v>
      </c>
      <c r="D302" s="133">
        <v>0</v>
      </c>
      <c r="E302" s="133">
        <v>0</v>
      </c>
      <c r="F302" s="133">
        <v>0</v>
      </c>
      <c r="G302" s="133">
        <v>0</v>
      </c>
      <c r="H302" s="133">
        <v>0</v>
      </c>
      <c r="I302" s="133">
        <v>0</v>
      </c>
      <c r="J302" s="99">
        <v>300</v>
      </c>
      <c r="K302" s="133">
        <v>0</v>
      </c>
      <c r="L302" s="99">
        <f t="shared" si="55"/>
        <v>300</v>
      </c>
    </row>
    <row r="303" spans="1:12">
      <c r="A303" s="105"/>
      <c r="B303" s="16" t="s">
        <v>399</v>
      </c>
      <c r="C303" s="17" t="s">
        <v>144</v>
      </c>
      <c r="D303" s="133">
        <v>0</v>
      </c>
      <c r="E303" s="133">
        <v>0</v>
      </c>
      <c r="F303" s="133">
        <v>0</v>
      </c>
      <c r="G303" s="133">
        <v>0</v>
      </c>
      <c r="H303" s="133">
        <v>0</v>
      </c>
      <c r="I303" s="133">
        <v>0</v>
      </c>
      <c r="J303" s="99">
        <v>2000</v>
      </c>
      <c r="K303" s="133">
        <v>0</v>
      </c>
      <c r="L303" s="99">
        <f t="shared" si="55"/>
        <v>2000</v>
      </c>
    </row>
    <row r="304" spans="1:12">
      <c r="A304" s="105"/>
      <c r="B304" s="16" t="s">
        <v>400</v>
      </c>
      <c r="C304" s="17" t="s">
        <v>29</v>
      </c>
      <c r="D304" s="133">
        <v>0</v>
      </c>
      <c r="E304" s="133">
        <v>0</v>
      </c>
      <c r="F304" s="133">
        <v>0</v>
      </c>
      <c r="G304" s="133">
        <v>0</v>
      </c>
      <c r="H304" s="133">
        <v>0</v>
      </c>
      <c r="I304" s="133">
        <v>0</v>
      </c>
      <c r="J304" s="99">
        <v>600</v>
      </c>
      <c r="K304" s="133">
        <v>0</v>
      </c>
      <c r="L304" s="99">
        <f t="shared" si="55"/>
        <v>600</v>
      </c>
    </row>
    <row r="305" spans="1:12" ht="14.45" customHeight="1">
      <c r="A305" s="105"/>
      <c r="B305" s="16" t="s">
        <v>401</v>
      </c>
      <c r="C305" s="17" t="s">
        <v>226</v>
      </c>
      <c r="D305" s="132">
        <v>0</v>
      </c>
      <c r="E305" s="132">
        <v>0</v>
      </c>
      <c r="F305" s="132">
        <v>0</v>
      </c>
      <c r="G305" s="132">
        <v>0</v>
      </c>
      <c r="H305" s="132">
        <v>0</v>
      </c>
      <c r="I305" s="132">
        <v>0</v>
      </c>
      <c r="J305" s="116">
        <v>50</v>
      </c>
      <c r="K305" s="132">
        <v>0</v>
      </c>
      <c r="L305" s="116">
        <f t="shared" si="55"/>
        <v>50</v>
      </c>
    </row>
    <row r="306" spans="1:12" ht="25.5">
      <c r="A306" s="105" t="s">
        <v>14</v>
      </c>
      <c r="B306" s="18">
        <v>81</v>
      </c>
      <c r="C306" s="17" t="s">
        <v>224</v>
      </c>
      <c r="D306" s="131">
        <f t="shared" ref="D306:L306" si="56">SUM(D299:D305)</f>
        <v>0</v>
      </c>
      <c r="E306" s="131">
        <f t="shared" si="56"/>
        <v>0</v>
      </c>
      <c r="F306" s="131">
        <f t="shared" si="56"/>
        <v>0</v>
      </c>
      <c r="G306" s="131">
        <f t="shared" si="56"/>
        <v>0</v>
      </c>
      <c r="H306" s="131">
        <f t="shared" si="56"/>
        <v>0</v>
      </c>
      <c r="I306" s="131">
        <f t="shared" si="56"/>
        <v>0</v>
      </c>
      <c r="J306" s="115">
        <f t="shared" si="56"/>
        <v>4474</v>
      </c>
      <c r="K306" s="131">
        <f t="shared" si="56"/>
        <v>0</v>
      </c>
      <c r="L306" s="115">
        <f t="shared" si="56"/>
        <v>4474</v>
      </c>
    </row>
    <row r="307" spans="1:12">
      <c r="A307" s="105" t="s">
        <v>14</v>
      </c>
      <c r="B307" s="158">
        <v>15</v>
      </c>
      <c r="C307" s="159" t="s">
        <v>395</v>
      </c>
      <c r="D307" s="131">
        <f t="shared" ref="D307:I307" si="57">SUM(D297:D297)</f>
        <v>0</v>
      </c>
      <c r="E307" s="131">
        <f t="shared" si="57"/>
        <v>0</v>
      </c>
      <c r="F307" s="131">
        <f t="shared" si="57"/>
        <v>0</v>
      </c>
      <c r="G307" s="131">
        <f t="shared" si="57"/>
        <v>0</v>
      </c>
      <c r="H307" s="131">
        <f t="shared" si="57"/>
        <v>0</v>
      </c>
      <c r="I307" s="131">
        <f t="shared" si="57"/>
        <v>0</v>
      </c>
      <c r="J307" s="115">
        <f>SUM(J297:J297)+J306</f>
        <v>978774</v>
      </c>
      <c r="K307" s="131">
        <f t="shared" ref="K307:L307" si="58">SUM(K297:K297)+K306</f>
        <v>0</v>
      </c>
      <c r="L307" s="115">
        <f t="shared" si="58"/>
        <v>978774</v>
      </c>
    </row>
    <row r="308" spans="1:12">
      <c r="A308" s="105"/>
      <c r="B308" s="158"/>
      <c r="C308" s="159"/>
      <c r="D308" s="133"/>
      <c r="E308" s="133"/>
      <c r="F308" s="133"/>
      <c r="G308" s="133"/>
      <c r="H308" s="133"/>
      <c r="I308" s="133"/>
      <c r="J308" s="99"/>
      <c r="K308" s="133"/>
      <c r="L308" s="99"/>
    </row>
    <row r="309" spans="1:12">
      <c r="A309" s="105"/>
      <c r="B309" s="158">
        <v>18</v>
      </c>
      <c r="C309" s="159" t="s">
        <v>393</v>
      </c>
      <c r="D309" s="133">
        <v>0</v>
      </c>
      <c r="E309" s="133">
        <v>0</v>
      </c>
      <c r="F309" s="133">
        <v>0</v>
      </c>
      <c r="G309" s="133">
        <v>0</v>
      </c>
      <c r="H309" s="133">
        <v>0</v>
      </c>
      <c r="I309" s="133">
        <v>0</v>
      </c>
      <c r="J309" s="133">
        <v>0</v>
      </c>
      <c r="K309" s="133">
        <v>0</v>
      </c>
      <c r="L309" s="133">
        <f>K309+J309</f>
        <v>0</v>
      </c>
    </row>
    <row r="310" spans="1:12" ht="25.5">
      <c r="A310" s="105"/>
      <c r="B310" s="18" t="s">
        <v>431</v>
      </c>
      <c r="C310" s="17" t="s">
        <v>438</v>
      </c>
      <c r="D310" s="133">
        <v>0</v>
      </c>
      <c r="E310" s="133">
        <v>0</v>
      </c>
      <c r="F310" s="133">
        <v>0</v>
      </c>
      <c r="G310" s="133">
        <v>0</v>
      </c>
      <c r="H310" s="133">
        <v>0</v>
      </c>
      <c r="I310" s="133">
        <v>0</v>
      </c>
      <c r="J310" s="99">
        <v>61425</v>
      </c>
      <c r="K310" s="133">
        <v>0</v>
      </c>
      <c r="L310" s="99">
        <f>SUM(J310:K310)</f>
        <v>61425</v>
      </c>
    </row>
    <row r="311" spans="1:12">
      <c r="A311" s="105" t="s">
        <v>14</v>
      </c>
      <c r="B311" s="158">
        <v>18</v>
      </c>
      <c r="C311" s="159" t="s">
        <v>393</v>
      </c>
      <c r="D311" s="131">
        <f>SUM(D310)</f>
        <v>0</v>
      </c>
      <c r="E311" s="131">
        <f t="shared" ref="E311:L311" si="59">SUM(E310)</f>
        <v>0</v>
      </c>
      <c r="F311" s="131">
        <f t="shared" si="59"/>
        <v>0</v>
      </c>
      <c r="G311" s="131">
        <f t="shared" si="59"/>
        <v>0</v>
      </c>
      <c r="H311" s="131">
        <f t="shared" si="59"/>
        <v>0</v>
      </c>
      <c r="I311" s="131">
        <f t="shared" si="59"/>
        <v>0</v>
      </c>
      <c r="J311" s="115">
        <f t="shared" si="59"/>
        <v>61425</v>
      </c>
      <c r="K311" s="131">
        <f t="shared" si="59"/>
        <v>0</v>
      </c>
      <c r="L311" s="115">
        <f t="shared" si="59"/>
        <v>61425</v>
      </c>
    </row>
    <row r="312" spans="1:12">
      <c r="A312" s="105"/>
      <c r="B312" s="30"/>
      <c r="C312" s="15"/>
      <c r="D312" s="66"/>
      <c r="E312" s="66"/>
      <c r="F312" s="66"/>
      <c r="G312" s="66"/>
      <c r="H312" s="66"/>
      <c r="I312" s="66"/>
      <c r="J312" s="66"/>
      <c r="K312" s="66"/>
      <c r="L312" s="66"/>
    </row>
    <row r="313" spans="1:12" ht="25.5">
      <c r="A313" s="105"/>
      <c r="B313" s="18">
        <v>66</v>
      </c>
      <c r="C313" s="17" t="s">
        <v>223</v>
      </c>
      <c r="D313" s="67"/>
      <c r="E313" s="67"/>
      <c r="F313" s="67"/>
      <c r="G313" s="67"/>
      <c r="H313" s="67"/>
      <c r="I313" s="67"/>
      <c r="J313" s="67"/>
      <c r="K313" s="67"/>
      <c r="L313" s="67"/>
    </row>
    <row r="314" spans="1:12">
      <c r="A314" s="105"/>
      <c r="B314" s="18">
        <v>44</v>
      </c>
      <c r="C314" s="17" t="s">
        <v>89</v>
      </c>
      <c r="D314" s="67"/>
      <c r="E314" s="67"/>
      <c r="F314" s="67"/>
      <c r="G314" s="67"/>
      <c r="H314" s="67"/>
      <c r="I314" s="67"/>
      <c r="J314" s="67"/>
      <c r="K314" s="67"/>
      <c r="L314" s="67"/>
    </row>
    <row r="315" spans="1:12">
      <c r="A315" s="107"/>
      <c r="B315" s="166" t="s">
        <v>122</v>
      </c>
      <c r="C315" s="45" t="s">
        <v>22</v>
      </c>
      <c r="D315" s="120">
        <v>5572</v>
      </c>
      <c r="E315" s="155">
        <v>1298</v>
      </c>
      <c r="F315" s="154">
        <v>5639</v>
      </c>
      <c r="G315" s="126">
        <v>1657</v>
      </c>
      <c r="H315" s="120">
        <v>5639</v>
      </c>
      <c r="I315" s="126">
        <v>1657</v>
      </c>
      <c r="J315" s="154">
        <v>6428</v>
      </c>
      <c r="K315" s="126">
        <v>1854</v>
      </c>
      <c r="L315" s="49">
        <f>SUM(J315:K315)</f>
        <v>8282</v>
      </c>
    </row>
    <row r="316" spans="1:12" ht="14.1" customHeight="1">
      <c r="A316" s="105"/>
      <c r="B316" s="16" t="s">
        <v>123</v>
      </c>
      <c r="C316" s="17" t="s">
        <v>25</v>
      </c>
      <c r="D316" s="129">
        <v>0</v>
      </c>
      <c r="E316" s="133">
        <v>0</v>
      </c>
      <c r="F316" s="99">
        <v>1</v>
      </c>
      <c r="G316" s="133">
        <v>0</v>
      </c>
      <c r="H316" s="98">
        <v>1</v>
      </c>
      <c r="I316" s="133">
        <v>0</v>
      </c>
      <c r="J316" s="133">
        <v>0</v>
      </c>
      <c r="K316" s="133">
        <v>0</v>
      </c>
      <c r="L316" s="133">
        <f>SUM(J316:K316)</f>
        <v>0</v>
      </c>
    </row>
    <row r="317" spans="1:12" ht="14.1" customHeight="1">
      <c r="A317" s="105"/>
      <c r="B317" s="16" t="s">
        <v>124</v>
      </c>
      <c r="C317" s="17" t="s">
        <v>27</v>
      </c>
      <c r="D317" s="117">
        <v>48</v>
      </c>
      <c r="E317" s="133">
        <v>0</v>
      </c>
      <c r="F317" s="98">
        <v>450</v>
      </c>
      <c r="G317" s="133">
        <v>0</v>
      </c>
      <c r="H317" s="119">
        <v>450</v>
      </c>
      <c r="I317" s="133">
        <v>0</v>
      </c>
      <c r="J317" s="129">
        <v>0</v>
      </c>
      <c r="K317" s="133">
        <v>0</v>
      </c>
      <c r="L317" s="133">
        <f>SUM(J317:K317)</f>
        <v>0</v>
      </c>
    </row>
    <row r="318" spans="1:12" ht="14.1" customHeight="1">
      <c r="A318" s="105"/>
      <c r="B318" s="16" t="s">
        <v>125</v>
      </c>
      <c r="C318" s="17" t="s">
        <v>31</v>
      </c>
      <c r="D318" s="129">
        <v>0</v>
      </c>
      <c r="E318" s="133">
        <v>0</v>
      </c>
      <c r="F318" s="99">
        <v>1</v>
      </c>
      <c r="G318" s="133">
        <v>0</v>
      </c>
      <c r="H318" s="98">
        <v>1</v>
      </c>
      <c r="I318" s="133">
        <v>0</v>
      </c>
      <c r="J318" s="133">
        <v>0</v>
      </c>
      <c r="K318" s="133">
        <v>0</v>
      </c>
      <c r="L318" s="133">
        <f>SUM(J318:K318)</f>
        <v>0</v>
      </c>
    </row>
    <row r="319" spans="1:12" ht="14.1" customHeight="1">
      <c r="A319" s="105" t="s">
        <v>14</v>
      </c>
      <c r="B319" s="18">
        <v>44</v>
      </c>
      <c r="C319" s="17" t="s">
        <v>89</v>
      </c>
      <c r="D319" s="124">
        <f t="shared" ref="D319:L319" si="60">SUM(D315:D318)</f>
        <v>5620</v>
      </c>
      <c r="E319" s="124">
        <f t="shared" si="60"/>
        <v>1298</v>
      </c>
      <c r="F319" s="115">
        <f t="shared" si="60"/>
        <v>6091</v>
      </c>
      <c r="G319" s="124">
        <f t="shared" si="60"/>
        <v>1657</v>
      </c>
      <c r="H319" s="124">
        <f t="shared" si="60"/>
        <v>6091</v>
      </c>
      <c r="I319" s="124">
        <f t="shared" si="60"/>
        <v>1657</v>
      </c>
      <c r="J319" s="115">
        <f t="shared" si="60"/>
        <v>6428</v>
      </c>
      <c r="K319" s="124">
        <f t="shared" si="60"/>
        <v>1854</v>
      </c>
      <c r="L319" s="124">
        <f t="shared" si="60"/>
        <v>8282</v>
      </c>
    </row>
    <row r="320" spans="1:12" ht="14.1" customHeight="1">
      <c r="A320" s="105"/>
      <c r="B320" s="16"/>
      <c r="C320" s="17"/>
      <c r="D320" s="71"/>
      <c r="E320" s="71"/>
      <c r="F320" s="66"/>
      <c r="G320" s="71"/>
      <c r="H320" s="66"/>
      <c r="I320" s="71"/>
      <c r="J320" s="66"/>
      <c r="K320" s="71"/>
      <c r="L320" s="71"/>
    </row>
    <row r="321" spans="1:12" ht="14.1" customHeight="1">
      <c r="A321" s="105"/>
      <c r="B321" s="18">
        <v>45</v>
      </c>
      <c r="C321" s="17" t="s">
        <v>92</v>
      </c>
      <c r="D321" s="71"/>
      <c r="E321" s="71"/>
      <c r="F321" s="66"/>
      <c r="G321" s="71"/>
      <c r="H321" s="66"/>
      <c r="I321" s="71"/>
      <c r="J321" s="66"/>
      <c r="K321" s="71"/>
      <c r="L321" s="71"/>
    </row>
    <row r="322" spans="1:12" ht="14.1" customHeight="1">
      <c r="A322" s="105"/>
      <c r="B322" s="16" t="s">
        <v>127</v>
      </c>
      <c r="C322" s="17" t="s">
        <v>22</v>
      </c>
      <c r="D322" s="122">
        <v>4811</v>
      </c>
      <c r="E322" s="132">
        <v>0</v>
      </c>
      <c r="F322" s="117">
        <v>8406</v>
      </c>
      <c r="G322" s="132">
        <v>0</v>
      </c>
      <c r="H322" s="116">
        <v>8406</v>
      </c>
      <c r="I322" s="132">
        <v>0</v>
      </c>
      <c r="J322" s="116">
        <v>9575</v>
      </c>
      <c r="K322" s="132">
        <v>0</v>
      </c>
      <c r="L322" s="99">
        <f>SUM(J322:K322)</f>
        <v>9575</v>
      </c>
    </row>
    <row r="323" spans="1:12" ht="14.1" customHeight="1">
      <c r="A323" s="105" t="s">
        <v>14</v>
      </c>
      <c r="B323" s="18">
        <v>45</v>
      </c>
      <c r="C323" s="17" t="s">
        <v>92</v>
      </c>
      <c r="D323" s="169">
        <f t="shared" ref="D323:L323" si="61">SUM(D322:D322)</f>
        <v>4811</v>
      </c>
      <c r="E323" s="131">
        <f t="shared" si="61"/>
        <v>0</v>
      </c>
      <c r="F323" s="169">
        <f t="shared" si="61"/>
        <v>8406</v>
      </c>
      <c r="G323" s="128">
        <f t="shared" si="61"/>
        <v>0</v>
      </c>
      <c r="H323" s="169">
        <f t="shared" si="61"/>
        <v>8406</v>
      </c>
      <c r="I323" s="128">
        <f t="shared" si="61"/>
        <v>0</v>
      </c>
      <c r="J323" s="123">
        <f t="shared" si="61"/>
        <v>9575</v>
      </c>
      <c r="K323" s="128">
        <f t="shared" si="61"/>
        <v>0</v>
      </c>
      <c r="L323" s="123">
        <f t="shared" si="61"/>
        <v>9575</v>
      </c>
    </row>
    <row r="324" spans="1:12" ht="14.1" customHeight="1">
      <c r="A324" s="105"/>
      <c r="B324" s="18"/>
      <c r="C324" s="17"/>
      <c r="D324" s="73"/>
      <c r="E324" s="73"/>
      <c r="F324" s="67"/>
      <c r="G324" s="73"/>
      <c r="H324" s="73"/>
      <c r="I324" s="73"/>
      <c r="J324" s="73"/>
      <c r="K324" s="73"/>
      <c r="L324" s="73"/>
    </row>
    <row r="325" spans="1:12" ht="14.1" customHeight="1">
      <c r="A325" s="105"/>
      <c r="B325" s="18">
        <v>46</v>
      </c>
      <c r="C325" s="17" t="s">
        <v>94</v>
      </c>
      <c r="D325" s="73"/>
      <c r="E325" s="73"/>
      <c r="F325" s="67"/>
      <c r="G325" s="73"/>
      <c r="H325" s="73"/>
      <c r="I325" s="73"/>
      <c r="J325" s="73"/>
      <c r="K325" s="73"/>
      <c r="L325" s="73"/>
    </row>
    <row r="326" spans="1:12" ht="14.1" customHeight="1">
      <c r="A326" s="105"/>
      <c r="B326" s="16" t="s">
        <v>128</v>
      </c>
      <c r="C326" s="17" t="s">
        <v>22</v>
      </c>
      <c r="D326" s="126">
        <v>394</v>
      </c>
      <c r="E326" s="134">
        <v>0</v>
      </c>
      <c r="F326" s="154">
        <v>660</v>
      </c>
      <c r="G326" s="134">
        <v>0</v>
      </c>
      <c r="H326" s="155">
        <v>660</v>
      </c>
      <c r="I326" s="134">
        <v>0</v>
      </c>
      <c r="J326" s="155">
        <v>1752</v>
      </c>
      <c r="K326" s="134">
        <v>0</v>
      </c>
      <c r="L326" s="155">
        <f>SUM(J326:K326)</f>
        <v>1752</v>
      </c>
    </row>
    <row r="327" spans="1:12" ht="14.1" customHeight="1">
      <c r="A327" s="105" t="s">
        <v>14</v>
      </c>
      <c r="B327" s="18">
        <v>46</v>
      </c>
      <c r="C327" s="17" t="s">
        <v>94</v>
      </c>
      <c r="D327" s="154">
        <f t="shared" ref="D327:L327" si="62">SUM(D326:D326)</f>
        <v>394</v>
      </c>
      <c r="E327" s="130">
        <f t="shared" si="62"/>
        <v>0</v>
      </c>
      <c r="F327" s="154">
        <f t="shared" si="62"/>
        <v>660</v>
      </c>
      <c r="G327" s="130">
        <f t="shared" si="62"/>
        <v>0</v>
      </c>
      <c r="H327" s="154">
        <f t="shared" si="62"/>
        <v>660</v>
      </c>
      <c r="I327" s="130">
        <f t="shared" si="62"/>
        <v>0</v>
      </c>
      <c r="J327" s="154">
        <f t="shared" si="62"/>
        <v>1752</v>
      </c>
      <c r="K327" s="130">
        <f t="shared" si="62"/>
        <v>0</v>
      </c>
      <c r="L327" s="154">
        <f t="shared" si="62"/>
        <v>1752</v>
      </c>
    </row>
    <row r="328" spans="1:12" ht="14.1" customHeight="1">
      <c r="A328" s="105"/>
      <c r="B328" s="16"/>
      <c r="C328" s="17"/>
      <c r="D328" s="71"/>
      <c r="E328" s="71"/>
      <c r="F328" s="66"/>
      <c r="G328" s="71"/>
      <c r="H328" s="71"/>
      <c r="I328" s="71"/>
      <c r="J328" s="71"/>
      <c r="K328" s="71"/>
      <c r="L328" s="71"/>
    </row>
    <row r="329" spans="1:12" ht="14.1" customHeight="1">
      <c r="A329" s="105"/>
      <c r="B329" s="18">
        <v>47</v>
      </c>
      <c r="C329" s="17" t="s">
        <v>96</v>
      </c>
      <c r="D329" s="71"/>
      <c r="E329" s="71"/>
      <c r="F329" s="66"/>
      <c r="G329" s="71"/>
      <c r="H329" s="71"/>
      <c r="I329" s="71"/>
      <c r="J329" s="71"/>
      <c r="K329" s="71"/>
      <c r="L329" s="71"/>
    </row>
    <row r="330" spans="1:12" ht="14.1" customHeight="1">
      <c r="A330" s="105"/>
      <c r="B330" s="16" t="s">
        <v>129</v>
      </c>
      <c r="C330" s="17" t="s">
        <v>22</v>
      </c>
      <c r="D330" s="122">
        <v>317</v>
      </c>
      <c r="E330" s="132">
        <v>0</v>
      </c>
      <c r="F330" s="117">
        <v>508</v>
      </c>
      <c r="G330" s="132">
        <v>0</v>
      </c>
      <c r="H330" s="116">
        <v>508</v>
      </c>
      <c r="I330" s="132">
        <v>0</v>
      </c>
      <c r="J330" s="116">
        <v>564</v>
      </c>
      <c r="K330" s="132">
        <v>0</v>
      </c>
      <c r="L330" s="116">
        <f>SUM(J330:K330)</f>
        <v>564</v>
      </c>
    </row>
    <row r="331" spans="1:12" ht="14.1" customHeight="1">
      <c r="A331" s="105" t="s">
        <v>14</v>
      </c>
      <c r="B331" s="18">
        <v>47</v>
      </c>
      <c r="C331" s="17" t="s">
        <v>96</v>
      </c>
      <c r="D331" s="123">
        <f t="shared" ref="D331:L331" si="63">SUM(D330:D330)</f>
        <v>317</v>
      </c>
      <c r="E331" s="128">
        <f t="shared" si="63"/>
        <v>0</v>
      </c>
      <c r="F331" s="123">
        <f t="shared" si="63"/>
        <v>508</v>
      </c>
      <c r="G331" s="128">
        <f t="shared" si="63"/>
        <v>0</v>
      </c>
      <c r="H331" s="123">
        <f t="shared" si="63"/>
        <v>508</v>
      </c>
      <c r="I331" s="128">
        <f t="shared" si="63"/>
        <v>0</v>
      </c>
      <c r="J331" s="123">
        <f t="shared" si="63"/>
        <v>564</v>
      </c>
      <c r="K331" s="128">
        <f t="shared" si="63"/>
        <v>0</v>
      </c>
      <c r="L331" s="123">
        <f t="shared" si="63"/>
        <v>564</v>
      </c>
    </row>
    <row r="332" spans="1:12" ht="14.1" customHeight="1">
      <c r="A332" s="105"/>
      <c r="B332" s="16"/>
      <c r="C332" s="17"/>
      <c r="D332" s="71"/>
      <c r="E332" s="71"/>
      <c r="F332" s="66"/>
      <c r="G332" s="71"/>
      <c r="H332" s="71"/>
      <c r="I332" s="71"/>
      <c r="J332" s="71"/>
      <c r="K332" s="71"/>
      <c r="L332" s="71"/>
    </row>
    <row r="333" spans="1:12" ht="14.1" customHeight="1">
      <c r="A333" s="105"/>
      <c r="B333" s="18">
        <v>48</v>
      </c>
      <c r="C333" s="17" t="s">
        <v>98</v>
      </c>
      <c r="D333" s="73"/>
      <c r="E333" s="73"/>
      <c r="F333" s="67"/>
      <c r="G333" s="73"/>
      <c r="H333" s="73"/>
      <c r="I333" s="73"/>
      <c r="J333" s="73"/>
      <c r="K333" s="73"/>
      <c r="L333" s="73"/>
    </row>
    <row r="334" spans="1:12" ht="14.1" customHeight="1">
      <c r="A334" s="105"/>
      <c r="B334" s="16" t="s">
        <v>130</v>
      </c>
      <c r="C334" s="17" t="s">
        <v>22</v>
      </c>
      <c r="D334" s="125">
        <v>1304</v>
      </c>
      <c r="E334" s="133">
        <v>0</v>
      </c>
      <c r="F334" s="98">
        <v>2233</v>
      </c>
      <c r="G334" s="133">
        <v>0</v>
      </c>
      <c r="H334" s="99">
        <v>2233</v>
      </c>
      <c r="I334" s="133">
        <v>0</v>
      </c>
      <c r="J334" s="99">
        <v>2546</v>
      </c>
      <c r="K334" s="133">
        <v>0</v>
      </c>
      <c r="L334" s="99">
        <f>SUM(J334:K334)</f>
        <v>2546</v>
      </c>
    </row>
    <row r="335" spans="1:12" ht="14.1" customHeight="1">
      <c r="A335" s="105" t="s">
        <v>14</v>
      </c>
      <c r="B335" s="18">
        <v>48</v>
      </c>
      <c r="C335" s="17" t="s">
        <v>98</v>
      </c>
      <c r="D335" s="154">
        <f t="shared" ref="D335:L335" si="64">SUM(D334:D334)</f>
        <v>1304</v>
      </c>
      <c r="E335" s="130">
        <f t="shared" si="64"/>
        <v>0</v>
      </c>
      <c r="F335" s="154">
        <f t="shared" si="64"/>
        <v>2233</v>
      </c>
      <c r="G335" s="130">
        <f t="shared" si="64"/>
        <v>0</v>
      </c>
      <c r="H335" s="154">
        <f t="shared" si="64"/>
        <v>2233</v>
      </c>
      <c r="I335" s="130">
        <f t="shared" si="64"/>
        <v>0</v>
      </c>
      <c r="J335" s="154">
        <f t="shared" si="64"/>
        <v>2546</v>
      </c>
      <c r="K335" s="130">
        <f t="shared" si="64"/>
        <v>0</v>
      </c>
      <c r="L335" s="154">
        <f t="shared" si="64"/>
        <v>2546</v>
      </c>
    </row>
    <row r="336" spans="1:12" ht="25.5">
      <c r="A336" s="105" t="s">
        <v>14</v>
      </c>
      <c r="B336" s="18">
        <v>66</v>
      </c>
      <c r="C336" s="17" t="s">
        <v>223</v>
      </c>
      <c r="D336" s="124">
        <f t="shared" ref="D336:L336" si="65">D335+D331+D327+D319+D323</f>
        <v>12446</v>
      </c>
      <c r="E336" s="124">
        <f t="shared" si="65"/>
        <v>1298</v>
      </c>
      <c r="F336" s="115">
        <f t="shared" si="65"/>
        <v>17898</v>
      </c>
      <c r="G336" s="124">
        <f t="shared" si="65"/>
        <v>1657</v>
      </c>
      <c r="H336" s="124">
        <f t="shared" si="65"/>
        <v>17898</v>
      </c>
      <c r="I336" s="124">
        <f t="shared" si="65"/>
        <v>1657</v>
      </c>
      <c r="J336" s="115">
        <f t="shared" si="65"/>
        <v>20865</v>
      </c>
      <c r="K336" s="124">
        <f t="shared" si="65"/>
        <v>1854</v>
      </c>
      <c r="L336" s="124">
        <f t="shared" si="65"/>
        <v>22719</v>
      </c>
    </row>
    <row r="337" spans="1:12" ht="14.1" customHeight="1">
      <c r="A337" s="105"/>
      <c r="B337" s="18"/>
      <c r="C337" s="17"/>
      <c r="D337" s="73"/>
      <c r="E337" s="73"/>
      <c r="F337" s="73"/>
      <c r="G337" s="73"/>
      <c r="H337" s="73"/>
      <c r="I337" s="73"/>
      <c r="J337" s="73"/>
      <c r="K337" s="73"/>
      <c r="L337" s="73"/>
    </row>
    <row r="338" spans="1:12" ht="25.5">
      <c r="A338" s="105"/>
      <c r="B338" s="18">
        <v>67</v>
      </c>
      <c r="C338" s="17" t="s">
        <v>356</v>
      </c>
      <c r="D338" s="66"/>
      <c r="E338" s="66"/>
      <c r="F338" s="66"/>
      <c r="G338" s="66"/>
      <c r="H338" s="66"/>
      <c r="I338" s="66"/>
      <c r="J338" s="66"/>
      <c r="K338" s="66"/>
      <c r="L338" s="66"/>
    </row>
    <row r="339" spans="1:12" ht="14.1" customHeight="1">
      <c r="A339" s="105"/>
      <c r="B339" s="18">
        <v>44</v>
      </c>
      <c r="C339" s="17" t="s">
        <v>89</v>
      </c>
      <c r="D339" s="67"/>
      <c r="E339" s="67"/>
      <c r="F339" s="67"/>
      <c r="G339" s="67"/>
      <c r="H339" s="67"/>
      <c r="I339" s="67"/>
      <c r="J339" s="67"/>
      <c r="K339" s="67"/>
      <c r="L339" s="67"/>
    </row>
    <row r="340" spans="1:12" ht="14.1" customHeight="1">
      <c r="A340" s="105"/>
      <c r="B340" s="16" t="s">
        <v>131</v>
      </c>
      <c r="C340" s="17" t="s">
        <v>22</v>
      </c>
      <c r="D340" s="119">
        <v>4544</v>
      </c>
      <c r="E340" s="133">
        <v>0</v>
      </c>
      <c r="F340" s="98">
        <v>4200</v>
      </c>
      <c r="G340" s="133">
        <v>0</v>
      </c>
      <c r="H340" s="99">
        <v>4200</v>
      </c>
      <c r="I340" s="133">
        <v>0</v>
      </c>
      <c r="J340" s="99">
        <v>4788</v>
      </c>
      <c r="K340" s="133">
        <v>0</v>
      </c>
      <c r="L340" s="99">
        <f>SUM(J340:K340)</f>
        <v>4788</v>
      </c>
    </row>
    <row r="341" spans="1:12" ht="14.1" customHeight="1">
      <c r="A341" s="105"/>
      <c r="B341" s="16" t="s">
        <v>132</v>
      </c>
      <c r="C341" s="17" t="s">
        <v>27</v>
      </c>
      <c r="D341" s="119">
        <v>142</v>
      </c>
      <c r="E341" s="133">
        <v>0</v>
      </c>
      <c r="F341" s="98">
        <v>212</v>
      </c>
      <c r="G341" s="133">
        <v>0</v>
      </c>
      <c r="H341" s="99">
        <v>212</v>
      </c>
      <c r="I341" s="133">
        <v>0</v>
      </c>
      <c r="J341" s="133">
        <v>0</v>
      </c>
      <c r="K341" s="133">
        <v>0</v>
      </c>
      <c r="L341" s="133">
        <f>SUM(J341:K341)</f>
        <v>0</v>
      </c>
    </row>
    <row r="342" spans="1:12" ht="14.1" customHeight="1">
      <c r="A342" s="105"/>
      <c r="B342" s="16" t="s">
        <v>228</v>
      </c>
      <c r="C342" s="17" t="s">
        <v>29</v>
      </c>
      <c r="D342" s="129">
        <v>0</v>
      </c>
      <c r="E342" s="133">
        <v>0</v>
      </c>
      <c r="F342" s="99">
        <v>1</v>
      </c>
      <c r="G342" s="133">
        <v>0</v>
      </c>
      <c r="H342" s="99">
        <v>1</v>
      </c>
      <c r="I342" s="133">
        <v>0</v>
      </c>
      <c r="J342" s="133">
        <v>0</v>
      </c>
      <c r="K342" s="133">
        <v>0</v>
      </c>
      <c r="L342" s="133">
        <f>SUM(J342:K342)</f>
        <v>0</v>
      </c>
    </row>
    <row r="343" spans="1:12" ht="14.1" customHeight="1">
      <c r="A343" s="105"/>
      <c r="B343" s="16" t="s">
        <v>133</v>
      </c>
      <c r="C343" s="17" t="s">
        <v>31</v>
      </c>
      <c r="D343" s="98">
        <v>12</v>
      </c>
      <c r="E343" s="133">
        <v>0</v>
      </c>
      <c r="F343" s="99">
        <v>1</v>
      </c>
      <c r="G343" s="133">
        <v>0</v>
      </c>
      <c r="H343" s="99">
        <v>1</v>
      </c>
      <c r="I343" s="133">
        <v>0</v>
      </c>
      <c r="J343" s="133">
        <v>0</v>
      </c>
      <c r="K343" s="133">
        <v>0</v>
      </c>
      <c r="L343" s="133">
        <f>SUM(J343:K343)</f>
        <v>0</v>
      </c>
    </row>
    <row r="344" spans="1:12" ht="14.1" customHeight="1">
      <c r="A344" s="107" t="s">
        <v>14</v>
      </c>
      <c r="B344" s="50">
        <v>44</v>
      </c>
      <c r="C344" s="45" t="s">
        <v>89</v>
      </c>
      <c r="D344" s="115">
        <f t="shared" ref="D344:L344" si="66">SUM(D340:D343)</f>
        <v>4698</v>
      </c>
      <c r="E344" s="131">
        <f t="shared" si="66"/>
        <v>0</v>
      </c>
      <c r="F344" s="115">
        <f t="shared" si="66"/>
        <v>4414</v>
      </c>
      <c r="G344" s="131">
        <f t="shared" si="66"/>
        <v>0</v>
      </c>
      <c r="H344" s="115">
        <f t="shared" si="66"/>
        <v>4414</v>
      </c>
      <c r="I344" s="131">
        <f t="shared" si="66"/>
        <v>0</v>
      </c>
      <c r="J344" s="115">
        <f t="shared" si="66"/>
        <v>4788</v>
      </c>
      <c r="K344" s="131">
        <f t="shared" si="66"/>
        <v>0</v>
      </c>
      <c r="L344" s="115">
        <f t="shared" si="66"/>
        <v>4788</v>
      </c>
    </row>
    <row r="345" spans="1:12" ht="1.5" customHeight="1">
      <c r="A345" s="105"/>
      <c r="B345" s="18"/>
      <c r="C345" s="17"/>
      <c r="D345" s="73"/>
      <c r="E345" s="73"/>
      <c r="F345" s="73"/>
      <c r="G345" s="73"/>
      <c r="H345" s="73"/>
      <c r="I345" s="73"/>
      <c r="J345" s="73"/>
      <c r="K345" s="73"/>
      <c r="L345" s="73"/>
    </row>
    <row r="346" spans="1:12" ht="13.5" customHeight="1">
      <c r="A346" s="105"/>
      <c r="B346" s="18">
        <v>46</v>
      </c>
      <c r="C346" s="17" t="s">
        <v>94</v>
      </c>
      <c r="D346" s="71"/>
      <c r="E346" s="73"/>
      <c r="F346" s="71"/>
      <c r="G346" s="73"/>
      <c r="H346" s="71"/>
      <c r="I346" s="73"/>
      <c r="J346" s="71"/>
      <c r="K346" s="73"/>
      <c r="L346" s="71"/>
    </row>
    <row r="347" spans="1:12" ht="13.5" customHeight="1">
      <c r="A347" s="105"/>
      <c r="B347" s="16" t="s">
        <v>134</v>
      </c>
      <c r="C347" s="17" t="s">
        <v>22</v>
      </c>
      <c r="D347" s="122">
        <v>2076</v>
      </c>
      <c r="E347" s="133">
        <v>0</v>
      </c>
      <c r="F347" s="116">
        <v>3127</v>
      </c>
      <c r="G347" s="133">
        <v>0</v>
      </c>
      <c r="H347" s="99">
        <v>3127</v>
      </c>
      <c r="I347" s="133">
        <v>0</v>
      </c>
      <c r="J347" s="99">
        <v>3565</v>
      </c>
      <c r="K347" s="133">
        <v>0</v>
      </c>
      <c r="L347" s="116">
        <f>SUM(J347:K347)</f>
        <v>3565</v>
      </c>
    </row>
    <row r="348" spans="1:12" ht="13.5" customHeight="1">
      <c r="A348" s="105" t="s">
        <v>14</v>
      </c>
      <c r="B348" s="18">
        <v>46</v>
      </c>
      <c r="C348" s="17" t="s">
        <v>94</v>
      </c>
      <c r="D348" s="115">
        <f t="shared" ref="D348:L348" si="67">SUM(D347:D347)</f>
        <v>2076</v>
      </c>
      <c r="E348" s="131">
        <f t="shared" si="67"/>
        <v>0</v>
      </c>
      <c r="F348" s="115">
        <f t="shared" si="67"/>
        <v>3127</v>
      </c>
      <c r="G348" s="131">
        <f t="shared" si="67"/>
        <v>0</v>
      </c>
      <c r="H348" s="115">
        <f t="shared" si="67"/>
        <v>3127</v>
      </c>
      <c r="I348" s="131">
        <f t="shared" si="67"/>
        <v>0</v>
      </c>
      <c r="J348" s="115">
        <f t="shared" si="67"/>
        <v>3565</v>
      </c>
      <c r="K348" s="131">
        <f t="shared" si="67"/>
        <v>0</v>
      </c>
      <c r="L348" s="115">
        <f t="shared" si="67"/>
        <v>3565</v>
      </c>
    </row>
    <row r="349" spans="1:12" ht="13.5" customHeight="1">
      <c r="A349" s="105"/>
      <c r="B349" s="16"/>
      <c r="C349" s="17"/>
      <c r="D349" s="71"/>
      <c r="E349" s="73"/>
      <c r="F349" s="71"/>
      <c r="G349" s="73"/>
      <c r="H349" s="73"/>
      <c r="I349" s="73"/>
      <c r="J349" s="73"/>
      <c r="K349" s="73"/>
      <c r="L349" s="71"/>
    </row>
    <row r="350" spans="1:12" ht="13.5" customHeight="1">
      <c r="A350" s="105"/>
      <c r="B350" s="18">
        <v>47</v>
      </c>
      <c r="C350" s="17" t="s">
        <v>96</v>
      </c>
      <c r="D350" s="71"/>
      <c r="E350" s="73"/>
      <c r="F350" s="71"/>
      <c r="G350" s="73"/>
      <c r="H350" s="73"/>
      <c r="I350" s="73"/>
      <c r="J350" s="73"/>
      <c r="K350" s="73"/>
      <c r="L350" s="71"/>
    </row>
    <row r="351" spans="1:12" ht="13.5" customHeight="1">
      <c r="A351" s="105"/>
      <c r="B351" s="16" t="s">
        <v>135</v>
      </c>
      <c r="C351" s="17" t="s">
        <v>22</v>
      </c>
      <c r="D351" s="125">
        <v>1069</v>
      </c>
      <c r="E351" s="133">
        <v>0</v>
      </c>
      <c r="F351" s="99">
        <v>1553</v>
      </c>
      <c r="G351" s="133">
        <v>0</v>
      </c>
      <c r="H351" s="99">
        <v>1553</v>
      </c>
      <c r="I351" s="133">
        <v>0</v>
      </c>
      <c r="J351" s="99">
        <v>1752</v>
      </c>
      <c r="K351" s="133">
        <v>0</v>
      </c>
      <c r="L351" s="99">
        <f>SUM(J351:K351)</f>
        <v>1752</v>
      </c>
    </row>
    <row r="352" spans="1:12" ht="13.5" customHeight="1">
      <c r="A352" s="105" t="s">
        <v>14</v>
      </c>
      <c r="B352" s="18">
        <v>47</v>
      </c>
      <c r="C352" s="17" t="s">
        <v>96</v>
      </c>
      <c r="D352" s="115">
        <f t="shared" ref="D352:L352" si="68">SUM(D351:D351)</f>
        <v>1069</v>
      </c>
      <c r="E352" s="131">
        <f t="shared" si="68"/>
        <v>0</v>
      </c>
      <c r="F352" s="115">
        <f t="shared" si="68"/>
        <v>1553</v>
      </c>
      <c r="G352" s="131">
        <f t="shared" si="68"/>
        <v>0</v>
      </c>
      <c r="H352" s="115">
        <f t="shared" si="68"/>
        <v>1553</v>
      </c>
      <c r="I352" s="131">
        <f t="shared" si="68"/>
        <v>0</v>
      </c>
      <c r="J352" s="115">
        <f t="shared" si="68"/>
        <v>1752</v>
      </c>
      <c r="K352" s="131">
        <f t="shared" si="68"/>
        <v>0</v>
      </c>
      <c r="L352" s="115">
        <f t="shared" si="68"/>
        <v>1752</v>
      </c>
    </row>
    <row r="353" spans="1:12" ht="13.5" customHeight="1">
      <c r="A353" s="105"/>
      <c r="B353" s="16"/>
      <c r="C353" s="17"/>
      <c r="D353" s="73"/>
      <c r="E353" s="73"/>
      <c r="F353" s="73"/>
      <c r="G353" s="73"/>
      <c r="H353" s="73"/>
      <c r="I353" s="73"/>
      <c r="J353" s="73"/>
      <c r="K353" s="73"/>
      <c r="L353" s="73"/>
    </row>
    <row r="354" spans="1:12" ht="13.5" customHeight="1">
      <c r="A354" s="105"/>
      <c r="B354" s="18">
        <v>48</v>
      </c>
      <c r="C354" s="17" t="s">
        <v>98</v>
      </c>
      <c r="D354" s="73"/>
      <c r="E354" s="73"/>
      <c r="F354" s="73"/>
      <c r="G354" s="73"/>
      <c r="H354" s="73"/>
      <c r="I354" s="73"/>
      <c r="J354" s="73"/>
      <c r="K354" s="73"/>
      <c r="L354" s="73"/>
    </row>
    <row r="355" spans="1:12" ht="13.5" customHeight="1">
      <c r="A355" s="105"/>
      <c r="B355" s="16" t="s">
        <v>136</v>
      </c>
      <c r="C355" s="17" t="s">
        <v>22</v>
      </c>
      <c r="D355" s="125">
        <v>1379</v>
      </c>
      <c r="E355" s="133">
        <v>0</v>
      </c>
      <c r="F355" s="99">
        <v>2536</v>
      </c>
      <c r="G355" s="133">
        <v>0</v>
      </c>
      <c r="H355" s="99">
        <v>2536</v>
      </c>
      <c r="I355" s="133">
        <v>0</v>
      </c>
      <c r="J355" s="99">
        <v>2891</v>
      </c>
      <c r="K355" s="133">
        <v>0</v>
      </c>
      <c r="L355" s="99">
        <f>SUM(J355:K355)</f>
        <v>2891</v>
      </c>
    </row>
    <row r="356" spans="1:12" ht="13.5" customHeight="1">
      <c r="A356" s="105" t="s">
        <v>14</v>
      </c>
      <c r="B356" s="18">
        <v>48</v>
      </c>
      <c r="C356" s="17" t="s">
        <v>98</v>
      </c>
      <c r="D356" s="141">
        <f t="shared" ref="D356:L356" si="69">SUM(D355:D355)</f>
        <v>1379</v>
      </c>
      <c r="E356" s="135">
        <f t="shared" si="69"/>
        <v>0</v>
      </c>
      <c r="F356" s="141">
        <f t="shared" si="69"/>
        <v>2536</v>
      </c>
      <c r="G356" s="135">
        <f t="shared" si="69"/>
        <v>0</v>
      </c>
      <c r="H356" s="141">
        <f t="shared" si="69"/>
        <v>2536</v>
      </c>
      <c r="I356" s="135">
        <f t="shared" si="69"/>
        <v>0</v>
      </c>
      <c r="J356" s="141">
        <f t="shared" si="69"/>
        <v>2891</v>
      </c>
      <c r="K356" s="135">
        <f t="shared" si="69"/>
        <v>0</v>
      </c>
      <c r="L356" s="141">
        <f t="shared" si="69"/>
        <v>2891</v>
      </c>
    </row>
    <row r="357" spans="1:12" ht="25.5">
      <c r="A357" s="105" t="s">
        <v>14</v>
      </c>
      <c r="B357" s="18">
        <v>67</v>
      </c>
      <c r="C357" s="17" t="s">
        <v>439</v>
      </c>
      <c r="D357" s="115">
        <f t="shared" ref="D357:L357" si="70">D356+D352+D348+D344</f>
        <v>9222</v>
      </c>
      <c r="E357" s="131">
        <f t="shared" si="70"/>
        <v>0</v>
      </c>
      <c r="F357" s="115">
        <f t="shared" si="70"/>
        <v>11630</v>
      </c>
      <c r="G357" s="131">
        <f t="shared" si="70"/>
        <v>0</v>
      </c>
      <c r="H357" s="115">
        <f t="shared" si="70"/>
        <v>11630</v>
      </c>
      <c r="I357" s="131">
        <f t="shared" si="70"/>
        <v>0</v>
      </c>
      <c r="J357" s="115">
        <f t="shared" si="70"/>
        <v>12996</v>
      </c>
      <c r="K357" s="131">
        <f t="shared" si="70"/>
        <v>0</v>
      </c>
      <c r="L357" s="115">
        <f t="shared" si="70"/>
        <v>12996</v>
      </c>
    </row>
    <row r="358" spans="1:12" ht="13.5" customHeight="1">
      <c r="A358" s="105"/>
      <c r="B358" s="18"/>
      <c r="C358" s="17"/>
      <c r="D358" s="73"/>
      <c r="E358" s="73"/>
      <c r="F358" s="73"/>
      <c r="G358" s="73"/>
      <c r="H358" s="73"/>
      <c r="I358" s="73"/>
      <c r="J358" s="73"/>
      <c r="K358" s="73"/>
      <c r="L358" s="73"/>
    </row>
    <row r="359" spans="1:12" ht="25.5">
      <c r="A359" s="105"/>
      <c r="B359" s="18">
        <v>69</v>
      </c>
      <c r="C359" s="17" t="s">
        <v>440</v>
      </c>
      <c r="D359" s="73"/>
      <c r="E359" s="73"/>
      <c r="F359" s="73"/>
      <c r="G359" s="73"/>
      <c r="H359" s="73"/>
      <c r="I359" s="73"/>
      <c r="J359" s="73"/>
      <c r="K359" s="73"/>
      <c r="L359" s="73"/>
    </row>
    <row r="360" spans="1:12" ht="13.5" customHeight="1">
      <c r="A360" s="105"/>
      <c r="B360" s="16" t="s">
        <v>137</v>
      </c>
      <c r="C360" s="17" t="s">
        <v>22</v>
      </c>
      <c r="D360" s="125">
        <v>6469</v>
      </c>
      <c r="E360" s="125">
        <v>859</v>
      </c>
      <c r="F360" s="99">
        <v>5471</v>
      </c>
      <c r="G360" s="125">
        <v>1019</v>
      </c>
      <c r="H360" s="125">
        <v>5471</v>
      </c>
      <c r="I360" s="125">
        <v>1019</v>
      </c>
      <c r="J360" s="99">
        <v>6237</v>
      </c>
      <c r="K360" s="125">
        <v>2069</v>
      </c>
      <c r="L360" s="73">
        <f>SUM(J360:K360)</f>
        <v>8306</v>
      </c>
    </row>
    <row r="361" spans="1:12" ht="13.5" customHeight="1">
      <c r="A361" s="105"/>
      <c r="B361" s="16" t="s">
        <v>138</v>
      </c>
      <c r="C361" s="17" t="s">
        <v>25</v>
      </c>
      <c r="D361" s="127">
        <v>0</v>
      </c>
      <c r="E361" s="125">
        <v>37</v>
      </c>
      <c r="F361" s="133">
        <v>0</v>
      </c>
      <c r="G361" s="125">
        <v>37</v>
      </c>
      <c r="H361" s="133">
        <v>0</v>
      </c>
      <c r="I361" s="125">
        <v>37</v>
      </c>
      <c r="J361" s="133">
        <v>0</v>
      </c>
      <c r="K361" s="125">
        <v>37</v>
      </c>
      <c r="L361" s="73">
        <f>SUM(J361:K361)</f>
        <v>37</v>
      </c>
    </row>
    <row r="362" spans="1:12" ht="13.5" customHeight="1">
      <c r="A362" s="105"/>
      <c r="B362" s="16" t="s">
        <v>139</v>
      </c>
      <c r="C362" s="17" t="s">
        <v>27</v>
      </c>
      <c r="D362" s="133">
        <v>0</v>
      </c>
      <c r="E362" s="122">
        <v>72</v>
      </c>
      <c r="F362" s="116">
        <v>1</v>
      </c>
      <c r="G362" s="122">
        <v>81</v>
      </c>
      <c r="H362" s="116">
        <v>1</v>
      </c>
      <c r="I362" s="122">
        <v>81</v>
      </c>
      <c r="J362" s="132">
        <v>0</v>
      </c>
      <c r="K362" s="122">
        <v>81</v>
      </c>
      <c r="L362" s="71">
        <f>SUM(J362:K362)</f>
        <v>81</v>
      </c>
    </row>
    <row r="363" spans="1:12" ht="25.5">
      <c r="A363" s="105" t="s">
        <v>14</v>
      </c>
      <c r="B363" s="18">
        <v>69</v>
      </c>
      <c r="C363" s="17" t="s">
        <v>440</v>
      </c>
      <c r="D363" s="124">
        <f t="shared" ref="D363:L363" si="71">SUM(D360:D362)</f>
        <v>6469</v>
      </c>
      <c r="E363" s="124">
        <f t="shared" si="71"/>
        <v>968</v>
      </c>
      <c r="F363" s="115">
        <f t="shared" si="71"/>
        <v>5472</v>
      </c>
      <c r="G363" s="124">
        <f t="shared" si="71"/>
        <v>1137</v>
      </c>
      <c r="H363" s="124">
        <f t="shared" si="71"/>
        <v>5472</v>
      </c>
      <c r="I363" s="124">
        <f t="shared" si="71"/>
        <v>1137</v>
      </c>
      <c r="J363" s="115">
        <f t="shared" si="71"/>
        <v>6237</v>
      </c>
      <c r="K363" s="124">
        <f t="shared" si="71"/>
        <v>2187</v>
      </c>
      <c r="L363" s="124">
        <f t="shared" si="71"/>
        <v>8424</v>
      </c>
    </row>
    <row r="364" spans="1:12" ht="13.5" customHeight="1">
      <c r="A364" s="105"/>
      <c r="B364" s="16"/>
      <c r="C364" s="17"/>
      <c r="D364" s="71"/>
      <c r="E364" s="71"/>
      <c r="F364" s="71"/>
      <c r="G364" s="71"/>
      <c r="H364" s="71"/>
      <c r="I364" s="71"/>
      <c r="J364" s="71"/>
      <c r="K364" s="71"/>
      <c r="L364" s="71"/>
    </row>
    <row r="365" spans="1:12" ht="25.5">
      <c r="A365" s="105"/>
      <c r="B365" s="18">
        <v>84</v>
      </c>
      <c r="C365" s="17" t="s">
        <v>224</v>
      </c>
      <c r="D365" s="71"/>
      <c r="E365" s="71"/>
      <c r="F365" s="71"/>
      <c r="G365" s="71"/>
      <c r="H365" s="71"/>
      <c r="I365" s="71"/>
      <c r="J365" s="71"/>
      <c r="K365" s="71"/>
      <c r="L365" s="71"/>
    </row>
    <row r="366" spans="1:12" ht="13.5" customHeight="1">
      <c r="A366" s="105"/>
      <c r="B366" s="16" t="s">
        <v>140</v>
      </c>
      <c r="C366" s="17" t="s">
        <v>22</v>
      </c>
      <c r="D366" s="122">
        <v>1174</v>
      </c>
      <c r="E366" s="132">
        <v>0</v>
      </c>
      <c r="F366" s="122">
        <v>1000</v>
      </c>
      <c r="G366" s="132">
        <v>0</v>
      </c>
      <c r="H366" s="116">
        <v>1000</v>
      </c>
      <c r="I366" s="132">
        <v>0</v>
      </c>
      <c r="J366" s="132">
        <v>0</v>
      </c>
      <c r="K366" s="132">
        <v>0</v>
      </c>
      <c r="L366" s="132">
        <f t="shared" ref="L366:L371" si="72">SUM(J366:K366)</f>
        <v>0</v>
      </c>
    </row>
    <row r="367" spans="1:12" ht="13.5" customHeight="1">
      <c r="A367" s="105"/>
      <c r="B367" s="16" t="s">
        <v>141</v>
      </c>
      <c r="C367" s="17" t="s">
        <v>25</v>
      </c>
      <c r="D367" s="99">
        <v>50</v>
      </c>
      <c r="E367" s="133">
        <v>0</v>
      </c>
      <c r="F367" s="125">
        <v>50</v>
      </c>
      <c r="G367" s="133">
        <v>0</v>
      </c>
      <c r="H367" s="99">
        <v>50</v>
      </c>
      <c r="I367" s="133">
        <v>0</v>
      </c>
      <c r="J367" s="133">
        <v>0</v>
      </c>
      <c r="K367" s="133">
        <v>0</v>
      </c>
      <c r="L367" s="133">
        <f t="shared" si="72"/>
        <v>0</v>
      </c>
    </row>
    <row r="368" spans="1:12" ht="13.5" customHeight="1">
      <c r="A368" s="105"/>
      <c r="B368" s="16" t="s">
        <v>142</v>
      </c>
      <c r="C368" s="17" t="s">
        <v>27</v>
      </c>
      <c r="D368" s="125">
        <v>300</v>
      </c>
      <c r="E368" s="133">
        <v>0</v>
      </c>
      <c r="F368" s="125">
        <v>300</v>
      </c>
      <c r="G368" s="133">
        <v>0</v>
      </c>
      <c r="H368" s="99">
        <v>300</v>
      </c>
      <c r="I368" s="133">
        <v>0</v>
      </c>
      <c r="J368" s="133">
        <v>0</v>
      </c>
      <c r="K368" s="133">
        <v>0</v>
      </c>
      <c r="L368" s="133">
        <f t="shared" si="72"/>
        <v>0</v>
      </c>
    </row>
    <row r="369" spans="1:12" ht="13.5" customHeight="1">
      <c r="A369" s="105"/>
      <c r="B369" s="16" t="s">
        <v>241</v>
      </c>
      <c r="C369" s="17" t="s">
        <v>144</v>
      </c>
      <c r="D369" s="125">
        <v>1012</v>
      </c>
      <c r="E369" s="133">
        <v>0</v>
      </c>
      <c r="F369" s="125">
        <v>2000</v>
      </c>
      <c r="G369" s="133">
        <v>0</v>
      </c>
      <c r="H369" s="99">
        <v>2000</v>
      </c>
      <c r="I369" s="133">
        <v>0</v>
      </c>
      <c r="J369" s="133">
        <v>0</v>
      </c>
      <c r="K369" s="133">
        <v>0</v>
      </c>
      <c r="L369" s="133">
        <f t="shared" si="72"/>
        <v>0</v>
      </c>
    </row>
    <row r="370" spans="1:12" ht="13.5" customHeight="1">
      <c r="A370" s="105"/>
      <c r="B370" s="16" t="s">
        <v>143</v>
      </c>
      <c r="C370" s="17" t="s">
        <v>29</v>
      </c>
      <c r="D370" s="99">
        <v>75</v>
      </c>
      <c r="E370" s="133">
        <v>0</v>
      </c>
      <c r="F370" s="125">
        <v>600</v>
      </c>
      <c r="G370" s="133">
        <v>0</v>
      </c>
      <c r="H370" s="99">
        <v>600</v>
      </c>
      <c r="I370" s="133">
        <v>0</v>
      </c>
      <c r="J370" s="133">
        <v>0</v>
      </c>
      <c r="K370" s="133">
        <v>0</v>
      </c>
      <c r="L370" s="133">
        <f t="shared" si="72"/>
        <v>0</v>
      </c>
    </row>
    <row r="371" spans="1:12" ht="13.5" customHeight="1">
      <c r="A371" s="105"/>
      <c r="B371" s="16" t="s">
        <v>225</v>
      </c>
      <c r="C371" s="17" t="s">
        <v>226</v>
      </c>
      <c r="D371" s="133">
        <v>0</v>
      </c>
      <c r="E371" s="133">
        <v>0</v>
      </c>
      <c r="F371" s="125">
        <v>50</v>
      </c>
      <c r="G371" s="133">
        <v>0</v>
      </c>
      <c r="H371" s="99">
        <v>50</v>
      </c>
      <c r="I371" s="133">
        <v>0</v>
      </c>
      <c r="J371" s="133">
        <v>0</v>
      </c>
      <c r="K371" s="133">
        <v>0</v>
      </c>
      <c r="L371" s="133">
        <f t="shared" si="72"/>
        <v>0</v>
      </c>
    </row>
    <row r="372" spans="1:12" ht="25.5">
      <c r="A372" s="107" t="s">
        <v>14</v>
      </c>
      <c r="B372" s="50">
        <v>84</v>
      </c>
      <c r="C372" s="45" t="s">
        <v>224</v>
      </c>
      <c r="D372" s="115">
        <f t="shared" ref="D372:L372" si="73">SUM(D365:D371)</f>
        <v>2611</v>
      </c>
      <c r="E372" s="131">
        <f t="shared" si="73"/>
        <v>0</v>
      </c>
      <c r="F372" s="115">
        <f t="shared" si="73"/>
        <v>4000</v>
      </c>
      <c r="G372" s="131">
        <f t="shared" si="73"/>
        <v>0</v>
      </c>
      <c r="H372" s="115">
        <f t="shared" si="73"/>
        <v>4000</v>
      </c>
      <c r="I372" s="131">
        <f t="shared" si="73"/>
        <v>0</v>
      </c>
      <c r="J372" s="131">
        <f t="shared" si="73"/>
        <v>0</v>
      </c>
      <c r="K372" s="131">
        <f t="shared" si="73"/>
        <v>0</v>
      </c>
      <c r="L372" s="131">
        <f t="shared" si="73"/>
        <v>0</v>
      </c>
    </row>
    <row r="373" spans="1:12" ht="2.25" customHeight="1">
      <c r="A373" s="105"/>
      <c r="B373" s="18"/>
      <c r="C373" s="17"/>
      <c r="D373" s="73"/>
      <c r="E373" s="73"/>
      <c r="F373" s="73"/>
      <c r="G373" s="73"/>
      <c r="H373" s="73"/>
      <c r="I373" s="73"/>
      <c r="J373" s="73"/>
      <c r="K373" s="73"/>
      <c r="L373" s="73"/>
    </row>
    <row r="374" spans="1:12" ht="14.45" customHeight="1">
      <c r="A374" s="105"/>
      <c r="B374" s="18">
        <v>87</v>
      </c>
      <c r="C374" s="17" t="s">
        <v>279</v>
      </c>
      <c r="D374" s="73"/>
      <c r="E374" s="73"/>
      <c r="F374" s="73"/>
      <c r="G374" s="73"/>
      <c r="H374" s="73"/>
      <c r="I374" s="73"/>
      <c r="J374" s="73"/>
      <c r="K374" s="73"/>
      <c r="L374" s="73"/>
    </row>
    <row r="375" spans="1:12" ht="14.45" customHeight="1">
      <c r="A375" s="105"/>
      <c r="B375" s="18">
        <v>45</v>
      </c>
      <c r="C375" s="17" t="s">
        <v>92</v>
      </c>
      <c r="D375" s="73"/>
      <c r="E375" s="73"/>
      <c r="F375" s="73"/>
      <c r="G375" s="73"/>
      <c r="H375" s="73"/>
      <c r="I375" s="73"/>
      <c r="J375" s="73"/>
      <c r="K375" s="73"/>
      <c r="L375" s="73"/>
    </row>
    <row r="376" spans="1:12" ht="25.5">
      <c r="A376" s="105"/>
      <c r="B376" s="18" t="s">
        <v>234</v>
      </c>
      <c r="C376" s="17" t="s">
        <v>232</v>
      </c>
      <c r="D376" s="133">
        <v>0</v>
      </c>
      <c r="E376" s="133">
        <v>0</v>
      </c>
      <c r="F376" s="125">
        <v>1</v>
      </c>
      <c r="G376" s="133">
        <v>0</v>
      </c>
      <c r="H376" s="99">
        <v>1</v>
      </c>
      <c r="I376" s="133">
        <v>0</v>
      </c>
      <c r="J376" s="99">
        <v>1</v>
      </c>
      <c r="K376" s="133">
        <v>0</v>
      </c>
      <c r="L376" s="99">
        <f>SUM(J376:K376)</f>
        <v>1</v>
      </c>
    </row>
    <row r="377" spans="1:12">
      <c r="A377" s="105"/>
      <c r="B377" s="18"/>
      <c r="C377" s="17"/>
      <c r="D377" s="73"/>
      <c r="E377" s="73"/>
      <c r="F377" s="73"/>
      <c r="G377" s="73"/>
      <c r="H377" s="73"/>
      <c r="I377" s="73"/>
      <c r="J377" s="73"/>
      <c r="K377" s="73"/>
      <c r="L377" s="73"/>
    </row>
    <row r="378" spans="1:12" ht="14.45" customHeight="1">
      <c r="A378" s="105"/>
      <c r="B378" s="18">
        <v>46</v>
      </c>
      <c r="C378" s="17" t="s">
        <v>94</v>
      </c>
      <c r="D378" s="73"/>
      <c r="E378" s="73"/>
      <c r="F378" s="73"/>
      <c r="G378" s="73"/>
      <c r="H378" s="73"/>
      <c r="I378" s="73"/>
      <c r="J378" s="73"/>
      <c r="K378" s="73"/>
      <c r="L378" s="73"/>
    </row>
    <row r="379" spans="1:12" ht="25.5">
      <c r="A379" s="105"/>
      <c r="B379" s="18" t="s">
        <v>235</v>
      </c>
      <c r="C379" s="17" t="s">
        <v>232</v>
      </c>
      <c r="D379" s="133">
        <v>0</v>
      </c>
      <c r="E379" s="133">
        <v>0</v>
      </c>
      <c r="F379" s="125">
        <v>1</v>
      </c>
      <c r="G379" s="133">
        <v>0</v>
      </c>
      <c r="H379" s="99">
        <v>1</v>
      </c>
      <c r="I379" s="133">
        <v>0</v>
      </c>
      <c r="J379" s="99">
        <v>1</v>
      </c>
      <c r="K379" s="133">
        <v>0</v>
      </c>
      <c r="L379" s="99">
        <f>SUM(J379:K379)</f>
        <v>1</v>
      </c>
    </row>
    <row r="380" spans="1:12">
      <c r="A380" s="105"/>
      <c r="B380" s="18"/>
      <c r="C380" s="17"/>
      <c r="D380" s="73"/>
      <c r="E380" s="73"/>
      <c r="F380" s="73"/>
      <c r="G380" s="73"/>
      <c r="H380" s="73"/>
      <c r="I380" s="73"/>
      <c r="J380" s="73"/>
      <c r="K380" s="73"/>
      <c r="L380" s="73"/>
    </row>
    <row r="381" spans="1:12" ht="14.45" customHeight="1">
      <c r="A381" s="105"/>
      <c r="B381" s="18">
        <v>48</v>
      </c>
      <c r="C381" s="17" t="s">
        <v>98</v>
      </c>
      <c r="D381" s="73"/>
      <c r="E381" s="73"/>
      <c r="F381" s="73"/>
      <c r="G381" s="73"/>
      <c r="H381" s="73"/>
      <c r="I381" s="73"/>
      <c r="J381" s="73"/>
      <c r="K381" s="73"/>
      <c r="L381" s="73"/>
    </row>
    <row r="382" spans="1:12" ht="25.5">
      <c r="A382" s="105"/>
      <c r="B382" s="18" t="s">
        <v>236</v>
      </c>
      <c r="C382" s="17" t="s">
        <v>232</v>
      </c>
      <c r="D382" s="133">
        <v>0</v>
      </c>
      <c r="E382" s="133">
        <v>0</v>
      </c>
      <c r="F382" s="125">
        <v>1</v>
      </c>
      <c r="G382" s="133">
        <v>0</v>
      </c>
      <c r="H382" s="99">
        <v>1</v>
      </c>
      <c r="I382" s="133">
        <v>0</v>
      </c>
      <c r="J382" s="99">
        <v>1</v>
      </c>
      <c r="K382" s="133">
        <v>0</v>
      </c>
      <c r="L382" s="99">
        <f>SUM(J382:K382)</f>
        <v>1</v>
      </c>
    </row>
    <row r="383" spans="1:12">
      <c r="A383" s="105"/>
      <c r="B383" s="18"/>
      <c r="C383" s="17"/>
      <c r="D383" s="133"/>
      <c r="E383" s="133"/>
      <c r="F383" s="125"/>
      <c r="G383" s="133"/>
      <c r="H383" s="99"/>
      <c r="I383" s="133"/>
      <c r="J383" s="99"/>
      <c r="K383" s="133"/>
      <c r="L383" s="99"/>
    </row>
    <row r="384" spans="1:12" ht="14.45" customHeight="1">
      <c r="A384" s="105"/>
      <c r="B384" s="18">
        <v>62</v>
      </c>
      <c r="C384" s="17" t="s">
        <v>85</v>
      </c>
      <c r="D384" s="73"/>
      <c r="E384" s="73"/>
      <c r="F384" s="73"/>
      <c r="G384" s="73"/>
      <c r="H384" s="73"/>
      <c r="I384" s="73"/>
      <c r="J384" s="73"/>
      <c r="K384" s="73"/>
      <c r="L384" s="73"/>
    </row>
    <row r="385" spans="1:12" ht="25.5">
      <c r="A385" s="105"/>
      <c r="B385" s="16" t="s">
        <v>233</v>
      </c>
      <c r="C385" s="17" t="s">
        <v>232</v>
      </c>
      <c r="D385" s="133">
        <v>0</v>
      </c>
      <c r="E385" s="133">
        <v>0</v>
      </c>
      <c r="F385" s="125">
        <v>15</v>
      </c>
      <c r="G385" s="133">
        <v>0</v>
      </c>
      <c r="H385" s="99">
        <v>15</v>
      </c>
      <c r="I385" s="133">
        <v>0</v>
      </c>
      <c r="J385" s="99">
        <v>58</v>
      </c>
      <c r="K385" s="133">
        <v>0</v>
      </c>
      <c r="L385" s="99">
        <f>SUM(J385:K385)</f>
        <v>58</v>
      </c>
    </row>
    <row r="386" spans="1:12" ht="14.45" customHeight="1">
      <c r="A386" s="105" t="s">
        <v>14</v>
      </c>
      <c r="B386" s="18">
        <v>87</v>
      </c>
      <c r="C386" s="17" t="s">
        <v>279</v>
      </c>
      <c r="D386" s="131">
        <f t="shared" ref="D386:L386" si="74">SUM(D375:D385)</f>
        <v>0</v>
      </c>
      <c r="E386" s="131">
        <f t="shared" si="74"/>
        <v>0</v>
      </c>
      <c r="F386" s="115">
        <f t="shared" si="74"/>
        <v>18</v>
      </c>
      <c r="G386" s="131">
        <f t="shared" si="74"/>
        <v>0</v>
      </c>
      <c r="H386" s="115">
        <f t="shared" si="74"/>
        <v>18</v>
      </c>
      <c r="I386" s="131">
        <f t="shared" si="74"/>
        <v>0</v>
      </c>
      <c r="J386" s="115">
        <f t="shared" si="74"/>
        <v>61</v>
      </c>
      <c r="K386" s="131">
        <f t="shared" si="74"/>
        <v>0</v>
      </c>
      <c r="L386" s="115">
        <f t="shared" si="74"/>
        <v>61</v>
      </c>
    </row>
    <row r="387" spans="1:12" ht="14.45" customHeight="1">
      <c r="A387" s="105" t="s">
        <v>14</v>
      </c>
      <c r="B387" s="30">
        <v>6.101</v>
      </c>
      <c r="C387" s="15" t="s">
        <v>145</v>
      </c>
      <c r="D387" s="153">
        <f t="shared" ref="D387:L387" si="75">D372+D363+D357+D336+D386+D311+D307</f>
        <v>30748</v>
      </c>
      <c r="E387" s="153">
        <f t="shared" si="75"/>
        <v>2266</v>
      </c>
      <c r="F387" s="153">
        <f t="shared" si="75"/>
        <v>39018</v>
      </c>
      <c r="G387" s="153">
        <f t="shared" si="75"/>
        <v>2794</v>
      </c>
      <c r="H387" s="153">
        <f t="shared" si="75"/>
        <v>39018</v>
      </c>
      <c r="I387" s="153">
        <f t="shared" si="75"/>
        <v>2794</v>
      </c>
      <c r="J387" s="115">
        <f t="shared" si="75"/>
        <v>1080358</v>
      </c>
      <c r="K387" s="153">
        <f t="shared" si="75"/>
        <v>4041</v>
      </c>
      <c r="L387" s="153">
        <f t="shared" si="75"/>
        <v>1084399</v>
      </c>
    </row>
    <row r="388" spans="1:12" ht="14.45" customHeight="1">
      <c r="A388" s="105"/>
      <c r="B388" s="28"/>
      <c r="C388" s="15"/>
      <c r="D388" s="150"/>
      <c r="E388" s="150"/>
      <c r="F388" s="150"/>
      <c r="G388" s="150"/>
      <c r="H388" s="150"/>
      <c r="I388" s="150"/>
      <c r="J388" s="150"/>
      <c r="K388" s="74"/>
      <c r="L388" s="74"/>
    </row>
    <row r="389" spans="1:12" ht="14.45" customHeight="1">
      <c r="A389" s="105"/>
      <c r="B389" s="30">
        <v>6.1020000000000003</v>
      </c>
      <c r="C389" s="15" t="s">
        <v>146</v>
      </c>
      <c r="D389" s="151"/>
      <c r="E389" s="152"/>
      <c r="F389" s="152"/>
      <c r="G389" s="152"/>
      <c r="H389" s="152"/>
      <c r="I389" s="152"/>
      <c r="J389" s="152"/>
      <c r="K389" s="73"/>
      <c r="L389" s="73"/>
    </row>
    <row r="390" spans="1:12" ht="14.45" customHeight="1">
      <c r="A390" s="105"/>
      <c r="B390" s="18">
        <v>70</v>
      </c>
      <c r="C390" s="17" t="s">
        <v>146</v>
      </c>
      <c r="D390" s="152"/>
      <c r="E390" s="156"/>
      <c r="F390" s="156"/>
      <c r="G390" s="156"/>
      <c r="H390" s="156"/>
      <c r="I390" s="156"/>
      <c r="J390" s="156"/>
      <c r="K390" s="67"/>
      <c r="L390" s="67"/>
    </row>
    <row r="391" spans="1:12" ht="14.45" customHeight="1">
      <c r="A391" s="105"/>
      <c r="B391" s="16" t="s">
        <v>147</v>
      </c>
      <c r="C391" s="17" t="s">
        <v>22</v>
      </c>
      <c r="D391" s="98">
        <v>2272</v>
      </c>
      <c r="E391" s="129">
        <v>0</v>
      </c>
      <c r="F391" s="99">
        <v>4758</v>
      </c>
      <c r="G391" s="129">
        <v>0</v>
      </c>
      <c r="H391" s="98">
        <v>4758</v>
      </c>
      <c r="I391" s="129">
        <v>0</v>
      </c>
      <c r="J391" s="98">
        <v>5424</v>
      </c>
      <c r="K391" s="129">
        <v>0</v>
      </c>
      <c r="L391" s="99">
        <f>SUM(J391:K391)</f>
        <v>5424</v>
      </c>
    </row>
    <row r="392" spans="1:12" ht="14.45" customHeight="1">
      <c r="A392" s="105"/>
      <c r="B392" s="16" t="s">
        <v>148</v>
      </c>
      <c r="C392" s="17" t="s">
        <v>25</v>
      </c>
      <c r="D392" s="129">
        <v>0</v>
      </c>
      <c r="E392" s="129">
        <v>0</v>
      </c>
      <c r="F392" s="98">
        <v>1</v>
      </c>
      <c r="G392" s="129">
        <v>0</v>
      </c>
      <c r="H392" s="98">
        <v>1</v>
      </c>
      <c r="I392" s="129">
        <v>0</v>
      </c>
      <c r="J392" s="129">
        <v>0</v>
      </c>
      <c r="K392" s="129">
        <v>0</v>
      </c>
      <c r="L392" s="133">
        <f>SUM(J392:K392)</f>
        <v>0</v>
      </c>
    </row>
    <row r="393" spans="1:12" ht="14.45" customHeight="1">
      <c r="A393" s="105"/>
      <c r="B393" s="16" t="s">
        <v>149</v>
      </c>
      <c r="C393" s="17" t="s">
        <v>27</v>
      </c>
      <c r="D393" s="129">
        <v>0</v>
      </c>
      <c r="E393" s="129">
        <v>0</v>
      </c>
      <c r="F393" s="99">
        <v>107</v>
      </c>
      <c r="G393" s="129">
        <v>0</v>
      </c>
      <c r="H393" s="98">
        <v>107</v>
      </c>
      <c r="I393" s="129">
        <v>0</v>
      </c>
      <c r="J393" s="129">
        <v>0</v>
      </c>
      <c r="K393" s="129">
        <v>0</v>
      </c>
      <c r="L393" s="133">
        <f>SUM(J393:K393)</f>
        <v>0</v>
      </c>
    </row>
    <row r="394" spans="1:12" ht="14.45" customHeight="1">
      <c r="A394" s="105"/>
      <c r="B394" s="16" t="s">
        <v>150</v>
      </c>
      <c r="C394" s="17" t="s">
        <v>31</v>
      </c>
      <c r="D394" s="98">
        <v>16</v>
      </c>
      <c r="E394" s="129">
        <v>0</v>
      </c>
      <c r="F394" s="98">
        <v>100</v>
      </c>
      <c r="G394" s="129">
        <v>0</v>
      </c>
      <c r="H394" s="98">
        <v>100</v>
      </c>
      <c r="I394" s="129">
        <v>0</v>
      </c>
      <c r="J394" s="129">
        <v>0</v>
      </c>
      <c r="K394" s="129">
        <v>0</v>
      </c>
      <c r="L394" s="133">
        <f>SUM(J394:K394)</f>
        <v>0</v>
      </c>
    </row>
    <row r="395" spans="1:12" ht="14.45" customHeight="1">
      <c r="A395" s="105" t="s">
        <v>14</v>
      </c>
      <c r="B395" s="18">
        <v>70</v>
      </c>
      <c r="C395" s="17" t="s">
        <v>146</v>
      </c>
      <c r="D395" s="123">
        <f t="shared" ref="D395:L395" si="76">SUM(D391:D394)</f>
        <v>2288</v>
      </c>
      <c r="E395" s="128">
        <f t="shared" si="76"/>
        <v>0</v>
      </c>
      <c r="F395" s="123">
        <f t="shared" si="76"/>
        <v>4966</v>
      </c>
      <c r="G395" s="128">
        <f t="shared" si="76"/>
        <v>0</v>
      </c>
      <c r="H395" s="123">
        <f t="shared" si="76"/>
        <v>4966</v>
      </c>
      <c r="I395" s="128">
        <f t="shared" si="76"/>
        <v>0</v>
      </c>
      <c r="J395" s="123">
        <f t="shared" si="76"/>
        <v>5424</v>
      </c>
      <c r="K395" s="128">
        <f t="shared" si="76"/>
        <v>0</v>
      </c>
      <c r="L395" s="123">
        <f t="shared" si="76"/>
        <v>5424</v>
      </c>
    </row>
    <row r="396" spans="1:12" ht="14.25" customHeight="1">
      <c r="A396" s="105" t="s">
        <v>14</v>
      </c>
      <c r="B396" s="30">
        <v>6.1020000000000003</v>
      </c>
      <c r="C396" s="15" t="s">
        <v>146</v>
      </c>
      <c r="D396" s="115">
        <f t="shared" ref="D396:L396" si="77">D395</f>
        <v>2288</v>
      </c>
      <c r="E396" s="131">
        <f t="shared" si="77"/>
        <v>0</v>
      </c>
      <c r="F396" s="115">
        <f t="shared" si="77"/>
        <v>4966</v>
      </c>
      <c r="G396" s="131">
        <f t="shared" si="77"/>
        <v>0</v>
      </c>
      <c r="H396" s="115">
        <f t="shared" si="77"/>
        <v>4966</v>
      </c>
      <c r="I396" s="131">
        <f t="shared" si="77"/>
        <v>0</v>
      </c>
      <c r="J396" s="115">
        <f t="shared" si="77"/>
        <v>5424</v>
      </c>
      <c r="K396" s="131">
        <f t="shared" si="77"/>
        <v>0</v>
      </c>
      <c r="L396" s="115">
        <f t="shared" si="77"/>
        <v>5424</v>
      </c>
    </row>
    <row r="397" spans="1:12">
      <c r="A397" s="105"/>
      <c r="B397" s="28"/>
      <c r="C397" s="15"/>
      <c r="D397" s="152"/>
      <c r="E397" s="152"/>
      <c r="F397" s="152"/>
      <c r="G397" s="152"/>
      <c r="H397" s="152"/>
      <c r="I397" s="152"/>
      <c r="J397" s="152"/>
      <c r="K397" s="73"/>
      <c r="L397" s="73"/>
    </row>
    <row r="398" spans="1:12" ht="13.35" customHeight="1">
      <c r="A398" s="105"/>
      <c r="B398" s="30">
        <v>6.1040000000000001</v>
      </c>
      <c r="C398" s="15" t="s">
        <v>151</v>
      </c>
      <c r="D398" s="152"/>
      <c r="E398" s="152"/>
      <c r="F398" s="152"/>
      <c r="G398" s="152"/>
      <c r="H398" s="152"/>
      <c r="I398" s="152"/>
      <c r="J398" s="152"/>
      <c r="K398" s="73"/>
      <c r="L398" s="73"/>
    </row>
    <row r="399" spans="1:12" ht="13.35" customHeight="1">
      <c r="A399" s="105"/>
      <c r="B399" s="18">
        <v>71</v>
      </c>
      <c r="C399" s="17" t="s">
        <v>152</v>
      </c>
      <c r="D399" s="152"/>
      <c r="E399" s="152"/>
      <c r="F399" s="152"/>
      <c r="G399" s="152"/>
      <c r="H399" s="152"/>
      <c r="I399" s="152"/>
      <c r="J399" s="152"/>
      <c r="K399" s="73"/>
      <c r="L399" s="73"/>
    </row>
    <row r="400" spans="1:12" ht="13.35" customHeight="1">
      <c r="A400" s="105"/>
      <c r="B400" s="16" t="s">
        <v>153</v>
      </c>
      <c r="C400" s="17" t="s">
        <v>22</v>
      </c>
      <c r="D400" s="98">
        <v>2886</v>
      </c>
      <c r="E400" s="129">
        <v>0</v>
      </c>
      <c r="F400" s="99">
        <v>4948</v>
      </c>
      <c r="G400" s="129">
        <v>0</v>
      </c>
      <c r="H400" s="98">
        <v>4948</v>
      </c>
      <c r="I400" s="129">
        <v>0</v>
      </c>
      <c r="J400" s="98">
        <v>5640</v>
      </c>
      <c r="K400" s="129">
        <v>0</v>
      </c>
      <c r="L400" s="99">
        <f>SUM(J400:K400)</f>
        <v>5640</v>
      </c>
    </row>
    <row r="401" spans="1:12" ht="13.35" customHeight="1">
      <c r="A401" s="107"/>
      <c r="B401" s="166" t="s">
        <v>154</v>
      </c>
      <c r="C401" s="45" t="s">
        <v>25</v>
      </c>
      <c r="D401" s="130">
        <v>0</v>
      </c>
      <c r="E401" s="130">
        <v>0</v>
      </c>
      <c r="F401" s="154">
        <v>1</v>
      </c>
      <c r="G401" s="130">
        <v>0</v>
      </c>
      <c r="H401" s="154">
        <v>1</v>
      </c>
      <c r="I401" s="130">
        <v>0</v>
      </c>
      <c r="J401" s="130">
        <v>0</v>
      </c>
      <c r="K401" s="130">
        <v>0</v>
      </c>
      <c r="L401" s="134">
        <f>SUM(J401:K401)</f>
        <v>0</v>
      </c>
    </row>
    <row r="402" spans="1:12" ht="13.35" customHeight="1">
      <c r="A402" s="105"/>
      <c r="B402" s="16" t="s">
        <v>155</v>
      </c>
      <c r="C402" s="17" t="s">
        <v>27</v>
      </c>
      <c r="D402" s="129">
        <v>0</v>
      </c>
      <c r="E402" s="129">
        <v>0</v>
      </c>
      <c r="F402" s="98">
        <v>1</v>
      </c>
      <c r="G402" s="129">
        <v>0</v>
      </c>
      <c r="H402" s="98">
        <v>1</v>
      </c>
      <c r="I402" s="129">
        <v>0</v>
      </c>
      <c r="J402" s="129">
        <v>0</v>
      </c>
      <c r="K402" s="129">
        <v>0</v>
      </c>
      <c r="L402" s="133">
        <f>SUM(J402:K402)</f>
        <v>0</v>
      </c>
    </row>
    <row r="403" spans="1:12" ht="13.35" customHeight="1">
      <c r="A403" s="105"/>
      <c r="B403" s="16" t="s">
        <v>157</v>
      </c>
      <c r="C403" s="17" t="s">
        <v>31</v>
      </c>
      <c r="D403" s="127">
        <v>0</v>
      </c>
      <c r="E403" s="129">
        <v>0</v>
      </c>
      <c r="F403" s="98">
        <v>100</v>
      </c>
      <c r="G403" s="129">
        <v>0</v>
      </c>
      <c r="H403" s="98">
        <v>100</v>
      </c>
      <c r="I403" s="129">
        <v>0</v>
      </c>
      <c r="J403" s="129">
        <v>0</v>
      </c>
      <c r="K403" s="129">
        <v>0</v>
      </c>
      <c r="L403" s="133">
        <f>SUM(J403:K403)</f>
        <v>0</v>
      </c>
    </row>
    <row r="404" spans="1:12" ht="13.35" customHeight="1">
      <c r="A404" s="105" t="s">
        <v>14</v>
      </c>
      <c r="B404" s="18">
        <v>71</v>
      </c>
      <c r="C404" s="17" t="s">
        <v>152</v>
      </c>
      <c r="D404" s="115">
        <f t="shared" ref="D404:L404" si="78">SUM(D400:D403)</f>
        <v>2886</v>
      </c>
      <c r="E404" s="131">
        <f t="shared" si="78"/>
        <v>0</v>
      </c>
      <c r="F404" s="115">
        <f t="shared" si="78"/>
        <v>5050</v>
      </c>
      <c r="G404" s="131">
        <f t="shared" si="78"/>
        <v>0</v>
      </c>
      <c r="H404" s="115">
        <f t="shared" si="78"/>
        <v>5050</v>
      </c>
      <c r="I404" s="131">
        <f t="shared" si="78"/>
        <v>0</v>
      </c>
      <c r="J404" s="115">
        <f t="shared" si="78"/>
        <v>5640</v>
      </c>
      <c r="K404" s="131">
        <f t="shared" si="78"/>
        <v>0</v>
      </c>
      <c r="L404" s="115">
        <f t="shared" si="78"/>
        <v>5640</v>
      </c>
    </row>
    <row r="405" spans="1:12">
      <c r="A405" s="105"/>
      <c r="B405" s="18"/>
      <c r="C405" s="17"/>
      <c r="D405" s="152"/>
      <c r="E405" s="152"/>
      <c r="F405" s="152"/>
      <c r="G405" s="152"/>
      <c r="H405" s="152"/>
      <c r="I405" s="152"/>
      <c r="J405" s="152"/>
      <c r="K405" s="73"/>
      <c r="L405" s="73"/>
    </row>
    <row r="406" spans="1:12" ht="27.95" customHeight="1">
      <c r="A406" s="105"/>
      <c r="B406" s="18">
        <v>72</v>
      </c>
      <c r="C406" s="17" t="s">
        <v>280</v>
      </c>
      <c r="D406" s="152"/>
      <c r="E406" s="152"/>
      <c r="F406" s="152"/>
      <c r="G406" s="152"/>
      <c r="H406" s="152"/>
      <c r="I406" s="152"/>
      <c r="J406" s="152"/>
      <c r="K406" s="73"/>
      <c r="L406" s="73"/>
    </row>
    <row r="407" spans="1:12" ht="27.95" customHeight="1">
      <c r="A407" s="105"/>
      <c r="B407" s="18">
        <v>60</v>
      </c>
      <c r="C407" s="17" t="s">
        <v>307</v>
      </c>
      <c r="D407" s="152"/>
      <c r="E407" s="152"/>
      <c r="F407" s="152"/>
      <c r="G407" s="152"/>
      <c r="H407" s="152"/>
      <c r="I407" s="152"/>
      <c r="J407" s="152"/>
      <c r="K407" s="73"/>
      <c r="L407" s="73"/>
    </row>
    <row r="408" spans="1:12">
      <c r="A408" s="105"/>
      <c r="B408" s="18" t="s">
        <v>270</v>
      </c>
      <c r="C408" s="17" t="s">
        <v>29</v>
      </c>
      <c r="D408" s="133">
        <v>0</v>
      </c>
      <c r="E408" s="133">
        <v>0</v>
      </c>
      <c r="F408" s="98">
        <v>1</v>
      </c>
      <c r="G408" s="133">
        <v>0</v>
      </c>
      <c r="H408" s="99">
        <v>1</v>
      </c>
      <c r="I408" s="133">
        <v>0</v>
      </c>
      <c r="J408" s="133">
        <v>0</v>
      </c>
      <c r="K408" s="133">
        <v>0</v>
      </c>
      <c r="L408" s="133">
        <f>SUM(J408:K408)</f>
        <v>0</v>
      </c>
    </row>
    <row r="409" spans="1:12" ht="27.95" customHeight="1">
      <c r="A409" s="105" t="s">
        <v>14</v>
      </c>
      <c r="B409" s="18">
        <v>72</v>
      </c>
      <c r="C409" s="17" t="s">
        <v>280</v>
      </c>
      <c r="D409" s="177">
        <f t="shared" ref="D409:L409" si="79">D408</f>
        <v>0</v>
      </c>
      <c r="E409" s="177">
        <f t="shared" si="79"/>
        <v>0</v>
      </c>
      <c r="F409" s="115">
        <f t="shared" si="79"/>
        <v>1</v>
      </c>
      <c r="G409" s="177">
        <f t="shared" si="79"/>
        <v>0</v>
      </c>
      <c r="H409" s="115">
        <f t="shared" si="79"/>
        <v>1</v>
      </c>
      <c r="I409" s="177">
        <f t="shared" si="79"/>
        <v>0</v>
      </c>
      <c r="J409" s="177">
        <f t="shared" si="79"/>
        <v>0</v>
      </c>
      <c r="K409" s="177">
        <f t="shared" si="79"/>
        <v>0</v>
      </c>
      <c r="L409" s="131">
        <f t="shared" si="79"/>
        <v>0</v>
      </c>
    </row>
    <row r="410" spans="1:12">
      <c r="A410" s="105" t="s">
        <v>14</v>
      </c>
      <c r="B410" s="30">
        <v>6.1040000000000001</v>
      </c>
      <c r="C410" s="15" t="s">
        <v>151</v>
      </c>
      <c r="D410" s="115">
        <f t="shared" ref="D410:L410" si="80">D404+D408</f>
        <v>2886</v>
      </c>
      <c r="E410" s="131">
        <f t="shared" si="80"/>
        <v>0</v>
      </c>
      <c r="F410" s="115">
        <f t="shared" si="80"/>
        <v>5051</v>
      </c>
      <c r="G410" s="131">
        <f t="shared" si="80"/>
        <v>0</v>
      </c>
      <c r="H410" s="115">
        <f t="shared" si="80"/>
        <v>5051</v>
      </c>
      <c r="I410" s="131">
        <f t="shared" si="80"/>
        <v>0</v>
      </c>
      <c r="J410" s="115">
        <f t="shared" si="80"/>
        <v>5640</v>
      </c>
      <c r="K410" s="131">
        <f>K404+K408</f>
        <v>0</v>
      </c>
      <c r="L410" s="115">
        <f t="shared" si="80"/>
        <v>5640</v>
      </c>
    </row>
    <row r="411" spans="1:12">
      <c r="A411" s="105"/>
      <c r="B411" s="30"/>
      <c r="C411" s="15"/>
      <c r="D411" s="73"/>
      <c r="E411" s="73"/>
      <c r="F411" s="73"/>
      <c r="G411" s="73"/>
      <c r="H411" s="73"/>
      <c r="I411" s="73"/>
      <c r="J411" s="73"/>
      <c r="K411" s="73"/>
      <c r="L411" s="73"/>
    </row>
    <row r="412" spans="1:12" ht="27.95" customHeight="1">
      <c r="A412" s="105"/>
      <c r="B412" s="30">
        <v>6.1070000000000002</v>
      </c>
      <c r="C412" s="15" t="s">
        <v>329</v>
      </c>
      <c r="D412" s="73"/>
      <c r="E412" s="73"/>
      <c r="F412" s="73"/>
      <c r="G412" s="73"/>
      <c r="H412" s="73"/>
      <c r="I412" s="73"/>
      <c r="J412" s="73"/>
      <c r="K412" s="73"/>
      <c r="L412" s="73"/>
    </row>
    <row r="413" spans="1:12">
      <c r="A413" s="105"/>
      <c r="B413" s="16" t="s">
        <v>207</v>
      </c>
      <c r="C413" s="17" t="s">
        <v>29</v>
      </c>
      <c r="D413" s="133">
        <v>0</v>
      </c>
      <c r="E413" s="133">
        <v>0</v>
      </c>
      <c r="F413" s="99">
        <v>2000</v>
      </c>
      <c r="G413" s="133">
        <v>0</v>
      </c>
      <c r="H413" s="99">
        <v>2000</v>
      </c>
      <c r="I413" s="133">
        <v>0</v>
      </c>
      <c r="J413" s="133">
        <v>0</v>
      </c>
      <c r="K413" s="133">
        <v>0</v>
      </c>
      <c r="L413" s="133">
        <f>SUM(J413:K413)</f>
        <v>0</v>
      </c>
    </row>
    <row r="414" spans="1:12">
      <c r="A414" s="105"/>
      <c r="B414" s="16"/>
      <c r="C414" s="17"/>
      <c r="D414" s="133"/>
      <c r="E414" s="133"/>
      <c r="F414" s="99"/>
      <c r="G414" s="133"/>
      <c r="H414" s="99"/>
      <c r="I414" s="133"/>
      <c r="J414" s="133"/>
      <c r="K414" s="133"/>
      <c r="L414" s="133"/>
    </row>
    <row r="415" spans="1:12" ht="27.95" customHeight="1">
      <c r="A415" s="105"/>
      <c r="B415" s="35">
        <v>17</v>
      </c>
      <c r="C415" s="17" t="s">
        <v>392</v>
      </c>
      <c r="D415" s="133"/>
      <c r="E415" s="133"/>
      <c r="F415" s="133"/>
      <c r="G415" s="133"/>
      <c r="H415" s="133"/>
      <c r="I415" s="133"/>
      <c r="J415" s="99"/>
      <c r="K415" s="133"/>
      <c r="L415" s="99"/>
    </row>
    <row r="416" spans="1:12">
      <c r="A416" s="105"/>
      <c r="B416" s="16" t="s">
        <v>425</v>
      </c>
      <c r="C416" s="17" t="s">
        <v>433</v>
      </c>
      <c r="D416" s="133">
        <v>0</v>
      </c>
      <c r="E416" s="133">
        <v>0</v>
      </c>
      <c r="F416" s="133">
        <v>0</v>
      </c>
      <c r="G416" s="133">
        <v>0</v>
      </c>
      <c r="H416" s="133">
        <v>0</v>
      </c>
      <c r="I416" s="133">
        <v>0</v>
      </c>
      <c r="J416" s="99">
        <v>8535</v>
      </c>
      <c r="K416" s="133">
        <v>0</v>
      </c>
      <c r="L416" s="99">
        <f>SUM(J416:K416)</f>
        <v>8535</v>
      </c>
    </row>
    <row r="417" spans="1:12" ht="27.95" customHeight="1">
      <c r="A417" s="105" t="s">
        <v>14</v>
      </c>
      <c r="B417" s="35">
        <v>17</v>
      </c>
      <c r="C417" s="17" t="s">
        <v>392</v>
      </c>
      <c r="D417" s="131">
        <f t="shared" ref="D417:L417" si="81">D416</f>
        <v>0</v>
      </c>
      <c r="E417" s="131">
        <f t="shared" si="81"/>
        <v>0</v>
      </c>
      <c r="F417" s="131">
        <f t="shared" si="81"/>
        <v>0</v>
      </c>
      <c r="G417" s="131">
        <f t="shared" si="81"/>
        <v>0</v>
      </c>
      <c r="H417" s="131">
        <f t="shared" si="81"/>
        <v>0</v>
      </c>
      <c r="I417" s="131">
        <f t="shared" si="81"/>
        <v>0</v>
      </c>
      <c r="J417" s="115">
        <f t="shared" si="81"/>
        <v>8535</v>
      </c>
      <c r="K417" s="131">
        <f t="shared" si="81"/>
        <v>0</v>
      </c>
      <c r="L417" s="115">
        <f t="shared" si="81"/>
        <v>8535</v>
      </c>
    </row>
    <row r="418" spans="1:12" ht="25.5">
      <c r="A418" s="105" t="s">
        <v>14</v>
      </c>
      <c r="B418" s="30">
        <v>6.1070000000000002</v>
      </c>
      <c r="C418" s="15" t="s">
        <v>329</v>
      </c>
      <c r="D418" s="131">
        <f t="shared" ref="D418:L418" si="82">D413+D417</f>
        <v>0</v>
      </c>
      <c r="E418" s="131">
        <f t="shared" si="82"/>
        <v>0</v>
      </c>
      <c r="F418" s="115">
        <f t="shared" si="82"/>
        <v>2000</v>
      </c>
      <c r="G418" s="131">
        <f t="shared" si="82"/>
        <v>0</v>
      </c>
      <c r="H418" s="115">
        <f t="shared" si="82"/>
        <v>2000</v>
      </c>
      <c r="I418" s="131">
        <f t="shared" si="82"/>
        <v>0</v>
      </c>
      <c r="J418" s="115">
        <f t="shared" si="82"/>
        <v>8535</v>
      </c>
      <c r="K418" s="131">
        <f t="shared" si="82"/>
        <v>0</v>
      </c>
      <c r="L418" s="115">
        <f t="shared" si="82"/>
        <v>8535</v>
      </c>
    </row>
    <row r="419" spans="1:12">
      <c r="A419" s="105"/>
      <c r="B419" s="30"/>
      <c r="C419" s="15"/>
      <c r="D419" s="73"/>
      <c r="E419" s="73"/>
      <c r="F419" s="73"/>
      <c r="G419" s="73"/>
      <c r="H419" s="73"/>
      <c r="I419" s="73"/>
      <c r="J419" s="73"/>
      <c r="K419" s="73"/>
      <c r="L419" s="73"/>
    </row>
    <row r="420" spans="1:12">
      <c r="A420" s="105"/>
      <c r="B420" s="30">
        <v>6.1120000000000001</v>
      </c>
      <c r="C420" s="15" t="s">
        <v>158</v>
      </c>
      <c r="D420" s="66"/>
      <c r="E420" s="66"/>
      <c r="F420" s="66"/>
      <c r="G420" s="66"/>
      <c r="H420" s="66"/>
      <c r="I420" s="66"/>
      <c r="J420" s="66"/>
      <c r="K420" s="66"/>
      <c r="L420" s="66"/>
    </row>
    <row r="421" spans="1:12">
      <c r="A421" s="105"/>
      <c r="B421" s="18">
        <v>72</v>
      </c>
      <c r="C421" s="17" t="s">
        <v>159</v>
      </c>
      <c r="D421" s="66"/>
      <c r="E421" s="66"/>
      <c r="F421" s="66"/>
      <c r="G421" s="66"/>
      <c r="H421" s="66"/>
      <c r="I421" s="66"/>
      <c r="J421" s="66"/>
      <c r="K421" s="66"/>
      <c r="L421" s="66"/>
    </row>
    <row r="422" spans="1:12">
      <c r="A422" s="105"/>
      <c r="B422" s="18">
        <v>44</v>
      </c>
      <c r="C422" s="17" t="s">
        <v>89</v>
      </c>
      <c r="D422" s="66"/>
      <c r="E422" s="66"/>
      <c r="F422" s="66"/>
      <c r="G422" s="66"/>
      <c r="H422" s="66"/>
      <c r="I422" s="66"/>
      <c r="J422" s="66"/>
      <c r="K422" s="66"/>
      <c r="L422" s="66"/>
    </row>
    <row r="423" spans="1:12">
      <c r="A423" s="105"/>
      <c r="B423" s="16" t="s">
        <v>160</v>
      </c>
      <c r="C423" s="17" t="s">
        <v>22</v>
      </c>
      <c r="D423" s="164">
        <v>493</v>
      </c>
      <c r="E423" s="125">
        <v>6003</v>
      </c>
      <c r="F423" s="117">
        <v>1632</v>
      </c>
      <c r="G423" s="122">
        <v>5595</v>
      </c>
      <c r="H423" s="164">
        <v>1632</v>
      </c>
      <c r="I423" s="122">
        <v>5595</v>
      </c>
      <c r="J423" s="117">
        <v>1860</v>
      </c>
      <c r="K423" s="122">
        <v>6657</v>
      </c>
      <c r="L423" s="71">
        <f t="shared" ref="L423:L428" si="83">SUM(J423:K423)</f>
        <v>8517</v>
      </c>
    </row>
    <row r="424" spans="1:12">
      <c r="A424" s="105"/>
      <c r="B424" s="16" t="s">
        <v>161</v>
      </c>
      <c r="C424" s="17" t="s">
        <v>25</v>
      </c>
      <c r="D424" s="129">
        <v>0</v>
      </c>
      <c r="E424" s="125">
        <v>61</v>
      </c>
      <c r="F424" s="98">
        <v>1</v>
      </c>
      <c r="G424" s="125">
        <v>61</v>
      </c>
      <c r="H424" s="98">
        <v>1</v>
      </c>
      <c r="I424" s="125">
        <v>61</v>
      </c>
      <c r="J424" s="129">
        <v>0</v>
      </c>
      <c r="K424" s="125">
        <v>61</v>
      </c>
      <c r="L424" s="73">
        <f t="shared" si="83"/>
        <v>61</v>
      </c>
    </row>
    <row r="425" spans="1:12">
      <c r="A425" s="105"/>
      <c r="B425" s="16" t="s">
        <v>162</v>
      </c>
      <c r="C425" s="17" t="s">
        <v>27</v>
      </c>
      <c r="D425" s="119">
        <v>205</v>
      </c>
      <c r="E425" s="125">
        <v>220</v>
      </c>
      <c r="F425" s="98">
        <v>351</v>
      </c>
      <c r="G425" s="125">
        <v>331</v>
      </c>
      <c r="H425" s="119">
        <v>351</v>
      </c>
      <c r="I425" s="125">
        <v>331</v>
      </c>
      <c r="J425" s="129">
        <v>0</v>
      </c>
      <c r="K425" s="125">
        <v>331</v>
      </c>
      <c r="L425" s="73">
        <f t="shared" si="83"/>
        <v>331</v>
      </c>
    </row>
    <row r="426" spans="1:12">
      <c r="A426" s="105"/>
      <c r="B426" s="16" t="s">
        <v>163</v>
      </c>
      <c r="C426" s="17" t="s">
        <v>84</v>
      </c>
      <c r="D426" s="129">
        <v>0</v>
      </c>
      <c r="E426" s="129">
        <v>0</v>
      </c>
      <c r="F426" s="98">
        <v>1</v>
      </c>
      <c r="G426" s="125">
        <v>20</v>
      </c>
      <c r="H426" s="98">
        <v>1</v>
      </c>
      <c r="I426" s="125">
        <v>20</v>
      </c>
      <c r="J426" s="129">
        <v>0</v>
      </c>
      <c r="K426" s="125">
        <v>20</v>
      </c>
      <c r="L426" s="73">
        <f t="shared" si="83"/>
        <v>20</v>
      </c>
    </row>
    <row r="427" spans="1:12">
      <c r="A427" s="107"/>
      <c r="B427" s="166" t="s">
        <v>164</v>
      </c>
      <c r="C427" s="45" t="s">
        <v>31</v>
      </c>
      <c r="D427" s="120">
        <v>22</v>
      </c>
      <c r="E427" s="155">
        <v>97</v>
      </c>
      <c r="F427" s="154">
        <v>1</v>
      </c>
      <c r="G427" s="126">
        <v>82</v>
      </c>
      <c r="H427" s="120">
        <v>1</v>
      </c>
      <c r="I427" s="126">
        <v>82</v>
      </c>
      <c r="J427" s="130">
        <v>0</v>
      </c>
      <c r="K427" s="126">
        <v>82</v>
      </c>
      <c r="L427" s="49">
        <f t="shared" si="83"/>
        <v>82</v>
      </c>
    </row>
    <row r="428" spans="1:12" ht="14.45" customHeight="1">
      <c r="A428" s="105"/>
      <c r="B428" s="16" t="s">
        <v>165</v>
      </c>
      <c r="C428" s="17" t="s">
        <v>126</v>
      </c>
      <c r="D428" s="129">
        <v>0</v>
      </c>
      <c r="E428" s="125">
        <v>3045</v>
      </c>
      <c r="F428" s="129">
        <v>0</v>
      </c>
      <c r="G428" s="125">
        <v>50</v>
      </c>
      <c r="H428" s="133">
        <v>0</v>
      </c>
      <c r="I428" s="125">
        <v>50</v>
      </c>
      <c r="J428" s="129">
        <v>0</v>
      </c>
      <c r="K428" s="125">
        <v>50</v>
      </c>
      <c r="L428" s="73">
        <f t="shared" si="83"/>
        <v>50</v>
      </c>
    </row>
    <row r="429" spans="1:12" ht="14.45" customHeight="1">
      <c r="A429" s="105" t="s">
        <v>14</v>
      </c>
      <c r="B429" s="18">
        <v>44</v>
      </c>
      <c r="C429" s="17" t="s">
        <v>89</v>
      </c>
      <c r="D429" s="124">
        <f t="shared" ref="D429:K429" si="84">SUM(D423:D428)</f>
        <v>720</v>
      </c>
      <c r="E429" s="124">
        <f t="shared" si="84"/>
        <v>9426</v>
      </c>
      <c r="F429" s="115">
        <f t="shared" si="84"/>
        <v>1986</v>
      </c>
      <c r="G429" s="124">
        <f t="shared" si="84"/>
        <v>6139</v>
      </c>
      <c r="H429" s="124">
        <f t="shared" si="84"/>
        <v>1986</v>
      </c>
      <c r="I429" s="124">
        <f t="shared" si="84"/>
        <v>6139</v>
      </c>
      <c r="J429" s="115">
        <f>SUM(J423:J428)</f>
        <v>1860</v>
      </c>
      <c r="K429" s="124">
        <f t="shared" si="84"/>
        <v>7201</v>
      </c>
      <c r="L429" s="124">
        <f>SUM(L423:L428)</f>
        <v>9061</v>
      </c>
    </row>
    <row r="430" spans="1:12" ht="14.45" customHeight="1">
      <c r="A430" s="105"/>
      <c r="B430" s="16"/>
      <c r="C430" s="17"/>
      <c r="D430" s="67"/>
      <c r="E430" s="71"/>
      <c r="F430" s="71"/>
      <c r="G430" s="71"/>
      <c r="H430" s="71"/>
      <c r="I430" s="71"/>
      <c r="J430" s="71"/>
      <c r="K430" s="71"/>
      <c r="L430" s="71"/>
    </row>
    <row r="431" spans="1:12" ht="14.45" customHeight="1">
      <c r="A431" s="105"/>
      <c r="B431" s="18">
        <v>45</v>
      </c>
      <c r="C431" s="17" t="s">
        <v>92</v>
      </c>
      <c r="D431" s="67"/>
      <c r="E431" s="73"/>
      <c r="F431" s="73"/>
      <c r="G431" s="73"/>
      <c r="H431" s="73"/>
      <c r="I431" s="73"/>
      <c r="J431" s="73"/>
      <c r="K431" s="73"/>
      <c r="L431" s="73"/>
    </row>
    <row r="432" spans="1:12" ht="14.45" customHeight="1">
      <c r="A432" s="105"/>
      <c r="B432" s="16" t="s">
        <v>166</v>
      </c>
      <c r="C432" s="17" t="s">
        <v>22</v>
      </c>
      <c r="D432" s="119">
        <v>2313</v>
      </c>
      <c r="E432" s="133">
        <v>0</v>
      </c>
      <c r="F432" s="99">
        <v>3422</v>
      </c>
      <c r="G432" s="133">
        <v>0</v>
      </c>
      <c r="H432" s="99">
        <v>3422</v>
      </c>
      <c r="I432" s="133">
        <v>0</v>
      </c>
      <c r="J432" s="99">
        <v>3742</v>
      </c>
      <c r="K432" s="133">
        <v>0</v>
      </c>
      <c r="L432" s="99">
        <f>SUM(J432:K432)</f>
        <v>3742</v>
      </c>
    </row>
    <row r="433" spans="1:12" ht="14.45" customHeight="1">
      <c r="A433" s="105"/>
      <c r="B433" s="16" t="s">
        <v>167</v>
      </c>
      <c r="C433" s="17" t="s">
        <v>27</v>
      </c>
      <c r="D433" s="129">
        <v>0</v>
      </c>
      <c r="E433" s="132">
        <v>0</v>
      </c>
      <c r="F433" s="116">
        <v>200</v>
      </c>
      <c r="G433" s="132">
        <v>0</v>
      </c>
      <c r="H433" s="116">
        <v>200</v>
      </c>
      <c r="I433" s="132">
        <v>0</v>
      </c>
      <c r="J433" s="132">
        <v>0</v>
      </c>
      <c r="K433" s="132">
        <v>0</v>
      </c>
      <c r="L433" s="132">
        <f>SUM(J433:K433)</f>
        <v>0</v>
      </c>
    </row>
    <row r="434" spans="1:12" ht="14.45" customHeight="1">
      <c r="A434" s="105" t="s">
        <v>14</v>
      </c>
      <c r="B434" s="18">
        <v>45</v>
      </c>
      <c r="C434" s="17" t="s">
        <v>92</v>
      </c>
      <c r="D434" s="123">
        <f t="shared" ref="D434:L434" si="85">SUM(D432:D433)</f>
        <v>2313</v>
      </c>
      <c r="E434" s="128">
        <f t="shared" si="85"/>
        <v>0</v>
      </c>
      <c r="F434" s="123">
        <f t="shared" si="85"/>
        <v>3622</v>
      </c>
      <c r="G434" s="128">
        <f t="shared" si="85"/>
        <v>0</v>
      </c>
      <c r="H434" s="123">
        <f t="shared" si="85"/>
        <v>3622</v>
      </c>
      <c r="I434" s="128">
        <f t="shared" si="85"/>
        <v>0</v>
      </c>
      <c r="J434" s="123">
        <f t="shared" si="85"/>
        <v>3742</v>
      </c>
      <c r="K434" s="128">
        <f t="shared" si="85"/>
        <v>0</v>
      </c>
      <c r="L434" s="123">
        <f t="shared" si="85"/>
        <v>3742</v>
      </c>
    </row>
    <row r="435" spans="1:12" ht="14.45" customHeight="1">
      <c r="A435" s="105"/>
      <c r="B435" s="16"/>
      <c r="C435" s="17"/>
      <c r="D435" s="67"/>
      <c r="E435" s="71"/>
      <c r="F435" s="71"/>
      <c r="G435" s="71"/>
      <c r="H435" s="71"/>
      <c r="I435" s="71"/>
      <c r="J435" s="71"/>
      <c r="K435" s="71"/>
      <c r="L435" s="71"/>
    </row>
    <row r="436" spans="1:12" ht="14.45" customHeight="1">
      <c r="A436" s="105"/>
      <c r="B436" s="19">
        <v>46</v>
      </c>
      <c r="C436" s="17" t="s">
        <v>94</v>
      </c>
      <c r="D436" s="67"/>
      <c r="E436" s="73"/>
      <c r="F436" s="73"/>
      <c r="G436" s="73"/>
      <c r="H436" s="73"/>
      <c r="I436" s="73"/>
      <c r="J436" s="73"/>
      <c r="K436" s="73"/>
      <c r="L436" s="73"/>
    </row>
    <row r="437" spans="1:12" ht="14.45" customHeight="1">
      <c r="A437" s="105"/>
      <c r="B437" s="16" t="s">
        <v>168</v>
      </c>
      <c r="C437" s="17" t="s">
        <v>22</v>
      </c>
      <c r="D437" s="119">
        <v>1639</v>
      </c>
      <c r="E437" s="133">
        <v>0</v>
      </c>
      <c r="F437" s="99">
        <v>2164</v>
      </c>
      <c r="G437" s="133">
        <v>0</v>
      </c>
      <c r="H437" s="99">
        <v>2164</v>
      </c>
      <c r="I437" s="133">
        <v>0</v>
      </c>
      <c r="J437" s="99">
        <v>1643</v>
      </c>
      <c r="K437" s="133">
        <v>0</v>
      </c>
      <c r="L437" s="99">
        <f>SUM(J437:K437)</f>
        <v>1643</v>
      </c>
    </row>
    <row r="438" spans="1:12" ht="14.45" customHeight="1">
      <c r="A438" s="105"/>
      <c r="B438" s="16" t="s">
        <v>252</v>
      </c>
      <c r="C438" s="17" t="s">
        <v>27</v>
      </c>
      <c r="D438" s="129">
        <v>0</v>
      </c>
      <c r="E438" s="132">
        <v>0</v>
      </c>
      <c r="F438" s="116">
        <v>92</v>
      </c>
      <c r="G438" s="132">
        <v>0</v>
      </c>
      <c r="H438" s="116">
        <v>92</v>
      </c>
      <c r="I438" s="132">
        <v>0</v>
      </c>
      <c r="J438" s="116">
        <v>92</v>
      </c>
      <c r="K438" s="132">
        <v>0</v>
      </c>
      <c r="L438" s="116">
        <f>SUM(J438:K438)</f>
        <v>92</v>
      </c>
    </row>
    <row r="439" spans="1:12" ht="14.45" customHeight="1">
      <c r="A439" s="105" t="s">
        <v>14</v>
      </c>
      <c r="B439" s="19">
        <v>46</v>
      </c>
      <c r="C439" s="17" t="s">
        <v>94</v>
      </c>
      <c r="D439" s="123">
        <f t="shared" ref="D439:L439" si="86">SUM(D437:D438)</f>
        <v>1639</v>
      </c>
      <c r="E439" s="128">
        <f t="shared" si="86"/>
        <v>0</v>
      </c>
      <c r="F439" s="123">
        <f t="shared" si="86"/>
        <v>2256</v>
      </c>
      <c r="G439" s="128">
        <f t="shared" si="86"/>
        <v>0</v>
      </c>
      <c r="H439" s="123">
        <f t="shared" si="86"/>
        <v>2256</v>
      </c>
      <c r="I439" s="128">
        <f t="shared" si="86"/>
        <v>0</v>
      </c>
      <c r="J439" s="123">
        <f t="shared" si="86"/>
        <v>1735</v>
      </c>
      <c r="K439" s="128">
        <f t="shared" si="86"/>
        <v>0</v>
      </c>
      <c r="L439" s="123">
        <f t="shared" si="86"/>
        <v>1735</v>
      </c>
    </row>
    <row r="440" spans="1:12" ht="14.45" customHeight="1">
      <c r="A440" s="105"/>
      <c r="B440" s="16"/>
      <c r="C440" s="17"/>
      <c r="D440" s="67"/>
      <c r="E440" s="71"/>
      <c r="F440" s="71"/>
      <c r="G440" s="71"/>
      <c r="H440" s="71"/>
      <c r="I440" s="71"/>
      <c r="J440" s="71"/>
      <c r="K440" s="71"/>
      <c r="L440" s="71"/>
    </row>
    <row r="441" spans="1:12" ht="14.45" customHeight="1">
      <c r="A441" s="105"/>
      <c r="B441" s="19">
        <v>47</v>
      </c>
      <c r="C441" s="17" t="s">
        <v>96</v>
      </c>
      <c r="D441" s="67"/>
      <c r="E441" s="71"/>
      <c r="F441" s="71"/>
      <c r="G441" s="71"/>
      <c r="H441" s="71"/>
      <c r="I441" s="71"/>
      <c r="J441" s="71"/>
      <c r="K441" s="71"/>
      <c r="L441" s="71"/>
    </row>
    <row r="442" spans="1:12" ht="14.45" customHeight="1">
      <c r="A442" s="105"/>
      <c r="B442" s="16" t="s">
        <v>169</v>
      </c>
      <c r="C442" s="17" t="s">
        <v>22</v>
      </c>
      <c r="D442" s="119">
        <v>1891</v>
      </c>
      <c r="E442" s="133">
        <v>0</v>
      </c>
      <c r="F442" s="99">
        <v>3049</v>
      </c>
      <c r="G442" s="133">
        <v>0</v>
      </c>
      <c r="H442" s="99">
        <v>3049</v>
      </c>
      <c r="I442" s="133">
        <v>0</v>
      </c>
      <c r="J442" s="99">
        <v>3476</v>
      </c>
      <c r="K442" s="133">
        <v>0</v>
      </c>
      <c r="L442" s="99">
        <f>SUM(J442:K442)</f>
        <v>3476</v>
      </c>
    </row>
    <row r="443" spans="1:12" ht="14.45" customHeight="1">
      <c r="A443" s="105"/>
      <c r="B443" s="16" t="s">
        <v>253</v>
      </c>
      <c r="C443" s="17" t="s">
        <v>27</v>
      </c>
      <c r="D443" s="129">
        <v>0</v>
      </c>
      <c r="E443" s="132">
        <v>0</v>
      </c>
      <c r="F443" s="98">
        <v>150</v>
      </c>
      <c r="G443" s="132">
        <v>0</v>
      </c>
      <c r="H443" s="116">
        <v>150</v>
      </c>
      <c r="I443" s="132">
        <v>0</v>
      </c>
      <c r="J443" s="132">
        <v>0</v>
      </c>
      <c r="K443" s="132">
        <v>0</v>
      </c>
      <c r="L443" s="132">
        <f>SUM(J443:K443)</f>
        <v>0</v>
      </c>
    </row>
    <row r="444" spans="1:12" ht="14.45" customHeight="1">
      <c r="A444" s="105" t="s">
        <v>14</v>
      </c>
      <c r="B444" s="19">
        <v>47</v>
      </c>
      <c r="C444" s="17" t="s">
        <v>96</v>
      </c>
      <c r="D444" s="123">
        <f t="shared" ref="D444:L444" si="87">SUM(D442:D443)</f>
        <v>1891</v>
      </c>
      <c r="E444" s="128">
        <f t="shared" si="87"/>
        <v>0</v>
      </c>
      <c r="F444" s="123">
        <f t="shared" si="87"/>
        <v>3199</v>
      </c>
      <c r="G444" s="128">
        <f t="shared" si="87"/>
        <v>0</v>
      </c>
      <c r="H444" s="123">
        <f t="shared" si="87"/>
        <v>3199</v>
      </c>
      <c r="I444" s="128">
        <f t="shared" si="87"/>
        <v>0</v>
      </c>
      <c r="J444" s="123">
        <f t="shared" si="87"/>
        <v>3476</v>
      </c>
      <c r="K444" s="128">
        <f t="shared" si="87"/>
        <v>0</v>
      </c>
      <c r="L444" s="123">
        <f t="shared" si="87"/>
        <v>3476</v>
      </c>
    </row>
    <row r="445" spans="1:12" ht="14.45" customHeight="1">
      <c r="A445" s="105"/>
      <c r="B445" s="16"/>
      <c r="C445" s="17"/>
      <c r="D445" s="67"/>
      <c r="E445" s="67"/>
      <c r="F445" s="71"/>
      <c r="G445" s="71"/>
      <c r="H445" s="71"/>
      <c r="I445" s="71"/>
      <c r="J445" s="71"/>
      <c r="K445" s="71"/>
      <c r="L445" s="71"/>
    </row>
    <row r="446" spans="1:12" ht="14.45" customHeight="1">
      <c r="A446" s="105"/>
      <c r="B446" s="19">
        <v>48</v>
      </c>
      <c r="C446" s="17" t="s">
        <v>98</v>
      </c>
      <c r="D446" s="67"/>
      <c r="E446" s="67"/>
      <c r="F446" s="71"/>
      <c r="G446" s="71"/>
      <c r="H446" s="71"/>
      <c r="I446" s="71"/>
      <c r="J446" s="71"/>
      <c r="K446" s="71"/>
      <c r="L446" s="71"/>
    </row>
    <row r="447" spans="1:12" ht="14.45" customHeight="1">
      <c r="A447" s="105"/>
      <c r="B447" s="16" t="s">
        <v>170</v>
      </c>
      <c r="C447" s="17" t="s">
        <v>22</v>
      </c>
      <c r="D447" s="119">
        <v>1510</v>
      </c>
      <c r="E447" s="119">
        <v>1171</v>
      </c>
      <c r="F447" s="99">
        <v>770</v>
      </c>
      <c r="G447" s="125">
        <v>1909</v>
      </c>
      <c r="H447" s="125">
        <v>770</v>
      </c>
      <c r="I447" s="125">
        <v>1909</v>
      </c>
      <c r="J447" s="99">
        <v>434</v>
      </c>
      <c r="K447" s="125">
        <v>2172</v>
      </c>
      <c r="L447" s="73">
        <f>SUM(J447:K447)</f>
        <v>2606</v>
      </c>
    </row>
    <row r="448" spans="1:12" ht="14.45" customHeight="1">
      <c r="A448" s="105"/>
      <c r="B448" s="16" t="s">
        <v>171</v>
      </c>
      <c r="C448" s="17" t="s">
        <v>25</v>
      </c>
      <c r="D448" s="129">
        <v>0</v>
      </c>
      <c r="E448" s="119">
        <v>12</v>
      </c>
      <c r="F448" s="129">
        <v>0</v>
      </c>
      <c r="G448" s="125">
        <v>13</v>
      </c>
      <c r="H448" s="133">
        <v>0</v>
      </c>
      <c r="I448" s="125">
        <v>13</v>
      </c>
      <c r="J448" s="129">
        <v>0</v>
      </c>
      <c r="K448" s="125">
        <v>13</v>
      </c>
      <c r="L448" s="73">
        <f>SUM(J448:K448)</f>
        <v>13</v>
      </c>
    </row>
    <row r="449" spans="1:12" ht="14.45" customHeight="1">
      <c r="A449" s="105"/>
      <c r="B449" s="16" t="s">
        <v>172</v>
      </c>
      <c r="C449" s="17" t="s">
        <v>27</v>
      </c>
      <c r="D449" s="130">
        <v>0</v>
      </c>
      <c r="E449" s="120">
        <v>20</v>
      </c>
      <c r="F449" s="154">
        <v>200</v>
      </c>
      <c r="G449" s="126">
        <v>20</v>
      </c>
      <c r="H449" s="155">
        <v>200</v>
      </c>
      <c r="I449" s="126">
        <v>20</v>
      </c>
      <c r="J449" s="130">
        <v>0</v>
      </c>
      <c r="K449" s="126">
        <v>20</v>
      </c>
      <c r="L449" s="49">
        <f>SUM(J449:K449)</f>
        <v>20</v>
      </c>
    </row>
    <row r="450" spans="1:12" ht="14.45" customHeight="1">
      <c r="A450" s="105" t="s">
        <v>14</v>
      </c>
      <c r="B450" s="19">
        <v>48</v>
      </c>
      <c r="C450" s="17" t="s">
        <v>98</v>
      </c>
      <c r="D450" s="126">
        <f t="shared" ref="D450:L450" si="88">SUM(D447:D449)</f>
        <v>1510</v>
      </c>
      <c r="E450" s="126">
        <f t="shared" si="88"/>
        <v>1203</v>
      </c>
      <c r="F450" s="155">
        <f t="shared" si="88"/>
        <v>970</v>
      </c>
      <c r="G450" s="126">
        <f t="shared" si="88"/>
        <v>1942</v>
      </c>
      <c r="H450" s="126">
        <f t="shared" si="88"/>
        <v>970</v>
      </c>
      <c r="I450" s="126">
        <f t="shared" si="88"/>
        <v>1942</v>
      </c>
      <c r="J450" s="155">
        <f t="shared" si="88"/>
        <v>434</v>
      </c>
      <c r="K450" s="126">
        <f t="shared" si="88"/>
        <v>2205</v>
      </c>
      <c r="L450" s="126">
        <f t="shared" si="88"/>
        <v>2639</v>
      </c>
    </row>
    <row r="451" spans="1:12" ht="14.45" customHeight="1">
      <c r="A451" s="105" t="s">
        <v>14</v>
      </c>
      <c r="B451" s="18">
        <v>72</v>
      </c>
      <c r="C451" s="17" t="s">
        <v>159</v>
      </c>
      <c r="D451" s="126">
        <f t="shared" ref="D451:L451" si="89">D450+D444+D439+D434+D429</f>
        <v>8073</v>
      </c>
      <c r="E451" s="126">
        <f t="shared" si="89"/>
        <v>10629</v>
      </c>
      <c r="F451" s="155">
        <f t="shared" si="89"/>
        <v>12033</v>
      </c>
      <c r="G451" s="126">
        <f t="shared" si="89"/>
        <v>8081</v>
      </c>
      <c r="H451" s="126">
        <f t="shared" si="89"/>
        <v>12033</v>
      </c>
      <c r="I451" s="126">
        <f t="shared" si="89"/>
        <v>8081</v>
      </c>
      <c r="J451" s="155">
        <f t="shared" si="89"/>
        <v>11247</v>
      </c>
      <c r="K451" s="126">
        <f t="shared" si="89"/>
        <v>9406</v>
      </c>
      <c r="L451" s="126">
        <f t="shared" si="89"/>
        <v>20653</v>
      </c>
    </row>
    <row r="452" spans="1:12" ht="14.45" customHeight="1">
      <c r="A452" s="105" t="s">
        <v>14</v>
      </c>
      <c r="B452" s="30">
        <v>6.1120000000000001</v>
      </c>
      <c r="C452" s="15" t="s">
        <v>158</v>
      </c>
      <c r="D452" s="115">
        <f t="shared" ref="D452:I452" si="90">D451</f>
        <v>8073</v>
      </c>
      <c r="E452" s="115">
        <f t="shared" si="90"/>
        <v>10629</v>
      </c>
      <c r="F452" s="115">
        <f t="shared" si="90"/>
        <v>12033</v>
      </c>
      <c r="G452" s="115">
        <f t="shared" si="90"/>
        <v>8081</v>
      </c>
      <c r="H452" s="115">
        <f t="shared" si="90"/>
        <v>12033</v>
      </c>
      <c r="I452" s="115">
        <f t="shared" si="90"/>
        <v>8081</v>
      </c>
      <c r="J452" s="115">
        <f>J451</f>
        <v>11247</v>
      </c>
      <c r="K452" s="115">
        <f>K451</f>
        <v>9406</v>
      </c>
      <c r="L452" s="115">
        <f>L451</f>
        <v>20653</v>
      </c>
    </row>
    <row r="453" spans="1:12" ht="14.45" customHeight="1">
      <c r="A453" s="105"/>
      <c r="B453" s="30"/>
      <c r="C453" s="15"/>
      <c r="D453" s="73"/>
      <c r="E453" s="73"/>
      <c r="F453" s="73"/>
      <c r="G453" s="73"/>
      <c r="H453" s="73"/>
      <c r="I453" s="73"/>
      <c r="J453" s="73"/>
      <c r="K453" s="73"/>
      <c r="L453" s="73"/>
    </row>
    <row r="454" spans="1:12" ht="14.45" customHeight="1">
      <c r="A454" s="105"/>
      <c r="B454" s="77" t="s">
        <v>302</v>
      </c>
      <c r="C454" s="15" t="s">
        <v>80</v>
      </c>
      <c r="D454" s="73"/>
      <c r="E454" s="73"/>
      <c r="F454" s="73"/>
      <c r="G454" s="73"/>
      <c r="H454" s="73"/>
      <c r="I454" s="73"/>
      <c r="J454" s="73"/>
      <c r="K454" s="73"/>
      <c r="L454" s="73"/>
    </row>
    <row r="455" spans="1:12" ht="25.5">
      <c r="A455" s="105"/>
      <c r="B455" s="18">
        <v>64</v>
      </c>
      <c r="C455" s="17" t="s">
        <v>323</v>
      </c>
      <c r="D455" s="99"/>
      <c r="E455" s="99"/>
      <c r="F455" s="99"/>
      <c r="G455" s="99"/>
      <c r="H455" s="99"/>
      <c r="I455" s="99"/>
      <c r="J455" s="99"/>
      <c r="K455" s="99"/>
      <c r="L455" s="99"/>
    </row>
    <row r="456" spans="1:12" ht="14.45" customHeight="1">
      <c r="A456" s="107"/>
      <c r="B456" s="167" t="s">
        <v>324</v>
      </c>
      <c r="C456" s="45" t="s">
        <v>29</v>
      </c>
      <c r="D456" s="155">
        <v>200</v>
      </c>
      <c r="E456" s="134">
        <v>0</v>
      </c>
      <c r="F456" s="155">
        <v>500</v>
      </c>
      <c r="G456" s="134">
        <v>0</v>
      </c>
      <c r="H456" s="155">
        <v>500</v>
      </c>
      <c r="I456" s="134">
        <v>0</v>
      </c>
      <c r="J456" s="155">
        <v>500</v>
      </c>
      <c r="K456" s="134">
        <v>0</v>
      </c>
      <c r="L456" s="155">
        <f>SUM(J456:K456)</f>
        <v>500</v>
      </c>
    </row>
    <row r="457" spans="1:12">
      <c r="A457" s="105" t="s">
        <v>14</v>
      </c>
      <c r="B457" s="30">
        <v>6.8</v>
      </c>
      <c r="C457" s="15" t="s">
        <v>80</v>
      </c>
      <c r="D457" s="155">
        <f t="shared" ref="D457:L457" si="91">D456</f>
        <v>200</v>
      </c>
      <c r="E457" s="134">
        <f t="shared" si="91"/>
        <v>0</v>
      </c>
      <c r="F457" s="155">
        <f t="shared" si="91"/>
        <v>500</v>
      </c>
      <c r="G457" s="134">
        <f t="shared" si="91"/>
        <v>0</v>
      </c>
      <c r="H457" s="155">
        <f t="shared" si="91"/>
        <v>500</v>
      </c>
      <c r="I457" s="134">
        <f t="shared" si="91"/>
        <v>0</v>
      </c>
      <c r="J457" s="155">
        <f t="shared" si="91"/>
        <v>500</v>
      </c>
      <c r="K457" s="134">
        <f t="shared" si="91"/>
        <v>0</v>
      </c>
      <c r="L457" s="155">
        <f t="shared" si="91"/>
        <v>500</v>
      </c>
    </row>
    <row r="458" spans="1:12">
      <c r="A458" s="105" t="s">
        <v>14</v>
      </c>
      <c r="B458" s="31">
        <v>6</v>
      </c>
      <c r="C458" s="17" t="s">
        <v>292</v>
      </c>
      <c r="D458" s="73">
        <f t="shared" ref="D458:L458" si="92">D452+D396+D387+D410+D418+D457</f>
        <v>44195</v>
      </c>
      <c r="E458" s="73">
        <f t="shared" si="92"/>
        <v>12895</v>
      </c>
      <c r="F458" s="73">
        <f t="shared" si="92"/>
        <v>63568</v>
      </c>
      <c r="G458" s="73">
        <f t="shared" si="92"/>
        <v>10875</v>
      </c>
      <c r="H458" s="73">
        <f t="shared" si="92"/>
        <v>63568</v>
      </c>
      <c r="I458" s="73">
        <f t="shared" si="92"/>
        <v>10875</v>
      </c>
      <c r="J458" s="99">
        <f t="shared" si="92"/>
        <v>1111704</v>
      </c>
      <c r="K458" s="73">
        <f t="shared" si="92"/>
        <v>13447</v>
      </c>
      <c r="L458" s="73">
        <f t="shared" si="92"/>
        <v>1125151</v>
      </c>
    </row>
    <row r="459" spans="1:12">
      <c r="A459" s="105" t="s">
        <v>14</v>
      </c>
      <c r="B459" s="28">
        <v>2210</v>
      </c>
      <c r="C459" s="13" t="s">
        <v>2</v>
      </c>
      <c r="D459" s="46">
        <f t="shared" ref="D459:L459" si="93">D458+D292+D273+D198+D207</f>
        <v>412916</v>
      </c>
      <c r="E459" s="46">
        <f t="shared" si="93"/>
        <v>844191</v>
      </c>
      <c r="F459" s="46">
        <f t="shared" si="93"/>
        <v>476755</v>
      </c>
      <c r="G459" s="46">
        <f t="shared" si="93"/>
        <v>872603</v>
      </c>
      <c r="H459" s="46">
        <f t="shared" si="93"/>
        <v>582340</v>
      </c>
      <c r="I459" s="46">
        <f t="shared" si="93"/>
        <v>872603</v>
      </c>
      <c r="J459" s="115">
        <f t="shared" si="93"/>
        <v>1606174</v>
      </c>
      <c r="K459" s="46">
        <f t="shared" si="93"/>
        <v>976732</v>
      </c>
      <c r="L459" s="46">
        <f t="shared" si="93"/>
        <v>2582906</v>
      </c>
    </row>
    <row r="460" spans="1:12">
      <c r="A460" s="105"/>
      <c r="B460" s="28"/>
      <c r="C460" s="14"/>
      <c r="D460" s="73"/>
      <c r="E460" s="73"/>
      <c r="F460" s="73"/>
      <c r="G460" s="73"/>
      <c r="H460" s="73"/>
      <c r="I460" s="73"/>
      <c r="J460" s="73"/>
      <c r="K460" s="73"/>
      <c r="L460" s="73"/>
    </row>
    <row r="461" spans="1:12">
      <c r="A461" s="105" t="s">
        <v>16</v>
      </c>
      <c r="B461" s="28">
        <v>2211</v>
      </c>
      <c r="C461" s="15" t="s">
        <v>281</v>
      </c>
      <c r="D461" s="66"/>
      <c r="E461" s="66"/>
      <c r="F461" s="66"/>
      <c r="G461" s="66"/>
      <c r="H461" s="66"/>
      <c r="I461" s="66"/>
      <c r="J461" s="66"/>
      <c r="K461" s="66"/>
      <c r="L461" s="66"/>
    </row>
    <row r="462" spans="1:12">
      <c r="A462" s="105"/>
      <c r="B462" s="34">
        <v>1E-3</v>
      </c>
      <c r="C462" s="15" t="s">
        <v>19</v>
      </c>
      <c r="D462" s="67"/>
      <c r="E462" s="67"/>
      <c r="F462" s="67"/>
      <c r="G462" s="67"/>
      <c r="H462" s="67"/>
      <c r="I462" s="67"/>
      <c r="J462" s="67"/>
      <c r="K462" s="67"/>
      <c r="L462" s="67"/>
    </row>
    <row r="463" spans="1:12" ht="25.5">
      <c r="A463" s="105"/>
      <c r="B463" s="162">
        <v>16</v>
      </c>
      <c r="C463" s="163" t="s">
        <v>430</v>
      </c>
      <c r="D463" s="98"/>
      <c r="E463" s="129"/>
      <c r="F463" s="98"/>
      <c r="G463" s="129"/>
      <c r="H463" s="98"/>
      <c r="I463" s="129"/>
      <c r="J463" s="98"/>
      <c r="K463" s="129"/>
      <c r="L463" s="98"/>
    </row>
    <row r="464" spans="1:12">
      <c r="A464" s="105"/>
      <c r="B464" s="33">
        <v>44</v>
      </c>
      <c r="C464" s="17" t="s">
        <v>89</v>
      </c>
      <c r="D464" s="67"/>
      <c r="E464" s="67"/>
      <c r="F464" s="67"/>
      <c r="G464" s="67"/>
      <c r="H464" s="67"/>
      <c r="I464" s="67"/>
      <c r="J464" s="67"/>
      <c r="K464" s="67"/>
      <c r="L464" s="67"/>
    </row>
    <row r="465" spans="1:12">
      <c r="A465" s="105"/>
      <c r="B465" s="16" t="s">
        <v>404</v>
      </c>
      <c r="C465" s="17" t="s">
        <v>22</v>
      </c>
      <c r="D465" s="129">
        <v>0</v>
      </c>
      <c r="E465" s="129">
        <v>0</v>
      </c>
      <c r="F465" s="129">
        <v>0</v>
      </c>
      <c r="G465" s="129">
        <v>0</v>
      </c>
      <c r="H465" s="129">
        <v>0</v>
      </c>
      <c r="I465" s="129">
        <v>0</v>
      </c>
      <c r="J465" s="98">
        <v>16807</v>
      </c>
      <c r="K465" s="129">
        <v>0</v>
      </c>
      <c r="L465" s="99">
        <f>SUM(J465:K465)</f>
        <v>16807</v>
      </c>
    </row>
    <row r="466" spans="1:12">
      <c r="A466" s="105"/>
      <c r="B466" s="16" t="s">
        <v>405</v>
      </c>
      <c r="C466" s="17" t="s">
        <v>27</v>
      </c>
      <c r="D466" s="129">
        <v>0</v>
      </c>
      <c r="E466" s="129">
        <v>0</v>
      </c>
      <c r="F466" s="129">
        <v>0</v>
      </c>
      <c r="G466" s="129">
        <v>0</v>
      </c>
      <c r="H466" s="129">
        <v>0</v>
      </c>
      <c r="I466" s="129">
        <v>0</v>
      </c>
      <c r="J466" s="98">
        <v>1</v>
      </c>
      <c r="K466" s="129">
        <v>0</v>
      </c>
      <c r="L466" s="99">
        <f>SUM(J466:K466)</f>
        <v>1</v>
      </c>
    </row>
    <row r="467" spans="1:12">
      <c r="A467" s="105" t="s">
        <v>14</v>
      </c>
      <c r="B467" s="33">
        <v>44</v>
      </c>
      <c r="C467" s="17" t="s">
        <v>89</v>
      </c>
      <c r="D467" s="128">
        <f t="shared" ref="D467:L467" si="94">SUM(D463:D466)</f>
        <v>0</v>
      </c>
      <c r="E467" s="128">
        <f t="shared" si="94"/>
        <v>0</v>
      </c>
      <c r="F467" s="128">
        <f t="shared" si="94"/>
        <v>0</v>
      </c>
      <c r="G467" s="128">
        <f t="shared" si="94"/>
        <v>0</v>
      </c>
      <c r="H467" s="128">
        <f t="shared" si="94"/>
        <v>0</v>
      </c>
      <c r="I467" s="128">
        <f t="shared" si="94"/>
        <v>0</v>
      </c>
      <c r="J467" s="123">
        <f t="shared" si="94"/>
        <v>16808</v>
      </c>
      <c r="K467" s="128">
        <f t="shared" si="94"/>
        <v>0</v>
      </c>
      <c r="L467" s="123">
        <f t="shared" si="94"/>
        <v>16808</v>
      </c>
    </row>
    <row r="468" spans="1:12">
      <c r="A468" s="105"/>
      <c r="B468" s="16"/>
      <c r="C468" s="17"/>
      <c r="D468" s="66"/>
      <c r="E468" s="66"/>
      <c r="F468" s="66"/>
      <c r="G468" s="66"/>
      <c r="H468" s="66"/>
      <c r="I468" s="66"/>
      <c r="J468" s="66"/>
      <c r="K468" s="66"/>
      <c r="L468" s="73"/>
    </row>
    <row r="469" spans="1:12">
      <c r="A469" s="105"/>
      <c r="B469" s="33">
        <v>45</v>
      </c>
      <c r="C469" s="17" t="s">
        <v>92</v>
      </c>
      <c r="D469" s="66"/>
      <c r="E469" s="66"/>
      <c r="F469" s="66"/>
      <c r="G469" s="66"/>
      <c r="H469" s="66"/>
      <c r="I469" s="66"/>
      <c r="J469" s="66"/>
      <c r="K469" s="66"/>
      <c r="L469" s="73"/>
    </row>
    <row r="470" spans="1:12">
      <c r="A470" s="105"/>
      <c r="B470" s="16" t="s">
        <v>406</v>
      </c>
      <c r="C470" s="17" t="s">
        <v>22</v>
      </c>
      <c r="D470" s="127">
        <v>0</v>
      </c>
      <c r="E470" s="127">
        <v>0</v>
      </c>
      <c r="F470" s="127">
        <v>0</v>
      </c>
      <c r="G470" s="127">
        <v>0</v>
      </c>
      <c r="H470" s="127">
        <v>0</v>
      </c>
      <c r="I470" s="127">
        <v>0</v>
      </c>
      <c r="J470" s="117">
        <v>13100</v>
      </c>
      <c r="K470" s="127">
        <v>0</v>
      </c>
      <c r="L470" s="99">
        <f>SUM(J470:K470)</f>
        <v>13100</v>
      </c>
    </row>
    <row r="471" spans="1:12">
      <c r="A471" s="105"/>
      <c r="B471" s="16" t="s">
        <v>407</v>
      </c>
      <c r="C471" s="17" t="s">
        <v>27</v>
      </c>
      <c r="D471" s="130">
        <v>0</v>
      </c>
      <c r="E471" s="130">
        <v>0</v>
      </c>
      <c r="F471" s="130">
        <v>0</v>
      </c>
      <c r="G471" s="130">
        <v>0</v>
      </c>
      <c r="H471" s="130">
        <v>0</v>
      </c>
      <c r="I471" s="130">
        <v>0</v>
      </c>
      <c r="J471" s="154">
        <v>548</v>
      </c>
      <c r="K471" s="130">
        <v>0</v>
      </c>
      <c r="L471" s="155">
        <f>SUM(J471:K471)</f>
        <v>548</v>
      </c>
    </row>
    <row r="472" spans="1:12">
      <c r="A472" s="105" t="s">
        <v>14</v>
      </c>
      <c r="B472" s="33">
        <v>45</v>
      </c>
      <c r="C472" s="17" t="s">
        <v>92</v>
      </c>
      <c r="D472" s="130">
        <f t="shared" ref="D472:L472" si="95">SUM(D470:D471)</f>
        <v>0</v>
      </c>
      <c r="E472" s="130">
        <f t="shared" si="95"/>
        <v>0</v>
      </c>
      <c r="F472" s="130">
        <f t="shared" si="95"/>
        <v>0</v>
      </c>
      <c r="G472" s="130">
        <f t="shared" si="95"/>
        <v>0</v>
      </c>
      <c r="H472" s="130">
        <f t="shared" si="95"/>
        <v>0</v>
      </c>
      <c r="I472" s="130">
        <f t="shared" si="95"/>
        <v>0</v>
      </c>
      <c r="J472" s="154">
        <f t="shared" si="95"/>
        <v>13648</v>
      </c>
      <c r="K472" s="130">
        <f t="shared" si="95"/>
        <v>0</v>
      </c>
      <c r="L472" s="154">
        <f t="shared" si="95"/>
        <v>13648</v>
      </c>
    </row>
    <row r="473" spans="1:12">
      <c r="A473" s="105"/>
      <c r="B473" s="33"/>
      <c r="C473" s="17"/>
      <c r="D473" s="67"/>
      <c r="E473" s="67"/>
      <c r="F473" s="67"/>
      <c r="G473" s="67"/>
      <c r="H473" s="67"/>
      <c r="I473" s="67"/>
      <c r="J473" s="67"/>
      <c r="K473" s="67"/>
      <c r="L473" s="67"/>
    </row>
    <row r="474" spans="1:12">
      <c r="A474" s="105"/>
      <c r="B474" s="33">
        <v>46</v>
      </c>
      <c r="C474" s="17" t="s">
        <v>94</v>
      </c>
      <c r="D474" s="67"/>
      <c r="E474" s="67"/>
      <c r="F474" s="67"/>
      <c r="G474" s="67"/>
      <c r="H474" s="67"/>
      <c r="I474" s="67"/>
      <c r="J474" s="67"/>
      <c r="K474" s="67"/>
      <c r="L474" s="67"/>
    </row>
    <row r="475" spans="1:12">
      <c r="A475" s="105"/>
      <c r="B475" s="16" t="s">
        <v>408</v>
      </c>
      <c r="C475" s="17" t="s">
        <v>22</v>
      </c>
      <c r="D475" s="129">
        <v>0</v>
      </c>
      <c r="E475" s="129">
        <v>0</v>
      </c>
      <c r="F475" s="129">
        <v>0</v>
      </c>
      <c r="G475" s="129">
        <v>0</v>
      </c>
      <c r="H475" s="129">
        <v>0</v>
      </c>
      <c r="I475" s="129">
        <v>0</v>
      </c>
      <c r="J475" s="98">
        <v>10202</v>
      </c>
      <c r="K475" s="129">
        <v>0</v>
      </c>
      <c r="L475" s="116">
        <f>SUM(J475:K475)</f>
        <v>10202</v>
      </c>
    </row>
    <row r="476" spans="1:12">
      <c r="A476" s="105"/>
      <c r="B476" s="16" t="s">
        <v>409</v>
      </c>
      <c r="C476" s="17" t="s">
        <v>27</v>
      </c>
      <c r="D476" s="129">
        <v>0</v>
      </c>
      <c r="E476" s="129">
        <v>0</v>
      </c>
      <c r="F476" s="129">
        <v>0</v>
      </c>
      <c r="G476" s="129">
        <v>0</v>
      </c>
      <c r="H476" s="129">
        <v>0</v>
      </c>
      <c r="I476" s="129">
        <v>0</v>
      </c>
      <c r="J476" s="98">
        <v>1</v>
      </c>
      <c r="K476" s="129">
        <v>0</v>
      </c>
      <c r="L476" s="116">
        <f>SUM(J476:K476)</f>
        <v>1</v>
      </c>
    </row>
    <row r="477" spans="1:12">
      <c r="A477" s="105" t="s">
        <v>14</v>
      </c>
      <c r="B477" s="33">
        <v>46</v>
      </c>
      <c r="C477" s="17" t="s">
        <v>94</v>
      </c>
      <c r="D477" s="128">
        <f t="shared" ref="D477:L477" si="96">SUM(D475:D476)</f>
        <v>0</v>
      </c>
      <c r="E477" s="128">
        <f t="shared" si="96"/>
        <v>0</v>
      </c>
      <c r="F477" s="128">
        <f t="shared" si="96"/>
        <v>0</v>
      </c>
      <c r="G477" s="128">
        <f t="shared" si="96"/>
        <v>0</v>
      </c>
      <c r="H477" s="128">
        <f t="shared" si="96"/>
        <v>0</v>
      </c>
      <c r="I477" s="128">
        <f t="shared" si="96"/>
        <v>0</v>
      </c>
      <c r="J477" s="123">
        <f t="shared" si="96"/>
        <v>10203</v>
      </c>
      <c r="K477" s="128">
        <f t="shared" si="96"/>
        <v>0</v>
      </c>
      <c r="L477" s="123">
        <f t="shared" si="96"/>
        <v>10203</v>
      </c>
    </row>
    <row r="478" spans="1:12">
      <c r="A478" s="105"/>
      <c r="B478" s="33"/>
      <c r="C478" s="17"/>
      <c r="D478" s="67"/>
      <c r="E478" s="67"/>
      <c r="F478" s="67"/>
      <c r="G478" s="67"/>
      <c r="H478" s="67"/>
      <c r="I478" s="67"/>
      <c r="J478" s="67"/>
      <c r="K478" s="67"/>
      <c r="L478" s="67"/>
    </row>
    <row r="479" spans="1:12">
      <c r="A479" s="105"/>
      <c r="B479" s="33">
        <v>47</v>
      </c>
      <c r="C479" s="17" t="s">
        <v>96</v>
      </c>
      <c r="D479" s="67"/>
      <c r="E479" s="67"/>
      <c r="F479" s="67"/>
      <c r="G479" s="67"/>
      <c r="H479" s="67"/>
      <c r="I479" s="67"/>
      <c r="J479" s="67"/>
      <c r="K479" s="67"/>
      <c r="L479" s="67"/>
    </row>
    <row r="480" spans="1:12">
      <c r="A480" s="105"/>
      <c r="B480" s="16" t="s">
        <v>410</v>
      </c>
      <c r="C480" s="17" t="s">
        <v>22</v>
      </c>
      <c r="D480" s="129">
        <v>0</v>
      </c>
      <c r="E480" s="129">
        <v>0</v>
      </c>
      <c r="F480" s="129">
        <v>0</v>
      </c>
      <c r="G480" s="129">
        <v>0</v>
      </c>
      <c r="H480" s="129">
        <v>0</v>
      </c>
      <c r="I480" s="129">
        <v>0</v>
      </c>
      <c r="J480" s="98">
        <v>9016</v>
      </c>
      <c r="K480" s="129">
        <v>0</v>
      </c>
      <c r="L480" s="99">
        <f>SUM(J480:K480)</f>
        <v>9016</v>
      </c>
    </row>
    <row r="481" spans="1:12">
      <c r="A481" s="105"/>
      <c r="B481" s="16" t="s">
        <v>411</v>
      </c>
      <c r="C481" s="17" t="s">
        <v>27</v>
      </c>
      <c r="D481" s="129">
        <v>0</v>
      </c>
      <c r="E481" s="129">
        <v>0</v>
      </c>
      <c r="F481" s="129">
        <v>0</v>
      </c>
      <c r="G481" s="129">
        <v>0</v>
      </c>
      <c r="H481" s="129">
        <v>0</v>
      </c>
      <c r="I481" s="129">
        <v>0</v>
      </c>
      <c r="J481" s="98">
        <v>1300</v>
      </c>
      <c r="K481" s="129">
        <v>0</v>
      </c>
      <c r="L481" s="99">
        <f>SUM(J481:K481)</f>
        <v>1300</v>
      </c>
    </row>
    <row r="482" spans="1:12">
      <c r="A482" s="105" t="s">
        <v>14</v>
      </c>
      <c r="B482" s="33">
        <v>47</v>
      </c>
      <c r="C482" s="17" t="s">
        <v>96</v>
      </c>
      <c r="D482" s="128">
        <f t="shared" ref="D482:L482" si="97">SUM(D480:D481)</f>
        <v>0</v>
      </c>
      <c r="E482" s="128">
        <f t="shared" si="97"/>
        <v>0</v>
      </c>
      <c r="F482" s="128">
        <f t="shared" si="97"/>
        <v>0</v>
      </c>
      <c r="G482" s="128">
        <f t="shared" si="97"/>
        <v>0</v>
      </c>
      <c r="H482" s="128">
        <f t="shared" si="97"/>
        <v>0</v>
      </c>
      <c r="I482" s="128">
        <f t="shared" si="97"/>
        <v>0</v>
      </c>
      <c r="J482" s="123">
        <f t="shared" si="97"/>
        <v>10316</v>
      </c>
      <c r="K482" s="128">
        <f t="shared" si="97"/>
        <v>0</v>
      </c>
      <c r="L482" s="123">
        <f t="shared" si="97"/>
        <v>10316</v>
      </c>
    </row>
    <row r="483" spans="1:12">
      <c r="A483" s="105"/>
      <c r="B483" s="33"/>
      <c r="C483" s="17"/>
      <c r="D483" s="67"/>
      <c r="E483" s="98"/>
      <c r="F483" s="67"/>
      <c r="G483" s="98"/>
      <c r="H483" s="67"/>
      <c r="I483" s="98"/>
      <c r="J483" s="67"/>
      <c r="K483" s="98"/>
      <c r="L483" s="67"/>
    </row>
    <row r="484" spans="1:12">
      <c r="A484" s="105"/>
      <c r="B484" s="33">
        <v>48</v>
      </c>
      <c r="C484" s="17" t="s">
        <v>98</v>
      </c>
      <c r="D484" s="67"/>
      <c r="E484" s="67"/>
      <c r="F484" s="67"/>
      <c r="G484" s="67"/>
      <c r="H484" s="67"/>
      <c r="I484" s="67"/>
      <c r="J484" s="67"/>
      <c r="K484" s="67"/>
      <c r="L484" s="73"/>
    </row>
    <row r="485" spans="1:12">
      <c r="A485" s="105"/>
      <c r="B485" s="16" t="s">
        <v>412</v>
      </c>
      <c r="C485" s="17" t="s">
        <v>22</v>
      </c>
      <c r="D485" s="129">
        <v>0</v>
      </c>
      <c r="E485" s="129">
        <v>0</v>
      </c>
      <c r="F485" s="129">
        <v>0</v>
      </c>
      <c r="G485" s="129">
        <v>0</v>
      </c>
      <c r="H485" s="129">
        <v>0</v>
      </c>
      <c r="I485" s="129">
        <v>0</v>
      </c>
      <c r="J485" s="98">
        <v>9486</v>
      </c>
      <c r="K485" s="129">
        <v>0</v>
      </c>
      <c r="L485" s="99">
        <f>SUM(J485:K485)</f>
        <v>9486</v>
      </c>
    </row>
    <row r="486" spans="1:12">
      <c r="A486" s="105"/>
      <c r="B486" s="16" t="s">
        <v>413</v>
      </c>
      <c r="C486" s="17" t="s">
        <v>27</v>
      </c>
      <c r="D486" s="129">
        <v>0</v>
      </c>
      <c r="E486" s="129">
        <v>0</v>
      </c>
      <c r="F486" s="129">
        <v>0</v>
      </c>
      <c r="G486" s="129">
        <v>0</v>
      </c>
      <c r="H486" s="129">
        <v>0</v>
      </c>
      <c r="I486" s="129">
        <v>0</v>
      </c>
      <c r="J486" s="98">
        <v>1</v>
      </c>
      <c r="K486" s="129">
        <v>0</v>
      </c>
      <c r="L486" s="99">
        <f>SUM(J486:K486)</f>
        <v>1</v>
      </c>
    </row>
    <row r="487" spans="1:12">
      <c r="A487" s="105" t="s">
        <v>14</v>
      </c>
      <c r="B487" s="33">
        <v>48</v>
      </c>
      <c r="C487" s="17" t="s">
        <v>98</v>
      </c>
      <c r="D487" s="128">
        <f t="shared" ref="D487:L487" si="98">SUM(D485:D486)</f>
        <v>0</v>
      </c>
      <c r="E487" s="128">
        <f t="shared" si="98"/>
        <v>0</v>
      </c>
      <c r="F487" s="128">
        <f t="shared" si="98"/>
        <v>0</v>
      </c>
      <c r="G487" s="128">
        <f t="shared" si="98"/>
        <v>0</v>
      </c>
      <c r="H487" s="128">
        <f t="shared" si="98"/>
        <v>0</v>
      </c>
      <c r="I487" s="128">
        <f t="shared" si="98"/>
        <v>0</v>
      </c>
      <c r="J487" s="123">
        <f t="shared" si="98"/>
        <v>9487</v>
      </c>
      <c r="K487" s="128">
        <f t="shared" si="98"/>
        <v>0</v>
      </c>
      <c r="L487" s="123">
        <f t="shared" si="98"/>
        <v>9487</v>
      </c>
    </row>
    <row r="488" spans="1:12" ht="25.5">
      <c r="A488" s="107" t="s">
        <v>14</v>
      </c>
      <c r="B488" s="191">
        <v>16</v>
      </c>
      <c r="C488" s="190" t="s">
        <v>430</v>
      </c>
      <c r="D488" s="154"/>
      <c r="E488" s="128">
        <f t="shared" ref="E488:L488" si="99">E487+E472+E467+E477+E482</f>
        <v>0</v>
      </c>
      <c r="F488" s="128">
        <f t="shared" si="99"/>
        <v>0</v>
      </c>
      <c r="G488" s="128">
        <f t="shared" si="99"/>
        <v>0</v>
      </c>
      <c r="H488" s="128">
        <f t="shared" si="99"/>
        <v>0</v>
      </c>
      <c r="I488" s="128">
        <f t="shared" si="99"/>
        <v>0</v>
      </c>
      <c r="J488" s="123">
        <f t="shared" si="99"/>
        <v>60462</v>
      </c>
      <c r="K488" s="128">
        <f t="shared" si="99"/>
        <v>0</v>
      </c>
      <c r="L488" s="123">
        <f t="shared" si="99"/>
        <v>60462</v>
      </c>
    </row>
    <row r="489" spans="1:12" ht="2.25" customHeight="1">
      <c r="A489" s="105"/>
      <c r="B489" s="34"/>
      <c r="C489" s="15"/>
      <c r="D489" s="67"/>
      <c r="E489" s="67"/>
      <c r="F489" s="67"/>
      <c r="G489" s="67"/>
      <c r="H489" s="67"/>
      <c r="I489" s="67"/>
      <c r="J489" s="67"/>
      <c r="K489" s="67"/>
      <c r="L489" s="67"/>
    </row>
    <row r="490" spans="1:12">
      <c r="A490" s="105"/>
      <c r="B490" s="33">
        <v>60</v>
      </c>
      <c r="C490" s="17" t="s">
        <v>20</v>
      </c>
      <c r="D490" s="67"/>
      <c r="E490" s="67"/>
      <c r="F490" s="67"/>
      <c r="G490" s="67"/>
      <c r="H490" s="67"/>
      <c r="I490" s="67"/>
      <c r="J490" s="67"/>
      <c r="K490" s="67"/>
      <c r="L490" s="67"/>
    </row>
    <row r="491" spans="1:12">
      <c r="A491" s="105"/>
      <c r="B491" s="33">
        <v>44</v>
      </c>
      <c r="C491" s="17" t="s">
        <v>89</v>
      </c>
      <c r="D491" s="67"/>
      <c r="E491" s="67"/>
      <c r="F491" s="67"/>
      <c r="G491" s="67"/>
      <c r="H491" s="67"/>
      <c r="I491" s="67"/>
      <c r="J491" s="67"/>
      <c r="K491" s="67"/>
      <c r="L491" s="67"/>
    </row>
    <row r="492" spans="1:12">
      <c r="A492" s="105"/>
      <c r="B492" s="16" t="s">
        <v>173</v>
      </c>
      <c r="C492" s="17" t="s">
        <v>22</v>
      </c>
      <c r="D492" s="119">
        <v>14542</v>
      </c>
      <c r="E492" s="129">
        <v>0</v>
      </c>
      <c r="F492" s="119">
        <v>15000</v>
      </c>
      <c r="G492" s="129">
        <v>0</v>
      </c>
      <c r="H492" s="119">
        <v>19000</v>
      </c>
      <c r="I492" s="129">
        <v>0</v>
      </c>
      <c r="J492" s="129">
        <v>0</v>
      </c>
      <c r="K492" s="129">
        <v>0</v>
      </c>
      <c r="L492" s="133">
        <f>SUM(J492:K492)</f>
        <v>0</v>
      </c>
    </row>
    <row r="493" spans="1:12" ht="12.95" customHeight="1">
      <c r="A493" s="105"/>
      <c r="B493" s="16" t="s">
        <v>174</v>
      </c>
      <c r="C493" s="17" t="s">
        <v>25</v>
      </c>
      <c r="D493" s="119">
        <v>399</v>
      </c>
      <c r="E493" s="129">
        <v>0</v>
      </c>
      <c r="F493" s="119">
        <v>1</v>
      </c>
      <c r="G493" s="129">
        <v>0</v>
      </c>
      <c r="H493" s="119">
        <v>1</v>
      </c>
      <c r="I493" s="129">
        <v>0</v>
      </c>
      <c r="J493" s="129">
        <v>0</v>
      </c>
      <c r="K493" s="129">
        <v>0</v>
      </c>
      <c r="L493" s="133">
        <f>SUM(J493:K493)</f>
        <v>0</v>
      </c>
    </row>
    <row r="494" spans="1:12" ht="12.95" customHeight="1">
      <c r="A494" s="105"/>
      <c r="B494" s="16" t="s">
        <v>175</v>
      </c>
      <c r="C494" s="17" t="s">
        <v>27</v>
      </c>
      <c r="D494" s="119">
        <v>1947</v>
      </c>
      <c r="E494" s="129">
        <v>0</v>
      </c>
      <c r="F494" s="119">
        <v>600</v>
      </c>
      <c r="G494" s="129">
        <v>0</v>
      </c>
      <c r="H494" s="119">
        <v>600</v>
      </c>
      <c r="I494" s="129">
        <v>0</v>
      </c>
      <c r="J494" s="129">
        <v>0</v>
      </c>
      <c r="K494" s="129">
        <v>0</v>
      </c>
      <c r="L494" s="133">
        <f>SUM(J494:K494)</f>
        <v>0</v>
      </c>
    </row>
    <row r="495" spans="1:12" ht="12.95" customHeight="1">
      <c r="A495" s="105"/>
      <c r="B495" s="16" t="s">
        <v>176</v>
      </c>
      <c r="C495" s="17" t="s">
        <v>31</v>
      </c>
      <c r="D495" s="164">
        <v>7500</v>
      </c>
      <c r="E495" s="127">
        <v>0</v>
      </c>
      <c r="F495" s="164">
        <v>1</v>
      </c>
      <c r="G495" s="127">
        <v>0</v>
      </c>
      <c r="H495" s="164">
        <v>1</v>
      </c>
      <c r="I495" s="127">
        <v>0</v>
      </c>
      <c r="J495" s="127">
        <v>0</v>
      </c>
      <c r="K495" s="127">
        <v>0</v>
      </c>
      <c r="L495" s="127">
        <f>SUM(J495:K495)</f>
        <v>0</v>
      </c>
    </row>
    <row r="496" spans="1:12" ht="12.95" customHeight="1">
      <c r="A496" s="105" t="s">
        <v>14</v>
      </c>
      <c r="B496" s="33">
        <v>44</v>
      </c>
      <c r="C496" s="17" t="s">
        <v>89</v>
      </c>
      <c r="D496" s="123">
        <f t="shared" ref="D496:L496" si="100">SUM(D490:D495)</f>
        <v>24388</v>
      </c>
      <c r="E496" s="128">
        <f t="shared" si="100"/>
        <v>0</v>
      </c>
      <c r="F496" s="123">
        <f t="shared" si="100"/>
        <v>15602</v>
      </c>
      <c r="G496" s="128">
        <f t="shared" si="100"/>
        <v>0</v>
      </c>
      <c r="H496" s="123">
        <f t="shared" si="100"/>
        <v>19602</v>
      </c>
      <c r="I496" s="128">
        <f t="shared" si="100"/>
        <v>0</v>
      </c>
      <c r="J496" s="128">
        <f t="shared" si="100"/>
        <v>0</v>
      </c>
      <c r="K496" s="128">
        <f t="shared" si="100"/>
        <v>0</v>
      </c>
      <c r="L496" s="128">
        <f t="shared" si="100"/>
        <v>0</v>
      </c>
    </row>
    <row r="497" spans="1:12" ht="12.95" customHeight="1">
      <c r="A497" s="105"/>
      <c r="B497" s="16"/>
      <c r="C497" s="17"/>
      <c r="D497" s="66"/>
      <c r="E497" s="66"/>
      <c r="F497" s="66"/>
      <c r="G497" s="66"/>
      <c r="H497" s="66"/>
      <c r="I497" s="66"/>
      <c r="J497" s="66"/>
      <c r="K497" s="66"/>
      <c r="L497" s="73"/>
    </row>
    <row r="498" spans="1:12" ht="12.95" customHeight="1">
      <c r="A498" s="105"/>
      <c r="B498" s="33">
        <v>45</v>
      </c>
      <c r="C498" s="17" t="s">
        <v>92</v>
      </c>
      <c r="D498" s="66"/>
      <c r="E498" s="66"/>
      <c r="F498" s="66"/>
      <c r="G498" s="66"/>
      <c r="H498" s="66"/>
      <c r="I498" s="66"/>
      <c r="J498" s="66"/>
      <c r="K498" s="66"/>
      <c r="L498" s="73"/>
    </row>
    <row r="499" spans="1:12" ht="12.95" customHeight="1">
      <c r="A499" s="105"/>
      <c r="B499" s="16" t="s">
        <v>177</v>
      </c>
      <c r="C499" s="17" t="s">
        <v>22</v>
      </c>
      <c r="D499" s="164">
        <v>10147</v>
      </c>
      <c r="E499" s="127">
        <v>0</v>
      </c>
      <c r="F499" s="164">
        <v>10887</v>
      </c>
      <c r="G499" s="127">
        <v>0</v>
      </c>
      <c r="H499" s="164">
        <v>10887</v>
      </c>
      <c r="I499" s="127">
        <v>0</v>
      </c>
      <c r="J499" s="127">
        <v>0</v>
      </c>
      <c r="K499" s="127">
        <v>0</v>
      </c>
      <c r="L499" s="133">
        <f>SUM(J499:K499)</f>
        <v>0</v>
      </c>
    </row>
    <row r="500" spans="1:12" ht="12.95" customHeight="1">
      <c r="A500" s="105"/>
      <c r="B500" s="16" t="s">
        <v>178</v>
      </c>
      <c r="C500" s="17" t="s">
        <v>25</v>
      </c>
      <c r="D500" s="119">
        <v>422</v>
      </c>
      <c r="E500" s="129">
        <v>0</v>
      </c>
      <c r="F500" s="119">
        <v>1</v>
      </c>
      <c r="G500" s="129">
        <v>0</v>
      </c>
      <c r="H500" s="119">
        <v>1</v>
      </c>
      <c r="I500" s="129">
        <v>0</v>
      </c>
      <c r="J500" s="129">
        <v>0</v>
      </c>
      <c r="K500" s="129">
        <v>0</v>
      </c>
      <c r="L500" s="133">
        <f>SUM(J500:K500)</f>
        <v>0</v>
      </c>
    </row>
    <row r="501" spans="1:12" ht="12.95" customHeight="1">
      <c r="A501" s="105"/>
      <c r="B501" s="16" t="s">
        <v>179</v>
      </c>
      <c r="C501" s="17" t="s">
        <v>27</v>
      </c>
      <c r="D501" s="120">
        <v>1399</v>
      </c>
      <c r="E501" s="130">
        <v>0</v>
      </c>
      <c r="F501" s="120">
        <v>1100</v>
      </c>
      <c r="G501" s="130">
        <v>0</v>
      </c>
      <c r="H501" s="120">
        <v>2300</v>
      </c>
      <c r="I501" s="130">
        <v>0</v>
      </c>
      <c r="J501" s="130">
        <v>0</v>
      </c>
      <c r="K501" s="130">
        <v>0</v>
      </c>
      <c r="L501" s="134">
        <f>SUM(J501:K501)</f>
        <v>0</v>
      </c>
    </row>
    <row r="502" spans="1:12" ht="12.95" customHeight="1">
      <c r="A502" s="105" t="s">
        <v>14</v>
      </c>
      <c r="B502" s="33">
        <v>45</v>
      </c>
      <c r="C502" s="17" t="s">
        <v>92</v>
      </c>
      <c r="D502" s="154">
        <f t="shared" ref="D502:L502" si="101">SUM(D499:D501)</f>
        <v>11968</v>
      </c>
      <c r="E502" s="130">
        <f t="shared" si="101"/>
        <v>0</v>
      </c>
      <c r="F502" s="154">
        <f t="shared" si="101"/>
        <v>11988</v>
      </c>
      <c r="G502" s="130">
        <f t="shared" si="101"/>
        <v>0</v>
      </c>
      <c r="H502" s="154">
        <f t="shared" si="101"/>
        <v>13188</v>
      </c>
      <c r="I502" s="130">
        <f t="shared" si="101"/>
        <v>0</v>
      </c>
      <c r="J502" s="130">
        <f t="shared" si="101"/>
        <v>0</v>
      </c>
      <c r="K502" s="130">
        <f t="shared" si="101"/>
        <v>0</v>
      </c>
      <c r="L502" s="130">
        <f t="shared" si="101"/>
        <v>0</v>
      </c>
    </row>
    <row r="503" spans="1:12" ht="12.95" customHeight="1">
      <c r="A503" s="105"/>
      <c r="B503" s="33"/>
      <c r="C503" s="17"/>
      <c r="D503" s="67"/>
      <c r="E503" s="67"/>
      <c r="F503" s="67"/>
      <c r="G503" s="67"/>
      <c r="H503" s="67"/>
      <c r="I503" s="67"/>
      <c r="J503" s="67"/>
      <c r="K503" s="67"/>
      <c r="L503" s="67"/>
    </row>
    <row r="504" spans="1:12" ht="12.95" customHeight="1">
      <c r="A504" s="105"/>
      <c r="B504" s="33">
        <v>46</v>
      </c>
      <c r="C504" s="17" t="s">
        <v>94</v>
      </c>
      <c r="D504" s="67"/>
      <c r="E504" s="67"/>
      <c r="F504" s="67"/>
      <c r="G504" s="67"/>
      <c r="H504" s="67"/>
      <c r="I504" s="67"/>
      <c r="J504" s="67"/>
      <c r="K504" s="67"/>
      <c r="L504" s="67"/>
    </row>
    <row r="505" spans="1:12" ht="12.95" customHeight="1">
      <c r="A505" s="105"/>
      <c r="B505" s="16" t="s">
        <v>180</v>
      </c>
      <c r="C505" s="17" t="s">
        <v>22</v>
      </c>
      <c r="D505" s="119">
        <v>8349</v>
      </c>
      <c r="E505" s="129">
        <v>0</v>
      </c>
      <c r="F505" s="119">
        <v>8500</v>
      </c>
      <c r="G505" s="129">
        <v>0</v>
      </c>
      <c r="H505" s="119">
        <v>8500</v>
      </c>
      <c r="I505" s="129">
        <v>0</v>
      </c>
      <c r="J505" s="129">
        <v>0</v>
      </c>
      <c r="K505" s="129">
        <v>0</v>
      </c>
      <c r="L505" s="132">
        <f>SUM(J505:K505)</f>
        <v>0</v>
      </c>
    </row>
    <row r="506" spans="1:12" ht="12.95" customHeight="1">
      <c r="A506" s="105"/>
      <c r="B506" s="16" t="s">
        <v>181</v>
      </c>
      <c r="C506" s="17" t="s">
        <v>25</v>
      </c>
      <c r="D506" s="119">
        <v>289</v>
      </c>
      <c r="E506" s="129">
        <v>0</v>
      </c>
      <c r="F506" s="119">
        <v>1</v>
      </c>
      <c r="G506" s="129">
        <v>0</v>
      </c>
      <c r="H506" s="119">
        <v>1</v>
      </c>
      <c r="I506" s="129">
        <v>0</v>
      </c>
      <c r="J506" s="129">
        <v>0</v>
      </c>
      <c r="K506" s="129">
        <v>0</v>
      </c>
      <c r="L506" s="133">
        <f>SUM(J506:K506)</f>
        <v>0</v>
      </c>
    </row>
    <row r="507" spans="1:12" ht="12.95" customHeight="1">
      <c r="A507" s="105"/>
      <c r="B507" s="16" t="s">
        <v>182</v>
      </c>
      <c r="C507" s="17" t="s">
        <v>27</v>
      </c>
      <c r="D507" s="119">
        <v>1002</v>
      </c>
      <c r="E507" s="129">
        <v>0</v>
      </c>
      <c r="F507" s="119">
        <v>1</v>
      </c>
      <c r="G507" s="129">
        <v>0</v>
      </c>
      <c r="H507" s="119">
        <v>1</v>
      </c>
      <c r="I507" s="129">
        <v>0</v>
      </c>
      <c r="J507" s="129">
        <v>0</v>
      </c>
      <c r="K507" s="129">
        <v>0</v>
      </c>
      <c r="L507" s="133">
        <f>SUM(J507:K507)</f>
        <v>0</v>
      </c>
    </row>
    <row r="508" spans="1:12" ht="12.95" customHeight="1">
      <c r="A508" s="105" t="s">
        <v>14</v>
      </c>
      <c r="B508" s="33">
        <v>46</v>
      </c>
      <c r="C508" s="17" t="s">
        <v>94</v>
      </c>
      <c r="D508" s="123">
        <f t="shared" ref="D508:L508" si="102">SUM(D505:D507)</f>
        <v>9640</v>
      </c>
      <c r="E508" s="128">
        <f t="shared" si="102"/>
        <v>0</v>
      </c>
      <c r="F508" s="123">
        <f t="shared" si="102"/>
        <v>8502</v>
      </c>
      <c r="G508" s="128">
        <f t="shared" si="102"/>
        <v>0</v>
      </c>
      <c r="H508" s="123">
        <f t="shared" si="102"/>
        <v>8502</v>
      </c>
      <c r="I508" s="128">
        <f t="shared" si="102"/>
        <v>0</v>
      </c>
      <c r="J508" s="128">
        <f t="shared" si="102"/>
        <v>0</v>
      </c>
      <c r="K508" s="128">
        <f t="shared" si="102"/>
        <v>0</v>
      </c>
      <c r="L508" s="128">
        <f t="shared" si="102"/>
        <v>0</v>
      </c>
    </row>
    <row r="509" spans="1:12">
      <c r="A509" s="105"/>
      <c r="B509" s="33"/>
      <c r="C509" s="17"/>
      <c r="D509" s="67"/>
      <c r="E509" s="67"/>
      <c r="F509" s="67"/>
      <c r="G509" s="67"/>
      <c r="H509" s="67"/>
      <c r="I509" s="67"/>
      <c r="J509" s="67"/>
      <c r="K509" s="67"/>
      <c r="L509" s="67"/>
    </row>
    <row r="510" spans="1:12" ht="12.95" customHeight="1">
      <c r="A510" s="105"/>
      <c r="B510" s="33">
        <v>47</v>
      </c>
      <c r="C510" s="17" t="s">
        <v>96</v>
      </c>
      <c r="D510" s="67"/>
      <c r="E510" s="67"/>
      <c r="F510" s="67"/>
      <c r="G510" s="67"/>
      <c r="H510" s="67"/>
      <c r="I510" s="67"/>
      <c r="J510" s="67"/>
      <c r="K510" s="67"/>
      <c r="L510" s="67"/>
    </row>
    <row r="511" spans="1:12" ht="12.95" customHeight="1">
      <c r="A511" s="105"/>
      <c r="B511" s="16" t="s">
        <v>183</v>
      </c>
      <c r="C511" s="17" t="s">
        <v>22</v>
      </c>
      <c r="D511" s="119">
        <v>7079</v>
      </c>
      <c r="E511" s="129">
        <v>0</v>
      </c>
      <c r="F511" s="119">
        <v>8000</v>
      </c>
      <c r="G511" s="129">
        <v>0</v>
      </c>
      <c r="H511" s="119">
        <v>8000</v>
      </c>
      <c r="I511" s="129">
        <v>0</v>
      </c>
      <c r="J511" s="129">
        <v>0</v>
      </c>
      <c r="K511" s="129">
        <v>0</v>
      </c>
      <c r="L511" s="133">
        <f>SUM(J511:K511)</f>
        <v>0</v>
      </c>
    </row>
    <row r="512" spans="1:12" ht="12.95" customHeight="1">
      <c r="A512" s="105"/>
      <c r="B512" s="16" t="s">
        <v>184</v>
      </c>
      <c r="C512" s="17" t="s">
        <v>25</v>
      </c>
      <c r="D512" s="119">
        <v>197</v>
      </c>
      <c r="E512" s="129">
        <v>0</v>
      </c>
      <c r="F512" s="119">
        <v>1</v>
      </c>
      <c r="G512" s="129">
        <v>0</v>
      </c>
      <c r="H512" s="119">
        <v>1</v>
      </c>
      <c r="I512" s="129">
        <v>0</v>
      </c>
      <c r="J512" s="129">
        <v>0</v>
      </c>
      <c r="K512" s="129">
        <v>0</v>
      </c>
      <c r="L512" s="133">
        <f>SUM(J512:K512)</f>
        <v>0</v>
      </c>
    </row>
    <row r="513" spans="1:12" ht="12.95" customHeight="1">
      <c r="A513" s="105"/>
      <c r="B513" s="16" t="s">
        <v>185</v>
      </c>
      <c r="C513" s="17" t="s">
        <v>27</v>
      </c>
      <c r="D513" s="119">
        <v>2150</v>
      </c>
      <c r="E513" s="129">
        <v>0</v>
      </c>
      <c r="F513" s="119">
        <v>310</v>
      </c>
      <c r="G513" s="129">
        <v>0</v>
      </c>
      <c r="H513" s="119">
        <v>1310</v>
      </c>
      <c r="I513" s="129">
        <v>0</v>
      </c>
      <c r="J513" s="129">
        <v>0</v>
      </c>
      <c r="K513" s="129">
        <v>0</v>
      </c>
      <c r="L513" s="133">
        <f>SUM(J513:K513)</f>
        <v>0</v>
      </c>
    </row>
    <row r="514" spans="1:12" ht="12.95" customHeight="1">
      <c r="A514" s="105" t="s">
        <v>14</v>
      </c>
      <c r="B514" s="33">
        <v>47</v>
      </c>
      <c r="C514" s="17" t="s">
        <v>96</v>
      </c>
      <c r="D514" s="123">
        <f t="shared" ref="D514:L514" si="103">SUM(D511:D513)</f>
        <v>9426</v>
      </c>
      <c r="E514" s="128">
        <f t="shared" si="103"/>
        <v>0</v>
      </c>
      <c r="F514" s="123">
        <f t="shared" si="103"/>
        <v>8311</v>
      </c>
      <c r="G514" s="128">
        <f t="shared" si="103"/>
        <v>0</v>
      </c>
      <c r="H514" s="123">
        <f t="shared" si="103"/>
        <v>9311</v>
      </c>
      <c r="I514" s="128">
        <f t="shared" si="103"/>
        <v>0</v>
      </c>
      <c r="J514" s="128">
        <f t="shared" si="103"/>
        <v>0</v>
      </c>
      <c r="K514" s="128">
        <f t="shared" si="103"/>
        <v>0</v>
      </c>
      <c r="L514" s="128">
        <f t="shared" si="103"/>
        <v>0</v>
      </c>
    </row>
    <row r="515" spans="1:12">
      <c r="A515" s="105"/>
      <c r="B515" s="33"/>
      <c r="C515" s="17"/>
      <c r="D515" s="67"/>
      <c r="E515" s="98"/>
      <c r="F515" s="67"/>
      <c r="G515" s="98"/>
      <c r="H515" s="67"/>
      <c r="I515" s="98"/>
      <c r="J515" s="67"/>
      <c r="K515" s="98"/>
      <c r="L515" s="67"/>
    </row>
    <row r="516" spans="1:12" ht="12.95" customHeight="1">
      <c r="A516" s="105"/>
      <c r="B516" s="33">
        <v>48</v>
      </c>
      <c r="C516" s="17" t="s">
        <v>98</v>
      </c>
      <c r="D516" s="67"/>
      <c r="E516" s="67"/>
      <c r="F516" s="67"/>
      <c r="G516" s="67"/>
      <c r="H516" s="67"/>
      <c r="I516" s="67"/>
      <c r="J516" s="67"/>
      <c r="K516" s="67"/>
      <c r="L516" s="73"/>
    </row>
    <row r="517" spans="1:12" ht="12.95" customHeight="1">
      <c r="A517" s="105"/>
      <c r="B517" s="16" t="s">
        <v>186</v>
      </c>
      <c r="C517" s="17" t="s">
        <v>22</v>
      </c>
      <c r="D517" s="119">
        <v>8237</v>
      </c>
      <c r="E517" s="129">
        <v>0</v>
      </c>
      <c r="F517" s="119">
        <v>7800</v>
      </c>
      <c r="G517" s="129">
        <v>0</v>
      </c>
      <c r="H517" s="119">
        <v>13800</v>
      </c>
      <c r="I517" s="129">
        <v>0</v>
      </c>
      <c r="J517" s="129">
        <v>0</v>
      </c>
      <c r="K517" s="129">
        <v>0</v>
      </c>
      <c r="L517" s="133">
        <f>SUM(J517:K517)</f>
        <v>0</v>
      </c>
    </row>
    <row r="518" spans="1:12" ht="12.95" customHeight="1">
      <c r="A518" s="105"/>
      <c r="B518" s="16" t="s">
        <v>187</v>
      </c>
      <c r="C518" s="17" t="s">
        <v>25</v>
      </c>
      <c r="D518" s="98">
        <v>215</v>
      </c>
      <c r="E518" s="129">
        <v>0</v>
      </c>
      <c r="F518" s="98">
        <v>1</v>
      </c>
      <c r="G518" s="129">
        <v>0</v>
      </c>
      <c r="H518" s="98">
        <v>1</v>
      </c>
      <c r="I518" s="129">
        <v>0</v>
      </c>
      <c r="J518" s="129">
        <v>0</v>
      </c>
      <c r="K518" s="129">
        <v>0</v>
      </c>
      <c r="L518" s="133">
        <f>SUM(J518:K518)</f>
        <v>0</v>
      </c>
    </row>
    <row r="519" spans="1:12" ht="12.95" customHeight="1">
      <c r="A519" s="105"/>
      <c r="B519" s="16" t="s">
        <v>188</v>
      </c>
      <c r="C519" s="17" t="s">
        <v>27</v>
      </c>
      <c r="D519" s="119">
        <v>1400</v>
      </c>
      <c r="E519" s="129">
        <v>0</v>
      </c>
      <c r="F519" s="119">
        <v>1</v>
      </c>
      <c r="G519" s="129">
        <v>0</v>
      </c>
      <c r="H519" s="119">
        <v>1</v>
      </c>
      <c r="I519" s="129">
        <v>0</v>
      </c>
      <c r="J519" s="129">
        <v>0</v>
      </c>
      <c r="K519" s="129">
        <v>0</v>
      </c>
      <c r="L519" s="133">
        <f>SUM(J519:K519)</f>
        <v>0</v>
      </c>
    </row>
    <row r="520" spans="1:12" ht="12.95" customHeight="1">
      <c r="A520" s="105" t="s">
        <v>14</v>
      </c>
      <c r="B520" s="33">
        <v>48</v>
      </c>
      <c r="C520" s="17" t="s">
        <v>98</v>
      </c>
      <c r="D520" s="123">
        <f t="shared" ref="D520:L520" si="104">SUM(D517:D519)</f>
        <v>9852</v>
      </c>
      <c r="E520" s="128">
        <f t="shared" si="104"/>
        <v>0</v>
      </c>
      <c r="F520" s="123">
        <f t="shared" si="104"/>
        <v>7802</v>
      </c>
      <c r="G520" s="128">
        <f t="shared" si="104"/>
        <v>0</v>
      </c>
      <c r="H520" s="123">
        <f t="shared" si="104"/>
        <v>13802</v>
      </c>
      <c r="I520" s="128">
        <f t="shared" si="104"/>
        <v>0</v>
      </c>
      <c r="J520" s="128">
        <f t="shared" si="104"/>
        <v>0</v>
      </c>
      <c r="K520" s="128">
        <f t="shared" si="104"/>
        <v>0</v>
      </c>
      <c r="L520" s="128">
        <f t="shared" si="104"/>
        <v>0</v>
      </c>
    </row>
    <row r="521" spans="1:12" ht="12.95" customHeight="1">
      <c r="A521" s="105" t="s">
        <v>14</v>
      </c>
      <c r="B521" s="33">
        <v>60</v>
      </c>
      <c r="C521" s="17" t="s">
        <v>20</v>
      </c>
      <c r="D521" s="123">
        <f t="shared" ref="D521:L521" si="105">D520+D502+D496+D508+D514</f>
        <v>65274</v>
      </c>
      <c r="E521" s="128">
        <f t="shared" si="105"/>
        <v>0</v>
      </c>
      <c r="F521" s="123">
        <f t="shared" si="105"/>
        <v>52205</v>
      </c>
      <c r="G521" s="128">
        <f t="shared" si="105"/>
        <v>0</v>
      </c>
      <c r="H521" s="123">
        <f t="shared" si="105"/>
        <v>64405</v>
      </c>
      <c r="I521" s="128">
        <f t="shared" si="105"/>
        <v>0</v>
      </c>
      <c r="J521" s="128">
        <f t="shared" si="105"/>
        <v>0</v>
      </c>
      <c r="K521" s="128">
        <f t="shared" si="105"/>
        <v>0</v>
      </c>
      <c r="L521" s="128">
        <f t="shared" si="105"/>
        <v>0</v>
      </c>
    </row>
    <row r="522" spans="1:12" ht="12.95" customHeight="1">
      <c r="A522" s="107" t="s">
        <v>14</v>
      </c>
      <c r="B522" s="182">
        <v>1E-3</v>
      </c>
      <c r="C522" s="110" t="s">
        <v>19</v>
      </c>
      <c r="D522" s="154">
        <f t="shared" ref="D522:L522" si="106">D521+D488</f>
        <v>65274</v>
      </c>
      <c r="E522" s="130">
        <f t="shared" si="106"/>
        <v>0</v>
      </c>
      <c r="F522" s="154">
        <f t="shared" si="106"/>
        <v>52205</v>
      </c>
      <c r="G522" s="130">
        <f t="shared" si="106"/>
        <v>0</v>
      </c>
      <c r="H522" s="154">
        <f t="shared" si="106"/>
        <v>64405</v>
      </c>
      <c r="I522" s="130">
        <f t="shared" si="106"/>
        <v>0</v>
      </c>
      <c r="J522" s="154">
        <f t="shared" si="106"/>
        <v>60462</v>
      </c>
      <c r="K522" s="130">
        <f t="shared" si="106"/>
        <v>0</v>
      </c>
      <c r="L522" s="154">
        <f t="shared" si="106"/>
        <v>60462</v>
      </c>
    </row>
    <row r="523" spans="1:12" ht="12.95" customHeight="1">
      <c r="A523" s="105"/>
      <c r="B523" s="40"/>
      <c r="C523" s="15"/>
      <c r="D523" s="67"/>
      <c r="E523" s="70"/>
      <c r="F523" s="67"/>
      <c r="G523" s="73"/>
      <c r="H523" s="67"/>
      <c r="I523" s="73"/>
      <c r="J523" s="67"/>
      <c r="K523" s="73"/>
      <c r="L523" s="67"/>
    </row>
    <row r="524" spans="1:12" ht="12.95" customHeight="1">
      <c r="A524" s="105"/>
      <c r="B524" s="34">
        <v>3.0000000000000001E-3</v>
      </c>
      <c r="C524" s="15" t="s">
        <v>117</v>
      </c>
      <c r="D524" s="67"/>
      <c r="E524" s="66"/>
      <c r="F524" s="66"/>
      <c r="G524" s="66"/>
      <c r="H524" s="66"/>
      <c r="I524" s="66"/>
      <c r="J524" s="66"/>
      <c r="K524" s="66"/>
      <c r="L524" s="66"/>
    </row>
    <row r="525" spans="1:12" ht="12.95" customHeight="1">
      <c r="A525" s="105"/>
      <c r="B525" s="16" t="s">
        <v>189</v>
      </c>
      <c r="C525" s="17" t="s">
        <v>22</v>
      </c>
      <c r="D525" s="119">
        <v>3966</v>
      </c>
      <c r="E525" s="129">
        <v>0</v>
      </c>
      <c r="F525" s="119">
        <v>4000</v>
      </c>
      <c r="G525" s="129">
        <v>0</v>
      </c>
      <c r="H525" s="119">
        <v>4000</v>
      </c>
      <c r="I525" s="129">
        <v>0</v>
      </c>
      <c r="J525" s="129">
        <v>0</v>
      </c>
      <c r="K525" s="129">
        <v>0</v>
      </c>
      <c r="L525" s="133">
        <f>SUM(J525:K525)</f>
        <v>0</v>
      </c>
    </row>
    <row r="526" spans="1:12">
      <c r="A526" s="105"/>
      <c r="B526" s="16" t="s">
        <v>190</v>
      </c>
      <c r="C526" s="17" t="s">
        <v>25</v>
      </c>
      <c r="D526" s="98">
        <v>48</v>
      </c>
      <c r="E526" s="129">
        <v>0</v>
      </c>
      <c r="F526" s="119">
        <v>1</v>
      </c>
      <c r="G526" s="129">
        <v>0</v>
      </c>
      <c r="H526" s="119">
        <v>1</v>
      </c>
      <c r="I526" s="129">
        <v>0</v>
      </c>
      <c r="J526" s="129">
        <v>0</v>
      </c>
      <c r="K526" s="129">
        <v>0</v>
      </c>
      <c r="L526" s="133">
        <f>SUM(J526:K526)</f>
        <v>0</v>
      </c>
    </row>
    <row r="527" spans="1:12">
      <c r="A527" s="105"/>
      <c r="B527" s="16" t="s">
        <v>191</v>
      </c>
      <c r="C527" s="17" t="s">
        <v>27</v>
      </c>
      <c r="D527" s="98">
        <v>74</v>
      </c>
      <c r="E527" s="129">
        <v>0</v>
      </c>
      <c r="F527" s="119">
        <v>1</v>
      </c>
      <c r="G527" s="129">
        <v>0</v>
      </c>
      <c r="H527" s="119">
        <v>1</v>
      </c>
      <c r="I527" s="129">
        <v>0</v>
      </c>
      <c r="J527" s="129">
        <v>0</v>
      </c>
      <c r="K527" s="129">
        <v>0</v>
      </c>
      <c r="L527" s="133">
        <f>SUM(J527:K527)</f>
        <v>0</v>
      </c>
    </row>
    <row r="528" spans="1:12">
      <c r="A528" s="105"/>
      <c r="B528" s="16" t="s">
        <v>207</v>
      </c>
      <c r="C528" s="17" t="s">
        <v>29</v>
      </c>
      <c r="D528" s="98">
        <v>107</v>
      </c>
      <c r="E528" s="129">
        <v>0</v>
      </c>
      <c r="F528" s="119">
        <v>1</v>
      </c>
      <c r="G528" s="129">
        <v>0</v>
      </c>
      <c r="H528" s="119">
        <v>1</v>
      </c>
      <c r="I528" s="129">
        <v>0</v>
      </c>
      <c r="J528" s="129">
        <v>0</v>
      </c>
      <c r="K528" s="129">
        <v>0</v>
      </c>
      <c r="L528" s="133">
        <f>SUM(J528:K528)</f>
        <v>0</v>
      </c>
    </row>
    <row r="529" spans="1:12">
      <c r="A529" s="105"/>
      <c r="B529" s="16" t="s">
        <v>206</v>
      </c>
      <c r="C529" s="17" t="s">
        <v>222</v>
      </c>
      <c r="D529" s="98">
        <v>17</v>
      </c>
      <c r="E529" s="129">
        <v>0</v>
      </c>
      <c r="F529" s="119">
        <v>1</v>
      </c>
      <c r="G529" s="129">
        <v>0</v>
      </c>
      <c r="H529" s="119">
        <v>1</v>
      </c>
      <c r="I529" s="129">
        <v>0</v>
      </c>
      <c r="J529" s="129">
        <v>0</v>
      </c>
      <c r="K529" s="129">
        <v>0</v>
      </c>
      <c r="L529" s="133">
        <f>SUM(J529:K529)</f>
        <v>0</v>
      </c>
    </row>
    <row r="530" spans="1:12" ht="9.9499999999999993" customHeight="1">
      <c r="A530" s="105"/>
      <c r="B530" s="16"/>
      <c r="C530" s="17"/>
      <c r="D530" s="129"/>
      <c r="E530" s="129"/>
      <c r="F530" s="119"/>
      <c r="G530" s="129"/>
      <c r="H530" s="119"/>
      <c r="I530" s="129"/>
      <c r="J530" s="119"/>
      <c r="K530" s="129"/>
      <c r="L530" s="73"/>
    </row>
    <row r="531" spans="1:12" ht="25.5">
      <c r="A531" s="105"/>
      <c r="B531" s="160">
        <v>16</v>
      </c>
      <c r="C531" s="161" t="s">
        <v>430</v>
      </c>
      <c r="D531" s="98"/>
      <c r="E531" s="66"/>
      <c r="F531" s="66"/>
      <c r="G531" s="66"/>
      <c r="H531" s="66"/>
      <c r="I531" s="66"/>
      <c r="J531" s="66"/>
      <c r="K531" s="66"/>
      <c r="L531" s="66"/>
    </row>
    <row r="532" spans="1:12" ht="12.95" customHeight="1">
      <c r="A532" s="105"/>
      <c r="B532" s="16" t="s">
        <v>414</v>
      </c>
      <c r="C532" s="17" t="s">
        <v>22</v>
      </c>
      <c r="D532" s="129">
        <v>0</v>
      </c>
      <c r="E532" s="129">
        <v>0</v>
      </c>
      <c r="F532" s="129">
        <v>0</v>
      </c>
      <c r="G532" s="129">
        <v>0</v>
      </c>
      <c r="H532" s="129">
        <v>0</v>
      </c>
      <c r="I532" s="129">
        <v>0</v>
      </c>
      <c r="J532" s="98">
        <v>4309</v>
      </c>
      <c r="K532" s="129">
        <v>0</v>
      </c>
      <c r="L532" s="99">
        <f>SUM(J532:K532)</f>
        <v>4309</v>
      </c>
    </row>
    <row r="533" spans="1:12">
      <c r="A533" s="105"/>
      <c r="B533" s="16" t="s">
        <v>415</v>
      </c>
      <c r="C533" s="17" t="s">
        <v>27</v>
      </c>
      <c r="D533" s="129">
        <v>0</v>
      </c>
      <c r="E533" s="129">
        <v>0</v>
      </c>
      <c r="F533" s="129">
        <v>0</v>
      </c>
      <c r="G533" s="129">
        <v>0</v>
      </c>
      <c r="H533" s="129">
        <v>0</v>
      </c>
      <c r="I533" s="129">
        <v>0</v>
      </c>
      <c r="J533" s="98">
        <v>1</v>
      </c>
      <c r="K533" s="129">
        <v>0</v>
      </c>
      <c r="L533" s="99">
        <f>SUM(J533:K533)</f>
        <v>1</v>
      </c>
    </row>
    <row r="534" spans="1:12" ht="25.5">
      <c r="A534" s="105" t="s">
        <v>14</v>
      </c>
      <c r="B534" s="160">
        <v>16</v>
      </c>
      <c r="C534" s="161" t="s">
        <v>430</v>
      </c>
      <c r="D534" s="128">
        <f t="shared" ref="D534:L534" si="107">SUM(D532:D533)</f>
        <v>0</v>
      </c>
      <c r="E534" s="128">
        <f t="shared" si="107"/>
        <v>0</v>
      </c>
      <c r="F534" s="128">
        <f t="shared" si="107"/>
        <v>0</v>
      </c>
      <c r="G534" s="128">
        <f t="shared" si="107"/>
        <v>0</v>
      </c>
      <c r="H534" s="128">
        <f t="shared" si="107"/>
        <v>0</v>
      </c>
      <c r="I534" s="128">
        <f t="shared" si="107"/>
        <v>0</v>
      </c>
      <c r="J534" s="123">
        <f t="shared" si="107"/>
        <v>4310</v>
      </c>
      <c r="K534" s="128">
        <f t="shared" si="107"/>
        <v>0</v>
      </c>
      <c r="L534" s="123">
        <f t="shared" si="107"/>
        <v>4310</v>
      </c>
    </row>
    <row r="535" spans="1:12">
      <c r="A535" s="105" t="s">
        <v>14</v>
      </c>
      <c r="B535" s="34">
        <v>3.0000000000000001E-3</v>
      </c>
      <c r="C535" s="15" t="s">
        <v>117</v>
      </c>
      <c r="D535" s="123">
        <f t="shared" ref="D535:L535" si="108">SUM(D524:D529)+D534</f>
        <v>4212</v>
      </c>
      <c r="E535" s="128">
        <f t="shared" si="108"/>
        <v>0</v>
      </c>
      <c r="F535" s="123">
        <f t="shared" si="108"/>
        <v>4004</v>
      </c>
      <c r="G535" s="128">
        <f t="shared" si="108"/>
        <v>0</v>
      </c>
      <c r="H535" s="123">
        <f t="shared" si="108"/>
        <v>4004</v>
      </c>
      <c r="I535" s="128">
        <f t="shared" si="108"/>
        <v>0</v>
      </c>
      <c r="J535" s="123">
        <f t="shared" si="108"/>
        <v>4310</v>
      </c>
      <c r="K535" s="128">
        <f t="shared" si="108"/>
        <v>0</v>
      </c>
      <c r="L535" s="123">
        <f t="shared" si="108"/>
        <v>4310</v>
      </c>
    </row>
    <row r="536" spans="1:12" ht="9.9499999999999993" customHeight="1">
      <c r="A536" s="105"/>
      <c r="B536" s="34"/>
      <c r="C536" s="15"/>
      <c r="D536" s="67"/>
      <c r="E536" s="98"/>
      <c r="F536" s="67"/>
      <c r="G536" s="98"/>
      <c r="H536" s="67"/>
      <c r="I536" s="98"/>
      <c r="J536" s="67"/>
      <c r="K536" s="98"/>
      <c r="L536" s="67"/>
    </row>
    <row r="537" spans="1:12">
      <c r="A537" s="105"/>
      <c r="B537" s="34">
        <v>0.10100000000000001</v>
      </c>
      <c r="C537" s="15" t="s">
        <v>192</v>
      </c>
      <c r="D537" s="66"/>
      <c r="E537" s="71"/>
      <c r="F537" s="66"/>
      <c r="G537" s="71"/>
      <c r="H537" s="66"/>
      <c r="I537" s="71"/>
      <c r="J537" s="66"/>
      <c r="K537" s="71"/>
      <c r="L537" s="71"/>
    </row>
    <row r="538" spans="1:12" ht="25.5">
      <c r="A538" s="105"/>
      <c r="B538" s="160">
        <v>16</v>
      </c>
      <c r="C538" s="161" t="s">
        <v>430</v>
      </c>
      <c r="D538" s="98"/>
      <c r="E538" s="67"/>
      <c r="F538" s="67"/>
      <c r="G538" s="67"/>
      <c r="H538" s="67"/>
      <c r="I538" s="67"/>
      <c r="J538" s="67"/>
      <c r="K538" s="67"/>
      <c r="L538" s="67"/>
    </row>
    <row r="539" spans="1:12">
      <c r="A539" s="105"/>
      <c r="B539" s="33">
        <v>45</v>
      </c>
      <c r="C539" s="17" t="s">
        <v>92</v>
      </c>
      <c r="D539" s="67"/>
      <c r="E539" s="67"/>
      <c r="F539" s="67"/>
      <c r="G539" s="67"/>
      <c r="H539" s="67"/>
      <c r="I539" s="67"/>
      <c r="J539" s="67"/>
      <c r="K539" s="67"/>
      <c r="L539" s="73"/>
    </row>
    <row r="540" spans="1:12">
      <c r="A540" s="105"/>
      <c r="B540" s="16" t="s">
        <v>406</v>
      </c>
      <c r="C540" s="17" t="s">
        <v>22</v>
      </c>
      <c r="D540" s="129">
        <v>0</v>
      </c>
      <c r="E540" s="129">
        <v>0</v>
      </c>
      <c r="F540" s="129">
        <v>0</v>
      </c>
      <c r="G540" s="129">
        <v>0</v>
      </c>
      <c r="H540" s="129">
        <v>0</v>
      </c>
      <c r="I540" s="129">
        <v>0</v>
      </c>
      <c r="J540" s="98">
        <v>34050</v>
      </c>
      <c r="K540" s="129">
        <v>0</v>
      </c>
      <c r="L540" s="99">
        <f>SUM(J540:K540)</f>
        <v>34050</v>
      </c>
    </row>
    <row r="541" spans="1:12">
      <c r="A541" s="105"/>
      <c r="B541" s="16" t="s">
        <v>407</v>
      </c>
      <c r="C541" s="17" t="s">
        <v>27</v>
      </c>
      <c r="D541" s="129">
        <v>0</v>
      </c>
      <c r="E541" s="129">
        <v>0</v>
      </c>
      <c r="F541" s="129">
        <v>0</v>
      </c>
      <c r="G541" s="129">
        <v>0</v>
      </c>
      <c r="H541" s="129">
        <v>0</v>
      </c>
      <c r="I541" s="129">
        <v>0</v>
      </c>
      <c r="J541" s="98">
        <v>1315</v>
      </c>
      <c r="K541" s="129">
        <v>0</v>
      </c>
      <c r="L541" s="99">
        <f>SUM(J541:K541)</f>
        <v>1315</v>
      </c>
    </row>
    <row r="542" spans="1:12">
      <c r="A542" s="105" t="s">
        <v>14</v>
      </c>
      <c r="B542" s="33">
        <v>45</v>
      </c>
      <c r="C542" s="17" t="s">
        <v>92</v>
      </c>
      <c r="D542" s="128">
        <f t="shared" ref="D542:L542" si="109">SUM(D540:D541)</f>
        <v>0</v>
      </c>
      <c r="E542" s="128">
        <f t="shared" si="109"/>
        <v>0</v>
      </c>
      <c r="F542" s="128">
        <f t="shared" si="109"/>
        <v>0</v>
      </c>
      <c r="G542" s="128">
        <f t="shared" si="109"/>
        <v>0</v>
      </c>
      <c r="H542" s="128">
        <f t="shared" si="109"/>
        <v>0</v>
      </c>
      <c r="I542" s="128">
        <f t="shared" si="109"/>
        <v>0</v>
      </c>
      <c r="J542" s="123">
        <f t="shared" si="109"/>
        <v>35365</v>
      </c>
      <c r="K542" s="128">
        <f t="shared" si="109"/>
        <v>0</v>
      </c>
      <c r="L542" s="123">
        <f t="shared" si="109"/>
        <v>35365</v>
      </c>
    </row>
    <row r="543" spans="1:12" ht="9.9499999999999993" customHeight="1">
      <c r="A543" s="105"/>
      <c r="B543" s="16"/>
      <c r="C543" s="17"/>
      <c r="D543" s="67"/>
      <c r="E543" s="67"/>
      <c r="F543" s="66"/>
      <c r="G543" s="66"/>
      <c r="H543" s="66"/>
      <c r="I543" s="66"/>
      <c r="J543" s="66"/>
      <c r="K543" s="66"/>
      <c r="L543" s="73"/>
    </row>
    <row r="544" spans="1:12">
      <c r="A544" s="105"/>
      <c r="B544" s="33">
        <v>46</v>
      </c>
      <c r="C544" s="17" t="s">
        <v>94</v>
      </c>
      <c r="D544" s="66"/>
      <c r="E544" s="66"/>
      <c r="F544" s="66"/>
      <c r="G544" s="66"/>
      <c r="H544" s="66"/>
      <c r="I544" s="66"/>
      <c r="J544" s="66"/>
      <c r="K544" s="66"/>
      <c r="L544" s="73"/>
    </row>
    <row r="545" spans="1:12">
      <c r="A545" s="105"/>
      <c r="B545" s="16" t="s">
        <v>408</v>
      </c>
      <c r="C545" s="17" t="s">
        <v>22</v>
      </c>
      <c r="D545" s="127">
        <v>0</v>
      </c>
      <c r="E545" s="127">
        <v>0</v>
      </c>
      <c r="F545" s="127">
        <v>0</v>
      </c>
      <c r="G545" s="127">
        <v>0</v>
      </c>
      <c r="H545" s="127">
        <v>0</v>
      </c>
      <c r="I545" s="127">
        <v>0</v>
      </c>
      <c r="J545" s="117">
        <v>26771</v>
      </c>
      <c r="K545" s="127">
        <v>0</v>
      </c>
      <c r="L545" s="99">
        <f>SUM(J545:K545)</f>
        <v>26771</v>
      </c>
    </row>
    <row r="546" spans="1:12">
      <c r="A546" s="105"/>
      <c r="B546" s="16" t="s">
        <v>409</v>
      </c>
      <c r="C546" s="17" t="s">
        <v>27</v>
      </c>
      <c r="D546" s="127">
        <v>0</v>
      </c>
      <c r="E546" s="127">
        <v>0</v>
      </c>
      <c r="F546" s="127">
        <v>0</v>
      </c>
      <c r="G546" s="127">
        <v>0</v>
      </c>
      <c r="H546" s="127">
        <v>0</v>
      </c>
      <c r="I546" s="127">
        <v>0</v>
      </c>
      <c r="J546" s="117">
        <v>500</v>
      </c>
      <c r="K546" s="127">
        <v>0</v>
      </c>
      <c r="L546" s="99">
        <f>SUM(J546:K546)</f>
        <v>500</v>
      </c>
    </row>
    <row r="547" spans="1:12">
      <c r="A547" s="105" t="s">
        <v>14</v>
      </c>
      <c r="B547" s="33">
        <v>46</v>
      </c>
      <c r="C547" s="17" t="s">
        <v>94</v>
      </c>
      <c r="D547" s="128">
        <f t="shared" ref="D547:L547" si="110">SUM(D545:D546)</f>
        <v>0</v>
      </c>
      <c r="E547" s="128">
        <f t="shared" si="110"/>
        <v>0</v>
      </c>
      <c r="F547" s="128">
        <f t="shared" si="110"/>
        <v>0</v>
      </c>
      <c r="G547" s="128">
        <f t="shared" si="110"/>
        <v>0</v>
      </c>
      <c r="H547" s="128">
        <f t="shared" si="110"/>
        <v>0</v>
      </c>
      <c r="I547" s="128">
        <f t="shared" si="110"/>
        <v>0</v>
      </c>
      <c r="J547" s="123">
        <f t="shared" si="110"/>
        <v>27271</v>
      </c>
      <c r="K547" s="128">
        <f t="shared" si="110"/>
        <v>0</v>
      </c>
      <c r="L547" s="123">
        <f t="shared" si="110"/>
        <v>27271</v>
      </c>
    </row>
    <row r="548" spans="1:12" ht="9.9499999999999993" customHeight="1">
      <c r="A548" s="105"/>
      <c r="B548" s="16"/>
      <c r="C548" s="17"/>
      <c r="D548" s="66"/>
      <c r="E548" s="66"/>
      <c r="F548" s="66"/>
      <c r="G548" s="66"/>
      <c r="H548" s="66"/>
      <c r="I548" s="66"/>
      <c r="J548" s="66"/>
      <c r="K548" s="66"/>
      <c r="L548" s="73"/>
    </row>
    <row r="549" spans="1:12">
      <c r="A549" s="105"/>
      <c r="B549" s="33">
        <v>47</v>
      </c>
      <c r="C549" s="17" t="s">
        <v>96</v>
      </c>
      <c r="D549" s="66"/>
      <c r="E549" s="66"/>
      <c r="F549" s="66"/>
      <c r="G549" s="66"/>
      <c r="H549" s="66"/>
      <c r="I549" s="66"/>
      <c r="J549" s="66"/>
      <c r="K549" s="66"/>
      <c r="L549" s="73"/>
    </row>
    <row r="550" spans="1:12">
      <c r="A550" s="105"/>
      <c r="B550" s="16" t="s">
        <v>410</v>
      </c>
      <c r="C550" s="17" t="s">
        <v>22</v>
      </c>
      <c r="D550" s="129">
        <v>0</v>
      </c>
      <c r="E550" s="129">
        <v>0</v>
      </c>
      <c r="F550" s="129">
        <v>0</v>
      </c>
      <c r="G550" s="129">
        <v>0</v>
      </c>
      <c r="H550" s="129">
        <v>0</v>
      </c>
      <c r="I550" s="129">
        <v>0</v>
      </c>
      <c r="J550" s="98">
        <v>12794</v>
      </c>
      <c r="K550" s="129">
        <v>0</v>
      </c>
      <c r="L550" s="99">
        <f>SUM(J550:K550)</f>
        <v>12794</v>
      </c>
    </row>
    <row r="551" spans="1:12">
      <c r="A551" s="105"/>
      <c r="B551" s="16" t="s">
        <v>411</v>
      </c>
      <c r="C551" s="17" t="s">
        <v>27</v>
      </c>
      <c r="D551" s="130">
        <v>0</v>
      </c>
      <c r="E551" s="130">
        <v>0</v>
      </c>
      <c r="F551" s="130">
        <v>0</v>
      </c>
      <c r="G551" s="130">
        <v>0</v>
      </c>
      <c r="H551" s="130">
        <v>0</v>
      </c>
      <c r="I551" s="130">
        <v>0</v>
      </c>
      <c r="J551" s="154">
        <v>950</v>
      </c>
      <c r="K551" s="130">
        <v>0</v>
      </c>
      <c r="L551" s="155">
        <f>SUM(J551:K551)</f>
        <v>950</v>
      </c>
    </row>
    <row r="552" spans="1:12" ht="14.45" customHeight="1">
      <c r="A552" s="105" t="s">
        <v>14</v>
      </c>
      <c r="B552" s="33">
        <v>47</v>
      </c>
      <c r="C552" s="17" t="s">
        <v>96</v>
      </c>
      <c r="D552" s="130">
        <f t="shared" ref="D552:L552" si="111">SUM(D550:D551)</f>
        <v>0</v>
      </c>
      <c r="E552" s="130">
        <f t="shared" si="111"/>
        <v>0</v>
      </c>
      <c r="F552" s="130">
        <f t="shared" si="111"/>
        <v>0</v>
      </c>
      <c r="G552" s="130">
        <f t="shared" si="111"/>
        <v>0</v>
      </c>
      <c r="H552" s="130">
        <f t="shared" si="111"/>
        <v>0</v>
      </c>
      <c r="I552" s="130">
        <f t="shared" si="111"/>
        <v>0</v>
      </c>
      <c r="J552" s="154">
        <f t="shared" si="111"/>
        <v>13744</v>
      </c>
      <c r="K552" s="130">
        <f t="shared" si="111"/>
        <v>0</v>
      </c>
      <c r="L552" s="154">
        <f t="shared" si="111"/>
        <v>13744</v>
      </c>
    </row>
    <row r="553" spans="1:12" ht="9.9499999999999993" customHeight="1">
      <c r="A553" s="105"/>
      <c r="B553" s="33"/>
      <c r="C553" s="17"/>
      <c r="D553" s="67"/>
      <c r="E553" s="67"/>
      <c r="F553" s="67"/>
      <c r="G553" s="67"/>
      <c r="H553" s="67"/>
      <c r="I553" s="67"/>
      <c r="J553" s="67"/>
      <c r="K553" s="67"/>
      <c r="L553" s="67"/>
    </row>
    <row r="554" spans="1:12" ht="14.45" customHeight="1">
      <c r="A554" s="105"/>
      <c r="B554" s="33">
        <v>48</v>
      </c>
      <c r="C554" s="17" t="s">
        <v>98</v>
      </c>
      <c r="D554" s="67"/>
      <c r="E554" s="67"/>
      <c r="F554" s="67"/>
      <c r="G554" s="67"/>
      <c r="H554" s="67"/>
      <c r="I554" s="67"/>
      <c r="J554" s="67"/>
      <c r="K554" s="67"/>
      <c r="L554" s="73"/>
    </row>
    <row r="555" spans="1:12" ht="14.45" customHeight="1">
      <c r="A555" s="107"/>
      <c r="B555" s="166" t="s">
        <v>412</v>
      </c>
      <c r="C555" s="45" t="s">
        <v>22</v>
      </c>
      <c r="D555" s="130">
        <v>0</v>
      </c>
      <c r="E555" s="130">
        <v>0</v>
      </c>
      <c r="F555" s="130">
        <v>0</v>
      </c>
      <c r="G555" s="130">
        <v>0</v>
      </c>
      <c r="H555" s="130">
        <v>0</v>
      </c>
      <c r="I555" s="130">
        <v>0</v>
      </c>
      <c r="J555" s="154">
        <v>21764</v>
      </c>
      <c r="K555" s="130">
        <v>0</v>
      </c>
      <c r="L555" s="155">
        <f>SUM(J555:K555)</f>
        <v>21764</v>
      </c>
    </row>
    <row r="556" spans="1:12" ht="14.1" customHeight="1">
      <c r="A556" s="105"/>
      <c r="B556" s="16" t="s">
        <v>413</v>
      </c>
      <c r="C556" s="17" t="s">
        <v>27</v>
      </c>
      <c r="D556" s="127">
        <v>0</v>
      </c>
      <c r="E556" s="127">
        <v>0</v>
      </c>
      <c r="F556" s="127">
        <v>0</v>
      </c>
      <c r="G556" s="127">
        <v>0</v>
      </c>
      <c r="H556" s="127">
        <v>0</v>
      </c>
      <c r="I556" s="127">
        <v>0</v>
      </c>
      <c r="J556" s="117">
        <v>1</v>
      </c>
      <c r="K556" s="127">
        <v>0</v>
      </c>
      <c r="L556" s="99">
        <f>SUM(J556:K556)</f>
        <v>1</v>
      </c>
    </row>
    <row r="557" spans="1:12" ht="14.1" customHeight="1">
      <c r="A557" s="105" t="s">
        <v>14</v>
      </c>
      <c r="B557" s="33">
        <v>48</v>
      </c>
      <c r="C557" s="17" t="s">
        <v>98</v>
      </c>
      <c r="D557" s="128">
        <f t="shared" ref="D557:L557" si="112">SUM(D555:D556)</f>
        <v>0</v>
      </c>
      <c r="E557" s="128">
        <f t="shared" si="112"/>
        <v>0</v>
      </c>
      <c r="F557" s="128">
        <f t="shared" si="112"/>
        <v>0</v>
      </c>
      <c r="G557" s="128">
        <f t="shared" si="112"/>
        <v>0</v>
      </c>
      <c r="H557" s="128">
        <f t="shared" si="112"/>
        <v>0</v>
      </c>
      <c r="I557" s="128">
        <f t="shared" si="112"/>
        <v>0</v>
      </c>
      <c r="J557" s="123">
        <f t="shared" si="112"/>
        <v>21765</v>
      </c>
      <c r="K557" s="128">
        <f t="shared" si="112"/>
        <v>0</v>
      </c>
      <c r="L557" s="123">
        <f t="shared" si="112"/>
        <v>21765</v>
      </c>
    </row>
    <row r="558" spans="1:12" ht="25.5">
      <c r="A558" s="105" t="s">
        <v>14</v>
      </c>
      <c r="B558" s="160">
        <v>16</v>
      </c>
      <c r="C558" s="161" t="s">
        <v>430</v>
      </c>
      <c r="D558" s="128">
        <f t="shared" ref="D558:L558" si="113">D557+D552+D547+D542</f>
        <v>0</v>
      </c>
      <c r="E558" s="128">
        <f t="shared" si="113"/>
        <v>0</v>
      </c>
      <c r="F558" s="128">
        <f t="shared" si="113"/>
        <v>0</v>
      </c>
      <c r="G558" s="128">
        <f t="shared" si="113"/>
        <v>0</v>
      </c>
      <c r="H558" s="128">
        <f t="shared" si="113"/>
        <v>0</v>
      </c>
      <c r="I558" s="128">
        <f t="shared" si="113"/>
        <v>0</v>
      </c>
      <c r="J558" s="123">
        <f t="shared" si="113"/>
        <v>98145</v>
      </c>
      <c r="K558" s="128">
        <f t="shared" si="113"/>
        <v>0</v>
      </c>
      <c r="L558" s="123">
        <f t="shared" si="113"/>
        <v>98145</v>
      </c>
    </row>
    <row r="559" spans="1:12" ht="14.1" customHeight="1">
      <c r="A559" s="105"/>
      <c r="B559" s="34"/>
      <c r="C559" s="15"/>
      <c r="D559" s="66"/>
      <c r="E559" s="71"/>
      <c r="F559" s="66"/>
      <c r="G559" s="71"/>
      <c r="H559" s="66"/>
      <c r="I559" s="71"/>
      <c r="J559" s="66"/>
      <c r="K559" s="71"/>
      <c r="L559" s="71"/>
    </row>
    <row r="560" spans="1:12" ht="14.1" customHeight="1">
      <c r="A560" s="105"/>
      <c r="B560" s="35">
        <v>62</v>
      </c>
      <c r="C560" s="17" t="s">
        <v>193</v>
      </c>
      <c r="D560" s="67"/>
      <c r="E560" s="67"/>
      <c r="F560" s="67"/>
      <c r="G560" s="67"/>
      <c r="H560" s="67"/>
      <c r="I560" s="67"/>
      <c r="J560" s="67"/>
      <c r="K560" s="67"/>
      <c r="L560" s="67"/>
    </row>
    <row r="561" spans="1:12" ht="14.1" customHeight="1">
      <c r="A561" s="105"/>
      <c r="B561" s="33">
        <v>45</v>
      </c>
      <c r="C561" s="17" t="s">
        <v>92</v>
      </c>
      <c r="D561" s="67"/>
      <c r="E561" s="67"/>
      <c r="F561" s="67"/>
      <c r="G561" s="67"/>
      <c r="H561" s="67"/>
      <c r="I561" s="67"/>
      <c r="J561" s="67"/>
      <c r="K561" s="67"/>
      <c r="L561" s="73"/>
    </row>
    <row r="562" spans="1:12" ht="14.1" customHeight="1">
      <c r="A562" s="105"/>
      <c r="B562" s="16" t="s">
        <v>194</v>
      </c>
      <c r="C562" s="17" t="s">
        <v>22</v>
      </c>
      <c r="D562" s="119">
        <v>31867</v>
      </c>
      <c r="E562" s="129">
        <v>0</v>
      </c>
      <c r="F562" s="119">
        <v>28584</v>
      </c>
      <c r="G562" s="129">
        <v>0</v>
      </c>
      <c r="H562" s="119">
        <v>28584</v>
      </c>
      <c r="I562" s="129">
        <v>0</v>
      </c>
      <c r="J562" s="129">
        <v>0</v>
      </c>
      <c r="K562" s="129">
        <v>0</v>
      </c>
      <c r="L562" s="133">
        <f>SUM(J562:K562)</f>
        <v>0</v>
      </c>
    </row>
    <row r="563" spans="1:12" ht="14.1" customHeight="1">
      <c r="A563" s="105"/>
      <c r="B563" s="16" t="s">
        <v>368</v>
      </c>
      <c r="C563" s="17" t="s">
        <v>25</v>
      </c>
      <c r="D563" s="129">
        <v>0</v>
      </c>
      <c r="E563" s="129">
        <v>0</v>
      </c>
      <c r="F563" s="98">
        <v>1</v>
      </c>
      <c r="G563" s="129">
        <v>0</v>
      </c>
      <c r="H563" s="98">
        <v>1</v>
      </c>
      <c r="I563" s="129">
        <v>0</v>
      </c>
      <c r="J563" s="129">
        <v>0</v>
      </c>
      <c r="K563" s="129">
        <v>0</v>
      </c>
      <c r="L563" s="133">
        <f>SUM(J563:K563)</f>
        <v>0</v>
      </c>
    </row>
    <row r="564" spans="1:12" ht="14.1" customHeight="1">
      <c r="A564" s="105"/>
      <c r="B564" s="16" t="s">
        <v>195</v>
      </c>
      <c r="C564" s="17" t="s">
        <v>27</v>
      </c>
      <c r="D564" s="119">
        <v>869</v>
      </c>
      <c r="E564" s="129">
        <v>0</v>
      </c>
      <c r="F564" s="119">
        <v>1</v>
      </c>
      <c r="G564" s="129">
        <v>0</v>
      </c>
      <c r="H564" s="119">
        <v>1</v>
      </c>
      <c r="I564" s="129">
        <v>0</v>
      </c>
      <c r="J564" s="129">
        <v>0</v>
      </c>
      <c r="K564" s="129">
        <v>0</v>
      </c>
      <c r="L564" s="133">
        <f>SUM(J564:K564)</f>
        <v>0</v>
      </c>
    </row>
    <row r="565" spans="1:12" ht="14.1" customHeight="1">
      <c r="A565" s="105" t="s">
        <v>14</v>
      </c>
      <c r="B565" s="33">
        <v>45</v>
      </c>
      <c r="C565" s="17" t="s">
        <v>92</v>
      </c>
      <c r="D565" s="123">
        <f t="shared" ref="D565:L565" si="114">SUM(D562:D564)</f>
        <v>32736</v>
      </c>
      <c r="E565" s="128">
        <f t="shared" si="114"/>
        <v>0</v>
      </c>
      <c r="F565" s="123">
        <f t="shared" si="114"/>
        <v>28586</v>
      </c>
      <c r="G565" s="128">
        <f t="shared" si="114"/>
        <v>0</v>
      </c>
      <c r="H565" s="123">
        <f t="shared" si="114"/>
        <v>28586</v>
      </c>
      <c r="I565" s="128">
        <f t="shared" si="114"/>
        <v>0</v>
      </c>
      <c r="J565" s="128">
        <f t="shared" si="114"/>
        <v>0</v>
      </c>
      <c r="K565" s="128">
        <f t="shared" si="114"/>
        <v>0</v>
      </c>
      <c r="L565" s="128">
        <f t="shared" si="114"/>
        <v>0</v>
      </c>
    </row>
    <row r="566" spans="1:12" ht="14.1" customHeight="1">
      <c r="A566" s="105"/>
      <c r="B566" s="16"/>
      <c r="C566" s="17"/>
      <c r="D566" s="67"/>
      <c r="E566" s="67"/>
      <c r="F566" s="66"/>
      <c r="G566" s="66"/>
      <c r="H566" s="66"/>
      <c r="I566" s="66"/>
      <c r="J566" s="66"/>
      <c r="K566" s="66"/>
      <c r="L566" s="73"/>
    </row>
    <row r="567" spans="1:12" ht="14.1" customHeight="1">
      <c r="A567" s="105"/>
      <c r="B567" s="33">
        <v>46</v>
      </c>
      <c r="C567" s="17" t="s">
        <v>94</v>
      </c>
      <c r="D567" s="66"/>
      <c r="E567" s="66"/>
      <c r="F567" s="66"/>
      <c r="G567" s="66"/>
      <c r="H567" s="66"/>
      <c r="I567" s="66"/>
      <c r="J567" s="66"/>
      <c r="K567" s="66"/>
      <c r="L567" s="73"/>
    </row>
    <row r="568" spans="1:12" ht="14.1" customHeight="1">
      <c r="A568" s="105"/>
      <c r="B568" s="16" t="s">
        <v>196</v>
      </c>
      <c r="C568" s="17" t="s">
        <v>22</v>
      </c>
      <c r="D568" s="164">
        <v>23077</v>
      </c>
      <c r="E568" s="127">
        <v>0</v>
      </c>
      <c r="F568" s="164">
        <v>26787</v>
      </c>
      <c r="G568" s="127">
        <v>0</v>
      </c>
      <c r="H568" s="164">
        <v>26787</v>
      </c>
      <c r="I568" s="127">
        <v>0</v>
      </c>
      <c r="J568" s="127">
        <v>0</v>
      </c>
      <c r="K568" s="127">
        <v>0</v>
      </c>
      <c r="L568" s="133">
        <f>SUM(J568:K568)</f>
        <v>0</v>
      </c>
    </row>
    <row r="569" spans="1:12" ht="14.1" customHeight="1">
      <c r="A569" s="105"/>
      <c r="B569" s="16" t="s">
        <v>369</v>
      </c>
      <c r="C569" s="17" t="s">
        <v>25</v>
      </c>
      <c r="D569" s="129">
        <v>0</v>
      </c>
      <c r="E569" s="129">
        <v>0</v>
      </c>
      <c r="F569" s="98">
        <v>1</v>
      </c>
      <c r="G569" s="129">
        <v>0</v>
      </c>
      <c r="H569" s="98">
        <v>1</v>
      </c>
      <c r="I569" s="129">
        <v>0</v>
      </c>
      <c r="J569" s="129">
        <v>0</v>
      </c>
      <c r="K569" s="129">
        <v>0</v>
      </c>
      <c r="L569" s="133">
        <f>SUM(J569:K569)</f>
        <v>0</v>
      </c>
    </row>
    <row r="570" spans="1:12" ht="14.1" customHeight="1">
      <c r="A570" s="105"/>
      <c r="B570" s="16" t="s">
        <v>197</v>
      </c>
      <c r="C570" s="17" t="s">
        <v>27</v>
      </c>
      <c r="D570" s="119">
        <v>100</v>
      </c>
      <c r="E570" s="129">
        <v>0</v>
      </c>
      <c r="F570" s="119">
        <v>1</v>
      </c>
      <c r="G570" s="129">
        <v>0</v>
      </c>
      <c r="H570" s="119">
        <v>1</v>
      </c>
      <c r="I570" s="129">
        <v>0</v>
      </c>
      <c r="J570" s="129">
        <v>0</v>
      </c>
      <c r="K570" s="129">
        <v>0</v>
      </c>
      <c r="L570" s="133">
        <f>SUM(J570:K570)</f>
        <v>0</v>
      </c>
    </row>
    <row r="571" spans="1:12" ht="14.1" customHeight="1">
      <c r="A571" s="105" t="s">
        <v>14</v>
      </c>
      <c r="B571" s="33">
        <v>46</v>
      </c>
      <c r="C571" s="17" t="s">
        <v>94</v>
      </c>
      <c r="D571" s="123">
        <f t="shared" ref="D571:L571" si="115">SUM(D568:D570)</f>
        <v>23177</v>
      </c>
      <c r="E571" s="128">
        <f t="shared" si="115"/>
        <v>0</v>
      </c>
      <c r="F571" s="123">
        <f t="shared" si="115"/>
        <v>26789</v>
      </c>
      <c r="G571" s="128">
        <f t="shared" si="115"/>
        <v>0</v>
      </c>
      <c r="H571" s="123">
        <f t="shared" si="115"/>
        <v>26789</v>
      </c>
      <c r="I571" s="128">
        <f t="shared" si="115"/>
        <v>0</v>
      </c>
      <c r="J571" s="128">
        <f t="shared" si="115"/>
        <v>0</v>
      </c>
      <c r="K571" s="128">
        <f t="shared" si="115"/>
        <v>0</v>
      </c>
      <c r="L571" s="128">
        <f t="shared" si="115"/>
        <v>0</v>
      </c>
    </row>
    <row r="572" spans="1:12" ht="14.1" customHeight="1">
      <c r="A572" s="105"/>
      <c r="B572" s="16"/>
      <c r="C572" s="17"/>
      <c r="D572" s="66"/>
      <c r="E572" s="66"/>
      <c r="F572" s="66"/>
      <c r="G572" s="66"/>
      <c r="H572" s="66"/>
      <c r="I572" s="66"/>
      <c r="J572" s="66"/>
      <c r="K572" s="66"/>
      <c r="L572" s="73"/>
    </row>
    <row r="573" spans="1:12" ht="14.1" customHeight="1">
      <c r="A573" s="105"/>
      <c r="B573" s="33">
        <v>47</v>
      </c>
      <c r="C573" s="17" t="s">
        <v>96</v>
      </c>
      <c r="D573" s="66"/>
      <c r="E573" s="66"/>
      <c r="F573" s="66"/>
      <c r="G573" s="66"/>
      <c r="H573" s="66"/>
      <c r="I573" s="66"/>
      <c r="J573" s="66"/>
      <c r="K573" s="66"/>
      <c r="L573" s="73"/>
    </row>
    <row r="574" spans="1:12" ht="14.1" customHeight="1">
      <c r="A574" s="105"/>
      <c r="B574" s="16" t="s">
        <v>198</v>
      </c>
      <c r="C574" s="17" t="s">
        <v>22</v>
      </c>
      <c r="D574" s="164">
        <v>10624</v>
      </c>
      <c r="E574" s="127">
        <v>0</v>
      </c>
      <c r="F574" s="164">
        <v>11415</v>
      </c>
      <c r="G574" s="127">
        <v>0</v>
      </c>
      <c r="H574" s="164">
        <v>11415</v>
      </c>
      <c r="I574" s="127">
        <v>0</v>
      </c>
      <c r="J574" s="127">
        <v>0</v>
      </c>
      <c r="K574" s="127">
        <v>0</v>
      </c>
      <c r="L574" s="133">
        <f>SUM(J574:K574)</f>
        <v>0</v>
      </c>
    </row>
    <row r="575" spans="1:12" ht="14.1" customHeight="1">
      <c r="A575" s="105"/>
      <c r="B575" s="16" t="s">
        <v>199</v>
      </c>
      <c r="C575" s="17" t="s">
        <v>25</v>
      </c>
      <c r="D575" s="98">
        <v>102</v>
      </c>
      <c r="E575" s="129">
        <v>0</v>
      </c>
      <c r="F575" s="98">
        <v>1</v>
      </c>
      <c r="G575" s="129">
        <v>0</v>
      </c>
      <c r="H575" s="98">
        <v>1</v>
      </c>
      <c r="I575" s="129">
        <v>0</v>
      </c>
      <c r="J575" s="129">
        <v>0</v>
      </c>
      <c r="K575" s="129">
        <v>0</v>
      </c>
      <c r="L575" s="133">
        <f>SUM(J575:K575)</f>
        <v>0</v>
      </c>
    </row>
    <row r="576" spans="1:12" ht="14.1" customHeight="1">
      <c r="A576" s="105"/>
      <c r="B576" s="16" t="s">
        <v>200</v>
      </c>
      <c r="C576" s="17" t="s">
        <v>27</v>
      </c>
      <c r="D576" s="120">
        <v>200</v>
      </c>
      <c r="E576" s="130">
        <v>0</v>
      </c>
      <c r="F576" s="120">
        <v>1</v>
      </c>
      <c r="G576" s="130">
        <v>0</v>
      </c>
      <c r="H576" s="120">
        <v>1</v>
      </c>
      <c r="I576" s="130">
        <v>0</v>
      </c>
      <c r="J576" s="130">
        <v>0</v>
      </c>
      <c r="K576" s="130">
        <v>0</v>
      </c>
      <c r="L576" s="134">
        <f>SUM(J576:K576)</f>
        <v>0</v>
      </c>
    </row>
    <row r="577" spans="1:12" ht="14.1" customHeight="1">
      <c r="A577" s="105" t="s">
        <v>14</v>
      </c>
      <c r="B577" s="33">
        <v>47</v>
      </c>
      <c r="C577" s="17" t="s">
        <v>96</v>
      </c>
      <c r="D577" s="154">
        <f t="shared" ref="D577:L577" si="116">SUM(D574:D576)</f>
        <v>10926</v>
      </c>
      <c r="E577" s="130">
        <f t="shared" si="116"/>
        <v>0</v>
      </c>
      <c r="F577" s="154">
        <f t="shared" si="116"/>
        <v>11417</v>
      </c>
      <c r="G577" s="130">
        <f t="shared" si="116"/>
        <v>0</v>
      </c>
      <c r="H577" s="154">
        <f t="shared" si="116"/>
        <v>11417</v>
      </c>
      <c r="I577" s="130">
        <f t="shared" si="116"/>
        <v>0</v>
      </c>
      <c r="J577" s="130">
        <f t="shared" si="116"/>
        <v>0</v>
      </c>
      <c r="K577" s="130">
        <f t="shared" si="116"/>
        <v>0</v>
      </c>
      <c r="L577" s="130">
        <f t="shared" si="116"/>
        <v>0</v>
      </c>
    </row>
    <row r="578" spans="1:12" ht="14.1" customHeight="1">
      <c r="A578" s="105"/>
      <c r="B578" s="33"/>
      <c r="C578" s="17"/>
      <c r="D578" s="67"/>
      <c r="E578" s="67"/>
      <c r="F578" s="67"/>
      <c r="G578" s="67"/>
      <c r="H578" s="67"/>
      <c r="I578" s="67"/>
      <c r="J578" s="67"/>
      <c r="K578" s="67"/>
      <c r="L578" s="67"/>
    </row>
    <row r="579" spans="1:12" ht="14.1" customHeight="1">
      <c r="A579" s="105"/>
      <c r="B579" s="33">
        <v>48</v>
      </c>
      <c r="C579" s="17" t="s">
        <v>98</v>
      </c>
      <c r="D579" s="66"/>
      <c r="E579" s="66"/>
      <c r="F579" s="66"/>
      <c r="G579" s="66"/>
      <c r="H579" s="66"/>
      <c r="I579" s="66"/>
      <c r="J579" s="66"/>
      <c r="K579" s="66"/>
      <c r="L579" s="73"/>
    </row>
    <row r="580" spans="1:12" ht="14.1" customHeight="1">
      <c r="A580" s="105"/>
      <c r="B580" s="16" t="s">
        <v>201</v>
      </c>
      <c r="C580" s="17" t="s">
        <v>22</v>
      </c>
      <c r="D580" s="119">
        <v>24608</v>
      </c>
      <c r="E580" s="129">
        <v>0</v>
      </c>
      <c r="F580" s="119">
        <v>17504</v>
      </c>
      <c r="G580" s="129">
        <v>0</v>
      </c>
      <c r="H580" s="119">
        <v>25904</v>
      </c>
      <c r="I580" s="129">
        <v>0</v>
      </c>
      <c r="J580" s="129">
        <v>0</v>
      </c>
      <c r="K580" s="129">
        <v>0</v>
      </c>
      <c r="L580" s="133">
        <f>SUM(J580:K580)</f>
        <v>0</v>
      </c>
    </row>
    <row r="581" spans="1:12" ht="14.1" customHeight="1">
      <c r="A581" s="105"/>
      <c r="B581" s="16" t="s">
        <v>370</v>
      </c>
      <c r="C581" s="17" t="s">
        <v>25</v>
      </c>
      <c r="D581" s="129">
        <v>0</v>
      </c>
      <c r="E581" s="129">
        <v>0</v>
      </c>
      <c r="F581" s="98">
        <v>1</v>
      </c>
      <c r="G581" s="129">
        <v>0</v>
      </c>
      <c r="H581" s="98">
        <v>1</v>
      </c>
      <c r="I581" s="129">
        <v>0</v>
      </c>
      <c r="J581" s="129">
        <v>0</v>
      </c>
      <c r="K581" s="129">
        <v>0</v>
      </c>
      <c r="L581" s="133">
        <f>SUM(J581:K581)</f>
        <v>0</v>
      </c>
    </row>
    <row r="582" spans="1:12" ht="14.1" customHeight="1">
      <c r="A582" s="105"/>
      <c r="B582" s="16" t="s">
        <v>202</v>
      </c>
      <c r="C582" s="17" t="s">
        <v>27</v>
      </c>
      <c r="D582" s="164">
        <v>594</v>
      </c>
      <c r="E582" s="127">
        <v>0</v>
      </c>
      <c r="F582" s="164">
        <v>1</v>
      </c>
      <c r="G582" s="127">
        <v>0</v>
      </c>
      <c r="H582" s="164">
        <v>1</v>
      </c>
      <c r="I582" s="127">
        <v>0</v>
      </c>
      <c r="J582" s="127">
        <v>0</v>
      </c>
      <c r="K582" s="127">
        <v>0</v>
      </c>
      <c r="L582" s="133">
        <f>SUM(J582:K582)</f>
        <v>0</v>
      </c>
    </row>
    <row r="583" spans="1:12" ht="14.1" customHeight="1">
      <c r="A583" s="105" t="s">
        <v>14</v>
      </c>
      <c r="B583" s="33">
        <v>48</v>
      </c>
      <c r="C583" s="17" t="s">
        <v>98</v>
      </c>
      <c r="D583" s="123">
        <f t="shared" ref="D583:L583" si="117">SUM(D580:D582)</f>
        <v>25202</v>
      </c>
      <c r="E583" s="128">
        <f t="shared" si="117"/>
        <v>0</v>
      </c>
      <c r="F583" s="123">
        <f t="shared" si="117"/>
        <v>17506</v>
      </c>
      <c r="G583" s="128">
        <f t="shared" si="117"/>
        <v>0</v>
      </c>
      <c r="H583" s="123">
        <f t="shared" si="117"/>
        <v>25906</v>
      </c>
      <c r="I583" s="128">
        <f t="shared" si="117"/>
        <v>0</v>
      </c>
      <c r="J583" s="128">
        <f t="shared" si="117"/>
        <v>0</v>
      </c>
      <c r="K583" s="128">
        <f t="shared" si="117"/>
        <v>0</v>
      </c>
      <c r="L583" s="128">
        <f t="shared" si="117"/>
        <v>0</v>
      </c>
    </row>
    <row r="584" spans="1:12" ht="14.1" customHeight="1">
      <c r="A584" s="105" t="s">
        <v>14</v>
      </c>
      <c r="B584" s="35">
        <v>62</v>
      </c>
      <c r="C584" s="17" t="s">
        <v>193</v>
      </c>
      <c r="D584" s="123">
        <f t="shared" ref="D584:L584" si="118">D583+D577+D571+D565</f>
        <v>92041</v>
      </c>
      <c r="E584" s="128">
        <f t="shared" si="118"/>
        <v>0</v>
      </c>
      <c r="F584" s="123">
        <f t="shared" si="118"/>
        <v>84298</v>
      </c>
      <c r="G584" s="128">
        <f t="shared" si="118"/>
        <v>0</v>
      </c>
      <c r="H584" s="123">
        <f t="shared" si="118"/>
        <v>92698</v>
      </c>
      <c r="I584" s="128">
        <f t="shared" si="118"/>
        <v>0</v>
      </c>
      <c r="J584" s="128">
        <f t="shared" si="118"/>
        <v>0</v>
      </c>
      <c r="K584" s="128">
        <f t="shared" si="118"/>
        <v>0</v>
      </c>
      <c r="L584" s="128">
        <f t="shared" si="118"/>
        <v>0</v>
      </c>
    </row>
    <row r="585" spans="1:12" ht="14.1" customHeight="1">
      <c r="A585" s="107" t="s">
        <v>14</v>
      </c>
      <c r="B585" s="182">
        <v>0.10100000000000001</v>
      </c>
      <c r="C585" s="110" t="s">
        <v>192</v>
      </c>
      <c r="D585" s="123">
        <f t="shared" ref="D585:L585" si="119">+D584+D558</f>
        <v>92041</v>
      </c>
      <c r="E585" s="128">
        <f t="shared" si="119"/>
        <v>0</v>
      </c>
      <c r="F585" s="123">
        <f t="shared" si="119"/>
        <v>84298</v>
      </c>
      <c r="G585" s="128">
        <f t="shared" si="119"/>
        <v>0</v>
      </c>
      <c r="H585" s="123">
        <f t="shared" si="119"/>
        <v>92698</v>
      </c>
      <c r="I585" s="128">
        <f t="shared" si="119"/>
        <v>0</v>
      </c>
      <c r="J585" s="123">
        <f t="shared" si="119"/>
        <v>98145</v>
      </c>
      <c r="K585" s="128">
        <f t="shared" si="119"/>
        <v>0</v>
      </c>
      <c r="L585" s="123">
        <f t="shared" si="119"/>
        <v>98145</v>
      </c>
    </row>
    <row r="586" spans="1:12" ht="3.75" customHeight="1">
      <c r="A586" s="105"/>
      <c r="B586" s="28"/>
      <c r="C586" s="15"/>
      <c r="D586" s="67"/>
      <c r="E586" s="67"/>
      <c r="F586" s="67"/>
      <c r="G586" s="67"/>
      <c r="H586" s="67"/>
      <c r="I586" s="70"/>
      <c r="J586" s="67"/>
      <c r="K586" s="67"/>
      <c r="L586" s="67"/>
    </row>
    <row r="587" spans="1:12" ht="14.45" customHeight="1">
      <c r="A587" s="105"/>
      <c r="B587" s="34">
        <v>0.10199999999999999</v>
      </c>
      <c r="C587" s="15" t="s">
        <v>203</v>
      </c>
      <c r="D587" s="67"/>
      <c r="E587" s="73"/>
      <c r="F587" s="67"/>
      <c r="G587" s="73"/>
      <c r="H587" s="67"/>
      <c r="I587" s="73"/>
      <c r="J587" s="67"/>
      <c r="K587" s="73"/>
      <c r="L587" s="73"/>
    </row>
    <row r="588" spans="1:12" ht="25.5">
      <c r="A588" s="105"/>
      <c r="B588" s="160">
        <v>16</v>
      </c>
      <c r="C588" s="161" t="s">
        <v>430</v>
      </c>
      <c r="D588" s="98"/>
      <c r="E588" s="67"/>
      <c r="F588" s="67"/>
      <c r="G588" s="67"/>
      <c r="H588" s="67"/>
      <c r="I588" s="67"/>
      <c r="J588" s="67"/>
      <c r="K588" s="67"/>
      <c r="L588" s="73"/>
    </row>
    <row r="589" spans="1:12">
      <c r="A589" s="105"/>
      <c r="B589" s="35">
        <v>59</v>
      </c>
      <c r="C589" s="17" t="s">
        <v>205</v>
      </c>
      <c r="D589" s="67"/>
      <c r="E589" s="67"/>
      <c r="F589" s="67"/>
      <c r="G589" s="67"/>
      <c r="H589" s="67"/>
      <c r="I589" s="67"/>
      <c r="J589" s="67"/>
      <c r="K589" s="67"/>
      <c r="L589" s="73"/>
    </row>
    <row r="590" spans="1:12">
      <c r="A590" s="105"/>
      <c r="B590" s="16" t="s">
        <v>416</v>
      </c>
      <c r="C590" s="17" t="s">
        <v>22</v>
      </c>
      <c r="D590" s="129">
        <v>0</v>
      </c>
      <c r="E590" s="129">
        <v>0</v>
      </c>
      <c r="F590" s="129">
        <v>0</v>
      </c>
      <c r="G590" s="129">
        <v>0</v>
      </c>
      <c r="H590" s="129">
        <v>0</v>
      </c>
      <c r="I590" s="129">
        <v>0</v>
      </c>
      <c r="J590" s="98">
        <v>6770</v>
      </c>
      <c r="K590" s="129">
        <v>0</v>
      </c>
      <c r="L590" s="99">
        <f>SUM(J590:K590)</f>
        <v>6770</v>
      </c>
    </row>
    <row r="591" spans="1:12">
      <c r="A591" s="105"/>
      <c r="B591" s="16" t="s">
        <v>417</v>
      </c>
      <c r="C591" s="17" t="s">
        <v>27</v>
      </c>
      <c r="D591" s="130">
        <v>0</v>
      </c>
      <c r="E591" s="130">
        <v>0</v>
      </c>
      <c r="F591" s="130">
        <v>0</v>
      </c>
      <c r="G591" s="130">
        <v>0</v>
      </c>
      <c r="H591" s="130">
        <v>0</v>
      </c>
      <c r="I591" s="130">
        <v>0</v>
      </c>
      <c r="J591" s="154">
        <v>1713</v>
      </c>
      <c r="K591" s="130">
        <v>0</v>
      </c>
      <c r="L591" s="155">
        <f>SUM(J591:K591)</f>
        <v>1713</v>
      </c>
    </row>
    <row r="592" spans="1:12">
      <c r="A592" s="105" t="s">
        <v>14</v>
      </c>
      <c r="B592" s="35">
        <v>59</v>
      </c>
      <c r="C592" s="17" t="s">
        <v>205</v>
      </c>
      <c r="D592" s="128">
        <f t="shared" ref="D592:L592" si="120">SUM(D590:D591)</f>
        <v>0</v>
      </c>
      <c r="E592" s="128">
        <f t="shared" si="120"/>
        <v>0</v>
      </c>
      <c r="F592" s="128">
        <f t="shared" si="120"/>
        <v>0</v>
      </c>
      <c r="G592" s="128">
        <f t="shared" si="120"/>
        <v>0</v>
      </c>
      <c r="H592" s="128">
        <f t="shared" si="120"/>
        <v>0</v>
      </c>
      <c r="I592" s="128">
        <f t="shared" si="120"/>
        <v>0</v>
      </c>
      <c r="J592" s="123">
        <f t="shared" si="120"/>
        <v>8483</v>
      </c>
      <c r="K592" s="128">
        <f t="shared" si="120"/>
        <v>0</v>
      </c>
      <c r="L592" s="123">
        <f t="shared" si="120"/>
        <v>8483</v>
      </c>
    </row>
    <row r="593" spans="1:12" ht="25.5">
      <c r="A593" s="105" t="s">
        <v>14</v>
      </c>
      <c r="B593" s="162">
        <v>16</v>
      </c>
      <c r="C593" s="163" t="s">
        <v>430</v>
      </c>
      <c r="D593" s="128">
        <f t="shared" ref="D593:L593" si="121">D592</f>
        <v>0</v>
      </c>
      <c r="E593" s="128">
        <f t="shared" si="121"/>
        <v>0</v>
      </c>
      <c r="F593" s="128">
        <f t="shared" si="121"/>
        <v>0</v>
      </c>
      <c r="G593" s="128">
        <f t="shared" si="121"/>
        <v>0</v>
      </c>
      <c r="H593" s="128">
        <f t="shared" si="121"/>
        <v>0</v>
      </c>
      <c r="I593" s="128">
        <f t="shared" si="121"/>
        <v>0</v>
      </c>
      <c r="J593" s="123">
        <f t="shared" si="121"/>
        <v>8483</v>
      </c>
      <c r="K593" s="128">
        <f t="shared" si="121"/>
        <v>0</v>
      </c>
      <c r="L593" s="123">
        <f t="shared" si="121"/>
        <v>8483</v>
      </c>
    </row>
    <row r="594" spans="1:12">
      <c r="A594" s="105"/>
      <c r="B594" s="34"/>
      <c r="C594" s="15"/>
      <c r="D594" s="67"/>
      <c r="E594" s="73"/>
      <c r="F594" s="67"/>
      <c r="G594" s="73"/>
      <c r="H594" s="67"/>
      <c r="I594" s="73"/>
      <c r="J594" s="67"/>
      <c r="K594" s="73"/>
      <c r="L594" s="73"/>
    </row>
    <row r="595" spans="1:12">
      <c r="A595" s="105"/>
      <c r="B595" s="62">
        <v>64</v>
      </c>
      <c r="C595" s="17" t="s">
        <v>204</v>
      </c>
      <c r="D595" s="67"/>
      <c r="E595" s="67"/>
      <c r="F595" s="67"/>
      <c r="G595" s="67"/>
      <c r="H595" s="67"/>
      <c r="I595" s="67"/>
      <c r="J595" s="67"/>
      <c r="K595" s="67"/>
      <c r="L595" s="73"/>
    </row>
    <row r="596" spans="1:12">
      <c r="A596" s="105"/>
      <c r="B596" s="35">
        <v>59</v>
      </c>
      <c r="C596" s="17" t="s">
        <v>205</v>
      </c>
      <c r="D596" s="67"/>
      <c r="E596" s="67"/>
      <c r="F596" s="67"/>
      <c r="G596" s="67"/>
      <c r="H596" s="67"/>
      <c r="I596" s="67"/>
      <c r="J596" s="67"/>
      <c r="K596" s="67"/>
      <c r="L596" s="73"/>
    </row>
    <row r="597" spans="1:12">
      <c r="A597" s="105"/>
      <c r="B597" s="16" t="s">
        <v>86</v>
      </c>
      <c r="C597" s="17" t="s">
        <v>22</v>
      </c>
      <c r="D597" s="119">
        <v>4267</v>
      </c>
      <c r="E597" s="129">
        <v>0</v>
      </c>
      <c r="F597" s="119">
        <v>4500</v>
      </c>
      <c r="G597" s="129">
        <v>0</v>
      </c>
      <c r="H597" s="119">
        <v>4500</v>
      </c>
      <c r="I597" s="129">
        <v>0</v>
      </c>
      <c r="J597" s="129">
        <v>0</v>
      </c>
      <c r="K597" s="129">
        <v>0</v>
      </c>
      <c r="L597" s="133">
        <f>SUM(J597:K597)</f>
        <v>0</v>
      </c>
    </row>
    <row r="598" spans="1:12">
      <c r="A598" s="105"/>
      <c r="B598" s="16" t="s">
        <v>87</v>
      </c>
      <c r="C598" s="17" t="s">
        <v>25</v>
      </c>
      <c r="D598" s="98">
        <v>119</v>
      </c>
      <c r="E598" s="129">
        <v>0</v>
      </c>
      <c r="F598" s="119">
        <v>1</v>
      </c>
      <c r="G598" s="129">
        <v>0</v>
      </c>
      <c r="H598" s="119">
        <v>1</v>
      </c>
      <c r="I598" s="129">
        <v>0</v>
      </c>
      <c r="J598" s="129">
        <v>0</v>
      </c>
      <c r="K598" s="129">
        <v>0</v>
      </c>
      <c r="L598" s="133">
        <f>SUM(J598:K598)</f>
        <v>0</v>
      </c>
    </row>
    <row r="599" spans="1:12">
      <c r="A599" s="105"/>
      <c r="B599" s="16" t="s">
        <v>88</v>
      </c>
      <c r="C599" s="17" t="s">
        <v>27</v>
      </c>
      <c r="D599" s="120">
        <v>1099</v>
      </c>
      <c r="E599" s="130">
        <v>0</v>
      </c>
      <c r="F599" s="120">
        <v>1</v>
      </c>
      <c r="G599" s="130">
        <v>0</v>
      </c>
      <c r="H599" s="120">
        <v>1101</v>
      </c>
      <c r="I599" s="130">
        <v>0</v>
      </c>
      <c r="J599" s="130">
        <v>0</v>
      </c>
      <c r="K599" s="130">
        <v>0</v>
      </c>
      <c r="L599" s="134">
        <f>SUM(J599:K599)</f>
        <v>0</v>
      </c>
    </row>
    <row r="600" spans="1:12">
      <c r="A600" s="105" t="s">
        <v>14</v>
      </c>
      <c r="B600" s="35">
        <v>59</v>
      </c>
      <c r="C600" s="17" t="s">
        <v>205</v>
      </c>
      <c r="D600" s="123">
        <f t="shared" ref="D600:L600" si="122">SUM(D597:D599)</f>
        <v>5485</v>
      </c>
      <c r="E600" s="128">
        <f t="shared" si="122"/>
        <v>0</v>
      </c>
      <c r="F600" s="123">
        <f t="shared" si="122"/>
        <v>4502</v>
      </c>
      <c r="G600" s="128">
        <f t="shared" si="122"/>
        <v>0</v>
      </c>
      <c r="H600" s="123">
        <f t="shared" si="122"/>
        <v>5602</v>
      </c>
      <c r="I600" s="128">
        <f t="shared" si="122"/>
        <v>0</v>
      </c>
      <c r="J600" s="128">
        <f t="shared" si="122"/>
        <v>0</v>
      </c>
      <c r="K600" s="128">
        <f t="shared" si="122"/>
        <v>0</v>
      </c>
      <c r="L600" s="128">
        <f t="shared" si="122"/>
        <v>0</v>
      </c>
    </row>
    <row r="601" spans="1:12">
      <c r="A601" s="105" t="s">
        <v>14</v>
      </c>
      <c r="B601" s="62">
        <v>64</v>
      </c>
      <c r="C601" s="17" t="s">
        <v>204</v>
      </c>
      <c r="D601" s="123">
        <f t="shared" ref="D601:L601" si="123">D600</f>
        <v>5485</v>
      </c>
      <c r="E601" s="128">
        <f t="shared" si="123"/>
        <v>0</v>
      </c>
      <c r="F601" s="123">
        <f t="shared" si="123"/>
        <v>4502</v>
      </c>
      <c r="G601" s="128">
        <f t="shared" si="123"/>
        <v>0</v>
      </c>
      <c r="H601" s="123">
        <f t="shared" si="123"/>
        <v>5602</v>
      </c>
      <c r="I601" s="128">
        <f t="shared" si="123"/>
        <v>0</v>
      </c>
      <c r="J601" s="128">
        <f t="shared" si="123"/>
        <v>0</v>
      </c>
      <c r="K601" s="128">
        <f t="shared" si="123"/>
        <v>0</v>
      </c>
      <c r="L601" s="128">
        <f t="shared" si="123"/>
        <v>0</v>
      </c>
    </row>
    <row r="602" spans="1:12">
      <c r="A602" s="105" t="s">
        <v>14</v>
      </c>
      <c r="B602" s="34">
        <v>0.10199999999999999</v>
      </c>
      <c r="C602" s="15" t="s">
        <v>203</v>
      </c>
      <c r="D602" s="123">
        <f t="shared" ref="D602:L602" si="124">D600+D593</f>
        <v>5485</v>
      </c>
      <c r="E602" s="128">
        <f t="shared" si="124"/>
        <v>0</v>
      </c>
      <c r="F602" s="123">
        <f t="shared" si="124"/>
        <v>4502</v>
      </c>
      <c r="G602" s="128">
        <f t="shared" si="124"/>
        <v>0</v>
      </c>
      <c r="H602" s="123">
        <f t="shared" si="124"/>
        <v>5602</v>
      </c>
      <c r="I602" s="128">
        <f t="shared" si="124"/>
        <v>0</v>
      </c>
      <c r="J602" s="123">
        <f t="shared" si="124"/>
        <v>8483</v>
      </c>
      <c r="K602" s="128">
        <f t="shared" si="124"/>
        <v>0</v>
      </c>
      <c r="L602" s="123">
        <f t="shared" si="124"/>
        <v>8483</v>
      </c>
    </row>
    <row r="603" spans="1:12">
      <c r="A603" s="17" t="s">
        <v>14</v>
      </c>
      <c r="B603" s="28">
        <v>2211</v>
      </c>
      <c r="C603" s="15" t="s">
        <v>281</v>
      </c>
      <c r="D603" s="115">
        <f t="shared" ref="D603:L603" si="125">D602+D585+D535+D522</f>
        <v>167012</v>
      </c>
      <c r="E603" s="131">
        <f t="shared" si="125"/>
        <v>0</v>
      </c>
      <c r="F603" s="115">
        <f t="shared" si="125"/>
        <v>145009</v>
      </c>
      <c r="G603" s="131">
        <f t="shared" si="125"/>
        <v>0</v>
      </c>
      <c r="H603" s="115">
        <f t="shared" si="125"/>
        <v>166709</v>
      </c>
      <c r="I603" s="131">
        <f t="shared" si="125"/>
        <v>0</v>
      </c>
      <c r="J603" s="115">
        <f t="shared" si="125"/>
        <v>171400</v>
      </c>
      <c r="K603" s="131">
        <f t="shared" si="125"/>
        <v>0</v>
      </c>
      <c r="L603" s="115">
        <f t="shared" si="125"/>
        <v>171400</v>
      </c>
    </row>
    <row r="604" spans="1:12">
      <c r="A604" s="17"/>
      <c r="B604" s="28"/>
      <c r="C604" s="15"/>
      <c r="D604" s="99"/>
      <c r="E604" s="133"/>
      <c r="F604" s="99"/>
      <c r="G604" s="133"/>
      <c r="H604" s="99"/>
      <c r="I604" s="133"/>
      <c r="J604" s="99"/>
      <c r="K604" s="133"/>
      <c r="L604" s="99"/>
    </row>
    <row r="605" spans="1:12">
      <c r="A605" s="105" t="s">
        <v>16</v>
      </c>
      <c r="B605" s="25">
        <v>2216</v>
      </c>
      <c r="C605" s="11" t="s">
        <v>4</v>
      </c>
      <c r="D605" s="67"/>
      <c r="E605" s="67"/>
      <c r="F605" s="67"/>
      <c r="G605" s="67"/>
      <c r="H605" s="67"/>
      <c r="I605" s="67"/>
      <c r="J605" s="67"/>
      <c r="K605" s="67"/>
      <c r="L605" s="67"/>
    </row>
    <row r="606" spans="1:12">
      <c r="A606" s="105"/>
      <c r="B606" s="63">
        <v>5</v>
      </c>
      <c r="C606" s="10" t="s">
        <v>358</v>
      </c>
      <c r="D606" s="67"/>
      <c r="E606" s="67"/>
      <c r="F606" s="67"/>
      <c r="G606" s="67"/>
      <c r="H606" s="67"/>
      <c r="I606" s="67"/>
      <c r="J606" s="67"/>
      <c r="K606" s="67"/>
      <c r="L606" s="67"/>
    </row>
    <row r="607" spans="1:12">
      <c r="A607" s="105"/>
      <c r="B607" s="64" t="s">
        <v>277</v>
      </c>
      <c r="C607" s="11" t="s">
        <v>18</v>
      </c>
      <c r="D607" s="67"/>
      <c r="E607" s="67"/>
      <c r="F607" s="67"/>
      <c r="G607" s="67"/>
      <c r="H607" s="67"/>
      <c r="I607" s="67"/>
      <c r="J607" s="67"/>
      <c r="K607" s="67"/>
      <c r="L607" s="67"/>
    </row>
    <row r="608" spans="1:12">
      <c r="A608" s="105"/>
      <c r="B608" s="39">
        <v>60</v>
      </c>
      <c r="C608" s="10" t="s">
        <v>258</v>
      </c>
      <c r="D608" s="67"/>
      <c r="E608" s="67"/>
      <c r="F608" s="67"/>
      <c r="G608" s="67"/>
      <c r="H608" s="67"/>
      <c r="I608" s="67"/>
      <c r="J608" s="67"/>
      <c r="K608" s="67"/>
      <c r="L608" s="67"/>
    </row>
    <row r="609" spans="1:12" ht="25.5">
      <c r="A609" s="105"/>
      <c r="B609" s="26">
        <v>75</v>
      </c>
      <c r="C609" s="10" t="s">
        <v>330</v>
      </c>
      <c r="D609" s="67"/>
      <c r="E609" s="67"/>
      <c r="F609" s="67"/>
      <c r="G609" s="67"/>
      <c r="H609" s="67"/>
      <c r="I609" s="67"/>
      <c r="J609" s="67"/>
      <c r="K609" s="67"/>
      <c r="L609" s="67"/>
    </row>
    <row r="610" spans="1:12">
      <c r="A610" s="105"/>
      <c r="B610" s="39" t="s">
        <v>264</v>
      </c>
      <c r="C610" s="10" t="s">
        <v>259</v>
      </c>
      <c r="D610" s="129">
        <v>0</v>
      </c>
      <c r="E610" s="119">
        <v>395</v>
      </c>
      <c r="F610" s="129">
        <v>0</v>
      </c>
      <c r="G610" s="119">
        <v>673</v>
      </c>
      <c r="H610" s="129">
        <v>0</v>
      </c>
      <c r="I610" s="119">
        <v>673</v>
      </c>
      <c r="J610" s="129">
        <v>0</v>
      </c>
      <c r="K610" s="119">
        <v>723</v>
      </c>
      <c r="L610" s="67">
        <f>SUM(J610:K610)</f>
        <v>723</v>
      </c>
    </row>
    <row r="611" spans="1:12">
      <c r="A611" s="105" t="s">
        <v>14</v>
      </c>
      <c r="B611" s="39">
        <v>60</v>
      </c>
      <c r="C611" s="10" t="s">
        <v>258</v>
      </c>
      <c r="D611" s="128">
        <f t="shared" ref="D611:L611" si="126">D610</f>
        <v>0</v>
      </c>
      <c r="E611" s="118">
        <f t="shared" si="126"/>
        <v>395</v>
      </c>
      <c r="F611" s="128">
        <f t="shared" si="126"/>
        <v>0</v>
      </c>
      <c r="G611" s="118">
        <f t="shared" si="126"/>
        <v>673</v>
      </c>
      <c r="H611" s="128">
        <f t="shared" si="126"/>
        <v>0</v>
      </c>
      <c r="I611" s="118">
        <f t="shared" si="126"/>
        <v>673</v>
      </c>
      <c r="J611" s="128">
        <f t="shared" si="126"/>
        <v>0</v>
      </c>
      <c r="K611" s="118">
        <f t="shared" si="126"/>
        <v>723</v>
      </c>
      <c r="L611" s="118">
        <f t="shared" si="126"/>
        <v>723</v>
      </c>
    </row>
    <row r="612" spans="1:12">
      <c r="A612" s="105"/>
      <c r="B612" s="39"/>
      <c r="C612" s="10"/>
      <c r="D612" s="67"/>
      <c r="E612" s="67"/>
      <c r="F612" s="67"/>
      <c r="G612" s="67"/>
      <c r="H612" s="67"/>
      <c r="I612" s="67"/>
      <c r="J612" s="67"/>
      <c r="K612" s="67"/>
      <c r="L612" s="67"/>
    </row>
    <row r="613" spans="1:12">
      <c r="A613" s="105"/>
      <c r="B613" s="39">
        <v>61</v>
      </c>
      <c r="C613" s="10" t="s">
        <v>260</v>
      </c>
      <c r="D613" s="67"/>
      <c r="E613" s="67"/>
      <c r="F613" s="67"/>
      <c r="G613" s="67"/>
      <c r="H613" s="67"/>
      <c r="I613" s="67"/>
      <c r="J613" s="67"/>
      <c r="K613" s="67"/>
      <c r="L613" s="67"/>
    </row>
    <row r="614" spans="1:12" ht="27.95" customHeight="1">
      <c r="A614" s="105"/>
      <c r="B614" s="26">
        <v>76</v>
      </c>
      <c r="C614" s="10" t="s">
        <v>330</v>
      </c>
      <c r="D614" s="67"/>
      <c r="E614" s="67"/>
      <c r="F614" s="67"/>
      <c r="G614" s="67"/>
      <c r="H614" s="67"/>
      <c r="I614" s="67"/>
      <c r="J614" s="67"/>
      <c r="K614" s="67"/>
      <c r="L614" s="67"/>
    </row>
    <row r="615" spans="1:12" ht="14.1" customHeight="1">
      <c r="A615" s="107"/>
      <c r="B615" s="165" t="s">
        <v>265</v>
      </c>
      <c r="C615" s="48" t="s">
        <v>84</v>
      </c>
      <c r="D615" s="130">
        <v>0</v>
      </c>
      <c r="E615" s="154">
        <v>1123</v>
      </c>
      <c r="F615" s="130">
        <v>0</v>
      </c>
      <c r="G615" s="120">
        <v>4000</v>
      </c>
      <c r="H615" s="130">
        <v>0</v>
      </c>
      <c r="I615" s="120">
        <v>4000</v>
      </c>
      <c r="J615" s="130">
        <v>0</v>
      </c>
      <c r="K615" s="120">
        <v>4000</v>
      </c>
      <c r="L615" s="68">
        <f>SUM(J615:K615)</f>
        <v>4000</v>
      </c>
    </row>
    <row r="616" spans="1:12" ht="14.1" customHeight="1">
      <c r="A616" s="105" t="s">
        <v>14</v>
      </c>
      <c r="B616" s="39">
        <v>61</v>
      </c>
      <c r="C616" s="10" t="s">
        <v>260</v>
      </c>
      <c r="D616" s="130">
        <f t="shared" ref="D616:L616" si="127">D615</f>
        <v>0</v>
      </c>
      <c r="E616" s="154">
        <f t="shared" si="127"/>
        <v>1123</v>
      </c>
      <c r="F616" s="130">
        <f t="shared" si="127"/>
        <v>0</v>
      </c>
      <c r="G616" s="120">
        <f t="shared" si="127"/>
        <v>4000</v>
      </c>
      <c r="H616" s="130">
        <f t="shared" si="127"/>
        <v>0</v>
      </c>
      <c r="I616" s="120">
        <f t="shared" si="127"/>
        <v>4000</v>
      </c>
      <c r="J616" s="130">
        <f t="shared" si="127"/>
        <v>0</v>
      </c>
      <c r="K616" s="120">
        <f t="shared" si="127"/>
        <v>4000</v>
      </c>
      <c r="L616" s="120">
        <f t="shared" si="127"/>
        <v>4000</v>
      </c>
    </row>
    <row r="617" spans="1:12" ht="14.1" customHeight="1">
      <c r="A617" s="105" t="s">
        <v>14</v>
      </c>
      <c r="B617" s="64" t="s">
        <v>277</v>
      </c>
      <c r="C617" s="11" t="s">
        <v>18</v>
      </c>
      <c r="D617" s="130">
        <f t="shared" ref="D617:L617" si="128">D616+D611</f>
        <v>0</v>
      </c>
      <c r="E617" s="120">
        <f t="shared" si="128"/>
        <v>1518</v>
      </c>
      <c r="F617" s="130">
        <f t="shared" si="128"/>
        <v>0</v>
      </c>
      <c r="G617" s="120">
        <f t="shared" si="128"/>
        <v>4673</v>
      </c>
      <c r="H617" s="130">
        <f t="shared" si="128"/>
        <v>0</v>
      </c>
      <c r="I617" s="120">
        <f t="shared" si="128"/>
        <v>4673</v>
      </c>
      <c r="J617" s="130">
        <f t="shared" si="128"/>
        <v>0</v>
      </c>
      <c r="K617" s="120">
        <f t="shared" si="128"/>
        <v>4723</v>
      </c>
      <c r="L617" s="120">
        <f t="shared" si="128"/>
        <v>4723</v>
      </c>
    </row>
    <row r="618" spans="1:12" ht="14.1" customHeight="1">
      <c r="A618" s="105" t="s">
        <v>14</v>
      </c>
      <c r="B618" s="63">
        <v>5</v>
      </c>
      <c r="C618" s="10" t="s">
        <v>358</v>
      </c>
      <c r="D618" s="130">
        <f t="shared" ref="D618:L619" si="129">D617</f>
        <v>0</v>
      </c>
      <c r="E618" s="120">
        <f t="shared" si="129"/>
        <v>1518</v>
      </c>
      <c r="F618" s="130">
        <f t="shared" si="129"/>
        <v>0</v>
      </c>
      <c r="G618" s="120">
        <f t="shared" si="129"/>
        <v>4673</v>
      </c>
      <c r="H618" s="130">
        <f t="shared" si="129"/>
        <v>0</v>
      </c>
      <c r="I618" s="120">
        <f t="shared" si="129"/>
        <v>4673</v>
      </c>
      <c r="J618" s="130">
        <f t="shared" si="129"/>
        <v>0</v>
      </c>
      <c r="K618" s="120">
        <f t="shared" si="129"/>
        <v>4723</v>
      </c>
      <c r="L618" s="120">
        <f t="shared" si="129"/>
        <v>4723</v>
      </c>
    </row>
    <row r="619" spans="1:12" ht="14.1" customHeight="1">
      <c r="A619" s="105" t="s">
        <v>14</v>
      </c>
      <c r="B619" s="25">
        <v>2216</v>
      </c>
      <c r="C619" s="11" t="s">
        <v>4</v>
      </c>
      <c r="D619" s="128">
        <f t="shared" si="129"/>
        <v>0</v>
      </c>
      <c r="E619" s="118">
        <f t="shared" si="129"/>
        <v>1518</v>
      </c>
      <c r="F619" s="128">
        <f t="shared" si="129"/>
        <v>0</v>
      </c>
      <c r="G619" s="118">
        <f t="shared" si="129"/>
        <v>4673</v>
      </c>
      <c r="H619" s="128">
        <f t="shared" si="129"/>
        <v>0</v>
      </c>
      <c r="I619" s="118">
        <f t="shared" si="129"/>
        <v>4673</v>
      </c>
      <c r="J619" s="128">
        <f t="shared" si="129"/>
        <v>0</v>
      </c>
      <c r="K619" s="118">
        <f t="shared" si="129"/>
        <v>4723</v>
      </c>
      <c r="L619" s="118">
        <f t="shared" si="129"/>
        <v>4723</v>
      </c>
    </row>
    <row r="620" spans="1:12" ht="14.1" customHeight="1">
      <c r="A620" s="105"/>
      <c r="B620" s="25"/>
      <c r="C620" s="11"/>
      <c r="D620" s="129"/>
      <c r="E620" s="119"/>
      <c r="F620" s="129"/>
      <c r="G620" s="119"/>
      <c r="H620" s="129"/>
      <c r="I620" s="119"/>
      <c r="J620" s="129"/>
      <c r="K620" s="119"/>
      <c r="L620" s="119"/>
    </row>
    <row r="621" spans="1:12" ht="14.1" customHeight="1">
      <c r="A621" s="105" t="s">
        <v>16</v>
      </c>
      <c r="B621" s="28">
        <v>3454</v>
      </c>
      <c r="C621" s="15" t="s">
        <v>5</v>
      </c>
      <c r="D621" s="66"/>
      <c r="E621" s="66"/>
      <c r="F621" s="66"/>
      <c r="G621" s="66"/>
      <c r="H621" s="66"/>
      <c r="I621" s="66"/>
      <c r="J621" s="66"/>
      <c r="K621" s="66"/>
      <c r="L621" s="66"/>
    </row>
    <row r="622" spans="1:12" ht="14.1" customHeight="1">
      <c r="A622" s="105"/>
      <c r="B622" s="31">
        <v>2</v>
      </c>
      <c r="C622" s="17" t="s">
        <v>328</v>
      </c>
      <c r="D622" s="66"/>
      <c r="E622" s="66"/>
      <c r="F622" s="66"/>
      <c r="G622" s="66"/>
      <c r="H622" s="66"/>
      <c r="I622" s="66"/>
      <c r="J622" s="66"/>
      <c r="K622" s="66"/>
      <c r="L622" s="66"/>
    </row>
    <row r="623" spans="1:12" ht="14.1" customHeight="1">
      <c r="A623" s="105"/>
      <c r="B623" s="38">
        <v>2.1110000000000002</v>
      </c>
      <c r="C623" s="15" t="s">
        <v>208</v>
      </c>
      <c r="D623" s="66"/>
      <c r="E623" s="66"/>
      <c r="F623" s="66"/>
      <c r="G623" s="66"/>
      <c r="H623" s="66"/>
      <c r="I623" s="66"/>
      <c r="J623" s="66"/>
      <c r="K623" s="66"/>
      <c r="L623" s="66"/>
    </row>
    <row r="624" spans="1:12" ht="14.1" customHeight="1">
      <c r="A624" s="105"/>
      <c r="B624" s="18">
        <v>60</v>
      </c>
      <c r="C624" s="17" t="s">
        <v>209</v>
      </c>
      <c r="D624" s="67"/>
      <c r="E624" s="67"/>
      <c r="F624" s="67"/>
      <c r="G624" s="67"/>
      <c r="H624" s="67"/>
      <c r="I624" s="67"/>
      <c r="J624" s="67"/>
      <c r="K624" s="67"/>
      <c r="L624" s="67"/>
    </row>
    <row r="625" spans="1:12" ht="14.1" customHeight="1">
      <c r="A625" s="105"/>
      <c r="B625" s="16" t="s">
        <v>21</v>
      </c>
      <c r="C625" s="17" t="s">
        <v>22</v>
      </c>
      <c r="D625" s="119">
        <v>5143</v>
      </c>
      <c r="E625" s="133">
        <v>0</v>
      </c>
      <c r="F625" s="98">
        <v>4532</v>
      </c>
      <c r="G625" s="133">
        <v>0</v>
      </c>
      <c r="H625" s="119">
        <v>4532</v>
      </c>
      <c r="I625" s="133">
        <v>0</v>
      </c>
      <c r="J625" s="98">
        <v>5166</v>
      </c>
      <c r="K625" s="133">
        <v>0</v>
      </c>
      <c r="L625" s="99">
        <f>SUM(J625:K625)</f>
        <v>5166</v>
      </c>
    </row>
    <row r="626" spans="1:12" ht="14.1" customHeight="1">
      <c r="A626" s="105"/>
      <c r="B626" s="16" t="s">
        <v>24</v>
      </c>
      <c r="C626" s="17" t="s">
        <v>25</v>
      </c>
      <c r="D626" s="127">
        <v>0</v>
      </c>
      <c r="E626" s="132">
        <v>0</v>
      </c>
      <c r="F626" s="98">
        <v>1</v>
      </c>
      <c r="G626" s="132">
        <v>0</v>
      </c>
      <c r="H626" s="117">
        <v>1</v>
      </c>
      <c r="I626" s="132">
        <v>0</v>
      </c>
      <c r="J626" s="129">
        <v>0</v>
      </c>
      <c r="K626" s="132">
        <v>0</v>
      </c>
      <c r="L626" s="132">
        <f>SUM(J626:K626)</f>
        <v>0</v>
      </c>
    </row>
    <row r="627" spans="1:12" ht="14.1" customHeight="1">
      <c r="A627" s="105"/>
      <c r="B627" s="16" t="s">
        <v>26</v>
      </c>
      <c r="C627" s="17" t="s">
        <v>27</v>
      </c>
      <c r="D627" s="117">
        <v>179</v>
      </c>
      <c r="E627" s="133">
        <v>0</v>
      </c>
      <c r="F627" s="98">
        <v>277</v>
      </c>
      <c r="G627" s="133">
        <v>0</v>
      </c>
      <c r="H627" s="119">
        <v>277</v>
      </c>
      <c r="I627" s="133">
        <v>0</v>
      </c>
      <c r="J627" s="129">
        <v>0</v>
      </c>
      <c r="K627" s="133">
        <v>0</v>
      </c>
      <c r="L627" s="133">
        <f>SUM(J627:K627)</f>
        <v>0</v>
      </c>
    </row>
    <row r="628" spans="1:12" s="12" customFormat="1" ht="14.1" customHeight="1">
      <c r="A628" s="105"/>
      <c r="B628" s="16" t="s">
        <v>30</v>
      </c>
      <c r="C628" s="17" t="s">
        <v>31</v>
      </c>
      <c r="D628" s="119">
        <v>101</v>
      </c>
      <c r="E628" s="132">
        <v>0</v>
      </c>
      <c r="F628" s="98">
        <v>100</v>
      </c>
      <c r="G628" s="132">
        <v>0</v>
      </c>
      <c r="H628" s="164">
        <v>100</v>
      </c>
      <c r="I628" s="132">
        <v>0</v>
      </c>
      <c r="J628" s="129">
        <v>0</v>
      </c>
      <c r="K628" s="132">
        <v>0</v>
      </c>
      <c r="L628" s="132">
        <f>SUM(J628:K628)</f>
        <v>0</v>
      </c>
    </row>
    <row r="629" spans="1:12" s="12" customFormat="1" ht="14.1" customHeight="1">
      <c r="A629" s="105" t="s">
        <v>14</v>
      </c>
      <c r="B629" s="18">
        <v>60</v>
      </c>
      <c r="C629" s="17" t="s">
        <v>209</v>
      </c>
      <c r="D629" s="118">
        <f t="shared" ref="D629:L629" si="130">SUM(D625:D628)</f>
        <v>5423</v>
      </c>
      <c r="E629" s="131">
        <f t="shared" si="130"/>
        <v>0</v>
      </c>
      <c r="F629" s="123">
        <f t="shared" si="130"/>
        <v>4910</v>
      </c>
      <c r="G629" s="131">
        <f t="shared" si="130"/>
        <v>0</v>
      </c>
      <c r="H629" s="118">
        <f t="shared" si="130"/>
        <v>4910</v>
      </c>
      <c r="I629" s="131">
        <f t="shared" si="130"/>
        <v>0</v>
      </c>
      <c r="J629" s="123">
        <f t="shared" si="130"/>
        <v>5166</v>
      </c>
      <c r="K629" s="131">
        <f t="shared" si="130"/>
        <v>0</v>
      </c>
      <c r="L629" s="115">
        <f t="shared" si="130"/>
        <v>5166</v>
      </c>
    </row>
    <row r="630" spans="1:12" s="12" customFormat="1" ht="14.1" customHeight="1">
      <c r="A630" s="105" t="s">
        <v>14</v>
      </c>
      <c r="B630" s="38">
        <v>2.1110000000000002</v>
      </c>
      <c r="C630" s="15" t="s">
        <v>208</v>
      </c>
      <c r="D630" s="123">
        <f t="shared" ref="D630:L630" si="131">SUM(D625:D628)</f>
        <v>5423</v>
      </c>
      <c r="E630" s="128">
        <f t="shared" si="131"/>
        <v>0</v>
      </c>
      <c r="F630" s="123">
        <f t="shared" si="131"/>
        <v>4910</v>
      </c>
      <c r="G630" s="128">
        <f t="shared" si="131"/>
        <v>0</v>
      </c>
      <c r="H630" s="123">
        <f t="shared" si="131"/>
        <v>4910</v>
      </c>
      <c r="I630" s="128">
        <f t="shared" si="131"/>
        <v>0</v>
      </c>
      <c r="J630" s="123">
        <f t="shared" si="131"/>
        <v>5166</v>
      </c>
      <c r="K630" s="128">
        <f t="shared" si="131"/>
        <v>0</v>
      </c>
      <c r="L630" s="123">
        <f t="shared" si="131"/>
        <v>5166</v>
      </c>
    </row>
    <row r="631" spans="1:12" s="12" customFormat="1" ht="14.1" customHeight="1">
      <c r="A631" s="105" t="s">
        <v>14</v>
      </c>
      <c r="B631" s="31">
        <v>2</v>
      </c>
      <c r="C631" s="17" t="s">
        <v>328</v>
      </c>
      <c r="D631" s="123">
        <f t="shared" ref="D631:L632" si="132">D630</f>
        <v>5423</v>
      </c>
      <c r="E631" s="128">
        <f t="shared" si="132"/>
        <v>0</v>
      </c>
      <c r="F631" s="123">
        <f t="shared" si="132"/>
        <v>4910</v>
      </c>
      <c r="G631" s="128">
        <f t="shared" si="132"/>
        <v>0</v>
      </c>
      <c r="H631" s="123">
        <f t="shared" si="132"/>
        <v>4910</v>
      </c>
      <c r="I631" s="128">
        <f t="shared" si="132"/>
        <v>0</v>
      </c>
      <c r="J631" s="123">
        <f t="shared" si="132"/>
        <v>5166</v>
      </c>
      <c r="K631" s="128">
        <f t="shared" si="132"/>
        <v>0</v>
      </c>
      <c r="L631" s="123">
        <f t="shared" si="132"/>
        <v>5166</v>
      </c>
    </row>
    <row r="632" spans="1:12" s="12" customFormat="1" ht="14.1" customHeight="1">
      <c r="A632" s="105" t="s">
        <v>14</v>
      </c>
      <c r="B632" s="28">
        <v>3454</v>
      </c>
      <c r="C632" s="15" t="s">
        <v>5</v>
      </c>
      <c r="D632" s="115">
        <f t="shared" si="132"/>
        <v>5423</v>
      </c>
      <c r="E632" s="131">
        <f t="shared" si="132"/>
        <v>0</v>
      </c>
      <c r="F632" s="115">
        <f t="shared" si="132"/>
        <v>4910</v>
      </c>
      <c r="G632" s="131">
        <f t="shared" si="132"/>
        <v>0</v>
      </c>
      <c r="H632" s="115">
        <f t="shared" si="132"/>
        <v>4910</v>
      </c>
      <c r="I632" s="131">
        <f t="shared" si="132"/>
        <v>0</v>
      </c>
      <c r="J632" s="115">
        <f t="shared" si="132"/>
        <v>5166</v>
      </c>
      <c r="K632" s="131">
        <f t="shared" si="132"/>
        <v>0</v>
      </c>
      <c r="L632" s="115">
        <f t="shared" si="132"/>
        <v>5166</v>
      </c>
    </row>
    <row r="633" spans="1:12" s="12" customFormat="1" ht="14.1" customHeight="1">
      <c r="A633" s="108" t="s">
        <v>14</v>
      </c>
      <c r="B633" s="41"/>
      <c r="C633" s="42" t="s">
        <v>15</v>
      </c>
      <c r="D633" s="46">
        <f t="shared" ref="D633:L633" si="133">D632+D603+D459+D619+D37</f>
        <v>585351</v>
      </c>
      <c r="E633" s="46">
        <f t="shared" si="133"/>
        <v>850787</v>
      </c>
      <c r="F633" s="46">
        <f t="shared" si="133"/>
        <v>626674</v>
      </c>
      <c r="G633" s="46">
        <f t="shared" si="133"/>
        <v>882555</v>
      </c>
      <c r="H633" s="46">
        <f t="shared" si="133"/>
        <v>753959</v>
      </c>
      <c r="I633" s="46">
        <f t="shared" si="133"/>
        <v>882555</v>
      </c>
      <c r="J633" s="115">
        <f t="shared" si="133"/>
        <v>1782740</v>
      </c>
      <c r="K633" s="46">
        <f t="shared" si="133"/>
        <v>986751</v>
      </c>
      <c r="L633" s="46">
        <f t="shared" si="133"/>
        <v>2769491</v>
      </c>
    </row>
    <row r="634" spans="1:12" s="12" customFormat="1">
      <c r="A634" s="105"/>
      <c r="B634" s="18"/>
      <c r="C634" s="15"/>
      <c r="D634" s="73"/>
      <c r="E634" s="73"/>
      <c r="F634" s="73"/>
      <c r="G634" s="73"/>
      <c r="H634" s="73"/>
      <c r="I634" s="73"/>
      <c r="J634" s="73"/>
      <c r="K634" s="73"/>
      <c r="L634" s="73"/>
    </row>
    <row r="635" spans="1:12" s="12" customFormat="1">
      <c r="A635" s="105"/>
      <c r="B635" s="18"/>
      <c r="C635" s="65" t="s">
        <v>210</v>
      </c>
      <c r="D635" s="67"/>
      <c r="E635" s="66"/>
      <c r="F635" s="66"/>
      <c r="G635" s="66"/>
      <c r="H635" s="66"/>
      <c r="I635" s="66"/>
      <c r="J635" s="66"/>
      <c r="K635" s="66"/>
      <c r="L635" s="66"/>
    </row>
    <row r="636" spans="1:12" s="12" customFormat="1" ht="25.5">
      <c r="A636" s="105" t="s">
        <v>16</v>
      </c>
      <c r="B636" s="25">
        <v>4210</v>
      </c>
      <c r="C636" s="11" t="s">
        <v>282</v>
      </c>
      <c r="D636" s="75"/>
      <c r="E636" s="75"/>
      <c r="F636" s="75"/>
      <c r="G636" s="75"/>
      <c r="H636" s="75"/>
      <c r="I636" s="75"/>
      <c r="J636" s="75"/>
      <c r="K636" s="75"/>
      <c r="L636" s="75"/>
    </row>
    <row r="637" spans="1:12" s="12" customFormat="1">
      <c r="A637" s="106"/>
      <c r="B637" s="37">
        <v>1</v>
      </c>
      <c r="C637" s="10" t="s">
        <v>211</v>
      </c>
      <c r="D637" s="75"/>
      <c r="E637" s="75"/>
      <c r="F637" s="75"/>
      <c r="G637" s="75"/>
      <c r="H637" s="75"/>
      <c r="I637" s="75"/>
      <c r="J637" s="75"/>
      <c r="K637" s="75"/>
      <c r="L637" s="75"/>
    </row>
    <row r="638" spans="1:12" s="12" customFormat="1">
      <c r="A638" s="106"/>
      <c r="B638" s="38">
        <v>1.1100000000000001</v>
      </c>
      <c r="C638" s="11" t="s">
        <v>212</v>
      </c>
      <c r="D638" s="75"/>
      <c r="E638" s="75"/>
      <c r="F638" s="75"/>
      <c r="G638" s="75"/>
      <c r="H638" s="75"/>
      <c r="I638" s="75"/>
      <c r="J638" s="75"/>
      <c r="K638" s="75"/>
      <c r="L638" s="75"/>
    </row>
    <row r="639" spans="1:12" s="12" customFormat="1">
      <c r="A639" s="106"/>
      <c r="B639" s="26">
        <v>60</v>
      </c>
      <c r="C639" s="10" t="s">
        <v>213</v>
      </c>
      <c r="D639" s="145"/>
      <c r="E639" s="145"/>
      <c r="F639" s="145"/>
      <c r="G639" s="145"/>
      <c r="H639" s="145"/>
      <c r="I639" s="145"/>
      <c r="J639" s="145"/>
      <c r="K639" s="145"/>
      <c r="L639" s="145"/>
    </row>
    <row r="640" spans="1:12" s="12" customFormat="1">
      <c r="A640" s="106"/>
      <c r="B640" s="170" t="s">
        <v>214</v>
      </c>
      <c r="C640" s="10" t="s">
        <v>215</v>
      </c>
      <c r="D640" s="99">
        <v>1290</v>
      </c>
      <c r="E640" s="133">
        <v>0</v>
      </c>
      <c r="F640" s="99">
        <v>1655</v>
      </c>
      <c r="G640" s="133">
        <v>0</v>
      </c>
      <c r="H640" s="171">
        <v>1655</v>
      </c>
      <c r="I640" s="133">
        <v>0</v>
      </c>
      <c r="J640" s="99">
        <v>2000</v>
      </c>
      <c r="K640" s="133">
        <v>0</v>
      </c>
      <c r="L640" s="99">
        <f t="shared" ref="L640:L646" si="134">SUM(J640:K640)</f>
        <v>2000</v>
      </c>
    </row>
    <row r="641" spans="1:12" s="12" customFormat="1" ht="25.5">
      <c r="A641" s="106"/>
      <c r="B641" s="170" t="s">
        <v>216</v>
      </c>
      <c r="C641" s="10" t="s">
        <v>342</v>
      </c>
      <c r="D641" s="99">
        <v>945895</v>
      </c>
      <c r="E641" s="133">
        <v>0</v>
      </c>
      <c r="F641" s="98">
        <v>400000</v>
      </c>
      <c r="G641" s="133">
        <v>0</v>
      </c>
      <c r="H641" s="99">
        <v>400000</v>
      </c>
      <c r="I641" s="133">
        <v>0</v>
      </c>
      <c r="J641" s="98">
        <v>500000</v>
      </c>
      <c r="K641" s="133">
        <v>0</v>
      </c>
      <c r="L641" s="99">
        <f t="shared" si="134"/>
        <v>500000</v>
      </c>
    </row>
    <row r="642" spans="1:12" s="12" customFormat="1" ht="25.5">
      <c r="A642" s="106"/>
      <c r="B642" s="170" t="s">
        <v>220</v>
      </c>
      <c r="C642" s="10" t="s">
        <v>343</v>
      </c>
      <c r="D642" s="99">
        <v>50004</v>
      </c>
      <c r="E642" s="133">
        <v>0</v>
      </c>
      <c r="F642" s="98">
        <v>600000</v>
      </c>
      <c r="G642" s="133">
        <v>0</v>
      </c>
      <c r="H642" s="99">
        <v>501800</v>
      </c>
      <c r="I642" s="133">
        <v>0</v>
      </c>
      <c r="J642" s="129">
        <v>0</v>
      </c>
      <c r="K642" s="133">
        <v>0</v>
      </c>
      <c r="L642" s="133">
        <f t="shared" si="134"/>
        <v>0</v>
      </c>
    </row>
    <row r="643" spans="1:12" s="12" customFormat="1" ht="25.5">
      <c r="A643" s="109"/>
      <c r="B643" s="173" t="s">
        <v>352</v>
      </c>
      <c r="C643" s="48" t="s">
        <v>353</v>
      </c>
      <c r="D643" s="134">
        <v>0</v>
      </c>
      <c r="E643" s="134">
        <v>0</v>
      </c>
      <c r="F643" s="155">
        <v>15000</v>
      </c>
      <c r="G643" s="134">
        <v>0</v>
      </c>
      <c r="H643" s="155">
        <v>15000</v>
      </c>
      <c r="I643" s="134">
        <v>0</v>
      </c>
      <c r="J643" s="154">
        <v>7000</v>
      </c>
      <c r="K643" s="134">
        <v>0</v>
      </c>
      <c r="L643" s="155">
        <f t="shared" si="134"/>
        <v>7000</v>
      </c>
    </row>
    <row r="644" spans="1:12" s="12" customFormat="1">
      <c r="A644" s="106"/>
      <c r="B644" s="170" t="s">
        <v>354</v>
      </c>
      <c r="C644" s="10" t="s">
        <v>355</v>
      </c>
      <c r="D644" s="99">
        <v>14120</v>
      </c>
      <c r="E644" s="133">
        <v>0</v>
      </c>
      <c r="F644" s="133">
        <v>0</v>
      </c>
      <c r="G644" s="133">
        <v>0</v>
      </c>
      <c r="H644" s="133">
        <v>0</v>
      </c>
      <c r="I644" s="133">
        <v>0</v>
      </c>
      <c r="J644" s="129">
        <v>0</v>
      </c>
      <c r="K644" s="133">
        <v>0</v>
      </c>
      <c r="L644" s="133">
        <f t="shared" si="134"/>
        <v>0</v>
      </c>
    </row>
    <row r="645" spans="1:12" s="12" customFormat="1" ht="25.5">
      <c r="A645" s="106"/>
      <c r="B645" s="170" t="s">
        <v>365</v>
      </c>
      <c r="C645" s="10" t="s">
        <v>381</v>
      </c>
      <c r="D645" s="99">
        <v>1098</v>
      </c>
      <c r="E645" s="133">
        <v>0</v>
      </c>
      <c r="F645" s="133">
        <v>0</v>
      </c>
      <c r="G645" s="133">
        <v>0</v>
      </c>
      <c r="H645" s="133">
        <v>0</v>
      </c>
      <c r="I645" s="133">
        <v>0</v>
      </c>
      <c r="J645" s="129">
        <v>0</v>
      </c>
      <c r="K645" s="133">
        <v>0</v>
      </c>
      <c r="L645" s="133">
        <f t="shared" si="134"/>
        <v>0</v>
      </c>
    </row>
    <row r="646" spans="1:12" s="12" customFormat="1" ht="26.1" customHeight="1">
      <c r="A646" s="106"/>
      <c r="B646" s="170" t="s">
        <v>418</v>
      </c>
      <c r="C646" s="10" t="s">
        <v>435</v>
      </c>
      <c r="D646" s="133">
        <v>0</v>
      </c>
      <c r="E646" s="133">
        <v>0</v>
      </c>
      <c r="F646" s="133">
        <v>0</v>
      </c>
      <c r="G646" s="133">
        <v>0</v>
      </c>
      <c r="H646" s="133">
        <v>0</v>
      </c>
      <c r="I646" s="133">
        <v>0</v>
      </c>
      <c r="J646" s="98">
        <v>31000</v>
      </c>
      <c r="K646" s="133">
        <v>0</v>
      </c>
      <c r="L646" s="99">
        <f t="shared" si="134"/>
        <v>31000</v>
      </c>
    </row>
    <row r="647" spans="1:12" s="12" customFormat="1">
      <c r="A647" s="106" t="s">
        <v>14</v>
      </c>
      <c r="B647" s="26">
        <v>60</v>
      </c>
      <c r="C647" s="10" t="s">
        <v>213</v>
      </c>
      <c r="D647" s="115">
        <f t="shared" ref="D647:I647" si="135">SUM(D640:D645)</f>
        <v>1012407</v>
      </c>
      <c r="E647" s="131">
        <f t="shared" si="135"/>
        <v>0</v>
      </c>
      <c r="F647" s="115">
        <f t="shared" si="135"/>
        <v>1016655</v>
      </c>
      <c r="G647" s="131">
        <f t="shared" si="135"/>
        <v>0</v>
      </c>
      <c r="H647" s="115">
        <f t="shared" si="135"/>
        <v>918455</v>
      </c>
      <c r="I647" s="131">
        <f t="shared" si="135"/>
        <v>0</v>
      </c>
      <c r="J647" s="115">
        <f>SUM(J640:J646)</f>
        <v>540000</v>
      </c>
      <c r="K647" s="131">
        <f>SUM(K640:K646)</f>
        <v>0</v>
      </c>
      <c r="L647" s="115">
        <f>SUM(L640:L646)</f>
        <v>540000</v>
      </c>
    </row>
    <row r="648" spans="1:12" s="12" customFormat="1">
      <c r="A648" s="106" t="s">
        <v>14</v>
      </c>
      <c r="B648" s="38">
        <v>1.1100000000000001</v>
      </c>
      <c r="C648" s="11" t="s">
        <v>212</v>
      </c>
      <c r="D648" s="115">
        <f t="shared" ref="D648:L648" si="136">D647</f>
        <v>1012407</v>
      </c>
      <c r="E648" s="131">
        <f t="shared" si="136"/>
        <v>0</v>
      </c>
      <c r="F648" s="115">
        <f t="shared" si="136"/>
        <v>1016655</v>
      </c>
      <c r="G648" s="131">
        <f t="shared" si="136"/>
        <v>0</v>
      </c>
      <c r="H648" s="115">
        <f t="shared" si="136"/>
        <v>918455</v>
      </c>
      <c r="I648" s="131">
        <f t="shared" si="136"/>
        <v>0</v>
      </c>
      <c r="J648" s="115">
        <f t="shared" si="136"/>
        <v>540000</v>
      </c>
      <c r="K648" s="131">
        <f t="shared" si="136"/>
        <v>0</v>
      </c>
      <c r="L648" s="115">
        <f t="shared" si="136"/>
        <v>540000</v>
      </c>
    </row>
    <row r="649" spans="1:12" s="12" customFormat="1" ht="9.9499999999999993" customHeight="1">
      <c r="A649" s="106"/>
      <c r="B649" s="38"/>
      <c r="C649" s="11"/>
      <c r="D649" s="99"/>
      <c r="E649" s="133"/>
      <c r="F649" s="99"/>
      <c r="G649" s="133"/>
      <c r="H649" s="99"/>
      <c r="I649" s="133"/>
      <c r="J649" s="99"/>
      <c r="K649" s="133"/>
      <c r="L649" s="99"/>
    </row>
    <row r="650" spans="1:12" s="12" customFormat="1">
      <c r="A650" s="106"/>
      <c r="B650" s="38">
        <v>1.8</v>
      </c>
      <c r="C650" s="11" t="s">
        <v>80</v>
      </c>
      <c r="D650" s="99"/>
      <c r="E650" s="133"/>
      <c r="F650" s="99"/>
      <c r="G650" s="133"/>
      <c r="H650" s="99"/>
      <c r="I650" s="133"/>
      <c r="J650" s="99"/>
      <c r="K650" s="133"/>
      <c r="L650" s="99"/>
    </row>
    <row r="651" spans="1:12" s="12" customFormat="1">
      <c r="A651" s="106"/>
      <c r="B651" s="26">
        <v>60</v>
      </c>
      <c r="C651" s="10" t="s">
        <v>213</v>
      </c>
      <c r="D651" s="99"/>
      <c r="E651" s="133"/>
      <c r="F651" s="99"/>
      <c r="G651" s="133"/>
      <c r="H651" s="99"/>
      <c r="I651" s="133"/>
      <c r="J651" s="99"/>
      <c r="K651" s="133"/>
      <c r="L651" s="99"/>
    </row>
    <row r="652" spans="1:12" s="12" customFormat="1" ht="25.5">
      <c r="A652" s="106"/>
      <c r="B652" s="172" t="s">
        <v>216</v>
      </c>
      <c r="C652" s="10" t="s">
        <v>427</v>
      </c>
      <c r="D652" s="133">
        <v>0</v>
      </c>
      <c r="E652" s="133">
        <v>0</v>
      </c>
      <c r="F652" s="133">
        <v>0</v>
      </c>
      <c r="G652" s="133">
        <v>0</v>
      </c>
      <c r="H652" s="133">
        <v>0</v>
      </c>
      <c r="I652" s="133">
        <v>0</v>
      </c>
      <c r="J652" s="99">
        <v>1</v>
      </c>
      <c r="K652" s="133">
        <v>0</v>
      </c>
      <c r="L652" s="99">
        <f>SUM(J652:K652)</f>
        <v>1</v>
      </c>
    </row>
    <row r="653" spans="1:12" s="12" customFormat="1">
      <c r="A653" s="106" t="s">
        <v>14</v>
      </c>
      <c r="B653" s="26">
        <v>60</v>
      </c>
      <c r="C653" s="10" t="s">
        <v>213</v>
      </c>
      <c r="D653" s="131">
        <f>D652</f>
        <v>0</v>
      </c>
      <c r="E653" s="131">
        <f t="shared" ref="E653:L654" si="137">E652</f>
        <v>0</v>
      </c>
      <c r="F653" s="131">
        <f t="shared" si="137"/>
        <v>0</v>
      </c>
      <c r="G653" s="131">
        <f t="shared" si="137"/>
        <v>0</v>
      </c>
      <c r="H653" s="131">
        <f t="shared" si="137"/>
        <v>0</v>
      </c>
      <c r="I653" s="131">
        <f t="shared" si="137"/>
        <v>0</v>
      </c>
      <c r="J653" s="115">
        <f t="shared" si="137"/>
        <v>1</v>
      </c>
      <c r="K653" s="131">
        <f t="shared" si="137"/>
        <v>0</v>
      </c>
      <c r="L653" s="115">
        <f t="shared" si="137"/>
        <v>1</v>
      </c>
    </row>
    <row r="654" spans="1:12" s="12" customFormat="1">
      <c r="A654" s="106" t="s">
        <v>14</v>
      </c>
      <c r="B654" s="38">
        <v>1.8</v>
      </c>
      <c r="C654" s="11" t="s">
        <v>80</v>
      </c>
      <c r="D654" s="134">
        <f>D653</f>
        <v>0</v>
      </c>
      <c r="E654" s="134">
        <f t="shared" si="137"/>
        <v>0</v>
      </c>
      <c r="F654" s="134">
        <f t="shared" si="137"/>
        <v>0</v>
      </c>
      <c r="G654" s="134">
        <f t="shared" si="137"/>
        <v>0</v>
      </c>
      <c r="H654" s="134">
        <f t="shared" si="137"/>
        <v>0</v>
      </c>
      <c r="I654" s="134">
        <f t="shared" si="137"/>
        <v>0</v>
      </c>
      <c r="J654" s="155">
        <f t="shared" si="137"/>
        <v>1</v>
      </c>
      <c r="K654" s="134">
        <f t="shared" si="137"/>
        <v>0</v>
      </c>
      <c r="L654" s="155">
        <f t="shared" si="137"/>
        <v>1</v>
      </c>
    </row>
    <row r="655" spans="1:12" s="12" customFormat="1">
      <c r="A655" s="106" t="s">
        <v>14</v>
      </c>
      <c r="B655" s="37">
        <v>1</v>
      </c>
      <c r="C655" s="10" t="s">
        <v>211</v>
      </c>
      <c r="D655" s="155">
        <f>D648+D654</f>
        <v>1012407</v>
      </c>
      <c r="E655" s="134">
        <f t="shared" ref="E655:L655" si="138">E648+E654</f>
        <v>0</v>
      </c>
      <c r="F655" s="155">
        <f t="shared" si="138"/>
        <v>1016655</v>
      </c>
      <c r="G655" s="134">
        <f t="shared" si="138"/>
        <v>0</v>
      </c>
      <c r="H655" s="155">
        <f t="shared" si="138"/>
        <v>918455</v>
      </c>
      <c r="I655" s="134">
        <f t="shared" si="138"/>
        <v>0</v>
      </c>
      <c r="J655" s="155">
        <f t="shared" si="138"/>
        <v>540001</v>
      </c>
      <c r="K655" s="134">
        <f t="shared" si="138"/>
        <v>0</v>
      </c>
      <c r="L655" s="155">
        <f t="shared" si="138"/>
        <v>540001</v>
      </c>
    </row>
    <row r="656" spans="1:12" s="12" customFormat="1" ht="9.9499999999999993" customHeight="1">
      <c r="A656" s="106"/>
      <c r="B656" s="37"/>
      <c r="C656" s="10"/>
      <c r="D656" s="76"/>
      <c r="E656" s="99"/>
      <c r="F656" s="99"/>
      <c r="G656" s="99"/>
      <c r="H656" s="76"/>
      <c r="I656" s="99"/>
      <c r="J656" s="99"/>
      <c r="K656" s="99"/>
      <c r="L656" s="99"/>
    </row>
    <row r="657" spans="1:12" s="12" customFormat="1">
      <c r="A657" s="106"/>
      <c r="B657" s="37">
        <v>2</v>
      </c>
      <c r="C657" s="10" t="s">
        <v>221</v>
      </c>
      <c r="D657" s="69"/>
      <c r="E657" s="69"/>
      <c r="F657" s="69"/>
      <c r="G657" s="69"/>
      <c r="H657" s="69"/>
      <c r="I657" s="69"/>
      <c r="J657" s="69"/>
      <c r="K657" s="69"/>
      <c r="L657" s="69"/>
    </row>
    <row r="658" spans="1:12" s="12" customFormat="1">
      <c r="A658" s="106"/>
      <c r="B658" s="38">
        <v>2.101</v>
      </c>
      <c r="C658" s="11" t="s">
        <v>217</v>
      </c>
      <c r="D658" s="76"/>
      <c r="E658" s="76"/>
      <c r="F658" s="76"/>
      <c r="G658" s="76"/>
      <c r="H658" s="76"/>
      <c r="I658" s="76"/>
      <c r="J658" s="76"/>
      <c r="K658" s="76"/>
      <c r="L658" s="76"/>
    </row>
    <row r="659" spans="1:12" s="12" customFormat="1">
      <c r="A659" s="106"/>
      <c r="B659" s="26">
        <v>60</v>
      </c>
      <c r="C659" s="10" t="s">
        <v>213</v>
      </c>
      <c r="D659" s="76"/>
      <c r="E659" s="76"/>
      <c r="F659" s="76"/>
      <c r="G659" s="76"/>
      <c r="H659" s="76"/>
      <c r="I659" s="76"/>
      <c r="J659" s="76"/>
      <c r="K659" s="76"/>
      <c r="L659" s="76"/>
    </row>
    <row r="660" spans="1:12" s="12" customFormat="1">
      <c r="A660" s="106"/>
      <c r="B660" s="170" t="s">
        <v>269</v>
      </c>
      <c r="C660" s="10" t="s">
        <v>386</v>
      </c>
      <c r="D660" s="76">
        <v>170</v>
      </c>
      <c r="E660" s="133">
        <v>0</v>
      </c>
      <c r="F660" s="133">
        <v>0</v>
      </c>
      <c r="G660" s="133">
        <v>0</v>
      </c>
      <c r="H660" s="133">
        <v>0</v>
      </c>
      <c r="I660" s="133">
        <v>0</v>
      </c>
      <c r="J660" s="133">
        <v>0</v>
      </c>
      <c r="K660" s="133">
        <v>0</v>
      </c>
      <c r="L660" s="133">
        <f>SUM(J660:K660)</f>
        <v>0</v>
      </c>
    </row>
    <row r="661" spans="1:12" s="12" customFormat="1">
      <c r="A661" s="106"/>
      <c r="B661" s="170" t="s">
        <v>349</v>
      </c>
      <c r="C661" s="10" t="s">
        <v>419</v>
      </c>
      <c r="D661" s="133">
        <v>0</v>
      </c>
      <c r="E661" s="133">
        <v>0</v>
      </c>
      <c r="F661" s="133">
        <v>0</v>
      </c>
      <c r="G661" s="133">
        <v>0</v>
      </c>
      <c r="H661" s="133">
        <v>0</v>
      </c>
      <c r="I661" s="133">
        <v>0</v>
      </c>
      <c r="J661" s="99">
        <v>3000</v>
      </c>
      <c r="K661" s="133">
        <v>0</v>
      </c>
      <c r="L661" s="99">
        <f>SUM(J661:K661)</f>
        <v>3000</v>
      </c>
    </row>
    <row r="662" spans="1:12" s="12" customFormat="1">
      <c r="A662" s="106" t="s">
        <v>14</v>
      </c>
      <c r="B662" s="26">
        <v>60</v>
      </c>
      <c r="C662" s="10" t="s">
        <v>213</v>
      </c>
      <c r="D662" s="174">
        <f>D660+D661</f>
        <v>170</v>
      </c>
      <c r="E662" s="176">
        <f t="shared" ref="E662:L662" si="139">E660+E661</f>
        <v>0</v>
      </c>
      <c r="F662" s="176">
        <f t="shared" si="139"/>
        <v>0</v>
      </c>
      <c r="G662" s="176">
        <f t="shared" si="139"/>
        <v>0</v>
      </c>
      <c r="H662" s="176">
        <f t="shared" si="139"/>
        <v>0</v>
      </c>
      <c r="I662" s="176">
        <f t="shared" si="139"/>
        <v>0</v>
      </c>
      <c r="J662" s="174">
        <f t="shared" si="139"/>
        <v>3000</v>
      </c>
      <c r="K662" s="176">
        <f t="shared" si="139"/>
        <v>0</v>
      </c>
      <c r="L662" s="174">
        <f t="shared" si="139"/>
        <v>3000</v>
      </c>
    </row>
    <row r="663" spans="1:12" s="12" customFormat="1">
      <c r="A663" s="106" t="s">
        <v>14</v>
      </c>
      <c r="B663" s="38">
        <v>2.101</v>
      </c>
      <c r="C663" s="11" t="s">
        <v>217</v>
      </c>
      <c r="D663" s="174">
        <f>D662</f>
        <v>170</v>
      </c>
      <c r="E663" s="131">
        <f t="shared" ref="E663:L663" si="140">E662</f>
        <v>0</v>
      </c>
      <c r="F663" s="131">
        <f t="shared" si="140"/>
        <v>0</v>
      </c>
      <c r="G663" s="131">
        <f t="shared" si="140"/>
        <v>0</v>
      </c>
      <c r="H663" s="131">
        <f t="shared" si="140"/>
        <v>0</v>
      </c>
      <c r="I663" s="131">
        <f t="shared" si="140"/>
        <v>0</v>
      </c>
      <c r="J663" s="115">
        <f t="shared" si="140"/>
        <v>3000</v>
      </c>
      <c r="K663" s="131">
        <f t="shared" si="140"/>
        <v>0</v>
      </c>
      <c r="L663" s="115">
        <f t="shared" si="140"/>
        <v>3000</v>
      </c>
    </row>
    <row r="664" spans="1:12" s="12" customFormat="1" ht="9.9499999999999993" customHeight="1">
      <c r="A664" s="106"/>
      <c r="B664" s="38"/>
      <c r="C664" s="11"/>
      <c r="D664" s="76"/>
      <c r="E664" s="133"/>
      <c r="F664" s="133"/>
      <c r="G664" s="133"/>
      <c r="H664" s="133"/>
      <c r="I664" s="133"/>
      <c r="J664" s="99"/>
      <c r="K664" s="133"/>
      <c r="L664" s="99"/>
    </row>
    <row r="665" spans="1:12" s="12" customFormat="1">
      <c r="A665" s="106"/>
      <c r="B665" s="38">
        <v>2.1030000000000002</v>
      </c>
      <c r="C665" s="11" t="s">
        <v>218</v>
      </c>
      <c r="D665" s="69"/>
      <c r="E665" s="69"/>
      <c r="F665" s="69"/>
      <c r="G665" s="69"/>
      <c r="H665" s="69"/>
      <c r="I665" s="69"/>
      <c r="J665" s="69"/>
      <c r="K665" s="69"/>
      <c r="L665" s="69"/>
    </row>
    <row r="666" spans="1:12" s="12" customFormat="1">
      <c r="A666" s="106"/>
      <c r="B666" s="26">
        <v>60</v>
      </c>
      <c r="C666" s="10" t="s">
        <v>213</v>
      </c>
      <c r="D666" s="76"/>
      <c r="E666" s="76"/>
      <c r="F666" s="76"/>
      <c r="G666" s="76"/>
      <c r="H666" s="76"/>
      <c r="I666" s="76"/>
      <c r="J666" s="76"/>
      <c r="K666" s="76"/>
      <c r="L666" s="76"/>
    </row>
    <row r="667" spans="1:12" s="12" customFormat="1" ht="25.5">
      <c r="A667" s="106"/>
      <c r="B667" s="170" t="s">
        <v>269</v>
      </c>
      <c r="C667" s="10" t="s">
        <v>278</v>
      </c>
      <c r="D667" s="99">
        <v>526</v>
      </c>
      <c r="E667" s="133">
        <v>0</v>
      </c>
      <c r="F667" s="171">
        <v>2631</v>
      </c>
      <c r="G667" s="133">
        <v>0</v>
      </c>
      <c r="H667" s="171">
        <v>2631</v>
      </c>
      <c r="I667" s="133">
        <v>0</v>
      </c>
      <c r="J667" s="133">
        <v>0</v>
      </c>
      <c r="K667" s="133">
        <v>0</v>
      </c>
      <c r="L667" s="133">
        <f>SUM(J667:K667)</f>
        <v>0</v>
      </c>
    </row>
    <row r="668" spans="1:12">
      <c r="A668" s="106" t="s">
        <v>14</v>
      </c>
      <c r="B668" s="26">
        <v>60</v>
      </c>
      <c r="C668" s="10" t="s">
        <v>213</v>
      </c>
      <c r="D668" s="115">
        <f t="shared" ref="D668:L668" si="141">SUM(D667:D667)</f>
        <v>526</v>
      </c>
      <c r="E668" s="131">
        <f t="shared" si="141"/>
        <v>0</v>
      </c>
      <c r="F668" s="115">
        <f t="shared" si="141"/>
        <v>2631</v>
      </c>
      <c r="G668" s="131">
        <f t="shared" si="141"/>
        <v>0</v>
      </c>
      <c r="H668" s="115">
        <f t="shared" si="141"/>
        <v>2631</v>
      </c>
      <c r="I668" s="131">
        <f t="shared" si="141"/>
        <v>0</v>
      </c>
      <c r="J668" s="131">
        <f t="shared" si="141"/>
        <v>0</v>
      </c>
      <c r="K668" s="131">
        <f t="shared" si="141"/>
        <v>0</v>
      </c>
      <c r="L668" s="131">
        <f t="shared" si="141"/>
        <v>0</v>
      </c>
    </row>
    <row r="669" spans="1:12">
      <c r="A669" s="106" t="s">
        <v>14</v>
      </c>
      <c r="B669" s="38">
        <v>2.1030000000000002</v>
      </c>
      <c r="C669" s="11" t="s">
        <v>218</v>
      </c>
      <c r="D669" s="155">
        <f t="shared" ref="D669:L669" si="142">D668</f>
        <v>526</v>
      </c>
      <c r="E669" s="134">
        <f t="shared" si="142"/>
        <v>0</v>
      </c>
      <c r="F669" s="155">
        <f t="shared" si="142"/>
        <v>2631</v>
      </c>
      <c r="G669" s="134">
        <f t="shared" si="142"/>
        <v>0</v>
      </c>
      <c r="H669" s="155">
        <f t="shared" si="142"/>
        <v>2631</v>
      </c>
      <c r="I669" s="134">
        <f t="shared" si="142"/>
        <v>0</v>
      </c>
      <c r="J669" s="134">
        <f t="shared" si="142"/>
        <v>0</v>
      </c>
      <c r="K669" s="134">
        <f t="shared" si="142"/>
        <v>0</v>
      </c>
      <c r="L669" s="134">
        <f t="shared" si="142"/>
        <v>0</v>
      </c>
    </row>
    <row r="670" spans="1:12" ht="9.9499999999999993" customHeight="1">
      <c r="A670" s="106"/>
      <c r="B670" s="38"/>
      <c r="C670" s="11"/>
      <c r="D670" s="76"/>
      <c r="E670" s="76"/>
      <c r="F670" s="76"/>
      <c r="G670" s="76"/>
      <c r="H670" s="76"/>
      <c r="I670" s="76"/>
      <c r="J670" s="76"/>
      <c r="K670" s="76"/>
      <c r="L670" s="76"/>
    </row>
    <row r="671" spans="1:12">
      <c r="A671" s="106"/>
      <c r="B671" s="38">
        <v>2.1040000000000001</v>
      </c>
      <c r="C671" s="11" t="s">
        <v>219</v>
      </c>
      <c r="D671" s="69"/>
      <c r="E671" s="69"/>
      <c r="F671" s="69"/>
      <c r="G671" s="69"/>
      <c r="H671" s="69"/>
      <c r="I671" s="69"/>
      <c r="J671" s="69"/>
      <c r="K671" s="69"/>
      <c r="L671" s="69"/>
    </row>
    <row r="672" spans="1:12">
      <c r="A672" s="106"/>
      <c r="B672" s="26">
        <v>60</v>
      </c>
      <c r="C672" s="10" t="s">
        <v>213</v>
      </c>
      <c r="D672" s="76"/>
      <c r="E672" s="76"/>
      <c r="F672" s="76"/>
      <c r="G672" s="76"/>
      <c r="H672" s="76"/>
      <c r="I672" s="76"/>
      <c r="J672" s="76"/>
      <c r="K672" s="76"/>
      <c r="L672" s="76"/>
    </row>
    <row r="673" spans="1:12" ht="27.95" customHeight="1">
      <c r="A673" s="109"/>
      <c r="B673" s="183" t="s">
        <v>375</v>
      </c>
      <c r="C673" s="184" t="s">
        <v>376</v>
      </c>
      <c r="D673" s="134">
        <v>0</v>
      </c>
      <c r="E673" s="134">
        <v>0</v>
      </c>
      <c r="F673" s="154">
        <v>11000</v>
      </c>
      <c r="G673" s="134">
        <v>0</v>
      </c>
      <c r="H673" s="155">
        <v>10115</v>
      </c>
      <c r="I673" s="134">
        <v>0</v>
      </c>
      <c r="J673" s="154">
        <v>13200</v>
      </c>
      <c r="K673" s="134">
        <v>0</v>
      </c>
      <c r="L673" s="155">
        <f>SUM(J673:K673)</f>
        <v>13200</v>
      </c>
    </row>
    <row r="674" spans="1:12" ht="27.95" customHeight="1">
      <c r="A674" s="106"/>
      <c r="B674" s="175" t="s">
        <v>377</v>
      </c>
      <c r="C674" s="136" t="s">
        <v>378</v>
      </c>
      <c r="D674" s="133">
        <v>0</v>
      </c>
      <c r="E674" s="133">
        <v>0</v>
      </c>
      <c r="F674" s="98">
        <v>29201</v>
      </c>
      <c r="G674" s="133">
        <v>0</v>
      </c>
      <c r="H674" s="99">
        <v>29201</v>
      </c>
      <c r="I674" s="133">
        <v>0</v>
      </c>
      <c r="J674" s="98">
        <f>40049+4</f>
        <v>40053</v>
      </c>
      <c r="K674" s="133">
        <v>0</v>
      </c>
      <c r="L674" s="99">
        <f>SUM(J674:K674)</f>
        <v>40053</v>
      </c>
    </row>
    <row r="675" spans="1:12">
      <c r="A675" s="106" t="s">
        <v>14</v>
      </c>
      <c r="B675" s="26">
        <v>60</v>
      </c>
      <c r="C675" s="10" t="s">
        <v>213</v>
      </c>
      <c r="D675" s="131">
        <f t="shared" ref="D675:L675" si="143">SUM(D673:D674)</f>
        <v>0</v>
      </c>
      <c r="E675" s="131">
        <f t="shared" si="143"/>
        <v>0</v>
      </c>
      <c r="F675" s="115">
        <f t="shared" si="143"/>
        <v>40201</v>
      </c>
      <c r="G675" s="131">
        <f t="shared" si="143"/>
        <v>0</v>
      </c>
      <c r="H675" s="115">
        <f t="shared" si="143"/>
        <v>39316</v>
      </c>
      <c r="I675" s="131">
        <f t="shared" si="143"/>
        <v>0</v>
      </c>
      <c r="J675" s="115">
        <f t="shared" si="143"/>
        <v>53253</v>
      </c>
      <c r="K675" s="131">
        <f t="shared" si="143"/>
        <v>0</v>
      </c>
      <c r="L675" s="115">
        <f t="shared" si="143"/>
        <v>53253</v>
      </c>
    </row>
    <row r="676" spans="1:12">
      <c r="A676" s="106" t="s">
        <v>14</v>
      </c>
      <c r="B676" s="38">
        <v>2.1040000000000001</v>
      </c>
      <c r="C676" s="11" t="s">
        <v>219</v>
      </c>
      <c r="D676" s="134">
        <f t="shared" ref="D676:L676" si="144">D675</f>
        <v>0</v>
      </c>
      <c r="E676" s="134">
        <f t="shared" si="144"/>
        <v>0</v>
      </c>
      <c r="F676" s="155">
        <f t="shared" si="144"/>
        <v>40201</v>
      </c>
      <c r="G676" s="134">
        <f t="shared" si="144"/>
        <v>0</v>
      </c>
      <c r="H676" s="155">
        <f t="shared" si="144"/>
        <v>39316</v>
      </c>
      <c r="I676" s="134">
        <f t="shared" si="144"/>
        <v>0</v>
      </c>
      <c r="J676" s="155">
        <f t="shared" si="144"/>
        <v>53253</v>
      </c>
      <c r="K676" s="134">
        <f t="shared" si="144"/>
        <v>0</v>
      </c>
      <c r="L676" s="155">
        <f t="shared" si="144"/>
        <v>53253</v>
      </c>
    </row>
    <row r="677" spans="1:12">
      <c r="A677" s="106" t="s">
        <v>14</v>
      </c>
      <c r="B677" s="37">
        <v>2</v>
      </c>
      <c r="C677" s="10" t="s">
        <v>221</v>
      </c>
      <c r="D677" s="115">
        <f>D676+D669+D663</f>
        <v>696</v>
      </c>
      <c r="E677" s="177">
        <f t="shared" ref="E677:L677" si="145">E676+E669+E663</f>
        <v>0</v>
      </c>
      <c r="F677" s="115">
        <f t="shared" si="145"/>
        <v>42832</v>
      </c>
      <c r="G677" s="177">
        <f t="shared" si="145"/>
        <v>0</v>
      </c>
      <c r="H677" s="115">
        <f t="shared" si="145"/>
        <v>41947</v>
      </c>
      <c r="I677" s="177">
        <f t="shared" si="145"/>
        <v>0</v>
      </c>
      <c r="J677" s="115">
        <f t="shared" si="145"/>
        <v>56253</v>
      </c>
      <c r="K677" s="177">
        <f t="shared" si="145"/>
        <v>0</v>
      </c>
      <c r="L677" s="115">
        <f t="shared" si="145"/>
        <v>56253</v>
      </c>
    </row>
    <row r="678" spans="1:12" ht="11.45" customHeight="1">
      <c r="A678" s="106"/>
      <c r="B678" s="37"/>
      <c r="C678" s="10"/>
      <c r="D678" s="78"/>
      <c r="E678" s="79"/>
      <c r="F678" s="78"/>
      <c r="G678" s="79"/>
      <c r="H678" s="78"/>
      <c r="I678" s="79"/>
      <c r="J678" s="78"/>
      <c r="K678" s="79"/>
      <c r="L678" s="78"/>
    </row>
    <row r="679" spans="1:12" ht="25.5">
      <c r="A679" s="106"/>
      <c r="B679" s="37">
        <v>3</v>
      </c>
      <c r="C679" s="10" t="s">
        <v>322</v>
      </c>
      <c r="D679" s="76"/>
      <c r="E679" s="51"/>
      <c r="F679" s="76"/>
      <c r="G679" s="51"/>
      <c r="H679" s="76"/>
      <c r="I679" s="51"/>
      <c r="J679" s="76"/>
      <c r="K679" s="51"/>
      <c r="L679" s="76"/>
    </row>
    <row r="680" spans="1:12">
      <c r="A680" s="106"/>
      <c r="B680" s="38">
        <v>3.105</v>
      </c>
      <c r="C680" s="11" t="s">
        <v>116</v>
      </c>
      <c r="D680" s="76"/>
      <c r="E680" s="51"/>
      <c r="F680" s="76"/>
      <c r="G680" s="51"/>
      <c r="H680" s="76"/>
      <c r="I680" s="51"/>
      <c r="J680" s="76"/>
      <c r="K680" s="51"/>
      <c r="L680" s="76"/>
    </row>
    <row r="681" spans="1:12" ht="26.1" customHeight="1">
      <c r="A681" s="105"/>
      <c r="B681" s="160">
        <v>16</v>
      </c>
      <c r="C681" s="192" t="s">
        <v>390</v>
      </c>
      <c r="D681" s="98"/>
      <c r="E681" s="66"/>
      <c r="F681" s="66"/>
      <c r="G681" s="66"/>
      <c r="H681" s="66"/>
      <c r="I681" s="66"/>
      <c r="J681" s="66"/>
      <c r="K681" s="66"/>
      <c r="L681" s="66"/>
    </row>
    <row r="682" spans="1:12" ht="38.25">
      <c r="A682" s="106"/>
      <c r="B682" s="37" t="s">
        <v>429</v>
      </c>
      <c r="C682" s="10" t="s">
        <v>436</v>
      </c>
      <c r="D682" s="133">
        <v>0</v>
      </c>
      <c r="E682" s="133">
        <v>0</v>
      </c>
      <c r="F682" s="129">
        <v>0</v>
      </c>
      <c r="G682" s="133">
        <v>0</v>
      </c>
      <c r="H682" s="133">
        <v>0</v>
      </c>
      <c r="I682" s="133">
        <v>0</v>
      </c>
      <c r="J682" s="98">
        <v>125291</v>
      </c>
      <c r="K682" s="133">
        <v>0</v>
      </c>
      <c r="L682" s="99">
        <f>SUM(J682:K682)</f>
        <v>125291</v>
      </c>
    </row>
    <row r="683" spans="1:12" ht="26.1" customHeight="1">
      <c r="A683" s="106" t="s">
        <v>14</v>
      </c>
      <c r="B683" s="162">
        <v>16</v>
      </c>
      <c r="C683" s="193" t="s">
        <v>390</v>
      </c>
      <c r="D683" s="128">
        <f>D682</f>
        <v>0</v>
      </c>
      <c r="E683" s="128">
        <f t="shared" ref="E683:L683" si="146">E682</f>
        <v>0</v>
      </c>
      <c r="F683" s="128">
        <f t="shared" si="146"/>
        <v>0</v>
      </c>
      <c r="G683" s="128">
        <f t="shared" si="146"/>
        <v>0</v>
      </c>
      <c r="H683" s="128">
        <f t="shared" si="146"/>
        <v>0</v>
      </c>
      <c r="I683" s="128">
        <f t="shared" si="146"/>
        <v>0</v>
      </c>
      <c r="J683" s="123">
        <f t="shared" si="146"/>
        <v>125291</v>
      </c>
      <c r="K683" s="128">
        <f t="shared" si="146"/>
        <v>0</v>
      </c>
      <c r="L683" s="123">
        <f t="shared" si="146"/>
        <v>125291</v>
      </c>
    </row>
    <row r="684" spans="1:12" ht="11.45" customHeight="1">
      <c r="A684" s="106"/>
      <c r="B684" s="38"/>
      <c r="C684" s="11"/>
      <c r="D684" s="76"/>
      <c r="E684" s="51"/>
      <c r="F684" s="76"/>
      <c r="G684" s="51"/>
      <c r="H684" s="76"/>
      <c r="I684" s="51"/>
      <c r="J684" s="76"/>
      <c r="K684" s="51"/>
      <c r="L684" s="76"/>
    </row>
    <row r="685" spans="1:12" ht="27.95" customHeight="1">
      <c r="A685" s="106"/>
      <c r="B685" s="37">
        <v>61</v>
      </c>
      <c r="C685" s="10" t="s">
        <v>357</v>
      </c>
      <c r="D685" s="99"/>
      <c r="E685" s="99"/>
      <c r="F685" s="99"/>
      <c r="G685" s="99"/>
      <c r="H685" s="99"/>
      <c r="I685" s="99"/>
      <c r="J685" s="99"/>
      <c r="K685" s="99"/>
      <c r="L685" s="99"/>
    </row>
    <row r="686" spans="1:12">
      <c r="A686" s="106"/>
      <c r="B686" s="37" t="s">
        <v>335</v>
      </c>
      <c r="C686" s="10" t="s">
        <v>317</v>
      </c>
      <c r="D686" s="133">
        <v>0</v>
      </c>
      <c r="E686" s="133">
        <v>0</v>
      </c>
      <c r="F686" s="98">
        <v>10000</v>
      </c>
      <c r="G686" s="133">
        <v>0</v>
      </c>
      <c r="H686" s="99">
        <v>10000</v>
      </c>
      <c r="I686" s="133">
        <v>0</v>
      </c>
      <c r="J686" s="98">
        <v>8250</v>
      </c>
      <c r="K686" s="133">
        <v>0</v>
      </c>
      <c r="L686" s="99">
        <f>SUM(J686:K686)</f>
        <v>8250</v>
      </c>
    </row>
    <row r="687" spans="1:12" ht="11.45" customHeight="1">
      <c r="A687" s="106"/>
      <c r="B687" s="37"/>
      <c r="C687" s="10"/>
      <c r="D687" s="133"/>
      <c r="E687" s="133"/>
      <c r="F687" s="98"/>
      <c r="G687" s="133"/>
      <c r="H687" s="99"/>
      <c r="I687" s="133"/>
      <c r="J687" s="98"/>
      <c r="K687" s="133"/>
      <c r="L687" s="99"/>
    </row>
    <row r="688" spans="1:12" ht="27.95" customHeight="1">
      <c r="A688" s="106"/>
      <c r="B688" s="37">
        <v>62</v>
      </c>
      <c r="C688" s="10" t="s">
        <v>421</v>
      </c>
      <c r="D688" s="99"/>
      <c r="E688" s="99"/>
      <c r="F688" s="99"/>
      <c r="G688" s="99"/>
      <c r="H688" s="99"/>
      <c r="I688" s="99"/>
      <c r="J688" s="99"/>
      <c r="K688" s="99"/>
      <c r="L688" s="99"/>
    </row>
    <row r="689" spans="1:12">
      <c r="A689" s="106"/>
      <c r="B689" s="37" t="s">
        <v>420</v>
      </c>
      <c r="C689" s="10" t="s">
        <v>317</v>
      </c>
      <c r="D689" s="134">
        <v>0</v>
      </c>
      <c r="E689" s="134">
        <v>0</v>
      </c>
      <c r="F689" s="130">
        <v>0</v>
      </c>
      <c r="G689" s="134">
        <v>0</v>
      </c>
      <c r="H689" s="134">
        <v>0</v>
      </c>
      <c r="I689" s="134">
        <v>0</v>
      </c>
      <c r="J689" s="154">
        <v>2000</v>
      </c>
      <c r="K689" s="134">
        <v>0</v>
      </c>
      <c r="L689" s="155">
        <f>SUM(J689:K689)</f>
        <v>2000</v>
      </c>
    </row>
    <row r="690" spans="1:12">
      <c r="A690" s="106" t="s">
        <v>14</v>
      </c>
      <c r="B690" s="38">
        <v>3.105</v>
      </c>
      <c r="C690" s="11" t="s">
        <v>116</v>
      </c>
      <c r="D690" s="134">
        <f t="shared" ref="D690:L690" si="147">D689+D686+D683</f>
        <v>0</v>
      </c>
      <c r="E690" s="134">
        <f t="shared" si="147"/>
        <v>0</v>
      </c>
      <c r="F690" s="155">
        <f t="shared" si="147"/>
        <v>10000</v>
      </c>
      <c r="G690" s="134">
        <f t="shared" si="147"/>
        <v>0</v>
      </c>
      <c r="H690" s="155">
        <f t="shared" si="147"/>
        <v>10000</v>
      </c>
      <c r="I690" s="134">
        <f t="shared" si="147"/>
        <v>0</v>
      </c>
      <c r="J690" s="155">
        <f t="shared" si="147"/>
        <v>135541</v>
      </c>
      <c r="K690" s="134">
        <f t="shared" si="147"/>
        <v>0</v>
      </c>
      <c r="L690" s="155">
        <f t="shared" si="147"/>
        <v>135541</v>
      </c>
    </row>
    <row r="691" spans="1:12" ht="25.5">
      <c r="A691" s="106" t="s">
        <v>14</v>
      </c>
      <c r="B691" s="37">
        <v>3</v>
      </c>
      <c r="C691" s="10" t="s">
        <v>322</v>
      </c>
      <c r="D691" s="134">
        <f t="shared" ref="D691:L691" si="148">D690</f>
        <v>0</v>
      </c>
      <c r="E691" s="134">
        <f t="shared" si="148"/>
        <v>0</v>
      </c>
      <c r="F691" s="155">
        <f t="shared" si="148"/>
        <v>10000</v>
      </c>
      <c r="G691" s="134">
        <f t="shared" si="148"/>
        <v>0</v>
      </c>
      <c r="H691" s="155">
        <f t="shared" si="148"/>
        <v>10000</v>
      </c>
      <c r="I691" s="134">
        <f t="shared" si="148"/>
        <v>0</v>
      </c>
      <c r="J691" s="155">
        <f t="shared" si="148"/>
        <v>135541</v>
      </c>
      <c r="K691" s="134">
        <f t="shared" si="148"/>
        <v>0</v>
      </c>
      <c r="L691" s="155">
        <f t="shared" si="148"/>
        <v>135541</v>
      </c>
    </row>
    <row r="692" spans="1:12" ht="11.45" customHeight="1">
      <c r="A692" s="106"/>
      <c r="B692" s="37"/>
      <c r="C692" s="10"/>
      <c r="D692" s="76"/>
      <c r="E692" s="51"/>
      <c r="F692" s="76"/>
      <c r="G692" s="51"/>
      <c r="H692" s="76"/>
      <c r="I692" s="51"/>
      <c r="J692" s="76"/>
      <c r="K692" s="51"/>
      <c r="L692" s="76"/>
    </row>
    <row r="693" spans="1:12">
      <c r="A693" s="105"/>
      <c r="B693" s="31">
        <v>4</v>
      </c>
      <c r="C693" s="17" t="s">
        <v>292</v>
      </c>
      <c r="D693" s="76"/>
      <c r="E693" s="51"/>
      <c r="F693" s="76"/>
      <c r="G693" s="51"/>
      <c r="H693" s="76"/>
      <c r="I693" s="51"/>
      <c r="J693" s="76"/>
      <c r="K693" s="51"/>
      <c r="L693" s="76"/>
    </row>
    <row r="694" spans="1:12">
      <c r="A694" s="105"/>
      <c r="B694" s="30">
        <v>4.1070000000000002</v>
      </c>
      <c r="C694" s="15" t="s">
        <v>299</v>
      </c>
      <c r="D694" s="76"/>
      <c r="E694" s="51"/>
      <c r="F694" s="76"/>
      <c r="G694" s="51"/>
      <c r="H694" s="76"/>
      <c r="I694" s="51"/>
      <c r="J694" s="76"/>
      <c r="K694" s="51"/>
      <c r="L694" s="76"/>
    </row>
    <row r="695" spans="1:12" ht="25.5">
      <c r="A695" s="105"/>
      <c r="B695" s="35">
        <v>17</v>
      </c>
      <c r="C695" s="17" t="s">
        <v>392</v>
      </c>
      <c r="D695" s="99"/>
      <c r="E695" s="133"/>
      <c r="F695" s="99"/>
      <c r="G695" s="133"/>
      <c r="H695" s="99"/>
      <c r="I695" s="133"/>
      <c r="J695" s="99"/>
      <c r="K695" s="133"/>
      <c r="L695" s="99"/>
    </row>
    <row r="696" spans="1:12">
      <c r="A696" s="105"/>
      <c r="B696" s="26" t="s">
        <v>403</v>
      </c>
      <c r="C696" s="10" t="s">
        <v>432</v>
      </c>
      <c r="D696" s="133">
        <v>0</v>
      </c>
      <c r="E696" s="133">
        <v>0</v>
      </c>
      <c r="F696" s="133">
        <v>0</v>
      </c>
      <c r="G696" s="133">
        <v>0</v>
      </c>
      <c r="H696" s="133">
        <v>0</v>
      </c>
      <c r="I696" s="133">
        <v>0</v>
      </c>
      <c r="J696" s="99">
        <v>1</v>
      </c>
      <c r="K696" s="133">
        <v>0</v>
      </c>
      <c r="L696" s="99">
        <f>SUM(J696:K696)</f>
        <v>1</v>
      </c>
    </row>
    <row r="697" spans="1:12">
      <c r="A697" s="107"/>
      <c r="B697" s="185" t="s">
        <v>425</v>
      </c>
      <c r="C697" s="48" t="s">
        <v>426</v>
      </c>
      <c r="D697" s="134">
        <v>0</v>
      </c>
      <c r="E697" s="134">
        <v>0</v>
      </c>
      <c r="F697" s="134">
        <v>0</v>
      </c>
      <c r="G697" s="134">
        <v>0</v>
      </c>
      <c r="H697" s="134">
        <v>0</v>
      </c>
      <c r="I697" s="134">
        <v>0</v>
      </c>
      <c r="J697" s="155">
        <v>38722</v>
      </c>
      <c r="K697" s="134">
        <v>0</v>
      </c>
      <c r="L697" s="155">
        <f>SUM(J697:K697)</f>
        <v>38722</v>
      </c>
    </row>
    <row r="698" spans="1:12" ht="25.5">
      <c r="A698" s="105" t="s">
        <v>14</v>
      </c>
      <c r="B698" s="35">
        <v>17</v>
      </c>
      <c r="C698" s="17" t="s">
        <v>392</v>
      </c>
      <c r="D698" s="134">
        <f>SUM(D696:D697)</f>
        <v>0</v>
      </c>
      <c r="E698" s="134">
        <f t="shared" ref="E698:L698" si="149">SUM(E696:E697)</f>
        <v>0</v>
      </c>
      <c r="F698" s="134">
        <f t="shared" si="149"/>
        <v>0</v>
      </c>
      <c r="G698" s="134">
        <f t="shared" si="149"/>
        <v>0</v>
      </c>
      <c r="H698" s="134">
        <f t="shared" si="149"/>
        <v>0</v>
      </c>
      <c r="I698" s="134">
        <f t="shared" si="149"/>
        <v>0</v>
      </c>
      <c r="J698" s="155">
        <f t="shared" si="149"/>
        <v>38723</v>
      </c>
      <c r="K698" s="134">
        <f t="shared" si="149"/>
        <v>0</v>
      </c>
      <c r="L698" s="155">
        <f t="shared" si="149"/>
        <v>38723</v>
      </c>
    </row>
    <row r="699" spans="1:12">
      <c r="A699" s="105"/>
      <c r="B699" s="30"/>
      <c r="C699" s="15"/>
      <c r="D699" s="76"/>
      <c r="E699" s="51"/>
      <c r="F699" s="76"/>
      <c r="G699" s="51"/>
      <c r="H699" s="76"/>
      <c r="I699" s="51"/>
      <c r="J699" s="76"/>
      <c r="K699" s="51"/>
      <c r="L699" s="76"/>
    </row>
    <row r="700" spans="1:12" ht="25.5">
      <c r="A700" s="105"/>
      <c r="B700" s="31">
        <v>60</v>
      </c>
      <c r="C700" s="17" t="s">
        <v>300</v>
      </c>
      <c r="D700" s="76"/>
      <c r="E700" s="51"/>
      <c r="F700" s="76"/>
      <c r="G700" s="51"/>
      <c r="H700" s="76"/>
      <c r="I700" s="51"/>
      <c r="J700" s="76"/>
      <c r="K700" s="51"/>
      <c r="L700" s="76"/>
    </row>
    <row r="701" spans="1:12">
      <c r="A701" s="105"/>
      <c r="B701" s="26" t="s">
        <v>308</v>
      </c>
      <c r="C701" s="10" t="s">
        <v>301</v>
      </c>
      <c r="D701" s="99">
        <v>652</v>
      </c>
      <c r="E701" s="133">
        <v>0</v>
      </c>
      <c r="F701" s="171">
        <v>7000</v>
      </c>
      <c r="G701" s="133">
        <v>0</v>
      </c>
      <c r="H701" s="171">
        <v>7000</v>
      </c>
      <c r="I701" s="133">
        <v>0</v>
      </c>
      <c r="J701" s="133">
        <v>0</v>
      </c>
      <c r="K701" s="133">
        <v>0</v>
      </c>
      <c r="L701" s="133">
        <f>SUM(J701:K701)</f>
        <v>0</v>
      </c>
    </row>
    <row r="702" spans="1:12" ht="25.5">
      <c r="A702" s="105" t="s">
        <v>14</v>
      </c>
      <c r="B702" s="31">
        <v>60</v>
      </c>
      <c r="C702" s="17" t="s">
        <v>300</v>
      </c>
      <c r="D702" s="115">
        <f t="shared" ref="D702:L702" si="150">SUM(D701:D701)</f>
        <v>652</v>
      </c>
      <c r="E702" s="131">
        <f t="shared" si="150"/>
        <v>0</v>
      </c>
      <c r="F702" s="115">
        <f t="shared" si="150"/>
        <v>7000</v>
      </c>
      <c r="G702" s="131">
        <f t="shared" si="150"/>
        <v>0</v>
      </c>
      <c r="H702" s="115">
        <f t="shared" si="150"/>
        <v>7000</v>
      </c>
      <c r="I702" s="131">
        <f t="shared" si="150"/>
        <v>0</v>
      </c>
      <c r="J702" s="131">
        <f t="shared" si="150"/>
        <v>0</v>
      </c>
      <c r="K702" s="131">
        <f t="shared" si="150"/>
        <v>0</v>
      </c>
      <c r="L702" s="131">
        <f t="shared" si="150"/>
        <v>0</v>
      </c>
    </row>
    <row r="703" spans="1:12">
      <c r="A703" s="106" t="s">
        <v>14</v>
      </c>
      <c r="B703" s="30">
        <v>4.1070000000000002</v>
      </c>
      <c r="C703" s="15" t="s">
        <v>299</v>
      </c>
      <c r="D703" s="115">
        <f t="shared" ref="D703:L703" si="151">D702+D698</f>
        <v>652</v>
      </c>
      <c r="E703" s="131">
        <f t="shared" si="151"/>
        <v>0</v>
      </c>
      <c r="F703" s="115">
        <f t="shared" si="151"/>
        <v>7000</v>
      </c>
      <c r="G703" s="131">
        <f t="shared" si="151"/>
        <v>0</v>
      </c>
      <c r="H703" s="115">
        <f t="shared" si="151"/>
        <v>7000</v>
      </c>
      <c r="I703" s="131">
        <f t="shared" si="151"/>
        <v>0</v>
      </c>
      <c r="J703" s="115">
        <f t="shared" si="151"/>
        <v>38723</v>
      </c>
      <c r="K703" s="131">
        <f t="shared" si="151"/>
        <v>0</v>
      </c>
      <c r="L703" s="115">
        <f t="shared" si="151"/>
        <v>38723</v>
      </c>
    </row>
    <row r="704" spans="1:12">
      <c r="A704" s="106" t="s">
        <v>14</v>
      </c>
      <c r="B704" s="31">
        <v>4</v>
      </c>
      <c r="C704" s="17" t="s">
        <v>292</v>
      </c>
      <c r="D704" s="155">
        <f t="shared" ref="D704:L704" si="152">D703</f>
        <v>652</v>
      </c>
      <c r="E704" s="134">
        <f t="shared" si="152"/>
        <v>0</v>
      </c>
      <c r="F704" s="155">
        <f t="shared" si="152"/>
        <v>7000</v>
      </c>
      <c r="G704" s="134">
        <f t="shared" si="152"/>
        <v>0</v>
      </c>
      <c r="H704" s="155">
        <f t="shared" si="152"/>
        <v>7000</v>
      </c>
      <c r="I704" s="134">
        <f t="shared" si="152"/>
        <v>0</v>
      </c>
      <c r="J704" s="155">
        <f t="shared" si="152"/>
        <v>38723</v>
      </c>
      <c r="K704" s="134">
        <f t="shared" si="152"/>
        <v>0</v>
      </c>
      <c r="L704" s="155">
        <f t="shared" si="152"/>
        <v>38723</v>
      </c>
    </row>
    <row r="705" spans="1:12" ht="25.5">
      <c r="A705" s="106" t="s">
        <v>14</v>
      </c>
      <c r="B705" s="25">
        <v>4210</v>
      </c>
      <c r="C705" s="11" t="s">
        <v>331</v>
      </c>
      <c r="D705" s="155">
        <f t="shared" ref="D705:L705" si="153">D677+D655+D704+D691</f>
        <v>1013755</v>
      </c>
      <c r="E705" s="134">
        <f t="shared" si="153"/>
        <v>0</v>
      </c>
      <c r="F705" s="155">
        <f t="shared" si="153"/>
        <v>1076487</v>
      </c>
      <c r="G705" s="134">
        <f t="shared" si="153"/>
        <v>0</v>
      </c>
      <c r="H705" s="155">
        <f t="shared" si="153"/>
        <v>977402</v>
      </c>
      <c r="I705" s="134">
        <f t="shared" si="153"/>
        <v>0</v>
      </c>
      <c r="J705" s="155">
        <f t="shared" si="153"/>
        <v>770518</v>
      </c>
      <c r="K705" s="134">
        <f t="shared" si="153"/>
        <v>0</v>
      </c>
      <c r="L705" s="155">
        <f t="shared" si="153"/>
        <v>770518</v>
      </c>
    </row>
    <row r="706" spans="1:12">
      <c r="A706" s="108" t="s">
        <v>14</v>
      </c>
      <c r="B706" s="43"/>
      <c r="C706" s="44" t="s">
        <v>210</v>
      </c>
      <c r="D706" s="123">
        <f t="shared" ref="D706:L706" si="154">D705</f>
        <v>1013755</v>
      </c>
      <c r="E706" s="128">
        <f t="shared" si="154"/>
        <v>0</v>
      </c>
      <c r="F706" s="123">
        <f t="shared" si="154"/>
        <v>1076487</v>
      </c>
      <c r="G706" s="128">
        <f t="shared" si="154"/>
        <v>0</v>
      </c>
      <c r="H706" s="123">
        <f t="shared" si="154"/>
        <v>977402</v>
      </c>
      <c r="I706" s="128">
        <f t="shared" si="154"/>
        <v>0</v>
      </c>
      <c r="J706" s="123">
        <f t="shared" si="154"/>
        <v>770518</v>
      </c>
      <c r="K706" s="128">
        <f t="shared" si="154"/>
        <v>0</v>
      </c>
      <c r="L706" s="123">
        <f t="shared" si="154"/>
        <v>770518</v>
      </c>
    </row>
    <row r="707" spans="1:12">
      <c r="A707" s="108" t="s">
        <v>14</v>
      </c>
      <c r="B707" s="43"/>
      <c r="C707" s="44" t="s">
        <v>7</v>
      </c>
      <c r="D707" s="68">
        <f t="shared" ref="D707:L707" si="155">D706+D633</f>
        <v>1599106</v>
      </c>
      <c r="E707" s="68">
        <f t="shared" si="155"/>
        <v>850787</v>
      </c>
      <c r="F707" s="68">
        <f t="shared" si="155"/>
        <v>1703161</v>
      </c>
      <c r="G707" s="68">
        <f t="shared" si="155"/>
        <v>882555</v>
      </c>
      <c r="H707" s="68">
        <f t="shared" si="155"/>
        <v>1731361</v>
      </c>
      <c r="I707" s="68">
        <f t="shared" si="155"/>
        <v>882555</v>
      </c>
      <c r="J707" s="154">
        <f t="shared" si="155"/>
        <v>2553258</v>
      </c>
      <c r="K707" s="68">
        <f t="shared" si="155"/>
        <v>986751</v>
      </c>
      <c r="L707" s="68">
        <f t="shared" si="155"/>
        <v>3540009</v>
      </c>
    </row>
    <row r="708" spans="1:12">
      <c r="A708" s="105"/>
      <c r="B708" s="28"/>
      <c r="C708" s="138"/>
      <c r="D708" s="67"/>
      <c r="E708" s="67"/>
      <c r="F708" s="67"/>
      <c r="G708" s="67"/>
      <c r="H708" s="67"/>
      <c r="I708" s="67"/>
      <c r="J708" s="67"/>
      <c r="K708" s="67"/>
      <c r="L708" s="67"/>
    </row>
    <row r="709" spans="1:12" ht="25.5">
      <c r="A709" s="105" t="s">
        <v>359</v>
      </c>
      <c r="B709" s="18">
        <v>2210</v>
      </c>
      <c r="C709" s="14" t="s">
        <v>384</v>
      </c>
      <c r="D709" s="129">
        <v>0</v>
      </c>
      <c r="E709" s="98">
        <v>373</v>
      </c>
      <c r="F709" s="129">
        <v>0</v>
      </c>
      <c r="G709" s="129">
        <v>0</v>
      </c>
      <c r="H709" s="129">
        <v>0</v>
      </c>
      <c r="I709" s="129">
        <v>0</v>
      </c>
      <c r="J709" s="129">
        <v>0</v>
      </c>
      <c r="K709" s="129">
        <v>0</v>
      </c>
      <c r="L709" s="129">
        <v>0</v>
      </c>
    </row>
    <row r="710" spans="1:12">
      <c r="A710" s="105"/>
      <c r="B710" s="18"/>
      <c r="C710" s="14"/>
      <c r="D710" s="129"/>
      <c r="E710" s="129"/>
      <c r="F710" s="129"/>
      <c r="G710" s="129"/>
      <c r="H710" s="129"/>
      <c r="I710" s="129"/>
      <c r="J710" s="129"/>
      <c r="K710" s="129"/>
      <c r="L710" s="129"/>
    </row>
    <row r="711" spans="1:12" ht="25.5">
      <c r="A711" s="105" t="s">
        <v>359</v>
      </c>
      <c r="B711" s="18">
        <v>2210</v>
      </c>
      <c r="C711" s="14" t="s">
        <v>385</v>
      </c>
      <c r="D711" s="129">
        <v>0</v>
      </c>
      <c r="E711" s="98">
        <v>63</v>
      </c>
      <c r="F711" s="129">
        <v>0</v>
      </c>
      <c r="G711" s="129">
        <v>0</v>
      </c>
      <c r="H711" s="129">
        <v>0</v>
      </c>
      <c r="I711" s="129">
        <v>0</v>
      </c>
      <c r="J711" s="129">
        <v>0</v>
      </c>
      <c r="K711" s="129">
        <v>0</v>
      </c>
      <c r="L711" s="129">
        <v>0</v>
      </c>
    </row>
    <row r="712" spans="1:12">
      <c r="A712" s="107"/>
      <c r="B712" s="50"/>
      <c r="C712" s="186"/>
      <c r="D712" s="154"/>
      <c r="E712" s="130"/>
      <c r="F712" s="130"/>
      <c r="G712" s="130"/>
      <c r="H712" s="130"/>
      <c r="I712" s="130"/>
      <c r="J712" s="130"/>
      <c r="K712" s="130"/>
      <c r="L712" s="130"/>
    </row>
    <row r="713" spans="1:12">
      <c r="A713" s="187"/>
      <c r="B713" s="188"/>
      <c r="C713" s="189"/>
      <c r="D713" s="72"/>
      <c r="E713" s="72"/>
      <c r="F713" s="72"/>
      <c r="G713" s="72"/>
      <c r="H713" s="72"/>
      <c r="I713" s="72"/>
      <c r="J713" s="72"/>
      <c r="K713" s="72"/>
      <c r="L713" s="72"/>
    </row>
  </sheetData>
  <autoFilter ref="A17:L712">
    <filterColumn colId="9"/>
  </autoFilter>
  <mergeCells count="11">
    <mergeCell ref="A1:L1"/>
    <mergeCell ref="A2:L2"/>
    <mergeCell ref="D15:E15"/>
    <mergeCell ref="F15:G15"/>
    <mergeCell ref="H15:I15"/>
    <mergeCell ref="B7:D7"/>
    <mergeCell ref="J15:L15"/>
    <mergeCell ref="H16:I16"/>
    <mergeCell ref="F16:G16"/>
    <mergeCell ref="J16:L16"/>
    <mergeCell ref="D16:E1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24" fitToHeight="0" orientation="landscape" blackAndWhite="1" useFirstPageNumber="1" r:id="rId1"/>
  <headerFooter alignWithMargins="0">
    <oddHeader xml:space="preserve">&amp;C   </oddHeader>
    <oddFooter>&amp;C&amp;"Times New Roman,Bold"   Vol-II    -  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B4"/>
  <sheetViews>
    <sheetView workbookViewId="0">
      <selection activeCell="A3" sqref="A3:B3"/>
    </sheetView>
  </sheetViews>
  <sheetFormatPr defaultRowHeight="12.75"/>
  <cols>
    <col min="2" max="2" width="55.42578125" customWidth="1"/>
  </cols>
  <sheetData>
    <row r="2" spans="1:2">
      <c r="A2" s="148">
        <v>4</v>
      </c>
      <c r="B2" s="149" t="s">
        <v>389</v>
      </c>
    </row>
    <row r="3" spans="1:2">
      <c r="A3" s="149">
        <v>35</v>
      </c>
      <c r="B3" s="149" t="s">
        <v>390</v>
      </c>
    </row>
    <row r="4" spans="1:2">
      <c r="A4" s="149">
        <v>37</v>
      </c>
      <c r="B4" s="149" t="s">
        <v>391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dem13</vt:lpstr>
      <vt:lpstr>Sheet1</vt:lpstr>
      <vt:lpstr>'dem13'!css</vt:lpstr>
      <vt:lpstr>'dem13'!fw</vt:lpstr>
      <vt:lpstr>'dem13'!health</vt:lpstr>
      <vt:lpstr>'dem13'!healthcap</vt:lpstr>
      <vt:lpstr>'dem13'!healthrec</vt:lpstr>
      <vt:lpstr>'dem13'!housing</vt:lpstr>
      <vt:lpstr>'dem13'!Print_Area</vt:lpstr>
      <vt:lpstr>'dem13'!Print_Titles</vt:lpstr>
      <vt:lpstr>'dem13'!pw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2014-06-14T07:40:07Z</cp:lastPrinted>
  <dcterms:created xsi:type="dcterms:W3CDTF">2004-06-02T16:16:07Z</dcterms:created>
  <dcterms:modified xsi:type="dcterms:W3CDTF">2014-06-16T06:15:19Z</dcterms:modified>
</cp:coreProperties>
</file>