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/>
  <bookViews>
    <workbookView xWindow="-240" yWindow="345" windowWidth="15330" windowHeight="4695"/>
  </bookViews>
  <sheets>
    <sheet name="dem2" sheetId="1" r:id="rId1"/>
  </sheets>
  <externalReferences>
    <externalReference r:id="rId2"/>
  </externalReferences>
  <definedNames>
    <definedName name="__123Graph_D" hidden="1">[1]DEMAND18!#REF!</definedName>
    <definedName name="_xlnm._FilterDatabase" localSheetId="0" hidden="1">'dem2'!$A$20:$L$509</definedName>
    <definedName name="_rec25">'dem2'!#REF!</definedName>
    <definedName name="_Regression_Int" localSheetId="0" hidden="1">1</definedName>
    <definedName name="ah" localSheetId="0">'dem2'!$D$363:$L$363</definedName>
    <definedName name="ahcap" localSheetId="0">'dem2'!$D$464:$L$464</definedName>
    <definedName name="animal" localSheetId="0">'dem2'!$E$12:$G$12</definedName>
    <definedName name="are" localSheetId="0">'dem2'!#REF!</definedName>
    <definedName name="da">#REF!</definedName>
    <definedName name="dd" localSheetId="0">'dem2'!$D$390:$L$390</definedName>
    <definedName name="fishcap" localSheetId="0">'dem2'!$D$503:$L$503</definedName>
    <definedName name="Fishrev" localSheetId="0">'dem2'!$D$441:$L$441</definedName>
    <definedName name="fwlcap">#REF!</definedName>
    <definedName name="fwlrec">#REF!</definedName>
    <definedName name="housing" localSheetId="0">#REF!</definedName>
    <definedName name="housingcap" localSheetId="0">#REF!</definedName>
    <definedName name="lr">#REF!</definedName>
    <definedName name="lrrec">#REF!</definedName>
    <definedName name="nc">#REF!</definedName>
    <definedName name="ncfund">#REF!</definedName>
    <definedName name="ncrec">#REF!</definedName>
    <definedName name="ncrec1">#REF!</definedName>
    <definedName name="np" localSheetId="0">'dem2'!$K$463</definedName>
    <definedName name="Nutrition" localSheetId="0">#REF!</definedName>
    <definedName name="oges" localSheetId="0">#REF!</definedName>
    <definedName name="_xlnm.Print_Area" localSheetId="0">'dem2'!$A$1:$L$508</definedName>
    <definedName name="_xlnm.Print_Titles" localSheetId="0">'dem2'!$14:$17</definedName>
    <definedName name="pw" localSheetId="0">#REF!</definedName>
    <definedName name="rec">'dem2'!#REF!</definedName>
    <definedName name="reform">#REF!</definedName>
    <definedName name="revise" localSheetId="0">'dem2'!$D$524:$I$524</definedName>
    <definedName name="scst" localSheetId="0">#REF!</definedName>
    <definedName name="SocialSecurity" localSheetId="0">#REF!</definedName>
    <definedName name="socialwelfare" localSheetId="0">#REF!</definedName>
    <definedName name="sss">#REF!</definedName>
    <definedName name="summary" localSheetId="0">'dem2'!$D$514:$I$514</definedName>
    <definedName name="tax" localSheetId="0">#REF!</definedName>
    <definedName name="udhd" localSheetId="0">#REF!</definedName>
    <definedName name="urbancap" localSheetId="0">#REF!</definedName>
    <definedName name="Voted" localSheetId="0">#REF!</definedName>
    <definedName name="water" localSheetId="0">#REF!</definedName>
    <definedName name="watercap" localSheetId="0">#REF!</definedName>
    <definedName name="welfarecap" localSheetId="0">#REF!</definedName>
    <definedName name="Z_11785445_139B_4A31_9FC3_9005FC3C3095_.wvu.FilterData" localSheetId="0" hidden="1">'dem2'!$B$20:$L$532</definedName>
    <definedName name="Z_11785445_139B_4A31_9FC3_9005FC3C3095_.wvu.PrintArea" localSheetId="0" hidden="1">'dem2'!$A$1:$L$509</definedName>
    <definedName name="Z_11785445_139B_4A31_9FC3_9005FC3C3095_.wvu.PrintTitles" localSheetId="0" hidden="1">'dem2'!$14:$17</definedName>
    <definedName name="Z_11785445_139B_4A31_9FC3_9005FC3C3095_.wvu.Rows" localSheetId="0" hidden="1">'dem2'!#REF!</definedName>
    <definedName name="Z_239EE218_578E_4317_BEED_14D5D7089E27_.wvu.Cols" localSheetId="0" hidden="1">'dem2'!#REF!</definedName>
    <definedName name="Z_239EE218_578E_4317_BEED_14D5D7089E27_.wvu.FilterData" localSheetId="0" hidden="1">'dem2'!$A$1:$L$509</definedName>
    <definedName name="Z_239EE218_578E_4317_BEED_14D5D7089E27_.wvu.PrintArea" localSheetId="0" hidden="1">'dem2'!$A$1:$L$505</definedName>
    <definedName name="Z_239EE218_578E_4317_BEED_14D5D7089E27_.wvu.PrintTitles" localSheetId="0" hidden="1">'dem2'!$14:$17</definedName>
    <definedName name="Z_302A3EA3_AE96_11D5_A646_0050BA3D7AFD_.wvu.Cols" localSheetId="0" hidden="1">'dem2'!#REF!</definedName>
    <definedName name="Z_302A3EA3_AE96_11D5_A646_0050BA3D7AFD_.wvu.FilterData" localSheetId="0" hidden="1">'dem2'!$A$1:$L$509</definedName>
    <definedName name="Z_302A3EA3_AE96_11D5_A646_0050BA3D7AFD_.wvu.PrintArea" localSheetId="0" hidden="1">'dem2'!$A$1:$L$505</definedName>
    <definedName name="Z_302A3EA3_AE96_11D5_A646_0050BA3D7AFD_.wvu.PrintTitles" localSheetId="0" hidden="1">'dem2'!$14:$17</definedName>
    <definedName name="Z_36DBA021_0ECB_11D4_8064_004005726899_.wvu.Cols" localSheetId="0" hidden="1">'dem2'!#REF!</definedName>
    <definedName name="Z_36DBA021_0ECB_11D4_8064_004005726899_.wvu.FilterData" localSheetId="0" hidden="1">'dem2'!$C$20:$C$464</definedName>
    <definedName name="Z_36DBA021_0ECB_11D4_8064_004005726899_.wvu.PrintArea" localSheetId="0" hidden="1">'dem2'!$A$1:$L$463</definedName>
    <definedName name="Z_36DBA021_0ECB_11D4_8064_004005726899_.wvu.PrintTitles" localSheetId="0" hidden="1">'dem2'!$14:$17</definedName>
    <definedName name="Z_5071B95B_B9AE_41D2_8D05_F6F32A4219CA_.wvu.FilterData" localSheetId="0" hidden="1">'dem2'!$A$20:$L$509</definedName>
    <definedName name="Z_93EBE921_AE91_11D5_8685_004005726899_.wvu.Cols" localSheetId="0" hidden="1">'dem2'!#REF!</definedName>
    <definedName name="Z_93EBE921_AE91_11D5_8685_004005726899_.wvu.FilterData" localSheetId="0" hidden="1">'dem2'!$C$20:$C$464</definedName>
    <definedName name="Z_93EBE921_AE91_11D5_8685_004005726899_.wvu.PrintArea" localSheetId="0" hidden="1">'dem2'!$A$1:$L$463</definedName>
    <definedName name="Z_93EBE921_AE91_11D5_8685_004005726899_.wvu.PrintTitles" localSheetId="0" hidden="1">'dem2'!$14:$17</definedName>
    <definedName name="Z_94DA79C1_0FDE_11D5_9579_000021DAEEA2_.wvu.Cols" localSheetId="0" hidden="1">'dem2'!#REF!</definedName>
    <definedName name="Z_94DA79C1_0FDE_11D5_9579_000021DAEEA2_.wvu.FilterData" localSheetId="0" hidden="1">'dem2'!$C$20:$C$464</definedName>
    <definedName name="Z_94DA79C1_0FDE_11D5_9579_000021DAEEA2_.wvu.PrintArea" localSheetId="0" hidden="1">'dem2'!$A$1:$L$463</definedName>
    <definedName name="Z_94DA79C1_0FDE_11D5_9579_000021DAEEA2_.wvu.PrintTitles" localSheetId="0" hidden="1">'dem2'!$14:$17</definedName>
    <definedName name="Z_A1D4F895_248C_45AC_AB56_DBE99D2594FB_.wvu.FilterData" localSheetId="0" hidden="1">'dem2'!$A$19:$L$514</definedName>
    <definedName name="Z_A1D4F895_248C_45AC_AB56_DBE99D2594FB_.wvu.PrintArea" localSheetId="0" hidden="1">'dem2'!$A$1:$L$505</definedName>
    <definedName name="Z_A1D4F895_248C_45AC_AB56_DBE99D2594FB_.wvu.PrintTitles" localSheetId="0" hidden="1">'dem2'!$14:$17</definedName>
    <definedName name="Z_AB0B25A3_0912_441B_B755_8571BB521299_.wvu.FilterData" localSheetId="0" hidden="1">'dem2'!$A$20:$L$509</definedName>
    <definedName name="Z_AB0B25A3_0912_441B_B755_8571BB521299_.wvu.PrintArea" localSheetId="0" hidden="1">'dem2'!$A$1:$L$509</definedName>
    <definedName name="Z_AB0B25A3_0912_441B_B755_8571BB521299_.wvu.PrintTitles" localSheetId="0" hidden="1">'dem2'!$14:$17</definedName>
    <definedName name="Z_AB0B25A3_0912_441B_B755_8571BB521299_.wvu.Rows" localSheetId="0" hidden="1">'dem2'!#REF!</definedName>
    <definedName name="Z_B4CB098C_161F_11D5_8064_004005726899_.wvu.FilterData" localSheetId="0" hidden="1">'dem2'!$C$20:$C$464</definedName>
    <definedName name="Z_B4CB098E_161F_11D5_8064_004005726899_.wvu.FilterData" localSheetId="0" hidden="1">'dem2'!$C$20:$C$464</definedName>
    <definedName name="Z_C868F8C3_16D7_11D5_A68D_81D6213F5331_.wvu.Cols" localSheetId="0" hidden="1">'dem2'!#REF!</definedName>
    <definedName name="Z_C868F8C3_16D7_11D5_A68D_81D6213F5331_.wvu.FilterData" localSheetId="0" hidden="1">'dem2'!$C$20:$C$464</definedName>
    <definedName name="Z_C868F8C3_16D7_11D5_A68D_81D6213F5331_.wvu.PrintArea" localSheetId="0" hidden="1">'dem2'!$A$1:$L$463</definedName>
    <definedName name="Z_C868F8C3_16D7_11D5_A68D_81D6213F5331_.wvu.PrintTitles" localSheetId="0" hidden="1">'dem2'!$14:$17</definedName>
    <definedName name="Z_C9005DB3_FAA8_4560_9BCE_49977A5934C6_.wvu.FilterData" localSheetId="0" hidden="1">'dem2'!$B$20:$L$532</definedName>
    <definedName name="Z_C9005DB3_FAA8_4560_9BCE_49977A5934C6_.wvu.PrintArea" localSheetId="0" hidden="1">'dem2'!$A$1:$L$509</definedName>
    <definedName name="Z_C9005DB3_FAA8_4560_9BCE_49977A5934C6_.wvu.PrintTitles" localSheetId="0" hidden="1">'dem2'!$14:$17</definedName>
    <definedName name="Z_C9005DB3_FAA8_4560_9BCE_49977A5934C6_.wvu.Rows" localSheetId="0" hidden="1">'dem2'!#REF!</definedName>
    <definedName name="Z_E57F7D2B_6C27_407B_9710_2828BB462CF1_.wvu.FilterData" localSheetId="0" hidden="1">'dem2'!$A$20:$L$509</definedName>
    <definedName name="Z_E57F7D2B_6C27_407B_9710_2828BB462CF1_.wvu.PrintArea" localSheetId="0" hidden="1">'dem2'!$A$1:$L$509</definedName>
    <definedName name="Z_E57F7D2B_6C27_407B_9710_2828BB462CF1_.wvu.PrintTitles" localSheetId="0" hidden="1">'dem2'!$14:$17</definedName>
    <definedName name="Z_E57F7D2B_6C27_407B_9710_2828BB462CF1_.wvu.Rows" localSheetId="0" hidden="1">'dem2'!#REF!</definedName>
    <definedName name="Z_E5DF37BD_125C_11D5_8DC4_D0F5D88B3549_.wvu.Cols" localSheetId="0" hidden="1">'dem2'!#REF!</definedName>
    <definedName name="Z_E5DF37BD_125C_11D5_8DC4_D0F5D88B3549_.wvu.FilterData" localSheetId="0" hidden="1">'dem2'!$C$20:$C$464</definedName>
    <definedName name="Z_E5DF37BD_125C_11D5_8DC4_D0F5D88B3549_.wvu.PrintArea" localSheetId="0" hidden="1">'dem2'!$A$1:$L$463</definedName>
    <definedName name="Z_E5DF37BD_125C_11D5_8DC4_D0F5D88B3549_.wvu.PrintTitles" localSheetId="0" hidden="1">'dem2'!$14:$17</definedName>
    <definedName name="Z_F8ADACC1_164E_11D6_B603_000021DAEEA2_.wvu.Cols" localSheetId="0" hidden="1">'dem2'!#REF!</definedName>
    <definedName name="Z_F8ADACC1_164E_11D6_B603_000021DAEEA2_.wvu.FilterData" localSheetId="0" hidden="1">'dem2'!$C$20:$C$464</definedName>
    <definedName name="Z_F8ADACC1_164E_11D6_B603_000021DAEEA2_.wvu.PrintArea" localSheetId="0" hidden="1">'dem2'!$A$1:$L$509</definedName>
    <definedName name="Z_F8ADACC1_164E_11D6_B603_000021DAEEA2_.wvu.PrintTitles" localSheetId="0" hidden="1">'dem2'!$14:$17</definedName>
  </definedNames>
  <calcPr calcId="125725"/>
  <customWorkbookViews>
    <customWorkbookView name="Mahendra - Personal View" guid="{E57F7D2B-6C27-407B-9710-2828BB462CF1}" mergeInterval="0" personalView="1" maximized="1" xWindow="1" yWindow="1" windowWidth="1366" windowHeight="538" activeSheetId="1"/>
    <customWorkbookView name="sonam - Personal View" guid="{CE6969D3-C4C4-4E74-BA3B-A9142892664E}" mergeInterval="0" personalView="1" maximized="1" windowWidth="1276" windowHeight="547" activeSheetId="1"/>
    <customWorkbookView name="SILAL BUDGET - Personal View" guid="{A1D4F895-248C-45AC-AB56-DBE99D2594FB}" mergeInterval="0" personalView="1" maximized="1" windowWidth="1020" windowHeight="597" activeSheetId="4"/>
    <customWorkbookView name="jogesh - Personal View" guid="{11785445-139B-4A31-9FC3-9005FC3C3095}" mergeInterval="0" personalView="1" maximized="1" windowWidth="1020" windowHeight="596" activeSheetId="1"/>
    <customWorkbookView name="aruni - Personal View" guid="{C9005DB3-FAA8-4560-9BCE-49977A5934C6}" mergeInterval="0" personalView="1" maximized="1" xWindow="5" yWindow="342" windowWidth="1010" windowHeight="275" activeSheetId="1"/>
    <customWorkbookView name="prakash - Personal View" guid="{AB0B25A3-0912-441B-B755-8571BB521299}" mergeInterval="0" personalView="1" maximized="1" xWindow="1" yWindow="1" windowWidth="1024" windowHeight="547" activeSheetId="1"/>
  </customWorkbookViews>
</workbook>
</file>

<file path=xl/calcChain.xml><?xml version="1.0" encoding="utf-8"?>
<calcChain xmlns="http://schemas.openxmlformats.org/spreadsheetml/2006/main">
  <c r="L176" i="1"/>
  <c r="D177" l="1"/>
  <c r="E177"/>
  <c r="F177"/>
  <c r="G177"/>
  <c r="H177"/>
  <c r="I177"/>
  <c r="J177"/>
  <c r="K177"/>
  <c r="L500" l="1"/>
  <c r="L496"/>
  <c r="L495"/>
  <c r="L494"/>
  <c r="L493"/>
  <c r="L492"/>
  <c r="L491"/>
  <c r="L490"/>
  <c r="L489"/>
  <c r="L488"/>
  <c r="L487"/>
  <c r="L486"/>
  <c r="L485"/>
  <c r="L484"/>
  <c r="L481"/>
  <c r="L480"/>
  <c r="L479"/>
  <c r="L478"/>
  <c r="L477"/>
  <c r="L476"/>
  <c r="L475"/>
  <c r="L474"/>
  <c r="L473"/>
  <c r="L472"/>
  <c r="L471"/>
  <c r="L470"/>
  <c r="L469"/>
  <c r="L468"/>
  <c r="L452"/>
  <c r="L448"/>
  <c r="L461"/>
  <c r="L460"/>
  <c r="L459"/>
  <c r="L458"/>
  <c r="L457"/>
  <c r="L456"/>
  <c r="L438"/>
  <c r="L437"/>
  <c r="L436"/>
  <c r="L435"/>
  <c r="L429"/>
  <c r="L428"/>
  <c r="L427"/>
  <c r="L426"/>
  <c r="L422"/>
  <c r="L421"/>
  <c r="L420"/>
  <c r="L419"/>
  <c r="L415"/>
  <c r="L414"/>
  <c r="L413"/>
  <c r="L412"/>
  <c r="L406"/>
  <c r="L405"/>
  <c r="L404"/>
  <c r="L403"/>
  <c r="L399"/>
  <c r="L398"/>
  <c r="L396"/>
  <c r="L395"/>
  <c r="L387"/>
  <c r="L386"/>
  <c r="L379"/>
  <c r="L378"/>
  <c r="L374"/>
  <c r="L370"/>
  <c r="L369"/>
  <c r="L360"/>
  <c r="L346"/>
  <c r="L345"/>
  <c r="L353"/>
  <c r="L352"/>
  <c r="L351"/>
  <c r="L338"/>
  <c r="L337"/>
  <c r="L333"/>
  <c r="L332"/>
  <c r="L328"/>
  <c r="L327"/>
  <c r="L326"/>
  <c r="L325"/>
  <c r="L324"/>
  <c r="L282"/>
  <c r="L281"/>
  <c r="L280"/>
  <c r="L316"/>
  <c r="L315"/>
  <c r="L314"/>
  <c r="L310"/>
  <c r="L309"/>
  <c r="L308"/>
  <c r="L307"/>
  <c r="L303"/>
  <c r="L302"/>
  <c r="L298"/>
  <c r="L297"/>
  <c r="L296"/>
  <c r="L295"/>
  <c r="L291"/>
  <c r="L290"/>
  <c r="L289"/>
  <c r="L288"/>
  <c r="L287"/>
  <c r="L260"/>
  <c r="L259"/>
  <c r="L274"/>
  <c r="L273"/>
  <c r="L272"/>
  <c r="L267"/>
  <c r="L266"/>
  <c r="L265"/>
  <c r="L252"/>
  <c r="L251"/>
  <c r="L247"/>
  <c r="L246"/>
  <c r="L242"/>
  <c r="L237"/>
  <c r="L236"/>
  <c r="L235"/>
  <c r="L234"/>
  <c r="L233"/>
  <c r="L232"/>
  <c r="L231"/>
  <c r="L223"/>
  <c r="L222"/>
  <c r="L218"/>
  <c r="L217"/>
  <c r="L213"/>
  <c r="L175"/>
  <c r="L177" s="1"/>
  <c r="L205"/>
  <c r="L204"/>
  <c r="L203"/>
  <c r="L199"/>
  <c r="L198"/>
  <c r="L197"/>
  <c r="L193"/>
  <c r="L192"/>
  <c r="L191"/>
  <c r="L187"/>
  <c r="L186"/>
  <c r="L185"/>
  <c r="L184"/>
  <c r="L183"/>
  <c r="L182"/>
  <c r="L181"/>
  <c r="L169"/>
  <c r="L168"/>
  <c r="L167"/>
  <c r="L166"/>
  <c r="L161"/>
  <c r="L160"/>
  <c r="L159"/>
  <c r="L155"/>
  <c r="L154"/>
  <c r="L153"/>
  <c r="L152"/>
  <c r="L148"/>
  <c r="L147"/>
  <c r="L146"/>
  <c r="L145"/>
  <c r="L141"/>
  <c r="L140"/>
  <c r="L139"/>
  <c r="L138"/>
  <c r="L134"/>
  <c r="L133"/>
  <c r="L132"/>
  <c r="L131"/>
  <c r="L130"/>
  <c r="L129"/>
  <c r="L128"/>
  <c r="L123"/>
  <c r="L66"/>
  <c r="L65"/>
  <c r="L64"/>
  <c r="L63"/>
  <c r="L62"/>
  <c r="L117"/>
  <c r="L116"/>
  <c r="L115"/>
  <c r="L114"/>
  <c r="L113"/>
  <c r="L108"/>
  <c r="L107"/>
  <c r="L106"/>
  <c r="L105"/>
  <c r="L101"/>
  <c r="L100"/>
  <c r="L99"/>
  <c r="L98"/>
  <c r="L94"/>
  <c r="L93"/>
  <c r="L92"/>
  <c r="L91"/>
  <c r="L87"/>
  <c r="L86"/>
  <c r="L85"/>
  <c r="L84"/>
  <c r="L80"/>
  <c r="L79"/>
  <c r="L78"/>
  <c r="L77"/>
  <c r="L76"/>
  <c r="L75"/>
  <c r="L74"/>
  <c r="L73"/>
  <c r="L72"/>
  <c r="L71"/>
  <c r="L55"/>
  <c r="L54"/>
  <c r="L53"/>
  <c r="L52"/>
  <c r="L48"/>
  <c r="L47"/>
  <c r="L46"/>
  <c r="L41"/>
  <c r="L40"/>
  <c r="L39"/>
  <c r="L38"/>
  <c r="L34"/>
  <c r="L33"/>
  <c r="L32"/>
  <c r="L31"/>
  <c r="L27"/>
  <c r="L26"/>
  <c r="L25"/>
  <c r="L24"/>
  <c r="E453" l="1"/>
  <c r="F453"/>
  <c r="G453"/>
  <c r="H453"/>
  <c r="I453"/>
  <c r="J453"/>
  <c r="K453"/>
  <c r="D453"/>
  <c r="J501"/>
  <c r="K501"/>
  <c r="L501"/>
  <c r="E497"/>
  <c r="E501" s="1"/>
  <c r="E502" s="1"/>
  <c r="F497"/>
  <c r="F501" s="1"/>
  <c r="F502" s="1"/>
  <c r="F503" s="1"/>
  <c r="G497"/>
  <c r="G501" s="1"/>
  <c r="G502" s="1"/>
  <c r="H497"/>
  <c r="H501" s="1"/>
  <c r="H502" s="1"/>
  <c r="H503" s="1"/>
  <c r="I497"/>
  <c r="I501" s="1"/>
  <c r="I502" s="1"/>
  <c r="J497"/>
  <c r="K497"/>
  <c r="D497"/>
  <c r="D501" s="1"/>
  <c r="D502" s="1"/>
  <c r="D503" s="1"/>
  <c r="L453"/>
  <c r="L124"/>
  <c r="E124"/>
  <c r="F124"/>
  <c r="G124"/>
  <c r="H124"/>
  <c r="I124"/>
  <c r="J124"/>
  <c r="K124"/>
  <c r="D124"/>
  <c r="E449"/>
  <c r="F449"/>
  <c r="G449"/>
  <c r="H449"/>
  <c r="I449"/>
  <c r="J449"/>
  <c r="K449"/>
  <c r="D449"/>
  <c r="E462"/>
  <c r="F462"/>
  <c r="G462"/>
  <c r="H462"/>
  <c r="I462"/>
  <c r="J462"/>
  <c r="K462"/>
  <c r="D462"/>
  <c r="E347"/>
  <c r="F347"/>
  <c r="G347"/>
  <c r="H347"/>
  <c r="I347"/>
  <c r="J347"/>
  <c r="K347"/>
  <c r="D347"/>
  <c r="E283"/>
  <c r="F283"/>
  <c r="G283"/>
  <c r="H283"/>
  <c r="I283"/>
  <c r="J283"/>
  <c r="K283"/>
  <c r="D283"/>
  <c r="E261"/>
  <c r="F261"/>
  <c r="G261"/>
  <c r="H261"/>
  <c r="I261"/>
  <c r="J261"/>
  <c r="K261"/>
  <c r="D261"/>
  <c r="E67"/>
  <c r="F67"/>
  <c r="G67"/>
  <c r="H67"/>
  <c r="I67"/>
  <c r="J67"/>
  <c r="K67"/>
  <c r="D67"/>
  <c r="J502" l="1"/>
  <c r="J503" s="1"/>
  <c r="K502"/>
  <c r="D463"/>
  <c r="D464" s="1"/>
  <c r="L497"/>
  <c r="L502" s="1"/>
  <c r="L503" s="1"/>
  <c r="J463"/>
  <c r="J464" s="1"/>
  <c r="F463"/>
  <c r="F464" s="1"/>
  <c r="G463"/>
  <c r="G464" s="1"/>
  <c r="G503" s="1"/>
  <c r="L283"/>
  <c r="K463"/>
  <c r="K464" s="1"/>
  <c r="I463"/>
  <c r="I464" s="1"/>
  <c r="I503" s="1"/>
  <c r="E463"/>
  <c r="E464" s="1"/>
  <c r="E503" s="1"/>
  <c r="H463"/>
  <c r="H464" s="1"/>
  <c r="L67"/>
  <c r="L449"/>
  <c r="L261"/>
  <c r="L347"/>
  <c r="K397"/>
  <c r="L397" s="1"/>
  <c r="K241"/>
  <c r="L241" s="1"/>
  <c r="K253"/>
  <c r="K248"/>
  <c r="K238"/>
  <c r="K45"/>
  <c r="L45" s="1"/>
  <c r="K361"/>
  <c r="K362" s="1"/>
  <c r="K354"/>
  <c r="K355" s="1"/>
  <c r="K356" s="1"/>
  <c r="K339"/>
  <c r="K334"/>
  <c r="K329"/>
  <c r="K317"/>
  <c r="K311"/>
  <c r="K304"/>
  <c r="K299"/>
  <c r="K292"/>
  <c r="K275"/>
  <c r="K268"/>
  <c r="K269" s="1"/>
  <c r="K224"/>
  <c r="K219"/>
  <c r="K214"/>
  <c r="K206"/>
  <c r="K200"/>
  <c r="K194"/>
  <c r="K188"/>
  <c r="K170"/>
  <c r="K162"/>
  <c r="K156"/>
  <c r="K149"/>
  <c r="K142"/>
  <c r="K135"/>
  <c r="K56"/>
  <c r="K42"/>
  <c r="K35"/>
  <c r="K28"/>
  <c r="K118"/>
  <c r="K109"/>
  <c r="K102"/>
  <c r="K95"/>
  <c r="K88"/>
  <c r="K81"/>
  <c r="K380"/>
  <c r="K375"/>
  <c r="K371"/>
  <c r="K388"/>
  <c r="K389" s="1"/>
  <c r="K430"/>
  <c r="K423"/>
  <c r="K416"/>
  <c r="K407"/>
  <c r="K439"/>
  <c r="K440" s="1"/>
  <c r="I439"/>
  <c r="I440" s="1"/>
  <c r="H439"/>
  <c r="H440" s="1"/>
  <c r="G439"/>
  <c r="G440" s="1"/>
  <c r="F439"/>
  <c r="F440" s="1"/>
  <c r="E439"/>
  <c r="E440" s="1"/>
  <c r="D439"/>
  <c r="D440" s="1"/>
  <c r="I430"/>
  <c r="I423"/>
  <c r="I416"/>
  <c r="I407"/>
  <c r="I400"/>
  <c r="H430"/>
  <c r="H423"/>
  <c r="H416"/>
  <c r="H407"/>
  <c r="H400"/>
  <c r="G430"/>
  <c r="G423"/>
  <c r="G416"/>
  <c r="G407"/>
  <c r="G400"/>
  <c r="F430"/>
  <c r="E430"/>
  <c r="D430"/>
  <c r="F423"/>
  <c r="E423"/>
  <c r="E416"/>
  <c r="E407"/>
  <c r="E400"/>
  <c r="D423"/>
  <c r="F416"/>
  <c r="D416"/>
  <c r="F407"/>
  <c r="F400"/>
  <c r="D407"/>
  <c r="D400"/>
  <c r="I388"/>
  <c r="I389" s="1"/>
  <c r="H388"/>
  <c r="H389" s="1"/>
  <c r="G388"/>
  <c r="G389" s="1"/>
  <c r="F388"/>
  <c r="F389" s="1"/>
  <c r="E388"/>
  <c r="E389" s="1"/>
  <c r="D388"/>
  <c r="D389" s="1"/>
  <c r="I380"/>
  <c r="H380"/>
  <c r="H375"/>
  <c r="H371"/>
  <c r="G380"/>
  <c r="F380"/>
  <c r="E380"/>
  <c r="E375"/>
  <c r="E371"/>
  <c r="D380"/>
  <c r="I375"/>
  <c r="G375"/>
  <c r="F375"/>
  <c r="D375"/>
  <c r="D371"/>
  <c r="I371"/>
  <c r="G371"/>
  <c r="F371"/>
  <c r="I361"/>
  <c r="I362" s="1"/>
  <c r="H361"/>
  <c r="H362" s="1"/>
  <c r="G361"/>
  <c r="G362" s="1"/>
  <c r="F361"/>
  <c r="F362" s="1"/>
  <c r="E361"/>
  <c r="E362" s="1"/>
  <c r="D361"/>
  <c r="D362" s="1"/>
  <c r="I354"/>
  <c r="I355" s="1"/>
  <c r="I356" s="1"/>
  <c r="H354"/>
  <c r="H355" s="1"/>
  <c r="H356" s="1"/>
  <c r="G354"/>
  <c r="G355" s="1"/>
  <c r="G356" s="1"/>
  <c r="F354"/>
  <c r="F355" s="1"/>
  <c r="F356" s="1"/>
  <c r="E354"/>
  <c r="E355" s="1"/>
  <c r="E356" s="1"/>
  <c r="D354"/>
  <c r="D355" s="1"/>
  <c r="D356" s="1"/>
  <c r="I339"/>
  <c r="I334"/>
  <c r="I329"/>
  <c r="H339"/>
  <c r="G339"/>
  <c r="G334"/>
  <c r="G329"/>
  <c r="F339"/>
  <c r="E339"/>
  <c r="E334"/>
  <c r="E329"/>
  <c r="D339"/>
  <c r="H334"/>
  <c r="F334"/>
  <c r="D334"/>
  <c r="H329"/>
  <c r="F329"/>
  <c r="D329"/>
  <c r="I317"/>
  <c r="H317"/>
  <c r="G317"/>
  <c r="F317"/>
  <c r="E317"/>
  <c r="E311"/>
  <c r="E304"/>
  <c r="E299"/>
  <c r="E292"/>
  <c r="D317"/>
  <c r="I311"/>
  <c r="H311"/>
  <c r="G311"/>
  <c r="F311"/>
  <c r="D311"/>
  <c r="I304"/>
  <c r="H304"/>
  <c r="G304"/>
  <c r="F304"/>
  <c r="D304"/>
  <c r="I299"/>
  <c r="H299"/>
  <c r="G299"/>
  <c r="F299"/>
  <c r="D299"/>
  <c r="I292"/>
  <c r="H292"/>
  <c r="G292"/>
  <c r="F292"/>
  <c r="D292"/>
  <c r="I275"/>
  <c r="H275"/>
  <c r="G275"/>
  <c r="F275"/>
  <c r="E275"/>
  <c r="D275"/>
  <c r="I268"/>
  <c r="I269" s="1"/>
  <c r="H268"/>
  <c r="H269" s="1"/>
  <c r="G268"/>
  <c r="G269" s="1"/>
  <c r="F268"/>
  <c r="F269" s="1"/>
  <c r="E268"/>
  <c r="E269" s="1"/>
  <c r="D268"/>
  <c r="D269" s="1"/>
  <c r="I253"/>
  <c r="H253"/>
  <c r="G253"/>
  <c r="F253"/>
  <c r="E253"/>
  <c r="D253"/>
  <c r="I248"/>
  <c r="H248"/>
  <c r="G248"/>
  <c r="G243"/>
  <c r="G238"/>
  <c r="F248"/>
  <c r="E248"/>
  <c r="D248"/>
  <c r="I243"/>
  <c r="H243"/>
  <c r="F243"/>
  <c r="E243"/>
  <c r="E238"/>
  <c r="D243"/>
  <c r="I238"/>
  <c r="H238"/>
  <c r="F238"/>
  <c r="D238"/>
  <c r="I224"/>
  <c r="I219"/>
  <c r="I214"/>
  <c r="H224"/>
  <c r="H219"/>
  <c r="H214"/>
  <c r="G224"/>
  <c r="F224"/>
  <c r="E224"/>
  <c r="D224"/>
  <c r="D219"/>
  <c r="D214"/>
  <c r="G219"/>
  <c r="G214"/>
  <c r="F219"/>
  <c r="E219"/>
  <c r="F214"/>
  <c r="E214"/>
  <c r="I206"/>
  <c r="I200"/>
  <c r="I194"/>
  <c r="I188"/>
  <c r="H206"/>
  <c r="G206"/>
  <c r="F206"/>
  <c r="E206"/>
  <c r="D206"/>
  <c r="H200"/>
  <c r="G200"/>
  <c r="G194"/>
  <c r="G188"/>
  <c r="F200"/>
  <c r="F194"/>
  <c r="F188"/>
  <c r="E200"/>
  <c r="E194"/>
  <c r="E188"/>
  <c r="D200"/>
  <c r="D194"/>
  <c r="D188"/>
  <c r="H194"/>
  <c r="H188"/>
  <c r="I170"/>
  <c r="H170"/>
  <c r="G170"/>
  <c r="F170"/>
  <c r="E170"/>
  <c r="D170"/>
  <c r="I162"/>
  <c r="I156"/>
  <c r="I149"/>
  <c r="I142"/>
  <c r="I135"/>
  <c r="H162"/>
  <c r="G162"/>
  <c r="F162"/>
  <c r="E162"/>
  <c r="E156"/>
  <c r="E149"/>
  <c r="E142"/>
  <c r="E135"/>
  <c r="D162"/>
  <c r="H156"/>
  <c r="G156"/>
  <c r="G149"/>
  <c r="G142"/>
  <c r="G135"/>
  <c r="F156"/>
  <c r="D156"/>
  <c r="H149"/>
  <c r="F149"/>
  <c r="D149"/>
  <c r="H142"/>
  <c r="F142"/>
  <c r="D142"/>
  <c r="H135"/>
  <c r="F135"/>
  <c r="D135"/>
  <c r="I118"/>
  <c r="H118"/>
  <c r="G118"/>
  <c r="F118"/>
  <c r="E118"/>
  <c r="D118"/>
  <c r="D109"/>
  <c r="D102"/>
  <c r="D95"/>
  <c r="D88"/>
  <c r="D81"/>
  <c r="I109"/>
  <c r="I102"/>
  <c r="I95"/>
  <c r="I88"/>
  <c r="I81"/>
  <c r="H109"/>
  <c r="G109"/>
  <c r="F109"/>
  <c r="E109"/>
  <c r="H102"/>
  <c r="G102"/>
  <c r="G95"/>
  <c r="G88"/>
  <c r="G81"/>
  <c r="F102"/>
  <c r="E102"/>
  <c r="E95"/>
  <c r="E88"/>
  <c r="E81"/>
  <c r="H95"/>
  <c r="F95"/>
  <c r="H88"/>
  <c r="F88"/>
  <c r="H81"/>
  <c r="F81"/>
  <c r="I56"/>
  <c r="I49"/>
  <c r="I42"/>
  <c r="I35"/>
  <c r="I28"/>
  <c r="H56"/>
  <c r="G56"/>
  <c r="F56"/>
  <c r="E56"/>
  <c r="E49"/>
  <c r="E42"/>
  <c r="E35"/>
  <c r="E28"/>
  <c r="D56"/>
  <c r="H49"/>
  <c r="H42"/>
  <c r="H35"/>
  <c r="H28"/>
  <c r="G49"/>
  <c r="F49"/>
  <c r="F42"/>
  <c r="F35"/>
  <c r="F28"/>
  <c r="D49"/>
  <c r="G42"/>
  <c r="D42"/>
  <c r="G35"/>
  <c r="D35"/>
  <c r="D28"/>
  <c r="G28"/>
  <c r="L375"/>
  <c r="L361"/>
  <c r="L362" s="1"/>
  <c r="L214"/>
  <c r="J81"/>
  <c r="J388"/>
  <c r="J389" s="1"/>
  <c r="J400"/>
  <c r="J118"/>
  <c r="J380"/>
  <c r="J375"/>
  <c r="J371"/>
  <c r="J361"/>
  <c r="J362" s="1"/>
  <c r="J354"/>
  <c r="J355" s="1"/>
  <c r="J356" s="1"/>
  <c r="J339"/>
  <c r="J334"/>
  <c r="J329"/>
  <c r="J317"/>
  <c r="J311"/>
  <c r="J304"/>
  <c r="J299"/>
  <c r="J292"/>
  <c r="J275"/>
  <c r="J268"/>
  <c r="J269" s="1"/>
  <c r="J253"/>
  <c r="J248"/>
  <c r="J243"/>
  <c r="J238"/>
  <c r="J224"/>
  <c r="J219"/>
  <c r="J214"/>
  <c r="J206"/>
  <c r="J194"/>
  <c r="J200"/>
  <c r="J188"/>
  <c r="J170"/>
  <c r="J162"/>
  <c r="J135"/>
  <c r="J142"/>
  <c r="J149"/>
  <c r="J156"/>
  <c r="J56"/>
  <c r="J49"/>
  <c r="J42"/>
  <c r="J35"/>
  <c r="J28"/>
  <c r="J109"/>
  <c r="J102"/>
  <c r="J95"/>
  <c r="J88"/>
  <c r="J407"/>
  <c r="J416"/>
  <c r="J423"/>
  <c r="J430"/>
  <c r="J439"/>
  <c r="F431" l="1"/>
  <c r="D431"/>
  <c r="H431"/>
  <c r="K431"/>
  <c r="J431"/>
  <c r="E431"/>
  <c r="G431"/>
  <c r="I431"/>
  <c r="K503"/>
  <c r="K504" s="1"/>
  <c r="L463"/>
  <c r="L464" s="1"/>
  <c r="E225"/>
  <c r="E226" s="1"/>
  <c r="G225"/>
  <c r="G226" s="1"/>
  <c r="I225"/>
  <c r="I226" s="1"/>
  <c r="J225"/>
  <c r="J226" s="1"/>
  <c r="D225"/>
  <c r="D226" s="1"/>
  <c r="F225"/>
  <c r="F226" s="1"/>
  <c r="H225"/>
  <c r="H226" s="1"/>
  <c r="K225"/>
  <c r="K226" s="1"/>
  <c r="J440"/>
  <c r="K49"/>
  <c r="K57" s="1"/>
  <c r="K58" s="1"/>
  <c r="L49"/>
  <c r="K243"/>
  <c r="K254" s="1"/>
  <c r="K255" s="1"/>
  <c r="L243"/>
  <c r="H254"/>
  <c r="H255" s="1"/>
  <c r="L400"/>
  <c r="H163"/>
  <c r="H171" s="1"/>
  <c r="I381"/>
  <c r="I382" s="1"/>
  <c r="I390" s="1"/>
  <c r="D408"/>
  <c r="L462"/>
  <c r="G57"/>
  <c r="G58" s="1"/>
  <c r="D163"/>
  <c r="D171" s="1"/>
  <c r="L423"/>
  <c r="E57"/>
  <c r="E58" s="1"/>
  <c r="F408"/>
  <c r="J276"/>
  <c r="L102"/>
  <c r="L200"/>
  <c r="E276"/>
  <c r="G276"/>
  <c r="I276"/>
  <c r="G110"/>
  <c r="G119" s="1"/>
  <c r="D276"/>
  <c r="F276"/>
  <c r="H276"/>
  <c r="F318"/>
  <c r="F319" s="1"/>
  <c r="E408"/>
  <c r="K276"/>
  <c r="J318"/>
  <c r="J319" s="1"/>
  <c r="G381"/>
  <c r="G382" s="1"/>
  <c r="G390" s="1"/>
  <c r="F381"/>
  <c r="F382" s="1"/>
  <c r="F390" s="1"/>
  <c r="K318"/>
  <c r="K319" s="1"/>
  <c r="L28"/>
  <c r="L194"/>
  <c r="K381"/>
  <c r="K382" s="1"/>
  <c r="K390" s="1"/>
  <c r="G163"/>
  <c r="G171" s="1"/>
  <c r="J381"/>
  <c r="J382" s="1"/>
  <c r="J390" s="1"/>
  <c r="L56"/>
  <c r="L95"/>
  <c r="L109"/>
  <c r="L149"/>
  <c r="L162"/>
  <c r="L170"/>
  <c r="L188"/>
  <c r="L206"/>
  <c r="L248"/>
  <c r="L268"/>
  <c r="L269" s="1"/>
  <c r="L299"/>
  <c r="L311"/>
  <c r="L339"/>
  <c r="H340"/>
  <c r="H341" s="1"/>
  <c r="D381"/>
  <c r="D382" s="1"/>
  <c r="D390" s="1"/>
  <c r="K340"/>
  <c r="K341" s="1"/>
  <c r="J340"/>
  <c r="J341" s="1"/>
  <c r="J504"/>
  <c r="J254"/>
  <c r="J255" s="1"/>
  <c r="L219"/>
  <c r="L224"/>
  <c r="L275"/>
  <c r="L317"/>
  <c r="L334"/>
  <c r="L407"/>
  <c r="L430"/>
  <c r="L439"/>
  <c r="L440" s="1"/>
  <c r="F163"/>
  <c r="F171" s="1"/>
  <c r="E163"/>
  <c r="E171" s="1"/>
  <c r="D254"/>
  <c r="D255" s="1"/>
  <c r="G318"/>
  <c r="G319" s="1"/>
  <c r="D318"/>
  <c r="D319" s="1"/>
  <c r="D340"/>
  <c r="D341" s="1"/>
  <c r="F340"/>
  <c r="F341" s="1"/>
  <c r="L35"/>
  <c r="F110"/>
  <c r="F119" s="1"/>
  <c r="D207"/>
  <c r="D208" s="1"/>
  <c r="K110"/>
  <c r="K119" s="1"/>
  <c r="I504"/>
  <c r="H408"/>
  <c r="H318"/>
  <c r="H319" s="1"/>
  <c r="I318"/>
  <c r="I319" s="1"/>
  <c r="H207"/>
  <c r="H208" s="1"/>
  <c r="H110"/>
  <c r="H119" s="1"/>
  <c r="I57"/>
  <c r="I58" s="1"/>
  <c r="K400"/>
  <c r="K408" s="1"/>
  <c r="F57"/>
  <c r="F58" s="1"/>
  <c r="J110"/>
  <c r="J119" s="1"/>
  <c r="L42"/>
  <c r="L81"/>
  <c r="L88"/>
  <c r="L118"/>
  <c r="L354"/>
  <c r="L355" s="1"/>
  <c r="L356" s="1"/>
  <c r="L416"/>
  <c r="E110"/>
  <c r="E119" s="1"/>
  <c r="I110"/>
  <c r="I119" s="1"/>
  <c r="I163"/>
  <c r="I171" s="1"/>
  <c r="G207"/>
  <c r="G208" s="1"/>
  <c r="F207"/>
  <c r="F208" s="1"/>
  <c r="F254"/>
  <c r="F255" s="1"/>
  <c r="E340"/>
  <c r="E341" s="1"/>
  <c r="G340"/>
  <c r="G341" s="1"/>
  <c r="I340"/>
  <c r="I341" s="1"/>
  <c r="E381"/>
  <c r="E382" s="1"/>
  <c r="E390" s="1"/>
  <c r="E504"/>
  <c r="G254"/>
  <c r="G255" s="1"/>
  <c r="J408"/>
  <c r="L135"/>
  <c r="L156"/>
  <c r="L292"/>
  <c r="L329"/>
  <c r="E207"/>
  <c r="E208" s="1"/>
  <c r="I207"/>
  <c r="I208" s="1"/>
  <c r="E318"/>
  <c r="E319" s="1"/>
  <c r="G504"/>
  <c r="J163"/>
  <c r="J171" s="1"/>
  <c r="J57"/>
  <c r="J58" s="1"/>
  <c r="J207"/>
  <c r="J208" s="1"/>
  <c r="L142"/>
  <c r="L238"/>
  <c r="L253"/>
  <c r="L304"/>
  <c r="L371"/>
  <c r="L380"/>
  <c r="L388"/>
  <c r="L389" s="1"/>
  <c r="D57"/>
  <c r="D58" s="1"/>
  <c r="H57"/>
  <c r="H58" s="1"/>
  <c r="D110"/>
  <c r="D119" s="1"/>
  <c r="E254"/>
  <c r="E255" s="1"/>
  <c r="I254"/>
  <c r="I255" s="1"/>
  <c r="H381"/>
  <c r="H382" s="1"/>
  <c r="H390" s="1"/>
  <c r="G408"/>
  <c r="I408"/>
  <c r="F504"/>
  <c r="K163"/>
  <c r="K171" s="1"/>
  <c r="K207"/>
  <c r="K208" s="1"/>
  <c r="D504"/>
  <c r="H504"/>
  <c r="L431" l="1"/>
  <c r="D441"/>
  <c r="E441"/>
  <c r="I441"/>
  <c r="G441"/>
  <c r="H441"/>
  <c r="F441"/>
  <c r="K441"/>
  <c r="J441"/>
  <c r="L225"/>
  <c r="L226" s="1"/>
  <c r="L408"/>
  <c r="L254"/>
  <c r="L255" s="1"/>
  <c r="L504"/>
  <c r="F12" s="1"/>
  <c r="L318"/>
  <c r="L319" s="1"/>
  <c r="L276"/>
  <c r="L340"/>
  <c r="L341" s="1"/>
  <c r="L207"/>
  <c r="L208" s="1"/>
  <c r="H363"/>
  <c r="D363"/>
  <c r="L57"/>
  <c r="L58" s="1"/>
  <c r="L381"/>
  <c r="L382" s="1"/>
  <c r="L390" s="1"/>
  <c r="J363"/>
  <c r="F363"/>
  <c r="G363"/>
  <c r="E363"/>
  <c r="L163"/>
  <c r="L171" s="1"/>
  <c r="L110"/>
  <c r="L119" s="1"/>
  <c r="I363"/>
  <c r="K363"/>
  <c r="L441" l="1"/>
  <c r="F442"/>
  <c r="F505" s="1"/>
  <c r="K442"/>
  <c r="K505" s="1"/>
  <c r="G442"/>
  <c r="G505" s="1"/>
  <c r="D442"/>
  <c r="D505" s="1"/>
  <c r="E442"/>
  <c r="E505" s="1"/>
  <c r="H442"/>
  <c r="H505" s="1"/>
  <c r="J442"/>
  <c r="J505" s="1"/>
  <c r="L363"/>
  <c r="I442"/>
  <c r="I505" s="1"/>
  <c r="L442" l="1"/>
  <c r="E12" s="1"/>
  <c r="G12" l="1"/>
  <c r="L505"/>
</calcChain>
</file>

<file path=xl/sharedStrings.xml><?xml version="1.0" encoding="utf-8"?>
<sst xmlns="http://schemas.openxmlformats.org/spreadsheetml/2006/main" count="812" uniqueCount="391">
  <si>
    <t>DEMAND NO. 2</t>
  </si>
  <si>
    <t>ANIMAL HUSBANDRY, LIVESTOCK, FISHERIES AND VETERINARY SERVICES</t>
  </si>
  <si>
    <t>Animal Husbandry</t>
  </si>
  <si>
    <t>Dairy Development</t>
  </si>
  <si>
    <t>(a) Capital Account of Agriculture and Allied Activities</t>
  </si>
  <si>
    <t>Capital Outlay on Animal Husbandry</t>
  </si>
  <si>
    <t>Capital</t>
  </si>
  <si>
    <t>Voted</t>
  </si>
  <si>
    <t>Actuals</t>
  </si>
  <si>
    <t>Budget Estimate</t>
  </si>
  <si>
    <t>Revised Estimate</t>
  </si>
  <si>
    <t>Major /Sub-Major/Minor/Sub/Detailed Heads</t>
  </si>
  <si>
    <t>Plan</t>
  </si>
  <si>
    <t>Non-Plan</t>
  </si>
  <si>
    <t>Total</t>
  </si>
  <si>
    <t>REVENUE SECTION</t>
  </si>
  <si>
    <t>M.H.</t>
  </si>
  <si>
    <t>Administration</t>
  </si>
  <si>
    <t>Head Office Establishment</t>
  </si>
  <si>
    <t>60.44.01</t>
  </si>
  <si>
    <t>Salaries</t>
  </si>
  <si>
    <t>60.44.11</t>
  </si>
  <si>
    <t>Travel Expenses</t>
  </si>
  <si>
    <t>60.44.13</t>
  </si>
  <si>
    <t>Office Expenses</t>
  </si>
  <si>
    <t>Rent, Rates and Taxes</t>
  </si>
  <si>
    <t>Other Charges</t>
  </si>
  <si>
    <t>60.44.51</t>
  </si>
  <si>
    <t>Motor Vehicles</t>
  </si>
  <si>
    <t>East District</t>
  </si>
  <si>
    <t>60.45.01</t>
  </si>
  <si>
    <t>60.45.11</t>
  </si>
  <si>
    <t>60.45.13</t>
  </si>
  <si>
    <t>60.45.14</t>
  </si>
  <si>
    <t>West District</t>
  </si>
  <si>
    <t>60.46.01</t>
  </si>
  <si>
    <t>60.46.11</t>
  </si>
  <si>
    <t>60.46.13</t>
  </si>
  <si>
    <t>North District</t>
  </si>
  <si>
    <t>60.47.01</t>
  </si>
  <si>
    <t>60.47.11</t>
  </si>
  <si>
    <t>60.47.13</t>
  </si>
  <si>
    <t>60.47.14</t>
  </si>
  <si>
    <t>South District</t>
  </si>
  <si>
    <t>60.48.01</t>
  </si>
  <si>
    <t>60.48.11</t>
  </si>
  <si>
    <t>60.48.13</t>
  </si>
  <si>
    <t>60.48.14</t>
  </si>
  <si>
    <t>Veterinary Services &amp; Animal Health</t>
  </si>
  <si>
    <t>Veterinary Hospitals &amp; Dispensaries</t>
  </si>
  <si>
    <t>61.44.01</t>
  </si>
  <si>
    <t>61.44.02</t>
  </si>
  <si>
    <t>Wages</t>
  </si>
  <si>
    <t>61.44.11</t>
  </si>
  <si>
    <t>61.44.13</t>
  </si>
  <si>
    <t>61.44.21</t>
  </si>
  <si>
    <t>Minor Works</t>
  </si>
  <si>
    <t>61.45.01</t>
  </si>
  <si>
    <t>61.45.02</t>
  </si>
  <si>
    <t>61.45.11</t>
  </si>
  <si>
    <t>61.45.13</t>
  </si>
  <si>
    <t>61.46.01</t>
  </si>
  <si>
    <t>61.46.02</t>
  </si>
  <si>
    <t>61.46.11</t>
  </si>
  <si>
    <t>61.46.13</t>
  </si>
  <si>
    <t>61.47.01</t>
  </si>
  <si>
    <t>61.47.02</t>
  </si>
  <si>
    <t>61.47.11</t>
  </si>
  <si>
    <t>61.47.13</t>
  </si>
  <si>
    <t>61.48.01</t>
  </si>
  <si>
    <t>61.48.02</t>
  </si>
  <si>
    <t>61.48.11</t>
  </si>
  <si>
    <t>61.48.13</t>
  </si>
  <si>
    <t>62.00.84</t>
  </si>
  <si>
    <t>Veterinary Council (50:50%CSS)</t>
  </si>
  <si>
    <t>62.00.85</t>
  </si>
  <si>
    <t>Cattle and Buffalo Development</t>
  </si>
  <si>
    <t>Intensive Cattle Development</t>
  </si>
  <si>
    <t>63.44.01</t>
  </si>
  <si>
    <t>63.44.11</t>
  </si>
  <si>
    <t>63.44.13</t>
  </si>
  <si>
    <t>63.45.01</t>
  </si>
  <si>
    <t>63.45.02</t>
  </si>
  <si>
    <t>63.45.11</t>
  </si>
  <si>
    <t>63.45.13</t>
  </si>
  <si>
    <t>63.46.01</t>
  </si>
  <si>
    <t>63.46.02</t>
  </si>
  <si>
    <t>63.46.11</t>
  </si>
  <si>
    <t>63.46.13</t>
  </si>
  <si>
    <t>63.47.01</t>
  </si>
  <si>
    <t>63.47.02</t>
  </si>
  <si>
    <t>63.47.11</t>
  </si>
  <si>
    <t>63.47.13</t>
  </si>
  <si>
    <t>63.48.01</t>
  </si>
  <si>
    <t>63.48.11</t>
  </si>
  <si>
    <t>63.48.13</t>
  </si>
  <si>
    <t>Livestock Farm, Karfectar</t>
  </si>
  <si>
    <t>67.00.01</t>
  </si>
  <si>
    <t>67.00.02</t>
  </si>
  <si>
    <t>67.00.11</t>
  </si>
  <si>
    <t>67.00.13</t>
  </si>
  <si>
    <t>Supplies &amp; Materials</t>
  </si>
  <si>
    <t>Poultry Development</t>
  </si>
  <si>
    <t>Intensive Poultry Development</t>
  </si>
  <si>
    <t>68.44.01</t>
  </si>
  <si>
    <t>68.44.11</t>
  </si>
  <si>
    <t>68.44.13</t>
  </si>
  <si>
    <t>68.44.85</t>
  </si>
  <si>
    <t>68.45.01</t>
  </si>
  <si>
    <t>68.45.11</t>
  </si>
  <si>
    <t>68.45.13</t>
  </si>
  <si>
    <t>68.47.01</t>
  </si>
  <si>
    <t>68.47.11</t>
  </si>
  <si>
    <t>68.47.13</t>
  </si>
  <si>
    <t>68.48.01</t>
  </si>
  <si>
    <t>68.48.11</t>
  </si>
  <si>
    <t>68.48.13</t>
  </si>
  <si>
    <t>Sheep and Wool Development</t>
  </si>
  <si>
    <t>Extension of Sheep Breeding Centres</t>
  </si>
  <si>
    <t>69.45.11</t>
  </si>
  <si>
    <t>69.46.01</t>
  </si>
  <si>
    <t>69.46.11</t>
  </si>
  <si>
    <t>69.47.01</t>
  </si>
  <si>
    <t>69.47.11</t>
  </si>
  <si>
    <t>Intensive Piggery development</t>
  </si>
  <si>
    <t>70.44.01</t>
  </si>
  <si>
    <t>70.44.11</t>
  </si>
  <si>
    <t>70.44.76</t>
  </si>
  <si>
    <t>Piggery Development (Ralong)</t>
  </si>
  <si>
    <t>70.44.77</t>
  </si>
  <si>
    <t>Piggery Development (Gyalshing)</t>
  </si>
  <si>
    <t>70.45.01</t>
  </si>
  <si>
    <t>70.45.11</t>
  </si>
  <si>
    <t>70.46.01</t>
  </si>
  <si>
    <t>70.46.11</t>
  </si>
  <si>
    <t>70.48.01</t>
  </si>
  <si>
    <t>70.48.11</t>
  </si>
  <si>
    <t>Intensive Piggery Development</t>
  </si>
  <si>
    <t>Piggery Development</t>
  </si>
  <si>
    <t>Other Live Stock Development</t>
  </si>
  <si>
    <t>Goat Breeding</t>
  </si>
  <si>
    <t>Goat Farm, Mangalbarey</t>
  </si>
  <si>
    <t>Other Livestock Breeding</t>
  </si>
  <si>
    <t>Fodder and Feed Development</t>
  </si>
  <si>
    <t>Pasture Development</t>
  </si>
  <si>
    <t>73.44.01</t>
  </si>
  <si>
    <t>73.45.01</t>
  </si>
  <si>
    <t>73.45.02</t>
  </si>
  <si>
    <t>73.45.11</t>
  </si>
  <si>
    <t>73.45.13</t>
  </si>
  <si>
    <t>73.46.01</t>
  </si>
  <si>
    <t>73.46.02</t>
  </si>
  <si>
    <t>73.47.01</t>
  </si>
  <si>
    <t>73.47.02</t>
  </si>
  <si>
    <t>73.47.11</t>
  </si>
  <si>
    <t>73.47.13</t>
  </si>
  <si>
    <t>73.48.01</t>
  </si>
  <si>
    <t>73.48.11</t>
  </si>
  <si>
    <t>73.48.13</t>
  </si>
  <si>
    <t>Extension and Training</t>
  </si>
  <si>
    <t>Farmer's Training &amp; Extension Programme</t>
  </si>
  <si>
    <t>74.44.01</t>
  </si>
  <si>
    <t>74.44.11</t>
  </si>
  <si>
    <t>74.44.50</t>
  </si>
  <si>
    <t>Other Charges (Shows, exhibition)</t>
  </si>
  <si>
    <t>74.46.01</t>
  </si>
  <si>
    <t>74.46.11</t>
  </si>
  <si>
    <t>74.48.01</t>
  </si>
  <si>
    <t>74.48.11</t>
  </si>
  <si>
    <t>Census, Survey and Investigation</t>
  </si>
  <si>
    <t>75.44.01</t>
  </si>
  <si>
    <t>75.44.93</t>
  </si>
  <si>
    <t>Other Expenditure</t>
  </si>
  <si>
    <t>76.00.27</t>
  </si>
  <si>
    <t>60.44.02</t>
  </si>
  <si>
    <t>60.47.02</t>
  </si>
  <si>
    <t>Dairy Development Projects</t>
  </si>
  <si>
    <t>Dairy Projects</t>
  </si>
  <si>
    <t>Fisheries</t>
  </si>
  <si>
    <t>Establishment</t>
  </si>
  <si>
    <t>60.00.01</t>
  </si>
  <si>
    <t>60.00.11</t>
  </si>
  <si>
    <t>60.00.13</t>
  </si>
  <si>
    <t>60.00.27</t>
  </si>
  <si>
    <t>Direction and Administration</t>
  </si>
  <si>
    <t>Inland Fisheries</t>
  </si>
  <si>
    <t>Trout Fish Seed</t>
  </si>
  <si>
    <t>61.00.01</t>
  </si>
  <si>
    <t>61.00.11</t>
  </si>
  <si>
    <t>61.00.13</t>
  </si>
  <si>
    <t>61.00.27</t>
  </si>
  <si>
    <t>Carps and Cat Fish Seed Production</t>
  </si>
  <si>
    <t>62.00.01</t>
  </si>
  <si>
    <t>62.00.11</t>
  </si>
  <si>
    <t>62.00.13</t>
  </si>
  <si>
    <t>62.00.27</t>
  </si>
  <si>
    <t>Conservation of Reverine Fisheries</t>
  </si>
  <si>
    <t>63.00.01</t>
  </si>
  <si>
    <t>63.00.11</t>
  </si>
  <si>
    <t>63.00.13</t>
  </si>
  <si>
    <t>63.00.27</t>
  </si>
  <si>
    <t>CAPITAL SECTION</t>
  </si>
  <si>
    <t>Capital Outlay on  Animal Husbandry</t>
  </si>
  <si>
    <t>Veterinary Services and Animal Health</t>
  </si>
  <si>
    <t>44</t>
  </si>
  <si>
    <t>Capital Outlay on Fisheries</t>
  </si>
  <si>
    <t>62.00.86</t>
  </si>
  <si>
    <t>60.45.27</t>
  </si>
  <si>
    <t>Rabies Control Programme</t>
  </si>
  <si>
    <t>Clean Milk Production (Central Plan)</t>
  </si>
  <si>
    <t>62.00.83</t>
  </si>
  <si>
    <t>61.44.53</t>
  </si>
  <si>
    <t>00.00.82</t>
  </si>
  <si>
    <t>Rinderpest Eradication Programme 
(100% CSS)</t>
  </si>
  <si>
    <t>Undertaking Quinquennial Census
(100% CSS)</t>
  </si>
  <si>
    <t>Development of Inland Fisheries and Aquaculture (75:25% CSS)</t>
  </si>
  <si>
    <t>II. Details of the estimates and the heads under which this grant will be accounted for:</t>
  </si>
  <si>
    <t>Assistance for Poultry Development                       (100% CSS)</t>
  </si>
  <si>
    <t>Revenue</t>
  </si>
  <si>
    <t>Rent Rates &amp; Taxes</t>
  </si>
  <si>
    <t>Fisheries Statistics (100% CSS)</t>
  </si>
  <si>
    <t>82.00.02</t>
  </si>
  <si>
    <t>60.46.14</t>
  </si>
  <si>
    <t>00.00.75</t>
  </si>
  <si>
    <t>Animal Diseases Surveillance 
(75:25%CSS)</t>
  </si>
  <si>
    <t>Prevention and Control of Animal 
Diseases</t>
  </si>
  <si>
    <t>C - Economic Services (a) Agriculture and Allied Activities</t>
  </si>
  <si>
    <t>C - Capital Accounts of Economic Services</t>
  </si>
  <si>
    <t>73.44.88</t>
  </si>
  <si>
    <t>Slaughter House, Majitar</t>
  </si>
  <si>
    <t>Slaughter House,  Majitar</t>
  </si>
  <si>
    <t>Administrative Investigation and 
Statistics</t>
  </si>
  <si>
    <t>68.44.88</t>
  </si>
  <si>
    <t>72.00.89</t>
  </si>
  <si>
    <t>Conservation of Threatened Breeds of Banpala Sheep in Sikkim (100% CSS)</t>
  </si>
  <si>
    <t>74.44.72</t>
  </si>
  <si>
    <t>Establishment of Regional Veterinary Training Centre (NEC)</t>
  </si>
  <si>
    <t>68.44.90</t>
  </si>
  <si>
    <t xml:space="preserve">Poultry Mission </t>
  </si>
  <si>
    <t>00.00.84</t>
  </si>
  <si>
    <t xml:space="preserve">Construction of Fish Pond </t>
  </si>
  <si>
    <t>71.61.81</t>
  </si>
  <si>
    <t>72.00.90</t>
  </si>
  <si>
    <t>Strengthening of Angora Rabbit Farm at Rabum, Chungthang ( 100% CSS)</t>
  </si>
  <si>
    <t>Strengthening of Goat Farm at Mangalbaria 
(100% CSS)</t>
  </si>
  <si>
    <t>Fodder Development Programme
(100% CSS)</t>
  </si>
  <si>
    <t>73.44.89</t>
  </si>
  <si>
    <t>73.44.90</t>
  </si>
  <si>
    <t>Construction of Trout Farm at Kyongshala  (Funded by National Fisheries Development Board)</t>
  </si>
  <si>
    <t>Construction of Carp Farm at Makha
(Funded by NHPC)</t>
  </si>
  <si>
    <t>00.00.85</t>
  </si>
  <si>
    <t>00.00.86</t>
  </si>
  <si>
    <t>00.44.75</t>
  </si>
  <si>
    <t>Strengthening of Veterinary Institutions</t>
  </si>
  <si>
    <t>Piglet Distribution Programme</t>
  </si>
  <si>
    <t>Induction of Cross Breed Goats</t>
  </si>
  <si>
    <t>63.44.71</t>
  </si>
  <si>
    <t>Induction of Cross Breed Cows</t>
  </si>
  <si>
    <t>71.61.82</t>
  </si>
  <si>
    <t>70.44.79</t>
  </si>
  <si>
    <t>74.44.73</t>
  </si>
  <si>
    <t>Strengthening of Extension &amp; Training</t>
  </si>
  <si>
    <t>(In Thousands of Rupees)</t>
  </si>
  <si>
    <t>61.44.71</t>
  </si>
  <si>
    <t>00.00.87</t>
  </si>
  <si>
    <t>Poultry Estate for Poultry Development 
(75:25 %CSS)</t>
  </si>
  <si>
    <t>Fodder Seed Procurement and Distribution  (75:25 % CSS)</t>
  </si>
  <si>
    <t>2012-13</t>
  </si>
  <si>
    <t>Veterinary Medicine and Surgical Equipments</t>
  </si>
  <si>
    <t>Livestock Feed</t>
  </si>
  <si>
    <t>Integrated Sample Survey for Estimation of Production of Major Livestock Product (50:50% CSS)</t>
  </si>
  <si>
    <t>Establishment of Stockman Centres</t>
  </si>
  <si>
    <t>00.00.89</t>
  </si>
  <si>
    <t>00.00.90</t>
  </si>
  <si>
    <t>00.00.91</t>
  </si>
  <si>
    <t>00.00.92</t>
  </si>
  <si>
    <t>Construction of Trout Farm, Rabum, North Sikkim (Funded by Teesta Urja) (CSS)</t>
  </si>
  <si>
    <t>00.00.93</t>
  </si>
  <si>
    <t>Construction of Domestic Market Gangtok (90:10% CSS) (Funded by National Fisheries Development Board) (CSS)</t>
  </si>
  <si>
    <t>62.00.88</t>
  </si>
  <si>
    <t>National Animal Disease Reporting System (NADRS 100% CSS)</t>
  </si>
  <si>
    <t>00.00.94</t>
  </si>
  <si>
    <t>61.44.74</t>
  </si>
  <si>
    <t>Introduction of Hand Driven Chaff Cutter (75:25% CSS)</t>
  </si>
  <si>
    <t>Construction of Training cum Awareness Centre (80:20% CSS)</t>
  </si>
  <si>
    <t>Ornamental Fish Unit (OFU) (90:10% CSS)</t>
  </si>
  <si>
    <t>61.44.50</t>
  </si>
  <si>
    <t>82.00.11</t>
  </si>
  <si>
    <t>82.00.13</t>
  </si>
  <si>
    <t>82.00.50</t>
  </si>
  <si>
    <t>Setting up of Rainbow trout fish seed hatchery at Sharchok (CSS)</t>
  </si>
  <si>
    <t>Setting up of Rainbow trout fish seed hatchery at Maneybong (CSS)</t>
  </si>
  <si>
    <t>Development of Model Fishermen Villages' component of the National Scheme of Welfare of Fishermen (75:25% CSS)</t>
  </si>
  <si>
    <t>00.44.76</t>
  </si>
  <si>
    <t>00.44.77</t>
  </si>
  <si>
    <t>63.44.72</t>
  </si>
  <si>
    <t>75.44.95</t>
  </si>
  <si>
    <t>Strengthening of existing Veterinary Hospitals and Dispensaries (SEVHD) (90:10% CSS)</t>
  </si>
  <si>
    <t>Establishment of District Veterinary Hospital at Boomtar, Namchi, South Sikkim (NEC)</t>
  </si>
  <si>
    <t>68.44.91</t>
  </si>
  <si>
    <t>Rural Backyard Poultry Development (State Plan)</t>
  </si>
  <si>
    <t>72.00.91</t>
  </si>
  <si>
    <t>Yak Distribution Programme</t>
  </si>
  <si>
    <t>00.44.78</t>
  </si>
  <si>
    <t>00.44.80</t>
  </si>
  <si>
    <t>00.44.81</t>
  </si>
  <si>
    <t>2013-14</t>
  </si>
  <si>
    <t>National Control Programme of Brucellosis (100% CSS)</t>
  </si>
  <si>
    <t>62.00.89</t>
  </si>
  <si>
    <t>00.00.95</t>
  </si>
  <si>
    <t>00.00.96</t>
  </si>
  <si>
    <t>Setting up of Rainbow trout fish seed hatchery at Menmoitso (CSS)</t>
  </si>
  <si>
    <t>Construction of Feed Mill at Rangpo (CSS)</t>
  </si>
  <si>
    <t>60.00.28</t>
  </si>
  <si>
    <t>HCM's tour schemes</t>
  </si>
  <si>
    <t>Dairy Development Programme</t>
  </si>
  <si>
    <t>61.44.76</t>
  </si>
  <si>
    <t>Vaccination</t>
  </si>
  <si>
    <t>63.44.02</t>
  </si>
  <si>
    <t>63.44.73</t>
  </si>
  <si>
    <t>Cattle Development Programme</t>
  </si>
  <si>
    <t>Piggery Development Programme</t>
  </si>
  <si>
    <t>70.44.80</t>
  </si>
  <si>
    <t>70.44.81</t>
  </si>
  <si>
    <t>Establishment of Piggery Unit</t>
  </si>
  <si>
    <t>71.61.83</t>
  </si>
  <si>
    <t>Establishment of goat breeding farm</t>
  </si>
  <si>
    <t>73.44.92</t>
  </si>
  <si>
    <t xml:space="preserve">Fodder Development Programme 
</t>
  </si>
  <si>
    <t>State share of NEC</t>
  </si>
  <si>
    <t>Extension of Sheep Breeding 
Centres</t>
  </si>
  <si>
    <t>2014-15</t>
  </si>
  <si>
    <t>I. Estimate of the amount required in the year ending 31st March, 2015 to defray the charges in respect of Animal Husbandry, Livestock, Fisheries and Veterinary Services</t>
  </si>
  <si>
    <t>National Livestock Health and Disease Control Programme</t>
  </si>
  <si>
    <t>National Livestock Management Programme</t>
  </si>
  <si>
    <t>Fodder Seed Procurement and Distribution  (75 % CSS)</t>
  </si>
  <si>
    <t>Introduction of Hand Driven Chaff Cutter (75%  CSS)</t>
  </si>
  <si>
    <t>Integrated Sample Survey for Estimation of Production of Major Livestock Product (50% CSS)</t>
  </si>
  <si>
    <t>Strengthening of existing Veterinary Hospitals and Dispensaries (SEVHD) (90% CSS)</t>
  </si>
  <si>
    <t>Development of Inland Fisheries and Aquaculture (25% State Share)</t>
  </si>
  <si>
    <t>Development of Inland Fisheries and Aquaculture (75% CSS)</t>
  </si>
  <si>
    <t>Construction of Training cum Awareness Centre (80% CSS)</t>
  </si>
  <si>
    <t>Construction of Training cum Awareness Centre (20% State Share)</t>
  </si>
  <si>
    <t>Setting up of Rainbow trout fish seed hatchery at Sharchok (100 %CSS)</t>
  </si>
  <si>
    <t>Setting up of Rainbow trout fish seed hatchery at Maneybong (100% CSS)</t>
  </si>
  <si>
    <t>Setting up of Rainbow trout fish seed hatchery at Menmoitso (100 %CSS)</t>
  </si>
  <si>
    <t>07.00.81</t>
  </si>
  <si>
    <t>07.00.82</t>
  </si>
  <si>
    <t>07.00.83</t>
  </si>
  <si>
    <t>07.00.84</t>
  </si>
  <si>
    <t>07.00.85</t>
  </si>
  <si>
    <t>08.00.81</t>
  </si>
  <si>
    <t>08.00.82</t>
  </si>
  <si>
    <t>08.00.83</t>
  </si>
  <si>
    <t>71</t>
  </si>
  <si>
    <t>Scheme funded by National Fisheries Development Board</t>
  </si>
  <si>
    <t>71.00.81</t>
  </si>
  <si>
    <t>71.00.82</t>
  </si>
  <si>
    <t>71.00.83</t>
  </si>
  <si>
    <t>71.00.84</t>
  </si>
  <si>
    <t>71.00.85</t>
  </si>
  <si>
    <t>71.00.86</t>
  </si>
  <si>
    <t>71.00.87</t>
  </si>
  <si>
    <t>71.00.88</t>
  </si>
  <si>
    <t>71.00.89</t>
  </si>
  <si>
    <t>71.00.90</t>
  </si>
  <si>
    <t>71.00.91</t>
  </si>
  <si>
    <t>71.00.92</t>
  </si>
  <si>
    <t>71.00.93</t>
  </si>
  <si>
    <t xml:space="preserve">Construction of Domestic Market Gangtok (90% CSS) </t>
  </si>
  <si>
    <t>72</t>
  </si>
  <si>
    <t>Scheme funded by Power Developers</t>
  </si>
  <si>
    <t>72.00.81</t>
  </si>
  <si>
    <t xml:space="preserve">Construction of Trout farm at Rabum North Sikkim funded by Teesta Urja </t>
  </si>
  <si>
    <t>Veterinary Council (50%CSS)</t>
  </si>
  <si>
    <t>Animal Diseases Surveillance 
(75%CSS)</t>
  </si>
  <si>
    <t>Construction of domestic Fish Market at Namchi (90 % CSS)</t>
  </si>
  <si>
    <t>Construction of domestic Fish Market at Namchi (10 % State Share)</t>
  </si>
  <si>
    <t>National Project for Cattle and Buffalo Breeding (100%CSS)</t>
  </si>
  <si>
    <t>National Livestock Management 
Programme</t>
  </si>
  <si>
    <t>Construction of Trout Farm at Kyongshala (100 %CSS)</t>
  </si>
  <si>
    <t>Establishment of Rainbow trout brood bank at Utteray (100% CSS )</t>
  </si>
  <si>
    <t xml:space="preserve"> -   </t>
  </si>
  <si>
    <t>08.00.84</t>
  </si>
  <si>
    <t>Poultry Estate for Poultry Development 
(75% CSS)</t>
  </si>
  <si>
    <t>Construction of Modern Abattoir at Mazitar (75% CSS)</t>
  </si>
  <si>
    <t>(*)</t>
  </si>
  <si>
    <t xml:space="preserve">Note: </t>
  </si>
  <si>
    <t>Construction of Feed Mill at Rangpo 
(100 %CSS)</t>
  </si>
  <si>
    <t>Construction of Slaughter House, 
Mangan</t>
  </si>
  <si>
    <t>Construction of Slaughter House, 
Namchi</t>
  </si>
</sst>
</file>

<file path=xl/styles.xml><?xml version="1.0" encoding="utf-8"?>
<styleSheet xmlns="http://schemas.openxmlformats.org/spreadsheetml/2006/main">
  <numFmts count="10">
    <numFmt numFmtId="43" formatCode="_(* #,##0.00_);_(* \(#,##0.00\);_(* &quot;-&quot;??_);_(@_)"/>
    <numFmt numFmtId="164" formatCode="00#"/>
    <numFmt numFmtId="165" formatCode="##"/>
    <numFmt numFmtId="166" formatCode="00000#"/>
    <numFmt numFmtId="167" formatCode="00.00#"/>
    <numFmt numFmtId="168" formatCode="00.###"/>
    <numFmt numFmtId="169" formatCode="00.#00"/>
    <numFmt numFmtId="171" formatCode="00.000"/>
    <numFmt numFmtId="172" formatCode="0;[Red]0"/>
    <numFmt numFmtId="173" formatCode="0#"/>
  </numFmts>
  <fonts count="8">
    <font>
      <sz val="10"/>
      <name val="Arial"/>
    </font>
    <font>
      <sz val="10"/>
      <name val="Arial"/>
      <family val="2"/>
    </font>
    <font>
      <sz val="10"/>
      <name val="Courier"/>
      <family val="3"/>
    </font>
    <font>
      <sz val="10"/>
      <name val="Courier"/>
      <family val="3"/>
    </font>
    <font>
      <b/>
      <sz val="10"/>
      <name val="Times New Roman"/>
      <family val="1"/>
    </font>
    <font>
      <sz val="10"/>
      <name val="Times New Roman"/>
      <family val="1"/>
    </font>
    <font>
      <b/>
      <i/>
      <sz val="10"/>
      <name val="Times New Roman"/>
      <family val="1"/>
    </font>
    <font>
      <i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1" fillId="0" borderId="0" applyFont="0" applyFill="0" applyBorder="0" applyAlignment="0" applyProtection="0"/>
  </cellStyleXfs>
  <cellXfs count="162">
    <xf numFmtId="0" fontId="0" fillId="0" borderId="0" xfId="0"/>
    <xf numFmtId="0" fontId="4" fillId="0" borderId="0" xfId="3" applyFont="1" applyFill="1" applyAlignment="1" applyProtection="1">
      <alignment horizontal="center" vertical="top"/>
    </xf>
    <xf numFmtId="0" fontId="4" fillId="0" borderId="0" xfId="3" applyFont="1" applyFill="1" applyAlignment="1" applyProtection="1">
      <alignment horizontal="center"/>
    </xf>
    <xf numFmtId="0" fontId="4" fillId="0" borderId="0" xfId="3" applyNumberFormat="1" applyFont="1" applyFill="1" applyAlignment="1" applyProtection="1">
      <alignment horizontal="center"/>
    </xf>
    <xf numFmtId="0" fontId="5" fillId="0" borderId="0" xfId="3" applyFont="1" applyFill="1" applyProtection="1"/>
    <xf numFmtId="0" fontId="5" fillId="0" borderId="0" xfId="3" applyFont="1" applyFill="1" applyAlignment="1" applyProtection="1">
      <alignment vertical="top"/>
    </xf>
    <xf numFmtId="0" fontId="5" fillId="0" borderId="0" xfId="3" applyFont="1" applyFill="1" applyAlignment="1" applyProtection="1">
      <alignment horizontal="right" vertical="top"/>
    </xf>
    <xf numFmtId="0" fontId="5" fillId="0" borderId="0" xfId="3" applyFont="1" applyFill="1" applyAlignment="1" applyProtection="1">
      <alignment horizontal="right"/>
    </xf>
    <xf numFmtId="0" fontId="5" fillId="0" borderId="0" xfId="3" applyFont="1" applyFill="1" applyAlignment="1" applyProtection="1">
      <alignment horizontal="left"/>
    </xf>
    <xf numFmtId="0" fontId="5" fillId="0" borderId="0" xfId="3" applyNumberFormat="1" applyFont="1" applyFill="1" applyProtection="1"/>
    <xf numFmtId="0" fontId="4" fillId="0" borderId="0" xfId="2" applyFont="1" applyFill="1" applyAlignment="1" applyProtection="1">
      <alignment horizontal="center" vertical="top" wrapText="1"/>
    </xf>
    <xf numFmtId="0" fontId="5" fillId="0" borderId="0" xfId="2" applyFont="1" applyFill="1" applyAlignment="1" applyProtection="1">
      <alignment vertical="top" wrapText="1"/>
    </xf>
    <xf numFmtId="0" fontId="5" fillId="0" borderId="0" xfId="3" applyNumberFormat="1" applyFont="1" applyFill="1" applyAlignment="1" applyProtection="1">
      <alignment horizontal="left"/>
    </xf>
    <xf numFmtId="0" fontId="5" fillId="0" borderId="0" xfId="3" applyNumberFormat="1" applyFont="1" applyFill="1" applyAlignment="1" applyProtection="1">
      <alignment horizontal="right"/>
    </xf>
    <xf numFmtId="0" fontId="5" fillId="0" borderId="0" xfId="3" applyNumberFormat="1" applyFont="1" applyFill="1" applyAlignment="1" applyProtection="1"/>
    <xf numFmtId="0" fontId="4" fillId="0" borderId="0" xfId="2" applyNumberFormat="1" applyFont="1" applyFill="1" applyAlignment="1" applyProtection="1">
      <alignment horizontal="center" vertical="top" wrapText="1"/>
    </xf>
    <xf numFmtId="0" fontId="5" fillId="0" borderId="0" xfId="8" applyNumberFormat="1" applyFont="1" applyFill="1" applyAlignment="1" applyProtection="1">
      <alignment horizontal="left"/>
    </xf>
    <xf numFmtId="0" fontId="5" fillId="0" borderId="0" xfId="3" applyFont="1" applyFill="1" applyAlignment="1" applyProtection="1">
      <alignment horizontal="left" vertical="top"/>
    </xf>
    <xf numFmtId="0" fontId="4" fillId="0" borderId="0" xfId="3" applyNumberFormat="1" applyFont="1" applyFill="1" applyBorder="1" applyProtection="1"/>
    <xf numFmtId="0" fontId="4" fillId="0" borderId="0" xfId="3" applyNumberFormat="1" applyFont="1" applyFill="1" applyBorder="1" applyAlignment="1" applyProtection="1">
      <alignment horizontal="center"/>
    </xf>
    <xf numFmtId="0" fontId="4" fillId="0" borderId="0" xfId="3" applyNumberFormat="1" applyFont="1" applyFill="1" applyBorder="1" applyAlignment="1" applyProtection="1">
      <alignment horizontal="right"/>
    </xf>
    <xf numFmtId="0" fontId="5" fillId="0" borderId="1" xfId="6" applyFont="1" applyFill="1" applyBorder="1" applyProtection="1"/>
    <xf numFmtId="0" fontId="5" fillId="0" borderId="1" xfId="6" applyNumberFormat="1" applyFont="1" applyFill="1" applyBorder="1" applyProtection="1"/>
    <xf numFmtId="0" fontId="5" fillId="0" borderId="1" xfId="6" applyNumberFormat="1" applyFont="1" applyFill="1" applyBorder="1" applyAlignment="1" applyProtection="1">
      <alignment horizontal="left"/>
    </xf>
    <xf numFmtId="0" fontId="5" fillId="0" borderId="1" xfId="3" applyNumberFormat="1" applyFont="1" applyFill="1" applyBorder="1" applyProtection="1"/>
    <xf numFmtId="0" fontId="6" fillId="0" borderId="1" xfId="6" applyNumberFormat="1" applyFont="1" applyFill="1" applyBorder="1" applyProtection="1"/>
    <xf numFmtId="0" fontId="7" fillId="0" borderId="1" xfId="6" applyNumberFormat="1" applyFont="1" applyFill="1" applyBorder="1" applyAlignment="1" applyProtection="1">
      <alignment horizontal="right"/>
    </xf>
    <xf numFmtId="0" fontId="5" fillId="0" borderId="0" xfId="6" applyFont="1" applyFill="1" applyBorder="1" applyProtection="1"/>
    <xf numFmtId="0" fontId="5" fillId="0" borderId="0" xfId="7" applyFont="1" applyFill="1" applyProtection="1"/>
    <xf numFmtId="0" fontId="5" fillId="0" borderId="0" xfId="7" applyFont="1" applyFill="1" applyBorder="1" applyAlignment="1" applyProtection="1">
      <alignment vertical="top"/>
    </xf>
    <xf numFmtId="0" fontId="5" fillId="0" borderId="0" xfId="7" applyFont="1" applyFill="1" applyBorder="1" applyAlignment="1" applyProtection="1">
      <alignment horizontal="right" vertical="top"/>
    </xf>
    <xf numFmtId="0" fontId="5" fillId="0" borderId="1" xfId="6" applyNumberFormat="1" applyFont="1" applyFill="1" applyBorder="1" applyAlignment="1" applyProtection="1">
      <alignment horizontal="right"/>
    </xf>
    <xf numFmtId="0" fontId="5" fillId="0" borderId="0" xfId="6" applyNumberFormat="1" applyFont="1" applyFill="1" applyBorder="1" applyAlignment="1" applyProtection="1">
      <alignment horizontal="right"/>
    </xf>
    <xf numFmtId="0" fontId="4" fillId="0" borderId="0" xfId="3" applyFont="1" applyFill="1" applyAlignment="1" applyProtection="1">
      <alignment horizontal="left" vertical="top" wrapText="1"/>
    </xf>
    <xf numFmtId="0" fontId="5" fillId="0" borderId="0" xfId="3" applyNumberFormat="1" applyFont="1" applyFill="1" applyAlignment="1" applyProtection="1">
      <alignment horizontal="center"/>
    </xf>
    <xf numFmtId="0" fontId="4" fillId="0" borderId="0" xfId="3" applyFont="1" applyFill="1" applyAlignment="1" applyProtection="1">
      <alignment horizontal="right" vertical="top"/>
    </xf>
    <xf numFmtId="167" fontId="4" fillId="0" borderId="0" xfId="3" applyNumberFormat="1" applyFont="1" applyFill="1" applyAlignment="1" applyProtection="1">
      <alignment horizontal="right" vertical="top"/>
    </xf>
    <xf numFmtId="0" fontId="4" fillId="0" borderId="0" xfId="2" applyFont="1" applyFill="1" applyAlignment="1" applyProtection="1">
      <alignment horizontal="left" vertical="top" wrapText="1"/>
    </xf>
    <xf numFmtId="165" fontId="5" fillId="0" borderId="0" xfId="3" applyNumberFormat="1" applyFont="1" applyFill="1" applyAlignment="1" applyProtection="1">
      <alignment horizontal="right" vertical="top"/>
    </xf>
    <xf numFmtId="0" fontId="5" fillId="0" borderId="0" xfId="3" applyFont="1" applyFill="1" applyAlignment="1" applyProtection="1">
      <alignment horizontal="left" vertical="top" wrapText="1"/>
    </xf>
    <xf numFmtId="0" fontId="5" fillId="0" borderId="0" xfId="3" applyNumberFormat="1" applyFont="1" applyFill="1" applyAlignment="1" applyProtection="1">
      <alignment horizontal="right" vertical="top"/>
    </xf>
    <xf numFmtId="166" fontId="5" fillId="0" borderId="0" xfId="3" applyNumberFormat="1" applyFont="1" applyFill="1" applyAlignment="1" applyProtection="1">
      <alignment horizontal="right" vertical="top"/>
    </xf>
    <xf numFmtId="0" fontId="5" fillId="0" borderId="0" xfId="3" applyNumberFormat="1" applyFont="1" applyFill="1" applyAlignment="1" applyProtection="1">
      <alignment horizontal="right" wrapText="1"/>
    </xf>
    <xf numFmtId="0" fontId="5" fillId="0" borderId="0" xfId="1" applyNumberFormat="1" applyFont="1" applyFill="1" applyAlignment="1" applyProtection="1">
      <alignment horizontal="right" wrapText="1"/>
    </xf>
    <xf numFmtId="43" fontId="5" fillId="0" borderId="0" xfId="1" applyFont="1" applyFill="1" applyAlignment="1" applyProtection="1">
      <alignment horizontal="right" wrapText="1"/>
    </xf>
    <xf numFmtId="0" fontId="5" fillId="0" borderId="0" xfId="3" applyFont="1" applyFill="1" applyBorder="1" applyAlignment="1" applyProtection="1">
      <alignment vertical="top"/>
    </xf>
    <xf numFmtId="0" fontId="5" fillId="0" borderId="0" xfId="3" applyNumberFormat="1" applyFont="1" applyFill="1" applyBorder="1" applyAlignment="1" applyProtection="1">
      <alignment horizontal="right" vertical="top"/>
    </xf>
    <xf numFmtId="0" fontId="5" fillId="0" borderId="0" xfId="3" applyFont="1" applyFill="1" applyBorder="1" applyAlignment="1" applyProtection="1">
      <alignment horizontal="left" vertical="top" wrapText="1"/>
    </xf>
    <xf numFmtId="0" fontId="5" fillId="0" borderId="2" xfId="1" applyNumberFormat="1" applyFont="1" applyFill="1" applyBorder="1" applyAlignment="1" applyProtection="1">
      <alignment horizontal="right" wrapText="1"/>
    </xf>
    <xf numFmtId="0" fontId="5" fillId="0" borderId="0" xfId="3" applyNumberFormat="1" applyFont="1" applyFill="1" applyBorder="1" applyAlignment="1" applyProtection="1">
      <alignment horizontal="right" wrapText="1"/>
    </xf>
    <xf numFmtId="166" fontId="5" fillId="0" borderId="0" xfId="3" applyNumberFormat="1" applyFont="1" applyFill="1" applyBorder="1" applyAlignment="1" applyProtection="1">
      <alignment horizontal="right" vertical="top"/>
    </xf>
    <xf numFmtId="0" fontId="5" fillId="0" borderId="0" xfId="1" applyNumberFormat="1" applyFont="1" applyFill="1" applyBorder="1" applyAlignment="1" applyProtection="1">
      <alignment horizontal="right" wrapText="1"/>
    </xf>
    <xf numFmtId="0" fontId="5" fillId="0" borderId="0" xfId="3" applyFont="1" applyFill="1" applyBorder="1" applyProtection="1"/>
    <xf numFmtId="0" fontId="5" fillId="0" borderId="1" xfId="3" applyFont="1" applyFill="1" applyBorder="1" applyAlignment="1" applyProtection="1">
      <alignment vertical="top"/>
    </xf>
    <xf numFmtId="0" fontId="5" fillId="0" borderId="1" xfId="3" applyFont="1" applyFill="1" applyBorder="1" applyAlignment="1" applyProtection="1">
      <alignment horizontal="left" vertical="top" wrapText="1"/>
    </xf>
    <xf numFmtId="0" fontId="5" fillId="0" borderId="1" xfId="3" applyNumberFormat="1" applyFont="1" applyFill="1" applyBorder="1" applyAlignment="1" applyProtection="1">
      <alignment horizontal="right" wrapText="1"/>
    </xf>
    <xf numFmtId="43" fontId="5" fillId="0" borderId="1" xfId="1" applyFont="1" applyFill="1" applyBorder="1" applyAlignment="1" applyProtection="1">
      <alignment horizontal="right" wrapText="1"/>
    </xf>
    <xf numFmtId="0" fontId="5" fillId="0" borderId="3" xfId="3" applyFont="1" applyFill="1" applyBorder="1" applyAlignment="1" applyProtection="1">
      <alignment vertical="top"/>
    </xf>
    <xf numFmtId="43" fontId="5" fillId="0" borderId="0" xfId="1" applyFont="1" applyFill="1" applyBorder="1" applyAlignment="1" applyProtection="1">
      <alignment horizontal="right" wrapText="1"/>
    </xf>
    <xf numFmtId="167" fontId="4" fillId="0" borderId="0" xfId="3" applyNumberFormat="1" applyFont="1" applyFill="1" applyBorder="1" applyAlignment="1" applyProtection="1">
      <alignment horizontal="right" vertical="top"/>
    </xf>
    <xf numFmtId="0" fontId="4" fillId="0" borderId="0" xfId="2" applyFont="1" applyFill="1" applyBorder="1" applyAlignment="1" applyProtection="1">
      <alignment horizontal="left" vertical="top" wrapText="1"/>
    </xf>
    <xf numFmtId="164" fontId="4" fillId="0" borderId="0" xfId="3" applyNumberFormat="1" applyFont="1" applyFill="1" applyBorder="1" applyAlignment="1" applyProtection="1">
      <alignment horizontal="right" vertical="top"/>
    </xf>
    <xf numFmtId="0" fontId="4" fillId="0" borderId="0" xfId="3" applyFont="1" applyFill="1" applyBorder="1" applyAlignment="1" applyProtection="1">
      <alignment horizontal="left" vertical="top" wrapText="1"/>
    </xf>
    <xf numFmtId="0" fontId="5" fillId="0" borderId="0" xfId="3" applyFont="1" applyFill="1" applyBorder="1" applyAlignment="1" applyProtection="1">
      <alignment horizontal="right" vertical="top"/>
    </xf>
    <xf numFmtId="0" fontId="5" fillId="0" borderId="3" xfId="3" applyNumberFormat="1" applyFont="1" applyFill="1" applyBorder="1" applyAlignment="1" applyProtection="1">
      <alignment horizontal="right" wrapText="1"/>
    </xf>
    <xf numFmtId="0" fontId="5" fillId="0" borderId="3" xfId="1" applyNumberFormat="1" applyFont="1" applyFill="1" applyBorder="1" applyAlignment="1" applyProtection="1">
      <alignment horizontal="right" wrapText="1"/>
    </xf>
    <xf numFmtId="0" fontId="5" fillId="0" borderId="1" xfId="1" applyNumberFormat="1" applyFont="1" applyFill="1" applyBorder="1" applyAlignment="1" applyProtection="1">
      <alignment horizontal="right" wrapText="1"/>
    </xf>
    <xf numFmtId="0" fontId="5" fillId="0" borderId="1" xfId="3" applyFont="1" applyFill="1" applyBorder="1" applyAlignment="1" applyProtection="1">
      <alignment horizontal="right" vertical="top"/>
    </xf>
    <xf numFmtId="0" fontId="5" fillId="0" borderId="2" xfId="3" applyNumberFormat="1" applyFont="1" applyFill="1" applyBorder="1" applyAlignment="1" applyProtection="1">
      <alignment horizontal="right" wrapText="1"/>
    </xf>
    <xf numFmtId="43" fontId="5" fillId="0" borderId="2" xfId="1" applyFont="1" applyFill="1" applyBorder="1" applyAlignment="1" applyProtection="1">
      <alignment horizontal="right" wrapText="1"/>
    </xf>
    <xf numFmtId="165" fontId="5" fillId="0" borderId="0" xfId="3" applyNumberFormat="1" applyFont="1" applyFill="1" applyBorder="1" applyAlignment="1" applyProtection="1">
      <alignment horizontal="right" vertical="top"/>
    </xf>
    <xf numFmtId="0" fontId="5" fillId="0" borderId="0" xfId="0" applyFont="1" applyFill="1" applyBorder="1" applyAlignment="1">
      <alignment wrapText="1"/>
    </xf>
    <xf numFmtId="168" fontId="4" fillId="0" borderId="0" xfId="3" applyNumberFormat="1" applyFont="1" applyFill="1" applyBorder="1" applyAlignment="1" applyProtection="1">
      <alignment horizontal="right" vertical="top"/>
    </xf>
    <xf numFmtId="0" fontId="4" fillId="0" borderId="0" xfId="3" applyFont="1" applyFill="1" applyBorder="1" applyAlignment="1" applyProtection="1">
      <alignment horizontal="right" vertical="top"/>
    </xf>
    <xf numFmtId="0" fontId="5" fillId="0" borderId="0" xfId="3" applyFont="1" applyFill="1" applyBorder="1" applyAlignment="1" applyProtection="1">
      <alignment horizontal="left" vertical="top"/>
    </xf>
    <xf numFmtId="0" fontId="5" fillId="0" borderId="0" xfId="7" applyFont="1" applyFill="1" applyBorder="1" applyAlignment="1" applyProtection="1">
      <alignment vertical="top" wrapText="1"/>
    </xf>
    <xf numFmtId="0" fontId="4" fillId="0" borderId="0" xfId="7" applyFont="1" applyFill="1" applyBorder="1" applyAlignment="1" applyProtection="1">
      <alignment horizontal="left" vertical="top" wrapText="1"/>
    </xf>
    <xf numFmtId="169" fontId="4" fillId="0" borderId="0" xfId="3" applyNumberFormat="1" applyFont="1" applyFill="1" applyBorder="1" applyAlignment="1" applyProtection="1">
      <alignment horizontal="right" vertical="top"/>
    </xf>
    <xf numFmtId="0" fontId="5" fillId="0" borderId="0" xfId="3" applyNumberFormat="1" applyFont="1" applyFill="1" applyAlignment="1" applyProtection="1">
      <alignment wrapText="1"/>
    </xf>
    <xf numFmtId="0" fontId="5" fillId="0" borderId="0" xfId="3" applyFont="1" applyFill="1" applyBorder="1" applyAlignment="1" applyProtection="1">
      <alignment horizontal="left" vertical="top" textRotation="135" wrapText="1"/>
    </xf>
    <xf numFmtId="0" fontId="4" fillId="0" borderId="1" xfId="2" applyFont="1" applyFill="1" applyBorder="1" applyAlignment="1" applyProtection="1">
      <alignment horizontal="left" vertical="top" wrapText="1"/>
    </xf>
    <xf numFmtId="0" fontId="4" fillId="0" borderId="0" xfId="2" applyFont="1" applyFill="1" applyAlignment="1" applyProtection="1">
      <alignment horizontal="right" vertical="top" wrapText="1"/>
    </xf>
    <xf numFmtId="0" fontId="4" fillId="0" borderId="0" xfId="2" applyFont="1" applyFill="1" applyAlignment="1" applyProtection="1">
      <alignment vertical="top" wrapText="1"/>
    </xf>
    <xf numFmtId="0" fontId="5" fillId="0" borderId="0" xfId="2" applyNumberFormat="1" applyFont="1" applyFill="1" applyAlignment="1" applyProtection="1">
      <alignment wrapText="1"/>
    </xf>
    <xf numFmtId="165" fontId="5" fillId="0" borderId="0" xfId="2" applyNumberFormat="1" applyFont="1" applyFill="1" applyAlignment="1" applyProtection="1">
      <alignment horizontal="right" vertical="top" wrapText="1"/>
    </xf>
    <xf numFmtId="0" fontId="5" fillId="0" borderId="0" xfId="2" applyFont="1" applyFill="1" applyAlignment="1" applyProtection="1">
      <alignment horizontal="left" vertical="top" wrapText="1"/>
    </xf>
    <xf numFmtId="0" fontId="5" fillId="0" borderId="0" xfId="2" applyNumberFormat="1" applyFont="1" applyFill="1" applyAlignment="1" applyProtection="1">
      <alignment horizontal="right" wrapText="1"/>
    </xf>
    <xf numFmtId="0" fontId="5" fillId="0" borderId="1" xfId="2" applyFont="1" applyFill="1" applyBorder="1" applyAlignment="1" applyProtection="1">
      <alignment vertical="top" wrapText="1"/>
    </xf>
    <xf numFmtId="0" fontId="5" fillId="0" borderId="1" xfId="2" applyFont="1" applyFill="1" applyBorder="1" applyAlignment="1" applyProtection="1">
      <alignment horizontal="left" vertical="top" wrapText="1"/>
    </xf>
    <xf numFmtId="0" fontId="5" fillId="0" borderId="0" xfId="2" applyFont="1" applyFill="1" applyBorder="1" applyAlignment="1" applyProtection="1">
      <alignment vertical="top" wrapText="1"/>
    </xf>
    <xf numFmtId="165" fontId="5" fillId="0" borderId="0" xfId="2" applyNumberFormat="1" applyFont="1" applyFill="1" applyBorder="1" applyAlignment="1" applyProtection="1">
      <alignment horizontal="right" vertical="top" wrapText="1"/>
    </xf>
    <xf numFmtId="0" fontId="5" fillId="0" borderId="0" xfId="2" applyFont="1" applyFill="1" applyBorder="1" applyAlignment="1" applyProtection="1">
      <alignment horizontal="left" vertical="top" wrapText="1"/>
    </xf>
    <xf numFmtId="0" fontId="5" fillId="0" borderId="0" xfId="2" applyNumberFormat="1" applyFont="1" applyFill="1" applyBorder="1" applyAlignment="1" applyProtection="1">
      <alignment horizontal="right" wrapText="1"/>
    </xf>
    <xf numFmtId="167" fontId="4" fillId="0" borderId="0" xfId="2" applyNumberFormat="1" applyFont="1" applyFill="1" applyBorder="1" applyAlignment="1" applyProtection="1">
      <alignment horizontal="right" vertical="top" wrapText="1"/>
    </xf>
    <xf numFmtId="164" fontId="4" fillId="0" borderId="0" xfId="2" applyNumberFormat="1" applyFont="1" applyFill="1" applyBorder="1" applyAlignment="1" applyProtection="1">
      <alignment horizontal="right" vertical="top" wrapText="1"/>
    </xf>
    <xf numFmtId="0" fontId="5" fillId="0" borderId="0" xfId="2" applyFont="1" applyFill="1" applyBorder="1" applyAlignment="1" applyProtection="1">
      <alignment horizontal="right" vertical="top" wrapText="1"/>
    </xf>
    <xf numFmtId="166" fontId="5" fillId="0" borderId="0" xfId="2" applyNumberFormat="1" applyFont="1" applyFill="1" applyBorder="1" applyAlignment="1" applyProtection="1">
      <alignment horizontal="right" vertical="top" wrapText="1"/>
    </xf>
    <xf numFmtId="0" fontId="4" fillId="0" borderId="0" xfId="2" applyFont="1" applyFill="1" applyBorder="1" applyAlignment="1" applyProtection="1">
      <alignment horizontal="right" vertical="top" wrapText="1"/>
    </xf>
    <xf numFmtId="0" fontId="5" fillId="0" borderId="3" xfId="2" applyNumberFormat="1" applyFont="1" applyFill="1" applyBorder="1" applyAlignment="1" applyProtection="1">
      <alignment horizontal="right" wrapText="1"/>
    </xf>
    <xf numFmtId="171" fontId="4" fillId="0" borderId="0" xfId="3" applyNumberFormat="1" applyFont="1" applyFill="1" applyAlignment="1" applyProtection="1">
      <alignment horizontal="right" vertical="top"/>
    </xf>
    <xf numFmtId="171" fontId="4" fillId="0" borderId="0" xfId="3" applyNumberFormat="1" applyFont="1" applyFill="1" applyBorder="1" applyAlignment="1" applyProtection="1">
      <alignment horizontal="right" vertical="top"/>
    </xf>
    <xf numFmtId="0" fontId="5" fillId="0" borderId="2" xfId="3" applyFont="1" applyFill="1" applyBorder="1" applyAlignment="1" applyProtection="1">
      <alignment vertical="top"/>
    </xf>
    <xf numFmtId="0" fontId="5" fillId="0" borderId="2" xfId="3" applyFont="1" applyFill="1" applyBorder="1" applyAlignment="1" applyProtection="1">
      <alignment horizontal="right" vertical="top"/>
    </xf>
    <xf numFmtId="0" fontId="4" fillId="0" borderId="2" xfId="3" applyFont="1" applyFill="1" applyBorder="1" applyAlignment="1" applyProtection="1">
      <alignment horizontal="left" vertical="top" wrapText="1"/>
    </xf>
    <xf numFmtId="0" fontId="4" fillId="0" borderId="0" xfId="3" applyFont="1" applyFill="1" applyBorder="1" applyAlignment="1" applyProtection="1">
      <alignment vertical="top" wrapText="1"/>
    </xf>
    <xf numFmtId="49" fontId="5" fillId="0" borderId="0" xfId="3" applyNumberFormat="1" applyFont="1" applyFill="1" applyBorder="1" applyAlignment="1" applyProtection="1">
      <alignment horizontal="right" vertical="top"/>
    </xf>
    <xf numFmtId="0" fontId="5" fillId="0" borderId="0" xfId="3" applyFont="1" applyFill="1" applyBorder="1" applyAlignment="1" applyProtection="1">
      <alignment vertical="top" wrapText="1"/>
    </xf>
    <xf numFmtId="0" fontId="5" fillId="0" borderId="0" xfId="3" applyFont="1" applyFill="1" applyAlignment="1" applyProtection="1">
      <alignment vertical="top" wrapText="1"/>
    </xf>
    <xf numFmtId="0" fontId="4" fillId="0" borderId="0" xfId="3" applyFont="1" applyFill="1" applyAlignment="1" applyProtection="1">
      <alignment vertical="top" wrapText="1"/>
    </xf>
    <xf numFmtId="168" fontId="4" fillId="0" borderId="0" xfId="2" applyNumberFormat="1" applyFont="1" applyFill="1" applyAlignment="1" applyProtection="1">
      <alignment horizontal="right" vertical="top" wrapText="1"/>
    </xf>
    <xf numFmtId="168" fontId="4" fillId="0" borderId="0" xfId="2" applyNumberFormat="1" applyFont="1" applyFill="1" applyBorder="1" applyAlignment="1" applyProtection="1">
      <alignment horizontal="right" vertical="top" wrapText="1"/>
    </xf>
    <xf numFmtId="0" fontId="4" fillId="0" borderId="1" xfId="2" applyFont="1" applyFill="1" applyBorder="1" applyAlignment="1" applyProtection="1">
      <alignment horizontal="right" vertical="top" wrapText="1"/>
    </xf>
    <xf numFmtId="0" fontId="4" fillId="0" borderId="2" xfId="3" applyFont="1" applyFill="1" applyBorder="1" applyAlignment="1" applyProtection="1">
      <alignment vertical="top" wrapText="1"/>
    </xf>
    <xf numFmtId="0" fontId="5" fillId="0" borderId="3" xfId="3" applyFont="1" applyFill="1" applyBorder="1" applyAlignment="1" applyProtection="1">
      <alignment horizontal="right" vertical="top"/>
    </xf>
    <xf numFmtId="0" fontId="4" fillId="0" borderId="3" xfId="3" applyFont="1" applyFill="1" applyBorder="1" applyAlignment="1" applyProtection="1">
      <alignment vertical="top" wrapText="1"/>
    </xf>
    <xf numFmtId="0" fontId="4" fillId="0" borderId="0" xfId="0" applyNumberFormat="1" applyFont="1" applyFill="1" applyBorder="1" applyAlignment="1" applyProtection="1">
      <alignment horizontal="center"/>
    </xf>
    <xf numFmtId="0" fontId="5" fillId="0" borderId="0" xfId="5" applyFont="1" applyFill="1" applyBorder="1" applyAlignment="1" applyProtection="1">
      <alignment horizontal="left" vertical="top" wrapText="1"/>
    </xf>
    <xf numFmtId="172" fontId="5" fillId="0" borderId="0" xfId="6" applyNumberFormat="1" applyFont="1" applyFill="1" applyBorder="1" applyAlignment="1" applyProtection="1">
      <alignment horizontal="right"/>
    </xf>
    <xf numFmtId="172" fontId="5" fillId="0" borderId="0" xfId="3" applyNumberFormat="1" applyFont="1" applyFill="1" applyAlignment="1" applyProtection="1">
      <alignment horizontal="right"/>
    </xf>
    <xf numFmtId="172" fontId="5" fillId="0" borderId="0" xfId="3" applyNumberFormat="1" applyFont="1" applyFill="1" applyProtection="1"/>
    <xf numFmtId="172" fontId="5" fillId="0" borderId="0" xfId="3" applyNumberFormat="1" applyFont="1" applyFill="1" applyAlignment="1" applyProtection="1">
      <alignment horizontal="right" wrapText="1"/>
    </xf>
    <xf numFmtId="172" fontId="5" fillId="0" borderId="0" xfId="1" applyNumberFormat="1" applyFont="1" applyFill="1" applyAlignment="1" applyProtection="1">
      <alignment horizontal="right" wrapText="1"/>
    </xf>
    <xf numFmtId="172" fontId="5" fillId="0" borderId="0" xfId="3" applyNumberFormat="1" applyFont="1" applyFill="1" applyBorder="1" applyAlignment="1" applyProtection="1">
      <alignment horizontal="right" wrapText="1"/>
    </xf>
    <xf numFmtId="172" fontId="5" fillId="0" borderId="0" xfId="1" applyNumberFormat="1" applyFont="1" applyFill="1" applyBorder="1" applyAlignment="1" applyProtection="1">
      <alignment horizontal="right" wrapText="1"/>
    </xf>
    <xf numFmtId="172" fontId="5" fillId="0" borderId="0" xfId="2" applyNumberFormat="1" applyFont="1" applyFill="1" applyAlignment="1" applyProtection="1">
      <alignment wrapText="1"/>
    </xf>
    <xf numFmtId="172" fontId="5" fillId="0" borderId="0" xfId="2" applyNumberFormat="1" applyFont="1" applyFill="1" applyAlignment="1" applyProtection="1">
      <alignment horizontal="right" wrapText="1"/>
    </xf>
    <xf numFmtId="172" fontId="5" fillId="0" borderId="0" xfId="2" applyNumberFormat="1" applyFont="1" applyFill="1" applyBorder="1" applyAlignment="1" applyProtection="1">
      <alignment horizontal="right" wrapText="1"/>
    </xf>
    <xf numFmtId="172" fontId="5" fillId="0" borderId="3" xfId="2" applyNumberFormat="1" applyFont="1" applyFill="1" applyBorder="1" applyAlignment="1" applyProtection="1">
      <alignment horizontal="right" wrapText="1"/>
    </xf>
    <xf numFmtId="165" fontId="5" fillId="0" borderId="1" xfId="3" applyNumberFormat="1" applyFont="1" applyFill="1" applyBorder="1" applyAlignment="1" applyProtection="1">
      <alignment horizontal="right" vertical="top"/>
    </xf>
    <xf numFmtId="0" fontId="5" fillId="0" borderId="1" xfId="2" applyNumberFormat="1" applyFont="1" applyFill="1" applyBorder="1" applyAlignment="1" applyProtection="1">
      <alignment horizontal="right" wrapText="1"/>
    </xf>
    <xf numFmtId="0" fontId="5" fillId="0" borderId="3" xfId="7" applyFont="1" applyFill="1" applyBorder="1" applyAlignment="1" applyProtection="1">
      <alignment horizontal="left" vertical="top" wrapText="1"/>
    </xf>
    <xf numFmtId="0" fontId="5" fillId="0" borderId="3" xfId="7" applyFont="1" applyFill="1" applyBorder="1" applyAlignment="1" applyProtection="1">
      <alignment horizontal="right" vertical="top" wrapText="1"/>
    </xf>
    <xf numFmtId="0" fontId="5" fillId="0" borderId="0" xfId="6" applyFont="1" applyFill="1" applyBorder="1" applyAlignment="1" applyProtection="1">
      <alignment horizontal="left"/>
    </xf>
    <xf numFmtId="0" fontId="5" fillId="0" borderId="0" xfId="7" applyFont="1" applyFill="1" applyBorder="1" applyAlignment="1" applyProtection="1">
      <alignment horizontal="left" vertical="top" wrapText="1"/>
    </xf>
    <xf numFmtId="0" fontId="5" fillId="0" borderId="0" xfId="7" applyFont="1" applyFill="1" applyBorder="1" applyAlignment="1" applyProtection="1">
      <alignment horizontal="right" vertical="top" wrapText="1"/>
    </xf>
    <xf numFmtId="0" fontId="5" fillId="0" borderId="1" xfId="7" applyFont="1" applyFill="1" applyBorder="1" applyAlignment="1" applyProtection="1">
      <alignment horizontal="left" vertical="top" wrapText="1"/>
    </xf>
    <xf numFmtId="0" fontId="5" fillId="0" borderId="1" xfId="7" applyFont="1" applyFill="1" applyBorder="1" applyAlignment="1" applyProtection="1">
      <alignment horizontal="right" vertical="top" wrapText="1"/>
    </xf>
    <xf numFmtId="0" fontId="5" fillId="0" borderId="1" xfId="6" applyFont="1" applyFill="1" applyBorder="1" applyAlignment="1" applyProtection="1">
      <alignment horizontal="left"/>
    </xf>
    <xf numFmtId="0" fontId="5" fillId="0" borderId="0" xfId="2" applyNumberFormat="1" applyFont="1" applyFill="1" applyBorder="1" applyAlignment="1" applyProtection="1">
      <alignment wrapText="1"/>
    </xf>
    <xf numFmtId="172" fontId="5" fillId="0" borderId="0" xfId="2" applyNumberFormat="1" applyFont="1" applyFill="1" applyBorder="1" applyAlignment="1" applyProtection="1">
      <alignment wrapText="1"/>
    </xf>
    <xf numFmtId="166" fontId="5" fillId="0" borderId="1" xfId="3" applyNumberFormat="1" applyFont="1" applyFill="1" applyBorder="1" applyAlignment="1" applyProtection="1">
      <alignment horizontal="right" vertical="top"/>
    </xf>
    <xf numFmtId="166" fontId="5" fillId="0" borderId="1" xfId="2" applyNumberFormat="1" applyFont="1" applyFill="1" applyBorder="1" applyAlignment="1" applyProtection="1">
      <alignment horizontal="right" vertical="top" wrapText="1"/>
    </xf>
    <xf numFmtId="166" fontId="5" fillId="0" borderId="0" xfId="2" applyNumberFormat="1" applyFont="1" applyFill="1" applyAlignment="1" applyProtection="1">
      <alignment horizontal="right" vertical="top" wrapText="1"/>
    </xf>
    <xf numFmtId="166" fontId="5" fillId="0" borderId="0" xfId="5" applyNumberFormat="1" applyFont="1" applyFill="1" applyAlignment="1" applyProtection="1">
      <alignment horizontal="right" vertical="top"/>
    </xf>
    <xf numFmtId="0" fontId="5" fillId="0" borderId="0" xfId="1" applyNumberFormat="1" applyFont="1" applyFill="1" applyAlignment="1" applyProtection="1">
      <alignment wrapText="1"/>
    </xf>
    <xf numFmtId="0" fontId="5" fillId="0" borderId="0" xfId="1" applyNumberFormat="1" applyFont="1" applyFill="1" applyBorder="1" applyAlignment="1" applyProtection="1">
      <alignment wrapText="1"/>
    </xf>
    <xf numFmtId="0" fontId="5" fillId="0" borderId="0" xfId="5" applyNumberFormat="1" applyFont="1" applyFill="1" applyAlignment="1" applyProtection="1">
      <alignment horizontal="right" vertical="top"/>
    </xf>
    <xf numFmtId="173" fontId="5" fillId="0" borderId="0" xfId="3" applyNumberFormat="1" applyFont="1" applyFill="1" applyBorder="1" applyAlignment="1" applyProtection="1">
      <alignment horizontal="right" vertical="top"/>
    </xf>
    <xf numFmtId="173" fontId="5" fillId="0" borderId="0" xfId="5" applyNumberFormat="1" applyFont="1" applyFill="1" applyAlignment="1" applyProtection="1">
      <alignment horizontal="right" vertical="top"/>
    </xf>
    <xf numFmtId="173" fontId="5" fillId="0" borderId="0" xfId="5" applyNumberFormat="1" applyFont="1" applyFill="1" applyBorder="1" applyAlignment="1" applyProtection="1">
      <alignment horizontal="right" vertical="top"/>
    </xf>
    <xf numFmtId="0" fontId="5" fillId="0" borderId="1" xfId="4" applyFont="1" applyFill="1" applyBorder="1" applyAlignment="1" applyProtection="1">
      <alignment horizontal="left" vertical="top" wrapText="1"/>
    </xf>
    <xf numFmtId="0" fontId="5" fillId="0" borderId="0" xfId="4" applyFont="1" applyFill="1" applyBorder="1" applyAlignment="1" applyProtection="1">
      <alignment horizontal="left" vertical="top" wrapText="1"/>
    </xf>
    <xf numFmtId="166" fontId="5" fillId="0" borderId="0" xfId="5" applyNumberFormat="1" applyFont="1" applyFill="1" applyBorder="1" applyAlignment="1" applyProtection="1">
      <alignment horizontal="right" vertical="top"/>
    </xf>
    <xf numFmtId="166" fontId="5" fillId="0" borderId="0" xfId="4" applyNumberFormat="1" applyFont="1" applyFill="1" applyBorder="1" applyAlignment="1" applyProtection="1">
      <alignment horizontal="right" vertical="top"/>
    </xf>
    <xf numFmtId="167" fontId="5" fillId="0" borderId="1" xfId="3" applyNumberFormat="1" applyFont="1" applyFill="1" applyBorder="1" applyAlignment="1" applyProtection="1">
      <alignment horizontal="right" vertical="top"/>
    </xf>
    <xf numFmtId="0" fontId="5" fillId="0" borderId="0" xfId="1" applyNumberFormat="1" applyFont="1" applyFill="1" applyProtection="1"/>
    <xf numFmtId="0" fontId="4" fillId="0" borderId="1" xfId="3" applyFont="1" applyFill="1" applyBorder="1" applyAlignment="1" applyProtection="1">
      <alignment vertical="top" wrapText="1"/>
    </xf>
    <xf numFmtId="0" fontId="5" fillId="0" borderId="0" xfId="5" applyNumberFormat="1" applyFont="1" applyFill="1" applyBorder="1" applyAlignment="1" applyProtection="1">
      <alignment horizontal="right" vertical="top"/>
    </xf>
    <xf numFmtId="0" fontId="5" fillId="0" borderId="1" xfId="3" applyFont="1" applyFill="1" applyBorder="1" applyAlignment="1" applyProtection="1">
      <alignment vertical="top" wrapText="1"/>
    </xf>
    <xf numFmtId="0" fontId="5" fillId="0" borderId="0" xfId="2" applyNumberFormat="1" applyFont="1" applyFill="1" applyAlignment="1" applyProtection="1">
      <alignment horizontal="left" vertical="top"/>
    </xf>
    <xf numFmtId="0" fontId="5" fillId="0" borderId="0" xfId="6" applyNumberFormat="1" applyFont="1" applyFill="1" applyBorder="1" applyAlignment="1" applyProtection="1">
      <alignment horizontal="center"/>
    </xf>
    <xf numFmtId="0" fontId="5" fillId="0" borderId="3" xfId="6" applyNumberFormat="1" applyFont="1" applyFill="1" applyBorder="1" applyAlignment="1" applyProtection="1">
      <alignment horizontal="center"/>
    </xf>
  </cellXfs>
  <cellStyles count="9">
    <cellStyle name="Comma" xfId="1" builtinId="3"/>
    <cellStyle name="Normal" xfId="0" builtinId="0"/>
    <cellStyle name="Normal_budget 2004-05_27.5.04" xfId="2"/>
    <cellStyle name="Normal_BUDGET FOR  03-04" xfId="3"/>
    <cellStyle name="Normal_BUDGET FOR  03-04 10-02-03_1st supp. vol.IV" xfId="4"/>
    <cellStyle name="Normal_BUDGET FOR  03-04_Dem2" xfId="5"/>
    <cellStyle name="Normal_BUDGET-2000" xfId="6"/>
    <cellStyle name="Normal_budgetDocNIC02-03" xfId="7"/>
    <cellStyle name="Percent" xfId="8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\Budget%20Documents\$Budget%20documents$\$Budgets%202002%20onward$\$Bud2014$\Budget%20for%20website\Demand%20for%20Grants\Budget%202004-05\budget%202004-05_27.5.04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XP-MEMO"/>
      <sheetName val="SUMMARY"/>
      <sheetName val="Contents"/>
      <sheetName val="RECEIPT"/>
      <sheetName val="AFS-DIS"/>
      <sheetName val="total"/>
      <sheetName val="AFS-RCT"/>
      <sheetName val="DEMAND1"/>
      <sheetName val="DEMAND3"/>
      <sheetName val="DEMAND4"/>
      <sheetName val="DEMAND5"/>
      <sheetName val="DEMAND6"/>
      <sheetName val="DEMAND7"/>
      <sheetName val="DEMAND8"/>
      <sheetName val="DEMAND9"/>
      <sheetName val="DEMAND10"/>
      <sheetName val="DEMAND11"/>
      <sheetName val="DEMAND12"/>
      <sheetName val="demand13"/>
      <sheetName val="GOVERNOR"/>
      <sheetName val="DEMAND14"/>
      <sheetName val="DEMAND15"/>
      <sheetName val="DEMAND16"/>
      <sheetName val="DEMAND17"/>
      <sheetName val="DEMAND18"/>
      <sheetName val="DEMAND19"/>
      <sheetName val="DEMAND20"/>
      <sheetName val="DEMAND21"/>
      <sheetName val="DEMAND22"/>
      <sheetName val="DEMAND23"/>
      <sheetName val="DEMAND24"/>
      <sheetName val="DEMAND25"/>
      <sheetName val="DEMAND26"/>
      <sheetName val="DEMAND27"/>
      <sheetName val="DEMAND28"/>
      <sheetName val="DEMAND29"/>
      <sheetName val="DEMAND30"/>
      <sheetName val="DEMAND31"/>
      <sheetName val="DEMAND32"/>
      <sheetName val="DEMAND33"/>
      <sheetName val="DEMAND34"/>
      <sheetName val="DEMAND35"/>
      <sheetName val="PSCOMM"/>
      <sheetName val="DEMAND36"/>
      <sheetName val="DEMAND37"/>
      <sheetName val="DEMAND38"/>
      <sheetName val="DEMAND39"/>
      <sheetName val="DEMAND40"/>
      <sheetName val="DEMAND41"/>
      <sheetName val="DEMAND42"/>
      <sheetName val="DEMAND43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 syncVertical="1" syncRef="D1" transitionEvaluation="1" codeName="Sheet1"/>
  <dimension ref="A1:L532"/>
  <sheetViews>
    <sheetView tabSelected="1" view="pageBreakPreview" topLeftCell="D1" zoomScaleNormal="85" zoomScaleSheetLayoutView="100" workbookViewId="0">
      <selection activeCell="M2" sqref="M2:AI24"/>
    </sheetView>
  </sheetViews>
  <sheetFormatPr defaultColWidth="12.42578125" defaultRowHeight="12.75"/>
  <cols>
    <col min="1" max="1" width="6.42578125" style="5" customWidth="1"/>
    <col min="2" max="2" width="8.140625" style="6" customWidth="1"/>
    <col min="3" max="3" width="34.5703125" style="4" customWidth="1"/>
    <col min="4" max="4" width="8.5703125" style="4" customWidth="1"/>
    <col min="5" max="5" width="9.42578125" style="4" customWidth="1"/>
    <col min="6" max="6" width="8.42578125" style="4" customWidth="1"/>
    <col min="7" max="8" width="8.5703125" style="4" customWidth="1"/>
    <col min="9" max="9" width="8.42578125" style="4" customWidth="1"/>
    <col min="10" max="10" width="8.5703125" style="9" customWidth="1"/>
    <col min="11" max="11" width="9.140625" style="9" customWidth="1"/>
    <col min="12" max="12" width="8.42578125" style="4" customWidth="1"/>
    <col min="13" max="16384" width="12.42578125" style="4"/>
  </cols>
  <sheetData>
    <row r="1" spans="1:12">
      <c r="A1" s="1"/>
      <c r="B1" s="1"/>
      <c r="C1" s="2"/>
      <c r="D1" s="2"/>
      <c r="E1" s="2" t="s">
        <v>0</v>
      </c>
      <c r="F1" s="2"/>
      <c r="G1" s="2"/>
      <c r="H1" s="2"/>
      <c r="I1" s="2"/>
      <c r="J1" s="3"/>
      <c r="K1" s="3"/>
      <c r="L1" s="2"/>
    </row>
    <row r="2" spans="1:12">
      <c r="A2" s="1"/>
      <c r="B2" s="1"/>
      <c r="C2" s="2"/>
      <c r="D2" s="2"/>
      <c r="E2" s="2" t="s">
        <v>1</v>
      </c>
      <c r="F2" s="2"/>
      <c r="G2" s="2"/>
      <c r="H2" s="2"/>
      <c r="I2" s="2"/>
      <c r="J2" s="3"/>
      <c r="K2" s="3"/>
      <c r="L2" s="2"/>
    </row>
    <row r="3" spans="1:12">
      <c r="A3" s="1"/>
      <c r="B3" s="1"/>
      <c r="C3" s="2"/>
      <c r="D3" s="2"/>
      <c r="E3" s="2"/>
      <c r="F3" s="2"/>
      <c r="G3" s="2"/>
      <c r="H3" s="2"/>
      <c r="I3" s="2"/>
      <c r="J3" s="3"/>
      <c r="K3" s="3"/>
      <c r="L3" s="2"/>
    </row>
    <row r="4" spans="1:12">
      <c r="D4" s="7" t="s">
        <v>226</v>
      </c>
      <c r="E4" s="2">
        <v>2403</v>
      </c>
      <c r="F4" s="8" t="s">
        <v>2</v>
      </c>
    </row>
    <row r="5" spans="1:12">
      <c r="E5" s="2">
        <v>2404</v>
      </c>
      <c r="F5" s="8" t="s">
        <v>3</v>
      </c>
    </row>
    <row r="6" spans="1:12">
      <c r="D6" s="8"/>
      <c r="E6" s="10">
        <v>2405</v>
      </c>
      <c r="F6" s="11" t="s">
        <v>178</v>
      </c>
      <c r="J6" s="12"/>
      <c r="K6" s="12"/>
      <c r="L6" s="8"/>
    </row>
    <row r="7" spans="1:12">
      <c r="D7" s="13" t="s">
        <v>227</v>
      </c>
      <c r="E7" s="9"/>
      <c r="F7" s="9"/>
      <c r="G7" s="12"/>
      <c r="H7" s="12"/>
      <c r="I7" s="12"/>
      <c r="J7" s="12"/>
      <c r="K7" s="12"/>
      <c r="L7" s="12"/>
    </row>
    <row r="8" spans="1:12">
      <c r="C8" s="7"/>
      <c r="D8" s="13" t="s">
        <v>4</v>
      </c>
      <c r="E8" s="3">
        <v>4403</v>
      </c>
      <c r="F8" s="14" t="s">
        <v>5</v>
      </c>
      <c r="G8" s="12"/>
      <c r="H8" s="12"/>
      <c r="I8" s="12"/>
      <c r="J8" s="12"/>
      <c r="K8" s="12"/>
      <c r="L8" s="12"/>
    </row>
    <row r="9" spans="1:12">
      <c r="C9" s="7"/>
      <c r="D9" s="13"/>
      <c r="E9" s="15">
        <v>4405</v>
      </c>
      <c r="F9" s="159" t="s">
        <v>205</v>
      </c>
      <c r="G9" s="159"/>
      <c r="H9" s="159"/>
      <c r="I9" s="12"/>
      <c r="J9" s="16"/>
      <c r="K9" s="12"/>
      <c r="L9" s="12"/>
    </row>
    <row r="10" spans="1:12">
      <c r="A10" s="17" t="s">
        <v>332</v>
      </c>
      <c r="D10" s="12"/>
      <c r="E10" s="9"/>
      <c r="F10" s="9"/>
      <c r="G10" s="12"/>
      <c r="H10" s="12"/>
      <c r="I10" s="12"/>
      <c r="J10" s="12"/>
      <c r="K10" s="12"/>
      <c r="L10" s="12"/>
    </row>
    <row r="11" spans="1:12">
      <c r="A11" s="17"/>
      <c r="D11" s="18"/>
      <c r="E11" s="19" t="s">
        <v>218</v>
      </c>
      <c r="F11" s="19" t="s">
        <v>6</v>
      </c>
      <c r="G11" s="19" t="s">
        <v>14</v>
      </c>
      <c r="H11" s="9"/>
      <c r="I11" s="9"/>
      <c r="L11" s="9"/>
    </row>
    <row r="12" spans="1:12">
      <c r="A12" s="17"/>
      <c r="D12" s="20" t="s">
        <v>7</v>
      </c>
      <c r="E12" s="19">
        <f>L442</f>
        <v>424748</v>
      </c>
      <c r="F12" s="19">
        <f>L504</f>
        <v>38581</v>
      </c>
      <c r="G12" s="19">
        <f>F12+E12</f>
        <v>463329</v>
      </c>
      <c r="H12" s="9"/>
      <c r="I12" s="9"/>
      <c r="L12" s="9"/>
    </row>
    <row r="13" spans="1:12">
      <c r="A13" s="17" t="s">
        <v>216</v>
      </c>
      <c r="D13" s="9"/>
      <c r="E13" s="9"/>
      <c r="F13" s="9"/>
      <c r="G13" s="9"/>
      <c r="H13" s="9"/>
      <c r="I13" s="9"/>
      <c r="L13" s="9"/>
    </row>
    <row r="14" spans="1:12" ht="13.5">
      <c r="C14" s="21"/>
      <c r="D14" s="22"/>
      <c r="E14" s="22"/>
      <c r="F14" s="22"/>
      <c r="G14" s="22"/>
      <c r="H14" s="22"/>
      <c r="I14" s="23"/>
      <c r="J14" s="24"/>
      <c r="K14" s="25"/>
      <c r="L14" s="26" t="s">
        <v>262</v>
      </c>
    </row>
    <row r="15" spans="1:12" s="28" customFormat="1">
      <c r="A15" s="130"/>
      <c r="B15" s="131"/>
      <c r="C15" s="132"/>
      <c r="D15" s="161" t="s">
        <v>8</v>
      </c>
      <c r="E15" s="161"/>
      <c r="F15" s="160" t="s">
        <v>9</v>
      </c>
      <c r="G15" s="160"/>
      <c r="H15" s="160" t="s">
        <v>10</v>
      </c>
      <c r="I15" s="160"/>
      <c r="J15" s="160" t="s">
        <v>9</v>
      </c>
      <c r="K15" s="160"/>
      <c r="L15" s="160"/>
    </row>
    <row r="16" spans="1:12" s="28" customFormat="1">
      <c r="A16" s="133"/>
      <c r="B16" s="134"/>
      <c r="C16" s="132" t="s">
        <v>11</v>
      </c>
      <c r="D16" s="160" t="s">
        <v>267</v>
      </c>
      <c r="E16" s="160"/>
      <c r="F16" s="160" t="s">
        <v>306</v>
      </c>
      <c r="G16" s="160"/>
      <c r="H16" s="160" t="s">
        <v>306</v>
      </c>
      <c r="I16" s="160"/>
      <c r="J16" s="160" t="s">
        <v>331</v>
      </c>
      <c r="K16" s="160"/>
      <c r="L16" s="160"/>
    </row>
    <row r="17" spans="1:12" s="28" customFormat="1">
      <c r="A17" s="135"/>
      <c r="B17" s="136"/>
      <c r="C17" s="137"/>
      <c r="D17" s="31" t="s">
        <v>12</v>
      </c>
      <c r="E17" s="31" t="s">
        <v>13</v>
      </c>
      <c r="F17" s="31" t="s">
        <v>12</v>
      </c>
      <c r="G17" s="31" t="s">
        <v>13</v>
      </c>
      <c r="H17" s="31" t="s">
        <v>12</v>
      </c>
      <c r="I17" s="31" t="s">
        <v>13</v>
      </c>
      <c r="J17" s="31" t="s">
        <v>12</v>
      </c>
      <c r="K17" s="31" t="s">
        <v>13</v>
      </c>
      <c r="L17" s="31" t="s">
        <v>14</v>
      </c>
    </row>
    <row r="18" spans="1:12" s="28" customFormat="1">
      <c r="A18" s="29"/>
      <c r="B18" s="30"/>
      <c r="C18" s="27"/>
      <c r="D18" s="32"/>
      <c r="E18" s="32"/>
      <c r="F18" s="32"/>
      <c r="G18" s="32"/>
      <c r="H18" s="117"/>
      <c r="I18" s="117"/>
      <c r="J18" s="32"/>
      <c r="K18" s="32"/>
      <c r="L18" s="32"/>
    </row>
    <row r="19" spans="1:12">
      <c r="C19" s="33" t="s">
        <v>15</v>
      </c>
      <c r="D19" s="13"/>
      <c r="E19" s="13"/>
      <c r="F19" s="13"/>
      <c r="G19" s="13"/>
      <c r="H19" s="118"/>
      <c r="I19" s="118"/>
      <c r="J19" s="13"/>
      <c r="K19" s="13"/>
      <c r="L19" s="34"/>
    </row>
    <row r="20" spans="1:12">
      <c r="A20" s="5" t="s">
        <v>16</v>
      </c>
      <c r="B20" s="35">
        <v>2403</v>
      </c>
      <c r="C20" s="33" t="s">
        <v>2</v>
      </c>
      <c r="D20" s="9"/>
      <c r="E20" s="9"/>
      <c r="F20" s="9"/>
      <c r="G20" s="9"/>
      <c r="H20" s="119"/>
      <c r="I20" s="119"/>
      <c r="L20" s="9"/>
    </row>
    <row r="21" spans="1:12">
      <c r="B21" s="36">
        <v>1E-3</v>
      </c>
      <c r="C21" s="37" t="s">
        <v>184</v>
      </c>
      <c r="D21" s="9"/>
      <c r="E21" s="9"/>
      <c r="F21" s="9"/>
      <c r="G21" s="9"/>
      <c r="H21" s="119"/>
      <c r="I21" s="119"/>
      <c r="L21" s="9"/>
    </row>
    <row r="22" spans="1:12">
      <c r="B22" s="38">
        <v>60</v>
      </c>
      <c r="C22" s="39" t="s">
        <v>17</v>
      </c>
      <c r="D22" s="13"/>
      <c r="E22" s="13"/>
      <c r="F22" s="13"/>
      <c r="G22" s="13"/>
      <c r="H22" s="118"/>
      <c r="I22" s="118"/>
      <c r="J22" s="13"/>
      <c r="K22" s="13"/>
      <c r="L22" s="13"/>
    </row>
    <row r="23" spans="1:12">
      <c r="B23" s="40">
        <v>44</v>
      </c>
      <c r="C23" s="39" t="s">
        <v>18</v>
      </c>
      <c r="D23" s="13"/>
      <c r="E23" s="13"/>
      <c r="F23" s="13"/>
      <c r="G23" s="13"/>
      <c r="H23" s="118"/>
      <c r="I23" s="118"/>
      <c r="J23" s="13"/>
      <c r="K23" s="13"/>
      <c r="L23" s="13"/>
    </row>
    <row r="24" spans="1:12">
      <c r="B24" s="41" t="s">
        <v>19</v>
      </c>
      <c r="C24" s="39" t="s">
        <v>20</v>
      </c>
      <c r="D24" s="43">
        <v>4373</v>
      </c>
      <c r="E24" s="42">
        <v>18979</v>
      </c>
      <c r="F24" s="43">
        <v>7622</v>
      </c>
      <c r="G24" s="42">
        <v>19618</v>
      </c>
      <c r="H24" s="42">
        <v>7622</v>
      </c>
      <c r="I24" s="42">
        <v>19618</v>
      </c>
      <c r="J24" s="43">
        <v>8435</v>
      </c>
      <c r="K24" s="42">
        <v>24947</v>
      </c>
      <c r="L24" s="42">
        <f>SUM(J24:K24)</f>
        <v>33382</v>
      </c>
    </row>
    <row r="25" spans="1:12">
      <c r="B25" s="41" t="s">
        <v>21</v>
      </c>
      <c r="C25" s="39" t="s">
        <v>22</v>
      </c>
      <c r="D25" s="44">
        <v>0</v>
      </c>
      <c r="E25" s="42">
        <v>100</v>
      </c>
      <c r="F25" s="43">
        <v>131</v>
      </c>
      <c r="G25" s="42">
        <v>100</v>
      </c>
      <c r="H25" s="43">
        <v>131</v>
      </c>
      <c r="I25" s="42">
        <v>100</v>
      </c>
      <c r="J25" s="43">
        <v>131</v>
      </c>
      <c r="K25" s="42">
        <v>100</v>
      </c>
      <c r="L25" s="42">
        <f>SUM(J25:K25)</f>
        <v>231</v>
      </c>
    </row>
    <row r="26" spans="1:12">
      <c r="B26" s="41" t="s">
        <v>23</v>
      </c>
      <c r="C26" s="39" t="s">
        <v>24</v>
      </c>
      <c r="D26" s="44">
        <v>0</v>
      </c>
      <c r="E26" s="42">
        <v>855</v>
      </c>
      <c r="F26" s="43">
        <v>150</v>
      </c>
      <c r="G26" s="42">
        <v>855</v>
      </c>
      <c r="H26" s="43">
        <v>150</v>
      </c>
      <c r="I26" s="42">
        <v>855</v>
      </c>
      <c r="J26" s="43">
        <v>459</v>
      </c>
      <c r="K26" s="42">
        <v>855</v>
      </c>
      <c r="L26" s="42">
        <f>SUM(J26:K26)</f>
        <v>1314</v>
      </c>
    </row>
    <row r="27" spans="1:12">
      <c r="B27" s="41" t="s">
        <v>27</v>
      </c>
      <c r="C27" s="39" t="s">
        <v>28</v>
      </c>
      <c r="D27" s="44">
        <v>0</v>
      </c>
      <c r="E27" s="44">
        <v>0</v>
      </c>
      <c r="F27" s="43">
        <v>3000</v>
      </c>
      <c r="G27" s="44">
        <v>0</v>
      </c>
      <c r="H27" s="43">
        <v>3000</v>
      </c>
      <c r="I27" s="44">
        <v>0</v>
      </c>
      <c r="J27" s="44">
        <v>0</v>
      </c>
      <c r="K27" s="44">
        <v>0</v>
      </c>
      <c r="L27" s="44">
        <f>SUM(J27:K27)</f>
        <v>0</v>
      </c>
    </row>
    <row r="28" spans="1:12">
      <c r="A28" s="45" t="s">
        <v>14</v>
      </c>
      <c r="B28" s="46">
        <v>44</v>
      </c>
      <c r="C28" s="47" t="s">
        <v>18</v>
      </c>
      <c r="D28" s="48">
        <f t="shared" ref="D28:L28" si="0">SUM(D24:D27)</f>
        <v>4373</v>
      </c>
      <c r="E28" s="48">
        <f t="shared" si="0"/>
        <v>19934</v>
      </c>
      <c r="F28" s="48">
        <f t="shared" si="0"/>
        <v>10903</v>
      </c>
      <c r="G28" s="48">
        <f t="shared" si="0"/>
        <v>20573</v>
      </c>
      <c r="H28" s="48">
        <f t="shared" si="0"/>
        <v>10903</v>
      </c>
      <c r="I28" s="48">
        <f t="shared" si="0"/>
        <v>20573</v>
      </c>
      <c r="J28" s="48">
        <f t="shared" si="0"/>
        <v>9025</v>
      </c>
      <c r="K28" s="48">
        <f t="shared" si="0"/>
        <v>25902</v>
      </c>
      <c r="L28" s="48">
        <f t="shared" si="0"/>
        <v>34927</v>
      </c>
    </row>
    <row r="29" spans="1:12">
      <c r="A29" s="45"/>
      <c r="B29" s="46"/>
      <c r="C29" s="47"/>
      <c r="D29" s="51"/>
      <c r="E29" s="49"/>
      <c r="F29" s="49"/>
      <c r="G29" s="49"/>
      <c r="H29" s="122"/>
      <c r="I29" s="122"/>
      <c r="J29" s="49"/>
      <c r="K29" s="49"/>
      <c r="L29" s="49"/>
    </row>
    <row r="30" spans="1:12">
      <c r="A30" s="45"/>
      <c r="B30" s="46">
        <v>45</v>
      </c>
      <c r="C30" s="47" t="s">
        <v>29</v>
      </c>
      <c r="D30" s="51"/>
      <c r="E30" s="49"/>
      <c r="F30" s="49"/>
      <c r="G30" s="49"/>
      <c r="H30" s="122"/>
      <c r="I30" s="122"/>
      <c r="J30" s="49"/>
      <c r="K30" s="49"/>
      <c r="L30" s="49"/>
    </row>
    <row r="31" spans="1:12">
      <c r="A31" s="45"/>
      <c r="B31" s="50" t="s">
        <v>30</v>
      </c>
      <c r="C31" s="47" t="s">
        <v>20</v>
      </c>
      <c r="D31" s="51">
        <v>580</v>
      </c>
      <c r="E31" s="49">
        <v>1115</v>
      </c>
      <c r="F31" s="51">
        <v>622</v>
      </c>
      <c r="G31" s="49">
        <v>809</v>
      </c>
      <c r="H31" s="49">
        <v>622</v>
      </c>
      <c r="I31" s="49">
        <v>809</v>
      </c>
      <c r="J31" s="51">
        <v>688</v>
      </c>
      <c r="K31" s="49">
        <v>924</v>
      </c>
      <c r="L31" s="49">
        <f>SUM(J31:K31)</f>
        <v>1612</v>
      </c>
    </row>
    <row r="32" spans="1:12" s="52" customFormat="1">
      <c r="A32" s="45"/>
      <c r="B32" s="50" t="s">
        <v>31</v>
      </c>
      <c r="C32" s="47" t="s">
        <v>22</v>
      </c>
      <c r="D32" s="58">
        <v>0</v>
      </c>
      <c r="E32" s="49">
        <v>8</v>
      </c>
      <c r="F32" s="51">
        <v>110</v>
      </c>
      <c r="G32" s="49">
        <v>8</v>
      </c>
      <c r="H32" s="51">
        <v>110</v>
      </c>
      <c r="I32" s="49">
        <v>8</v>
      </c>
      <c r="J32" s="51">
        <v>110</v>
      </c>
      <c r="K32" s="49">
        <v>8</v>
      </c>
      <c r="L32" s="49">
        <f>SUM(J32:K32)</f>
        <v>118</v>
      </c>
    </row>
    <row r="33" spans="1:12">
      <c r="A33" s="45"/>
      <c r="B33" s="50" t="s">
        <v>32</v>
      </c>
      <c r="C33" s="47" t="s">
        <v>24</v>
      </c>
      <c r="D33" s="58">
        <v>0</v>
      </c>
      <c r="E33" s="49">
        <v>11</v>
      </c>
      <c r="F33" s="51">
        <v>100</v>
      </c>
      <c r="G33" s="49">
        <v>11</v>
      </c>
      <c r="H33" s="51">
        <v>100</v>
      </c>
      <c r="I33" s="49">
        <v>11</v>
      </c>
      <c r="J33" s="51">
        <v>100</v>
      </c>
      <c r="K33" s="49">
        <v>11</v>
      </c>
      <c r="L33" s="49">
        <f>SUM(J33:K33)</f>
        <v>111</v>
      </c>
    </row>
    <row r="34" spans="1:12">
      <c r="A34" s="45"/>
      <c r="B34" s="50" t="s">
        <v>33</v>
      </c>
      <c r="C34" s="47" t="s">
        <v>25</v>
      </c>
      <c r="D34" s="58">
        <v>0</v>
      </c>
      <c r="E34" s="58">
        <v>0</v>
      </c>
      <c r="F34" s="51">
        <v>387</v>
      </c>
      <c r="G34" s="58">
        <v>0</v>
      </c>
      <c r="H34" s="51">
        <v>387</v>
      </c>
      <c r="I34" s="58">
        <v>0</v>
      </c>
      <c r="J34" s="51">
        <v>230</v>
      </c>
      <c r="K34" s="58">
        <v>0</v>
      </c>
      <c r="L34" s="51">
        <f>SUM(J34:K34)</f>
        <v>230</v>
      </c>
    </row>
    <row r="35" spans="1:12">
      <c r="A35" s="45" t="s">
        <v>14</v>
      </c>
      <c r="B35" s="46">
        <v>45</v>
      </c>
      <c r="C35" s="47" t="s">
        <v>29</v>
      </c>
      <c r="D35" s="48">
        <f t="shared" ref="D35:L35" si="1">SUM(D31:D34)</f>
        <v>580</v>
      </c>
      <c r="E35" s="48">
        <f t="shared" si="1"/>
        <v>1134</v>
      </c>
      <c r="F35" s="48">
        <f t="shared" si="1"/>
        <v>1219</v>
      </c>
      <c r="G35" s="48">
        <f t="shared" si="1"/>
        <v>828</v>
      </c>
      <c r="H35" s="48">
        <f t="shared" si="1"/>
        <v>1219</v>
      </c>
      <c r="I35" s="48">
        <f t="shared" si="1"/>
        <v>828</v>
      </c>
      <c r="J35" s="48">
        <f t="shared" si="1"/>
        <v>1128</v>
      </c>
      <c r="K35" s="48">
        <f t="shared" si="1"/>
        <v>943</v>
      </c>
      <c r="L35" s="48">
        <f t="shared" si="1"/>
        <v>2071</v>
      </c>
    </row>
    <row r="36" spans="1:12">
      <c r="A36" s="45"/>
      <c r="B36" s="46"/>
      <c r="C36" s="47"/>
      <c r="D36" s="65"/>
      <c r="E36" s="65"/>
      <c r="F36" s="65"/>
      <c r="G36" s="65"/>
      <c r="H36" s="65"/>
      <c r="I36" s="65"/>
      <c r="J36" s="65"/>
      <c r="K36" s="65"/>
      <c r="L36" s="65"/>
    </row>
    <row r="37" spans="1:12">
      <c r="A37" s="45"/>
      <c r="B37" s="46">
        <v>46</v>
      </c>
      <c r="C37" s="47" t="s">
        <v>34</v>
      </c>
      <c r="D37" s="51"/>
      <c r="E37" s="49"/>
      <c r="F37" s="49"/>
      <c r="G37" s="49"/>
      <c r="H37" s="122"/>
      <c r="I37" s="122"/>
      <c r="J37" s="49"/>
      <c r="K37" s="49"/>
      <c r="L37" s="49"/>
    </row>
    <row r="38" spans="1:12">
      <c r="A38" s="53"/>
      <c r="B38" s="140" t="s">
        <v>35</v>
      </c>
      <c r="C38" s="54" t="s">
        <v>20</v>
      </c>
      <c r="D38" s="66">
        <v>2</v>
      </c>
      <c r="E38" s="55">
        <v>7395</v>
      </c>
      <c r="F38" s="66">
        <v>111</v>
      </c>
      <c r="G38" s="55">
        <v>11630</v>
      </c>
      <c r="H38" s="66">
        <v>111</v>
      </c>
      <c r="I38" s="55">
        <v>11630</v>
      </c>
      <c r="J38" s="66">
        <v>146</v>
      </c>
      <c r="K38" s="55">
        <v>5665</v>
      </c>
      <c r="L38" s="55">
        <f>SUM(J38:K38)</f>
        <v>5811</v>
      </c>
    </row>
    <row r="39" spans="1:12" ht="13.5" customHeight="1">
      <c r="B39" s="41" t="s">
        <v>36</v>
      </c>
      <c r="C39" s="39" t="s">
        <v>22</v>
      </c>
      <c r="D39" s="58">
        <v>0</v>
      </c>
      <c r="E39" s="42">
        <v>5</v>
      </c>
      <c r="F39" s="43">
        <v>90</v>
      </c>
      <c r="G39" s="42">
        <v>5</v>
      </c>
      <c r="H39" s="43">
        <v>90</v>
      </c>
      <c r="I39" s="42">
        <v>5</v>
      </c>
      <c r="J39" s="43">
        <v>90</v>
      </c>
      <c r="K39" s="42">
        <v>5</v>
      </c>
      <c r="L39" s="42">
        <f>SUM(J39:K39)</f>
        <v>95</v>
      </c>
    </row>
    <row r="40" spans="1:12" ht="13.5" customHeight="1">
      <c r="B40" s="41" t="s">
        <v>37</v>
      </c>
      <c r="C40" s="39" t="s">
        <v>24</v>
      </c>
      <c r="D40" s="58">
        <v>0</v>
      </c>
      <c r="E40" s="42">
        <v>5</v>
      </c>
      <c r="F40" s="43">
        <v>100</v>
      </c>
      <c r="G40" s="42">
        <v>5</v>
      </c>
      <c r="H40" s="43">
        <v>100</v>
      </c>
      <c r="I40" s="42">
        <v>5</v>
      </c>
      <c r="J40" s="43">
        <v>100</v>
      </c>
      <c r="K40" s="42">
        <v>5</v>
      </c>
      <c r="L40" s="42">
        <f>SUM(J40:K40)</f>
        <v>105</v>
      </c>
    </row>
    <row r="41" spans="1:12" ht="13.5" customHeight="1">
      <c r="B41" s="41" t="s">
        <v>222</v>
      </c>
      <c r="C41" s="39" t="s">
        <v>219</v>
      </c>
      <c r="D41" s="58">
        <v>0</v>
      </c>
      <c r="E41" s="58">
        <v>0</v>
      </c>
      <c r="F41" s="43">
        <v>153</v>
      </c>
      <c r="G41" s="44">
        <v>0</v>
      </c>
      <c r="H41" s="43">
        <v>153</v>
      </c>
      <c r="I41" s="44">
        <v>0</v>
      </c>
      <c r="J41" s="43">
        <v>120</v>
      </c>
      <c r="K41" s="44">
        <v>0</v>
      </c>
      <c r="L41" s="43">
        <f>SUM(J41:K41)</f>
        <v>120</v>
      </c>
    </row>
    <row r="42" spans="1:12" ht="13.5" customHeight="1">
      <c r="A42" s="5" t="s">
        <v>14</v>
      </c>
      <c r="B42" s="40">
        <v>46</v>
      </c>
      <c r="C42" s="39" t="s">
        <v>34</v>
      </c>
      <c r="D42" s="48">
        <f t="shared" ref="D42:L42" si="2">SUM(D38:D41)</f>
        <v>2</v>
      </c>
      <c r="E42" s="48">
        <f t="shared" si="2"/>
        <v>7405</v>
      </c>
      <c r="F42" s="48">
        <f t="shared" si="2"/>
        <v>454</v>
      </c>
      <c r="G42" s="48">
        <f t="shared" si="2"/>
        <v>11640</v>
      </c>
      <c r="H42" s="48">
        <f t="shared" si="2"/>
        <v>454</v>
      </c>
      <c r="I42" s="48">
        <f t="shared" si="2"/>
        <v>11640</v>
      </c>
      <c r="J42" s="48">
        <f t="shared" si="2"/>
        <v>456</v>
      </c>
      <c r="K42" s="48">
        <f t="shared" si="2"/>
        <v>5675</v>
      </c>
      <c r="L42" s="48">
        <f t="shared" si="2"/>
        <v>6131</v>
      </c>
    </row>
    <row r="43" spans="1:12" ht="13.5" customHeight="1">
      <c r="B43" s="41"/>
      <c r="C43" s="39"/>
      <c r="D43" s="43"/>
      <c r="E43" s="42"/>
      <c r="F43" s="42"/>
      <c r="G43" s="42"/>
      <c r="H43" s="120"/>
      <c r="I43" s="120"/>
      <c r="J43" s="42"/>
      <c r="K43" s="42"/>
      <c r="L43" s="42"/>
    </row>
    <row r="44" spans="1:12" ht="13.5" customHeight="1">
      <c r="B44" s="40">
        <v>47</v>
      </c>
      <c r="C44" s="39" t="s">
        <v>38</v>
      </c>
      <c r="D44" s="43"/>
      <c r="E44" s="42"/>
      <c r="F44" s="42"/>
      <c r="G44" s="42"/>
      <c r="H44" s="120"/>
      <c r="I44" s="120"/>
      <c r="J44" s="42"/>
      <c r="K44" s="42"/>
      <c r="L44" s="42"/>
    </row>
    <row r="45" spans="1:12" ht="13.5" customHeight="1">
      <c r="B45" s="41" t="s">
        <v>39</v>
      </c>
      <c r="C45" s="39" t="s">
        <v>20</v>
      </c>
      <c r="D45" s="43">
        <v>805</v>
      </c>
      <c r="E45" s="42">
        <v>1558</v>
      </c>
      <c r="F45" s="43">
        <v>1036</v>
      </c>
      <c r="G45" s="42">
        <v>1911</v>
      </c>
      <c r="H45" s="42">
        <v>1036</v>
      </c>
      <c r="I45" s="42">
        <v>1911</v>
      </c>
      <c r="J45" s="43">
        <v>1170</v>
      </c>
      <c r="K45" s="42">
        <f>1763+138</f>
        <v>1901</v>
      </c>
      <c r="L45" s="42">
        <f>SUM(J45:K45)</f>
        <v>3071</v>
      </c>
    </row>
    <row r="46" spans="1:12" ht="13.5" customHeight="1">
      <c r="B46" s="41" t="s">
        <v>40</v>
      </c>
      <c r="C46" s="39" t="s">
        <v>22</v>
      </c>
      <c r="D46" s="44">
        <v>0</v>
      </c>
      <c r="E46" s="42">
        <v>12</v>
      </c>
      <c r="F46" s="43">
        <v>75</v>
      </c>
      <c r="G46" s="42">
        <v>12</v>
      </c>
      <c r="H46" s="43">
        <v>75</v>
      </c>
      <c r="I46" s="42">
        <v>12</v>
      </c>
      <c r="J46" s="43">
        <v>75</v>
      </c>
      <c r="K46" s="42">
        <v>12</v>
      </c>
      <c r="L46" s="42">
        <f>SUM(J46:K46)</f>
        <v>87</v>
      </c>
    </row>
    <row r="47" spans="1:12" ht="13.5" customHeight="1">
      <c r="B47" s="41" t="s">
        <v>41</v>
      </c>
      <c r="C47" s="39" t="s">
        <v>24</v>
      </c>
      <c r="D47" s="44">
        <v>0</v>
      </c>
      <c r="E47" s="42">
        <v>15</v>
      </c>
      <c r="F47" s="43">
        <v>75</v>
      </c>
      <c r="G47" s="42">
        <v>15</v>
      </c>
      <c r="H47" s="43">
        <v>75</v>
      </c>
      <c r="I47" s="42">
        <v>15</v>
      </c>
      <c r="J47" s="43">
        <v>75</v>
      </c>
      <c r="K47" s="42">
        <v>15</v>
      </c>
      <c r="L47" s="42">
        <f>SUM(J47:K47)</f>
        <v>90</v>
      </c>
    </row>
    <row r="48" spans="1:12" ht="13.5" customHeight="1">
      <c r="B48" s="41" t="s">
        <v>42</v>
      </c>
      <c r="C48" s="39" t="s">
        <v>25</v>
      </c>
      <c r="D48" s="44">
        <v>0</v>
      </c>
      <c r="E48" s="44">
        <v>0</v>
      </c>
      <c r="F48" s="43">
        <v>60</v>
      </c>
      <c r="G48" s="44">
        <v>0</v>
      </c>
      <c r="H48" s="43">
        <v>60</v>
      </c>
      <c r="I48" s="44">
        <v>0</v>
      </c>
      <c r="J48" s="43">
        <v>50</v>
      </c>
      <c r="K48" s="44">
        <v>0</v>
      </c>
      <c r="L48" s="43">
        <f>SUM(J48:K48)</f>
        <v>50</v>
      </c>
    </row>
    <row r="49" spans="1:12" ht="13.5" customHeight="1">
      <c r="A49" s="5" t="s">
        <v>14</v>
      </c>
      <c r="B49" s="40">
        <v>47</v>
      </c>
      <c r="C49" s="39" t="s">
        <v>38</v>
      </c>
      <c r="D49" s="48">
        <f t="shared" ref="D49:L49" si="3">SUM(D45:D48)</f>
        <v>805</v>
      </c>
      <c r="E49" s="48">
        <f t="shared" si="3"/>
        <v>1585</v>
      </c>
      <c r="F49" s="48">
        <f t="shared" si="3"/>
        <v>1246</v>
      </c>
      <c r="G49" s="48">
        <f t="shared" si="3"/>
        <v>1938</v>
      </c>
      <c r="H49" s="48">
        <f t="shared" si="3"/>
        <v>1246</v>
      </c>
      <c r="I49" s="48">
        <f t="shared" si="3"/>
        <v>1938</v>
      </c>
      <c r="J49" s="48">
        <f t="shared" si="3"/>
        <v>1370</v>
      </c>
      <c r="K49" s="48">
        <f t="shared" si="3"/>
        <v>1928</v>
      </c>
      <c r="L49" s="48">
        <f t="shared" si="3"/>
        <v>3298</v>
      </c>
    </row>
    <row r="50" spans="1:12" ht="13.5" customHeight="1">
      <c r="B50" s="41"/>
      <c r="C50" s="39"/>
      <c r="D50" s="43"/>
      <c r="E50" s="42"/>
      <c r="F50" s="42"/>
      <c r="G50" s="42"/>
      <c r="H50" s="120"/>
      <c r="I50" s="120"/>
      <c r="J50" s="42"/>
      <c r="K50" s="42"/>
      <c r="L50" s="42"/>
    </row>
    <row r="51" spans="1:12" ht="13.5" customHeight="1">
      <c r="B51" s="40">
        <v>48</v>
      </c>
      <c r="C51" s="39" t="s">
        <v>43</v>
      </c>
      <c r="D51" s="43"/>
      <c r="E51" s="42"/>
      <c r="F51" s="42"/>
      <c r="G51" s="42"/>
      <c r="H51" s="120"/>
      <c r="I51" s="120"/>
      <c r="J51" s="42"/>
      <c r="K51" s="42"/>
      <c r="L51" s="42"/>
    </row>
    <row r="52" spans="1:12" ht="13.5" customHeight="1">
      <c r="B52" s="41" t="s">
        <v>44</v>
      </c>
      <c r="C52" s="39" t="s">
        <v>20</v>
      </c>
      <c r="D52" s="58">
        <v>0</v>
      </c>
      <c r="E52" s="49">
        <v>3280</v>
      </c>
      <c r="F52" s="58">
        <v>0</v>
      </c>
      <c r="G52" s="49">
        <v>3204</v>
      </c>
      <c r="H52" s="58">
        <v>0</v>
      </c>
      <c r="I52" s="49">
        <v>3204</v>
      </c>
      <c r="J52" s="58">
        <v>0</v>
      </c>
      <c r="K52" s="49">
        <v>3508</v>
      </c>
      <c r="L52" s="49">
        <f>SUM(J52:K52)</f>
        <v>3508</v>
      </c>
    </row>
    <row r="53" spans="1:12" ht="13.5" customHeight="1">
      <c r="A53" s="45"/>
      <c r="B53" s="50" t="s">
        <v>45</v>
      </c>
      <c r="C53" s="47" t="s">
        <v>22</v>
      </c>
      <c r="D53" s="58">
        <v>0</v>
      </c>
      <c r="E53" s="49">
        <v>5</v>
      </c>
      <c r="F53" s="51">
        <v>80</v>
      </c>
      <c r="G53" s="49">
        <v>5</v>
      </c>
      <c r="H53" s="51">
        <v>80</v>
      </c>
      <c r="I53" s="49">
        <v>5</v>
      </c>
      <c r="J53" s="51">
        <v>80</v>
      </c>
      <c r="K53" s="49">
        <v>5</v>
      </c>
      <c r="L53" s="49">
        <f>SUM(J53:K53)</f>
        <v>85</v>
      </c>
    </row>
    <row r="54" spans="1:12" ht="13.5" customHeight="1">
      <c r="B54" s="41" t="s">
        <v>46</v>
      </c>
      <c r="C54" s="39" t="s">
        <v>24</v>
      </c>
      <c r="D54" s="58">
        <v>0</v>
      </c>
      <c r="E54" s="49">
        <v>6</v>
      </c>
      <c r="F54" s="51">
        <v>100</v>
      </c>
      <c r="G54" s="49">
        <v>6</v>
      </c>
      <c r="H54" s="51">
        <v>100</v>
      </c>
      <c r="I54" s="49">
        <v>6</v>
      </c>
      <c r="J54" s="51">
        <v>100</v>
      </c>
      <c r="K54" s="49">
        <v>6</v>
      </c>
      <c r="L54" s="49">
        <f>SUM(J54:K54)</f>
        <v>106</v>
      </c>
    </row>
    <row r="55" spans="1:12" ht="13.5" customHeight="1">
      <c r="B55" s="41" t="s">
        <v>47</v>
      </c>
      <c r="C55" s="39" t="s">
        <v>25</v>
      </c>
      <c r="D55" s="58">
        <v>0</v>
      </c>
      <c r="E55" s="58">
        <v>0</v>
      </c>
      <c r="F55" s="51">
        <v>289</v>
      </c>
      <c r="G55" s="58">
        <v>0</v>
      </c>
      <c r="H55" s="51">
        <v>289</v>
      </c>
      <c r="I55" s="58">
        <v>0</v>
      </c>
      <c r="J55" s="51">
        <v>180</v>
      </c>
      <c r="K55" s="58">
        <v>0</v>
      </c>
      <c r="L55" s="51">
        <f>SUM(J55:K55)</f>
        <v>180</v>
      </c>
    </row>
    <row r="56" spans="1:12" ht="13.5" customHeight="1">
      <c r="A56" s="5" t="s">
        <v>14</v>
      </c>
      <c r="B56" s="40">
        <v>48</v>
      </c>
      <c r="C56" s="39" t="s">
        <v>43</v>
      </c>
      <c r="D56" s="69">
        <f t="shared" ref="D56:L56" si="4">SUM(D52:D55)</f>
        <v>0</v>
      </c>
      <c r="E56" s="48">
        <f t="shared" si="4"/>
        <v>3291</v>
      </c>
      <c r="F56" s="48">
        <f t="shared" si="4"/>
        <v>469</v>
      </c>
      <c r="G56" s="48">
        <f t="shared" si="4"/>
        <v>3215</v>
      </c>
      <c r="H56" s="48">
        <f t="shared" si="4"/>
        <v>469</v>
      </c>
      <c r="I56" s="48">
        <f t="shared" si="4"/>
        <v>3215</v>
      </c>
      <c r="J56" s="48">
        <f t="shared" si="4"/>
        <v>360</v>
      </c>
      <c r="K56" s="48">
        <f t="shared" si="4"/>
        <v>3519</v>
      </c>
      <c r="L56" s="48">
        <f t="shared" si="4"/>
        <v>3879</v>
      </c>
    </row>
    <row r="57" spans="1:12" ht="13.5" customHeight="1">
      <c r="A57" s="45" t="s">
        <v>14</v>
      </c>
      <c r="B57" s="46">
        <v>60</v>
      </c>
      <c r="C57" s="47" t="s">
        <v>17</v>
      </c>
      <c r="D57" s="48">
        <f t="shared" ref="D57:L57" si="5">D56+D49+D42+D35+D28</f>
        <v>5760</v>
      </c>
      <c r="E57" s="48">
        <f t="shared" si="5"/>
        <v>33349</v>
      </c>
      <c r="F57" s="48">
        <f t="shared" si="5"/>
        <v>14291</v>
      </c>
      <c r="G57" s="48">
        <f t="shared" si="5"/>
        <v>38194</v>
      </c>
      <c r="H57" s="48">
        <f t="shared" si="5"/>
        <v>14291</v>
      </c>
      <c r="I57" s="48">
        <f t="shared" si="5"/>
        <v>38194</v>
      </c>
      <c r="J57" s="48">
        <f t="shared" si="5"/>
        <v>12339</v>
      </c>
      <c r="K57" s="48">
        <f t="shared" si="5"/>
        <v>37967</v>
      </c>
      <c r="L57" s="48">
        <f t="shared" si="5"/>
        <v>50306</v>
      </c>
    </row>
    <row r="58" spans="1:12" ht="13.5" customHeight="1">
      <c r="A58" s="45" t="s">
        <v>14</v>
      </c>
      <c r="B58" s="59">
        <v>1E-3</v>
      </c>
      <c r="C58" s="60" t="s">
        <v>184</v>
      </c>
      <c r="D58" s="48">
        <f t="shared" ref="D58:L58" si="6">D57</f>
        <v>5760</v>
      </c>
      <c r="E58" s="48">
        <f t="shared" si="6"/>
        <v>33349</v>
      </c>
      <c r="F58" s="48">
        <f t="shared" si="6"/>
        <v>14291</v>
      </c>
      <c r="G58" s="48">
        <f t="shared" si="6"/>
        <v>38194</v>
      </c>
      <c r="H58" s="48">
        <f t="shared" si="6"/>
        <v>14291</v>
      </c>
      <c r="I58" s="48">
        <f t="shared" si="6"/>
        <v>38194</v>
      </c>
      <c r="J58" s="48">
        <f t="shared" si="6"/>
        <v>12339</v>
      </c>
      <c r="K58" s="48">
        <f t="shared" si="6"/>
        <v>37967</v>
      </c>
      <c r="L58" s="48">
        <f t="shared" si="6"/>
        <v>50306</v>
      </c>
    </row>
    <row r="59" spans="1:12">
      <c r="A59" s="45"/>
      <c r="B59" s="61"/>
      <c r="C59" s="62"/>
      <c r="D59" s="51"/>
      <c r="E59" s="49"/>
      <c r="F59" s="49"/>
      <c r="G59" s="49"/>
      <c r="H59" s="122"/>
      <c r="I59" s="122"/>
      <c r="J59" s="49"/>
      <c r="K59" s="49"/>
      <c r="L59" s="49"/>
    </row>
    <row r="60" spans="1:12">
      <c r="A60" s="45"/>
      <c r="B60" s="59">
        <v>0.10100000000000001</v>
      </c>
      <c r="C60" s="62" t="s">
        <v>48</v>
      </c>
      <c r="D60" s="51"/>
      <c r="E60" s="49"/>
      <c r="F60" s="49"/>
      <c r="G60" s="49"/>
      <c r="H60" s="122"/>
      <c r="I60" s="122"/>
      <c r="J60" s="49"/>
      <c r="K60" s="49"/>
      <c r="L60" s="49"/>
    </row>
    <row r="61" spans="1:12" ht="25.5">
      <c r="A61" s="45"/>
      <c r="B61" s="147">
        <v>7</v>
      </c>
      <c r="C61" s="47" t="s">
        <v>333</v>
      </c>
      <c r="D61" s="51"/>
      <c r="E61" s="58"/>
      <c r="F61" s="49"/>
      <c r="G61" s="58"/>
      <c r="H61" s="49"/>
      <c r="I61" s="58"/>
      <c r="J61" s="49"/>
      <c r="K61" s="58"/>
      <c r="L61" s="49"/>
    </row>
    <row r="62" spans="1:12" ht="13.5" customHeight="1">
      <c r="A62" s="45"/>
      <c r="B62" s="63" t="s">
        <v>346</v>
      </c>
      <c r="C62" s="47" t="s">
        <v>374</v>
      </c>
      <c r="D62" s="58">
        <v>0</v>
      </c>
      <c r="E62" s="58">
        <v>0</v>
      </c>
      <c r="F62" s="58">
        <v>0</v>
      </c>
      <c r="G62" s="58">
        <v>0</v>
      </c>
      <c r="H62" s="58">
        <v>0</v>
      </c>
      <c r="I62" s="58">
        <v>0</v>
      </c>
      <c r="J62" s="51">
        <v>500</v>
      </c>
      <c r="K62" s="58">
        <v>0</v>
      </c>
      <c r="L62" s="51">
        <f>SUM(J62:K62)</f>
        <v>500</v>
      </c>
    </row>
    <row r="63" spans="1:12" ht="25.5">
      <c r="A63" s="45"/>
      <c r="B63" s="63" t="s">
        <v>347</v>
      </c>
      <c r="C63" s="39" t="s">
        <v>213</v>
      </c>
      <c r="D63" s="58">
        <v>0</v>
      </c>
      <c r="E63" s="58">
        <v>0</v>
      </c>
      <c r="F63" s="58">
        <v>0</v>
      </c>
      <c r="G63" s="58">
        <v>0</v>
      </c>
      <c r="H63" s="58">
        <v>0</v>
      </c>
      <c r="I63" s="58">
        <v>0</v>
      </c>
      <c r="J63" s="51">
        <v>1000</v>
      </c>
      <c r="K63" s="58">
        <v>0</v>
      </c>
      <c r="L63" s="51">
        <f>SUM(J63:K63)</f>
        <v>1000</v>
      </c>
    </row>
    <row r="64" spans="1:12" ht="25.5">
      <c r="A64" s="45"/>
      <c r="B64" s="63" t="s">
        <v>348</v>
      </c>
      <c r="C64" s="47" t="s">
        <v>375</v>
      </c>
      <c r="D64" s="58">
        <v>0</v>
      </c>
      <c r="E64" s="58">
        <v>0</v>
      </c>
      <c r="F64" s="58">
        <v>0</v>
      </c>
      <c r="G64" s="58">
        <v>0</v>
      </c>
      <c r="H64" s="58">
        <v>0</v>
      </c>
      <c r="I64" s="58">
        <v>0</v>
      </c>
      <c r="J64" s="51">
        <v>9000</v>
      </c>
      <c r="K64" s="58">
        <v>0</v>
      </c>
      <c r="L64" s="51">
        <f>SUM(J64:K64)</f>
        <v>9000</v>
      </c>
    </row>
    <row r="65" spans="1:12" ht="25.5">
      <c r="A65" s="45"/>
      <c r="B65" s="63" t="s">
        <v>349</v>
      </c>
      <c r="C65" s="116" t="s">
        <v>280</v>
      </c>
      <c r="D65" s="58">
        <v>0</v>
      </c>
      <c r="E65" s="58">
        <v>0</v>
      </c>
      <c r="F65" s="58">
        <v>0</v>
      </c>
      <c r="G65" s="58">
        <v>0</v>
      </c>
      <c r="H65" s="58">
        <v>0</v>
      </c>
      <c r="I65" s="58">
        <v>0</v>
      </c>
      <c r="J65" s="51">
        <v>415</v>
      </c>
      <c r="K65" s="58">
        <v>0</v>
      </c>
      <c r="L65" s="51">
        <f>SUM(J65:K65)</f>
        <v>415</v>
      </c>
    </row>
    <row r="66" spans="1:12" ht="25.5">
      <c r="A66" s="53"/>
      <c r="B66" s="67" t="s">
        <v>350</v>
      </c>
      <c r="C66" s="150" t="s">
        <v>307</v>
      </c>
      <c r="D66" s="56">
        <v>0</v>
      </c>
      <c r="E66" s="56">
        <v>0</v>
      </c>
      <c r="F66" s="56">
        <v>0</v>
      </c>
      <c r="G66" s="56">
        <v>0</v>
      </c>
      <c r="H66" s="56">
        <v>0</v>
      </c>
      <c r="I66" s="56">
        <v>0</v>
      </c>
      <c r="J66" s="66">
        <v>52</v>
      </c>
      <c r="K66" s="56">
        <v>0</v>
      </c>
      <c r="L66" s="66">
        <f>SUM(J66:K66)</f>
        <v>52</v>
      </c>
    </row>
    <row r="67" spans="1:12" ht="25.5">
      <c r="A67" s="45" t="s">
        <v>14</v>
      </c>
      <c r="B67" s="147">
        <v>7</v>
      </c>
      <c r="C67" s="47" t="s">
        <v>333</v>
      </c>
      <c r="D67" s="56">
        <f>SUM(D62:D66)</f>
        <v>0</v>
      </c>
      <c r="E67" s="56">
        <f t="shared" ref="E67:L67" si="7">SUM(E62:E66)</f>
        <v>0</v>
      </c>
      <c r="F67" s="56">
        <f t="shared" si="7"/>
        <v>0</v>
      </c>
      <c r="G67" s="56">
        <f t="shared" si="7"/>
        <v>0</v>
      </c>
      <c r="H67" s="56">
        <f t="shared" si="7"/>
        <v>0</v>
      </c>
      <c r="I67" s="56">
        <f t="shared" si="7"/>
        <v>0</v>
      </c>
      <c r="J67" s="66">
        <f t="shared" si="7"/>
        <v>10967</v>
      </c>
      <c r="K67" s="56">
        <f t="shared" si="7"/>
        <v>0</v>
      </c>
      <c r="L67" s="66">
        <f t="shared" si="7"/>
        <v>10967</v>
      </c>
    </row>
    <row r="68" spans="1:12">
      <c r="A68" s="45"/>
      <c r="B68" s="59"/>
      <c r="C68" s="62"/>
      <c r="D68" s="51"/>
      <c r="E68" s="49"/>
      <c r="F68" s="49"/>
      <c r="G68" s="49"/>
      <c r="H68" s="122"/>
      <c r="I68" s="122"/>
      <c r="J68" s="49"/>
      <c r="K68" s="49"/>
      <c r="L68" s="49"/>
    </row>
    <row r="69" spans="1:12">
      <c r="A69" s="45"/>
      <c r="B69" s="63">
        <v>61</v>
      </c>
      <c r="C69" s="47" t="s">
        <v>49</v>
      </c>
      <c r="D69" s="51"/>
      <c r="E69" s="49"/>
      <c r="F69" s="49"/>
      <c r="G69" s="49"/>
      <c r="H69" s="122"/>
      <c r="I69" s="122"/>
      <c r="J69" s="49"/>
      <c r="K69" s="49"/>
      <c r="L69" s="49"/>
    </row>
    <row r="70" spans="1:12">
      <c r="A70" s="45"/>
      <c r="B70" s="63">
        <v>44</v>
      </c>
      <c r="C70" s="47" t="s">
        <v>18</v>
      </c>
      <c r="D70" s="51"/>
      <c r="E70" s="49"/>
      <c r="F70" s="49"/>
      <c r="G70" s="49"/>
      <c r="H70" s="122"/>
      <c r="I70" s="122"/>
      <c r="J70" s="49"/>
      <c r="K70" s="49"/>
      <c r="L70" s="49"/>
    </row>
    <row r="71" spans="1:12">
      <c r="A71" s="45"/>
      <c r="B71" s="50" t="s">
        <v>50</v>
      </c>
      <c r="C71" s="47" t="s">
        <v>20</v>
      </c>
      <c r="D71" s="51">
        <v>548</v>
      </c>
      <c r="E71" s="49">
        <v>11113</v>
      </c>
      <c r="F71" s="51">
        <v>561</v>
      </c>
      <c r="G71" s="49">
        <v>15859</v>
      </c>
      <c r="H71" s="51">
        <v>561</v>
      </c>
      <c r="I71" s="49">
        <v>15859</v>
      </c>
      <c r="J71" s="51">
        <v>619</v>
      </c>
      <c r="K71" s="49">
        <v>17087</v>
      </c>
      <c r="L71" s="49">
        <f t="shared" ref="L71:L80" si="8">SUM(J71:K71)</f>
        <v>17706</v>
      </c>
    </row>
    <row r="72" spans="1:12">
      <c r="A72" s="45"/>
      <c r="B72" s="50" t="s">
        <v>51</v>
      </c>
      <c r="C72" s="47" t="s">
        <v>52</v>
      </c>
      <c r="D72" s="51">
        <v>1071</v>
      </c>
      <c r="E72" s="49">
        <v>1633</v>
      </c>
      <c r="F72" s="51">
        <v>800</v>
      </c>
      <c r="G72" s="49">
        <v>2370</v>
      </c>
      <c r="H72" s="49">
        <v>800</v>
      </c>
      <c r="I72" s="49">
        <v>2370</v>
      </c>
      <c r="J72" s="51">
        <v>1500</v>
      </c>
      <c r="K72" s="49">
        <v>2767</v>
      </c>
      <c r="L72" s="49">
        <f t="shared" si="8"/>
        <v>4267</v>
      </c>
    </row>
    <row r="73" spans="1:12">
      <c r="A73" s="45"/>
      <c r="B73" s="50" t="s">
        <v>53</v>
      </c>
      <c r="C73" s="47" t="s">
        <v>22</v>
      </c>
      <c r="D73" s="58">
        <v>0</v>
      </c>
      <c r="E73" s="49">
        <v>12</v>
      </c>
      <c r="F73" s="58">
        <v>0</v>
      </c>
      <c r="G73" s="49">
        <v>12</v>
      </c>
      <c r="H73" s="58">
        <v>0</v>
      </c>
      <c r="I73" s="49">
        <v>12</v>
      </c>
      <c r="J73" s="58">
        <v>0</v>
      </c>
      <c r="K73" s="49">
        <v>12</v>
      </c>
      <c r="L73" s="49">
        <f t="shared" si="8"/>
        <v>12</v>
      </c>
    </row>
    <row r="74" spans="1:12">
      <c r="A74" s="45"/>
      <c r="B74" s="50" t="s">
        <v>54</v>
      </c>
      <c r="C74" s="47" t="s">
        <v>24</v>
      </c>
      <c r="D74" s="58">
        <v>0</v>
      </c>
      <c r="E74" s="49">
        <v>16</v>
      </c>
      <c r="F74" s="58">
        <v>0</v>
      </c>
      <c r="G74" s="49">
        <v>16</v>
      </c>
      <c r="H74" s="58">
        <v>0</v>
      </c>
      <c r="I74" s="49">
        <v>16</v>
      </c>
      <c r="J74" s="58">
        <v>0</v>
      </c>
      <c r="K74" s="49">
        <v>16</v>
      </c>
      <c r="L74" s="49">
        <f t="shared" si="8"/>
        <v>16</v>
      </c>
    </row>
    <row r="75" spans="1:12">
      <c r="A75" s="45"/>
      <c r="B75" s="50" t="s">
        <v>55</v>
      </c>
      <c r="C75" s="47" t="s">
        <v>101</v>
      </c>
      <c r="D75" s="58">
        <v>0</v>
      </c>
      <c r="E75" s="49">
        <v>223</v>
      </c>
      <c r="F75" s="58">
        <v>0</v>
      </c>
      <c r="G75" s="49">
        <v>224</v>
      </c>
      <c r="H75" s="58">
        <v>0</v>
      </c>
      <c r="I75" s="49">
        <v>224</v>
      </c>
      <c r="J75" s="58">
        <v>0</v>
      </c>
      <c r="K75" s="49">
        <v>224</v>
      </c>
      <c r="L75" s="49">
        <f t="shared" si="8"/>
        <v>224</v>
      </c>
    </row>
    <row r="76" spans="1:12">
      <c r="A76" s="45"/>
      <c r="B76" s="50" t="s">
        <v>286</v>
      </c>
      <c r="C76" s="47" t="s">
        <v>26</v>
      </c>
      <c r="D76" s="58">
        <v>0</v>
      </c>
      <c r="E76" s="51">
        <v>9999</v>
      </c>
      <c r="F76" s="58">
        <v>0</v>
      </c>
      <c r="G76" s="51">
        <v>4000</v>
      </c>
      <c r="H76" s="58">
        <v>0</v>
      </c>
      <c r="I76" s="51">
        <v>4000</v>
      </c>
      <c r="J76" s="58">
        <v>0</v>
      </c>
      <c r="K76" s="51">
        <v>4000</v>
      </c>
      <c r="L76" s="49">
        <f t="shared" si="8"/>
        <v>4000</v>
      </c>
    </row>
    <row r="77" spans="1:12">
      <c r="A77" s="45"/>
      <c r="B77" s="50" t="s">
        <v>211</v>
      </c>
      <c r="C77" s="47" t="s">
        <v>208</v>
      </c>
      <c r="D77" s="51">
        <v>4000</v>
      </c>
      <c r="E77" s="58">
        <v>0</v>
      </c>
      <c r="F77" s="51">
        <v>3000</v>
      </c>
      <c r="G77" s="58">
        <v>0</v>
      </c>
      <c r="H77" s="51">
        <v>3000</v>
      </c>
      <c r="I77" s="58">
        <v>0</v>
      </c>
      <c r="J77" s="51">
        <v>3000</v>
      </c>
      <c r="K77" s="58">
        <v>0</v>
      </c>
      <c r="L77" s="51">
        <f t="shared" si="8"/>
        <v>3000</v>
      </c>
    </row>
    <row r="78" spans="1:12">
      <c r="A78" s="45"/>
      <c r="B78" s="50" t="s">
        <v>263</v>
      </c>
      <c r="C78" s="47" t="s">
        <v>253</v>
      </c>
      <c r="D78" s="51">
        <v>2900</v>
      </c>
      <c r="E78" s="58">
        <v>0</v>
      </c>
      <c r="F78" s="58">
        <v>0</v>
      </c>
      <c r="G78" s="58">
        <v>0</v>
      </c>
      <c r="H78" s="58">
        <v>0</v>
      </c>
      <c r="I78" s="58">
        <v>0</v>
      </c>
      <c r="J78" s="58">
        <v>0</v>
      </c>
      <c r="K78" s="58">
        <v>0</v>
      </c>
      <c r="L78" s="58">
        <f t="shared" si="8"/>
        <v>0</v>
      </c>
    </row>
    <row r="79" spans="1:12" ht="12.95" customHeight="1">
      <c r="A79" s="45"/>
      <c r="B79" s="152" t="s">
        <v>282</v>
      </c>
      <c r="C79" s="116" t="s">
        <v>268</v>
      </c>
      <c r="D79" s="58">
        <v>0</v>
      </c>
      <c r="E79" s="58">
        <v>0</v>
      </c>
      <c r="F79" s="51">
        <v>1000</v>
      </c>
      <c r="G79" s="58">
        <v>0</v>
      </c>
      <c r="H79" s="51">
        <v>1000</v>
      </c>
      <c r="I79" s="58">
        <v>0</v>
      </c>
      <c r="J79" s="51">
        <v>1000</v>
      </c>
      <c r="K79" s="58">
        <v>0</v>
      </c>
      <c r="L79" s="51">
        <f t="shared" si="8"/>
        <v>1000</v>
      </c>
    </row>
    <row r="80" spans="1:12" ht="13.35" customHeight="1">
      <c r="A80" s="45"/>
      <c r="B80" s="152" t="s">
        <v>316</v>
      </c>
      <c r="C80" s="116" t="s">
        <v>317</v>
      </c>
      <c r="D80" s="58">
        <v>0</v>
      </c>
      <c r="E80" s="58">
        <v>0</v>
      </c>
      <c r="F80" s="51">
        <v>1000</v>
      </c>
      <c r="G80" s="58">
        <v>0</v>
      </c>
      <c r="H80" s="51">
        <v>1000</v>
      </c>
      <c r="I80" s="58">
        <v>0</v>
      </c>
      <c r="J80" s="51">
        <v>1000</v>
      </c>
      <c r="K80" s="58">
        <v>0</v>
      </c>
      <c r="L80" s="51">
        <f t="shared" si="8"/>
        <v>1000</v>
      </c>
    </row>
    <row r="81" spans="1:12" ht="13.35" customHeight="1">
      <c r="A81" s="5" t="s">
        <v>14</v>
      </c>
      <c r="B81" s="6">
        <v>44</v>
      </c>
      <c r="C81" s="47" t="s">
        <v>18</v>
      </c>
      <c r="D81" s="48">
        <f t="shared" ref="D81:L81" si="9">SUM(D71:D80)</f>
        <v>8519</v>
      </c>
      <c r="E81" s="48">
        <f t="shared" si="9"/>
        <v>22996</v>
      </c>
      <c r="F81" s="48">
        <f t="shared" si="9"/>
        <v>6361</v>
      </c>
      <c r="G81" s="48">
        <f t="shared" si="9"/>
        <v>22481</v>
      </c>
      <c r="H81" s="48">
        <f t="shared" si="9"/>
        <v>6361</v>
      </c>
      <c r="I81" s="48">
        <f t="shared" si="9"/>
        <v>22481</v>
      </c>
      <c r="J81" s="48">
        <f t="shared" si="9"/>
        <v>7119</v>
      </c>
      <c r="K81" s="48">
        <f t="shared" si="9"/>
        <v>24106</v>
      </c>
      <c r="L81" s="48">
        <f t="shared" si="9"/>
        <v>31225</v>
      </c>
    </row>
    <row r="82" spans="1:12" ht="13.5" customHeight="1">
      <c r="C82" s="47"/>
      <c r="D82" s="51"/>
      <c r="E82" s="49"/>
      <c r="F82" s="49"/>
      <c r="G82" s="49"/>
      <c r="H82" s="122"/>
      <c r="I82" s="122"/>
      <c r="J82" s="49"/>
      <c r="K82" s="49"/>
      <c r="L82" s="49"/>
    </row>
    <row r="83" spans="1:12" ht="13.35" customHeight="1">
      <c r="B83" s="6">
        <v>45</v>
      </c>
      <c r="C83" s="47" t="s">
        <v>29</v>
      </c>
      <c r="D83" s="51"/>
      <c r="E83" s="49"/>
      <c r="F83" s="49"/>
      <c r="G83" s="49"/>
      <c r="H83" s="122"/>
      <c r="I83" s="122"/>
      <c r="J83" s="49"/>
      <c r="K83" s="49"/>
      <c r="L83" s="49"/>
    </row>
    <row r="84" spans="1:12" ht="13.35" customHeight="1">
      <c r="B84" s="41" t="s">
        <v>57</v>
      </c>
      <c r="C84" s="39" t="s">
        <v>20</v>
      </c>
      <c r="D84" s="43">
        <v>1288</v>
      </c>
      <c r="E84" s="42">
        <v>26010</v>
      </c>
      <c r="F84" s="51">
        <v>1326</v>
      </c>
      <c r="G84" s="49">
        <v>27384</v>
      </c>
      <c r="H84" s="49">
        <v>1326</v>
      </c>
      <c r="I84" s="49">
        <v>27384</v>
      </c>
      <c r="J84" s="51">
        <v>1468</v>
      </c>
      <c r="K84" s="49">
        <v>28553</v>
      </c>
      <c r="L84" s="42">
        <f>SUM(J84:K84)</f>
        <v>30021</v>
      </c>
    </row>
    <row r="85" spans="1:12" ht="13.35" customHeight="1">
      <c r="B85" s="41" t="s">
        <v>58</v>
      </c>
      <c r="C85" s="39" t="s">
        <v>52</v>
      </c>
      <c r="D85" s="43">
        <v>1475</v>
      </c>
      <c r="E85" s="44">
        <v>0</v>
      </c>
      <c r="F85" s="51">
        <v>1847</v>
      </c>
      <c r="G85" s="44">
        <v>0</v>
      </c>
      <c r="H85" s="49">
        <v>1847</v>
      </c>
      <c r="I85" s="44">
        <v>0</v>
      </c>
      <c r="J85" s="51">
        <v>3050</v>
      </c>
      <c r="K85" s="44">
        <v>0</v>
      </c>
      <c r="L85" s="43">
        <f>SUM(J85:K85)</f>
        <v>3050</v>
      </c>
    </row>
    <row r="86" spans="1:12" ht="13.35" customHeight="1">
      <c r="B86" s="41" t="s">
        <v>59</v>
      </c>
      <c r="C86" s="39" t="s">
        <v>22</v>
      </c>
      <c r="D86" s="44">
        <v>0</v>
      </c>
      <c r="E86" s="51">
        <v>55</v>
      </c>
      <c r="F86" s="58">
        <v>0</v>
      </c>
      <c r="G86" s="49">
        <v>55</v>
      </c>
      <c r="H86" s="58">
        <v>0</v>
      </c>
      <c r="I86" s="49">
        <v>55</v>
      </c>
      <c r="J86" s="58">
        <v>0</v>
      </c>
      <c r="K86" s="49">
        <v>55</v>
      </c>
      <c r="L86" s="42">
        <f>SUM(J86:K86)</f>
        <v>55</v>
      </c>
    </row>
    <row r="87" spans="1:12" ht="13.35" customHeight="1">
      <c r="B87" s="41" t="s">
        <v>60</v>
      </c>
      <c r="C87" s="39" t="s">
        <v>24</v>
      </c>
      <c r="D87" s="44">
        <v>0</v>
      </c>
      <c r="E87" s="42">
        <v>65</v>
      </c>
      <c r="F87" s="58">
        <v>0</v>
      </c>
      <c r="G87" s="49">
        <v>65</v>
      </c>
      <c r="H87" s="58">
        <v>0</v>
      </c>
      <c r="I87" s="49">
        <v>65</v>
      </c>
      <c r="J87" s="58">
        <v>0</v>
      </c>
      <c r="K87" s="49">
        <v>65</v>
      </c>
      <c r="L87" s="42">
        <f>SUM(J87:K87)</f>
        <v>65</v>
      </c>
    </row>
    <row r="88" spans="1:12" ht="13.35" customHeight="1">
      <c r="A88" s="45" t="s">
        <v>14</v>
      </c>
      <c r="B88" s="63">
        <v>45</v>
      </c>
      <c r="C88" s="47" t="s">
        <v>29</v>
      </c>
      <c r="D88" s="48">
        <f t="shared" ref="D88:L88" si="10">SUM(D84:D87)</f>
        <v>2763</v>
      </c>
      <c r="E88" s="48">
        <f t="shared" si="10"/>
        <v>26130</v>
      </c>
      <c r="F88" s="48">
        <f t="shared" si="10"/>
        <v>3173</v>
      </c>
      <c r="G88" s="48">
        <f t="shared" si="10"/>
        <v>27504</v>
      </c>
      <c r="H88" s="48">
        <f t="shared" si="10"/>
        <v>3173</v>
      </c>
      <c r="I88" s="48">
        <f t="shared" si="10"/>
        <v>27504</v>
      </c>
      <c r="J88" s="48">
        <f t="shared" si="10"/>
        <v>4518</v>
      </c>
      <c r="K88" s="48">
        <f t="shared" si="10"/>
        <v>28673</v>
      </c>
      <c r="L88" s="48">
        <f t="shared" si="10"/>
        <v>33191</v>
      </c>
    </row>
    <row r="89" spans="1:12" ht="13.5" customHeight="1">
      <c r="C89" s="47"/>
      <c r="D89" s="51"/>
      <c r="E89" s="58"/>
      <c r="F89" s="49"/>
      <c r="G89" s="49"/>
      <c r="H89" s="122"/>
      <c r="I89" s="122"/>
      <c r="J89" s="49"/>
      <c r="K89" s="49"/>
      <c r="L89" s="49"/>
    </row>
    <row r="90" spans="1:12" ht="13.35" customHeight="1">
      <c r="B90" s="6">
        <v>46</v>
      </c>
      <c r="C90" s="47" t="s">
        <v>34</v>
      </c>
      <c r="D90" s="51"/>
      <c r="E90" s="49"/>
      <c r="F90" s="49"/>
      <c r="G90" s="49"/>
      <c r="H90" s="122"/>
      <c r="I90" s="122"/>
      <c r="J90" s="49"/>
      <c r="K90" s="49"/>
      <c r="L90" s="49"/>
    </row>
    <row r="91" spans="1:12" ht="13.35" customHeight="1">
      <c r="B91" s="41" t="s">
        <v>61</v>
      </c>
      <c r="C91" s="39" t="s">
        <v>20</v>
      </c>
      <c r="D91" s="43">
        <v>6214</v>
      </c>
      <c r="E91" s="42">
        <v>5456</v>
      </c>
      <c r="F91" s="58">
        <v>0</v>
      </c>
      <c r="G91" s="49">
        <v>5997</v>
      </c>
      <c r="H91" s="58">
        <v>0</v>
      </c>
      <c r="I91" s="49">
        <v>5997</v>
      </c>
      <c r="J91" s="51">
        <v>1091</v>
      </c>
      <c r="K91" s="49">
        <v>7625</v>
      </c>
      <c r="L91" s="42">
        <f>SUM(J91:K91)</f>
        <v>8716</v>
      </c>
    </row>
    <row r="92" spans="1:12" ht="13.35" customHeight="1">
      <c r="B92" s="41" t="s">
        <v>62</v>
      </c>
      <c r="C92" s="39" t="s">
        <v>52</v>
      </c>
      <c r="D92" s="43">
        <v>2957</v>
      </c>
      <c r="E92" s="44">
        <v>0</v>
      </c>
      <c r="F92" s="51">
        <v>3175</v>
      </c>
      <c r="G92" s="44">
        <v>0</v>
      </c>
      <c r="H92" s="49">
        <v>3175</v>
      </c>
      <c r="I92" s="44">
        <v>0</v>
      </c>
      <c r="J92" s="51">
        <v>5148</v>
      </c>
      <c r="K92" s="44">
        <v>0</v>
      </c>
      <c r="L92" s="43">
        <f>SUM(J92:K92)</f>
        <v>5148</v>
      </c>
    </row>
    <row r="93" spans="1:12" ht="13.35" customHeight="1">
      <c r="B93" s="41" t="s">
        <v>63</v>
      </c>
      <c r="C93" s="39" t="s">
        <v>22</v>
      </c>
      <c r="D93" s="44">
        <v>0</v>
      </c>
      <c r="E93" s="51">
        <v>24</v>
      </c>
      <c r="F93" s="58">
        <v>0</v>
      </c>
      <c r="G93" s="49">
        <v>24</v>
      </c>
      <c r="H93" s="58">
        <v>0</v>
      </c>
      <c r="I93" s="49">
        <v>24</v>
      </c>
      <c r="J93" s="58">
        <v>0</v>
      </c>
      <c r="K93" s="49">
        <v>24</v>
      </c>
      <c r="L93" s="42">
        <f>SUM(J93:K93)</f>
        <v>24</v>
      </c>
    </row>
    <row r="94" spans="1:12" ht="13.35" customHeight="1">
      <c r="B94" s="41" t="s">
        <v>64</v>
      </c>
      <c r="C94" s="39" t="s">
        <v>24</v>
      </c>
      <c r="D94" s="44">
        <v>0</v>
      </c>
      <c r="E94" s="42">
        <v>31</v>
      </c>
      <c r="F94" s="58">
        <v>0</v>
      </c>
      <c r="G94" s="49">
        <v>27</v>
      </c>
      <c r="H94" s="58">
        <v>0</v>
      </c>
      <c r="I94" s="49">
        <v>27</v>
      </c>
      <c r="J94" s="58">
        <v>0</v>
      </c>
      <c r="K94" s="49">
        <v>27</v>
      </c>
      <c r="L94" s="42">
        <f>SUM(J94:K94)</f>
        <v>27</v>
      </c>
    </row>
    <row r="95" spans="1:12" ht="13.35" customHeight="1">
      <c r="A95" s="45" t="s">
        <v>14</v>
      </c>
      <c r="B95" s="63">
        <v>46</v>
      </c>
      <c r="C95" s="47" t="s">
        <v>34</v>
      </c>
      <c r="D95" s="48">
        <f t="shared" ref="D95:L95" si="11">SUM(D91:D94)</f>
        <v>9171</v>
      </c>
      <c r="E95" s="48">
        <f t="shared" si="11"/>
        <v>5511</v>
      </c>
      <c r="F95" s="48">
        <f t="shared" si="11"/>
        <v>3175</v>
      </c>
      <c r="G95" s="48">
        <f t="shared" si="11"/>
        <v>6048</v>
      </c>
      <c r="H95" s="48">
        <f t="shared" si="11"/>
        <v>3175</v>
      </c>
      <c r="I95" s="48">
        <f t="shared" si="11"/>
        <v>6048</v>
      </c>
      <c r="J95" s="48">
        <f t="shared" si="11"/>
        <v>6239</v>
      </c>
      <c r="K95" s="48">
        <f t="shared" si="11"/>
        <v>7676</v>
      </c>
      <c r="L95" s="48">
        <f t="shared" si="11"/>
        <v>13915</v>
      </c>
    </row>
    <row r="96" spans="1:12" ht="13.5" customHeight="1">
      <c r="A96" s="45"/>
      <c r="B96" s="63"/>
      <c r="C96" s="47"/>
      <c r="D96" s="51"/>
      <c r="E96" s="49"/>
      <c r="F96" s="49"/>
      <c r="G96" s="49"/>
      <c r="H96" s="122"/>
      <c r="I96" s="122"/>
      <c r="J96" s="49"/>
      <c r="K96" s="49"/>
      <c r="L96" s="49"/>
    </row>
    <row r="97" spans="1:12" ht="13.35" customHeight="1">
      <c r="A97" s="45"/>
      <c r="B97" s="63">
        <v>47</v>
      </c>
      <c r="C97" s="47" t="s">
        <v>38</v>
      </c>
      <c r="D97" s="51"/>
      <c r="E97" s="49"/>
      <c r="F97" s="49"/>
      <c r="G97" s="49"/>
      <c r="H97" s="122"/>
      <c r="I97" s="122"/>
      <c r="J97" s="49"/>
      <c r="K97" s="49"/>
      <c r="L97" s="49"/>
    </row>
    <row r="98" spans="1:12" ht="13.35" customHeight="1">
      <c r="A98" s="53"/>
      <c r="B98" s="140" t="s">
        <v>65</v>
      </c>
      <c r="C98" s="54" t="s">
        <v>20</v>
      </c>
      <c r="D98" s="66">
        <v>781</v>
      </c>
      <c r="E98" s="55">
        <v>9103</v>
      </c>
      <c r="F98" s="66">
        <v>1299</v>
      </c>
      <c r="G98" s="55">
        <v>11799</v>
      </c>
      <c r="H98" s="55">
        <v>1299</v>
      </c>
      <c r="I98" s="55">
        <v>11799</v>
      </c>
      <c r="J98" s="66">
        <v>1427</v>
      </c>
      <c r="K98" s="55">
        <v>12725</v>
      </c>
      <c r="L98" s="55">
        <f>SUM(J98:K98)</f>
        <v>14152</v>
      </c>
    </row>
    <row r="99" spans="1:12" ht="13.35" customHeight="1">
      <c r="B99" s="41" t="s">
        <v>66</v>
      </c>
      <c r="C99" s="39" t="s">
        <v>52</v>
      </c>
      <c r="D99" s="43">
        <v>1770</v>
      </c>
      <c r="E99" s="44">
        <v>0</v>
      </c>
      <c r="F99" s="51">
        <v>1794</v>
      </c>
      <c r="G99" s="44">
        <v>0</v>
      </c>
      <c r="H99" s="49">
        <v>1794</v>
      </c>
      <c r="I99" s="44">
        <v>0</v>
      </c>
      <c r="J99" s="51">
        <v>1548</v>
      </c>
      <c r="K99" s="44">
        <v>0</v>
      </c>
      <c r="L99" s="43">
        <f>SUM(J99:K99)</f>
        <v>1548</v>
      </c>
    </row>
    <row r="100" spans="1:12" ht="13.35" customHeight="1">
      <c r="B100" s="41" t="s">
        <v>67</v>
      </c>
      <c r="C100" s="39" t="s">
        <v>22</v>
      </c>
      <c r="D100" s="44">
        <v>0</v>
      </c>
      <c r="E100" s="51">
        <v>14</v>
      </c>
      <c r="F100" s="58">
        <v>0</v>
      </c>
      <c r="G100" s="49">
        <v>14</v>
      </c>
      <c r="H100" s="58">
        <v>0</v>
      </c>
      <c r="I100" s="49">
        <v>14</v>
      </c>
      <c r="J100" s="58">
        <v>0</v>
      </c>
      <c r="K100" s="49">
        <v>14</v>
      </c>
      <c r="L100" s="42">
        <f>SUM(J100:K100)</f>
        <v>14</v>
      </c>
    </row>
    <row r="101" spans="1:12" ht="13.35" customHeight="1">
      <c r="A101" s="45"/>
      <c r="B101" s="50" t="s">
        <v>68</v>
      </c>
      <c r="C101" s="47" t="s">
        <v>24</v>
      </c>
      <c r="D101" s="58">
        <v>0</v>
      </c>
      <c r="E101" s="42">
        <v>16</v>
      </c>
      <c r="F101" s="58">
        <v>0</v>
      </c>
      <c r="G101" s="49">
        <v>16</v>
      </c>
      <c r="H101" s="58">
        <v>0</v>
      </c>
      <c r="I101" s="49">
        <v>16</v>
      </c>
      <c r="J101" s="58">
        <v>0</v>
      </c>
      <c r="K101" s="49">
        <v>16</v>
      </c>
      <c r="L101" s="49">
        <f>SUM(J101:K101)</f>
        <v>16</v>
      </c>
    </row>
    <row r="102" spans="1:12">
      <c r="A102" s="45" t="s">
        <v>14</v>
      </c>
      <c r="B102" s="63">
        <v>47</v>
      </c>
      <c r="C102" s="47" t="s">
        <v>38</v>
      </c>
      <c r="D102" s="48">
        <f t="shared" ref="D102:L102" si="12">SUM(D98:D101)</f>
        <v>2551</v>
      </c>
      <c r="E102" s="48">
        <f t="shared" si="12"/>
        <v>9133</v>
      </c>
      <c r="F102" s="48">
        <f t="shared" si="12"/>
        <v>3093</v>
      </c>
      <c r="G102" s="48">
        <f t="shared" si="12"/>
        <v>11829</v>
      </c>
      <c r="H102" s="48">
        <f t="shared" si="12"/>
        <v>3093</v>
      </c>
      <c r="I102" s="48">
        <f t="shared" si="12"/>
        <v>11829</v>
      </c>
      <c r="J102" s="48">
        <f t="shared" si="12"/>
        <v>2975</v>
      </c>
      <c r="K102" s="48">
        <f t="shared" si="12"/>
        <v>12755</v>
      </c>
      <c r="L102" s="48">
        <f t="shared" si="12"/>
        <v>15730</v>
      </c>
    </row>
    <row r="103" spans="1:12">
      <c r="A103" s="45"/>
      <c r="B103" s="63"/>
      <c r="C103" s="47"/>
      <c r="D103" s="51"/>
      <c r="E103" s="49"/>
      <c r="F103" s="49"/>
      <c r="G103" s="49"/>
      <c r="H103" s="122"/>
      <c r="I103" s="122"/>
      <c r="J103" s="49"/>
      <c r="K103" s="49"/>
      <c r="L103" s="49"/>
    </row>
    <row r="104" spans="1:12" ht="14.1" customHeight="1">
      <c r="A104" s="45"/>
      <c r="B104" s="63">
        <v>48</v>
      </c>
      <c r="C104" s="47" t="s">
        <v>43</v>
      </c>
      <c r="D104" s="51"/>
      <c r="E104" s="49"/>
      <c r="F104" s="49"/>
      <c r="G104" s="49"/>
      <c r="H104" s="122"/>
      <c r="I104" s="122"/>
      <c r="J104" s="49"/>
      <c r="K104" s="49"/>
      <c r="L104" s="49"/>
    </row>
    <row r="105" spans="1:12" ht="14.1" customHeight="1">
      <c r="B105" s="41" t="s">
        <v>69</v>
      </c>
      <c r="C105" s="39" t="s">
        <v>20</v>
      </c>
      <c r="D105" s="43">
        <v>360</v>
      </c>
      <c r="E105" s="42">
        <v>7673</v>
      </c>
      <c r="F105" s="51">
        <v>851</v>
      </c>
      <c r="G105" s="49">
        <v>8363</v>
      </c>
      <c r="H105" s="49">
        <v>851</v>
      </c>
      <c r="I105" s="49">
        <v>8363</v>
      </c>
      <c r="J105" s="51">
        <v>942</v>
      </c>
      <c r="K105" s="49">
        <v>10350</v>
      </c>
      <c r="L105" s="42">
        <f>SUM(J105:K105)</f>
        <v>11292</v>
      </c>
    </row>
    <row r="106" spans="1:12" ht="14.1" customHeight="1">
      <c r="B106" s="41" t="s">
        <v>70</v>
      </c>
      <c r="C106" s="39" t="s">
        <v>52</v>
      </c>
      <c r="D106" s="43">
        <v>3816</v>
      </c>
      <c r="E106" s="58">
        <v>0</v>
      </c>
      <c r="F106" s="51">
        <v>4148</v>
      </c>
      <c r="G106" s="44">
        <v>0</v>
      </c>
      <c r="H106" s="49">
        <v>4148</v>
      </c>
      <c r="I106" s="44">
        <v>0</v>
      </c>
      <c r="J106" s="51">
        <v>4139</v>
      </c>
      <c r="K106" s="44">
        <v>0</v>
      </c>
      <c r="L106" s="43">
        <f>SUM(J106:K106)</f>
        <v>4139</v>
      </c>
    </row>
    <row r="107" spans="1:12" ht="14.1" customHeight="1">
      <c r="A107" s="45"/>
      <c r="B107" s="50" t="s">
        <v>71</v>
      </c>
      <c r="C107" s="47" t="s">
        <v>22</v>
      </c>
      <c r="D107" s="58">
        <v>0</v>
      </c>
      <c r="E107" s="49">
        <v>24</v>
      </c>
      <c r="F107" s="58">
        <v>0</v>
      </c>
      <c r="G107" s="49">
        <v>24</v>
      </c>
      <c r="H107" s="58">
        <v>0</v>
      </c>
      <c r="I107" s="49">
        <v>24</v>
      </c>
      <c r="J107" s="58">
        <v>0</v>
      </c>
      <c r="K107" s="49">
        <v>24</v>
      </c>
      <c r="L107" s="49">
        <f>SUM(J107:K107)</f>
        <v>24</v>
      </c>
    </row>
    <row r="108" spans="1:12" ht="14.1" customHeight="1">
      <c r="A108" s="45"/>
      <c r="B108" s="50" t="s">
        <v>72</v>
      </c>
      <c r="C108" s="47" t="s">
        <v>24</v>
      </c>
      <c r="D108" s="56">
        <v>0</v>
      </c>
      <c r="E108" s="55">
        <v>27</v>
      </c>
      <c r="F108" s="56">
        <v>0</v>
      </c>
      <c r="G108" s="55">
        <v>27</v>
      </c>
      <c r="H108" s="56">
        <v>0</v>
      </c>
      <c r="I108" s="55">
        <v>27</v>
      </c>
      <c r="J108" s="56">
        <v>0</v>
      </c>
      <c r="K108" s="55">
        <v>27</v>
      </c>
      <c r="L108" s="55">
        <f>SUM(J108:K108)</f>
        <v>27</v>
      </c>
    </row>
    <row r="109" spans="1:12" ht="14.45" customHeight="1">
      <c r="A109" s="45" t="s">
        <v>14</v>
      </c>
      <c r="B109" s="63">
        <v>48</v>
      </c>
      <c r="C109" s="47" t="s">
        <v>43</v>
      </c>
      <c r="D109" s="66">
        <f t="shared" ref="D109:L109" si="13">SUM(D105:D108)</f>
        <v>4176</v>
      </c>
      <c r="E109" s="66">
        <f t="shared" si="13"/>
        <v>7724</v>
      </c>
      <c r="F109" s="66">
        <f t="shared" si="13"/>
        <v>4999</v>
      </c>
      <c r="G109" s="66">
        <f t="shared" si="13"/>
        <v>8414</v>
      </c>
      <c r="H109" s="66">
        <f t="shared" si="13"/>
        <v>4999</v>
      </c>
      <c r="I109" s="66">
        <f t="shared" si="13"/>
        <v>8414</v>
      </c>
      <c r="J109" s="66">
        <f t="shared" si="13"/>
        <v>5081</v>
      </c>
      <c r="K109" s="66">
        <f t="shared" si="13"/>
        <v>10401</v>
      </c>
      <c r="L109" s="66">
        <f t="shared" si="13"/>
        <v>15482</v>
      </c>
    </row>
    <row r="110" spans="1:12" ht="14.45" customHeight="1">
      <c r="A110" s="45" t="s">
        <v>14</v>
      </c>
      <c r="B110" s="63">
        <v>61</v>
      </c>
      <c r="C110" s="47" t="s">
        <v>49</v>
      </c>
      <c r="D110" s="48">
        <f t="shared" ref="D110:L110" si="14">D109+D102+D95+D88+D81</f>
        <v>27180</v>
      </c>
      <c r="E110" s="48">
        <f t="shared" si="14"/>
        <v>71494</v>
      </c>
      <c r="F110" s="48">
        <f t="shared" si="14"/>
        <v>20801</v>
      </c>
      <c r="G110" s="48">
        <f t="shared" si="14"/>
        <v>76276</v>
      </c>
      <c r="H110" s="48">
        <f t="shared" si="14"/>
        <v>20801</v>
      </c>
      <c r="I110" s="48">
        <f t="shared" si="14"/>
        <v>76276</v>
      </c>
      <c r="J110" s="48">
        <f t="shared" si="14"/>
        <v>25932</v>
      </c>
      <c r="K110" s="48">
        <f t="shared" si="14"/>
        <v>83611</v>
      </c>
      <c r="L110" s="48">
        <f t="shared" si="14"/>
        <v>109543</v>
      </c>
    </row>
    <row r="111" spans="1:12" ht="15" customHeight="1">
      <c r="A111" s="45"/>
      <c r="B111" s="63"/>
      <c r="C111" s="47"/>
      <c r="D111" s="51"/>
      <c r="E111" s="49"/>
      <c r="F111" s="49"/>
      <c r="G111" s="49"/>
      <c r="H111" s="122"/>
      <c r="I111" s="122"/>
      <c r="J111" s="49"/>
      <c r="K111" s="49"/>
      <c r="L111" s="49"/>
    </row>
    <row r="112" spans="1:12" ht="25.5">
      <c r="B112" s="6">
        <v>62</v>
      </c>
      <c r="C112" s="39" t="s">
        <v>225</v>
      </c>
      <c r="D112" s="43"/>
      <c r="E112" s="42"/>
      <c r="F112" s="42"/>
      <c r="G112" s="42"/>
      <c r="H112" s="120"/>
      <c r="I112" s="120"/>
      <c r="J112" s="42"/>
      <c r="K112" s="42"/>
      <c r="L112" s="42"/>
    </row>
    <row r="113" spans="1:12" s="52" customFormat="1" ht="14.1" customHeight="1">
      <c r="A113" s="45"/>
      <c r="B113" s="50" t="s">
        <v>73</v>
      </c>
      <c r="C113" s="47" t="s">
        <v>74</v>
      </c>
      <c r="D113" s="58">
        <v>0</v>
      </c>
      <c r="E113" s="58">
        <v>0</v>
      </c>
      <c r="F113" s="49">
        <v>500</v>
      </c>
      <c r="G113" s="58">
        <v>0</v>
      </c>
      <c r="H113" s="49">
        <v>500</v>
      </c>
      <c r="I113" s="58">
        <v>0</v>
      </c>
      <c r="J113" s="58">
        <v>0</v>
      </c>
      <c r="K113" s="58">
        <v>0</v>
      </c>
      <c r="L113" s="58">
        <f>SUM(J113:K113)</f>
        <v>0</v>
      </c>
    </row>
    <row r="114" spans="1:12" ht="25.5">
      <c r="B114" s="41" t="s">
        <v>75</v>
      </c>
      <c r="C114" s="39" t="s">
        <v>213</v>
      </c>
      <c r="D114" s="51">
        <v>996</v>
      </c>
      <c r="E114" s="58">
        <v>0</v>
      </c>
      <c r="F114" s="49">
        <v>1000</v>
      </c>
      <c r="G114" s="58">
        <v>0</v>
      </c>
      <c r="H114" s="49">
        <v>1000</v>
      </c>
      <c r="I114" s="58">
        <v>0</v>
      </c>
      <c r="J114" s="58">
        <v>0</v>
      </c>
      <c r="K114" s="58">
        <v>0</v>
      </c>
      <c r="L114" s="44">
        <f>SUM(J114:K114)</f>
        <v>0</v>
      </c>
    </row>
    <row r="115" spans="1:12" ht="25.5">
      <c r="B115" s="41" t="s">
        <v>206</v>
      </c>
      <c r="C115" s="47" t="s">
        <v>224</v>
      </c>
      <c r="D115" s="51">
        <v>500</v>
      </c>
      <c r="E115" s="58">
        <v>0</v>
      </c>
      <c r="F115" s="49">
        <v>7500</v>
      </c>
      <c r="G115" s="58">
        <v>0</v>
      </c>
      <c r="H115" s="49">
        <v>7500</v>
      </c>
      <c r="I115" s="58">
        <v>0</v>
      </c>
      <c r="J115" s="58">
        <v>0</v>
      </c>
      <c r="K115" s="58">
        <v>0</v>
      </c>
      <c r="L115" s="58">
        <f>SUM(J115:K115)</f>
        <v>0</v>
      </c>
    </row>
    <row r="116" spans="1:12" ht="25.5">
      <c r="B116" s="152" t="s">
        <v>279</v>
      </c>
      <c r="C116" s="116" t="s">
        <v>280</v>
      </c>
      <c r="D116" s="58">
        <v>0</v>
      </c>
      <c r="E116" s="58">
        <v>0</v>
      </c>
      <c r="F116" s="51">
        <v>400</v>
      </c>
      <c r="G116" s="58">
        <v>0</v>
      </c>
      <c r="H116" s="51">
        <v>400</v>
      </c>
      <c r="I116" s="58">
        <v>0</v>
      </c>
      <c r="J116" s="58">
        <v>0</v>
      </c>
      <c r="K116" s="58">
        <v>0</v>
      </c>
      <c r="L116" s="58">
        <f>SUM(J116:K116)</f>
        <v>0</v>
      </c>
    </row>
    <row r="117" spans="1:12" ht="25.5">
      <c r="B117" s="153" t="s">
        <v>308</v>
      </c>
      <c r="C117" s="151" t="s">
        <v>307</v>
      </c>
      <c r="D117" s="51">
        <v>803</v>
      </c>
      <c r="E117" s="58">
        <v>0</v>
      </c>
      <c r="F117" s="51">
        <v>855</v>
      </c>
      <c r="G117" s="58">
        <v>0</v>
      </c>
      <c r="H117" s="51">
        <v>855</v>
      </c>
      <c r="I117" s="58">
        <v>0</v>
      </c>
      <c r="J117" s="58">
        <v>0</v>
      </c>
      <c r="K117" s="58">
        <v>0</v>
      </c>
      <c r="L117" s="58">
        <f>SUM(J117:K117)</f>
        <v>0</v>
      </c>
    </row>
    <row r="118" spans="1:12" ht="25.5">
      <c r="A118" s="45" t="s">
        <v>14</v>
      </c>
      <c r="B118" s="63">
        <v>62</v>
      </c>
      <c r="C118" s="47" t="s">
        <v>225</v>
      </c>
      <c r="D118" s="48">
        <f t="shared" ref="D118:L118" si="15">SUM(D113:D117)</f>
        <v>2299</v>
      </c>
      <c r="E118" s="69">
        <f t="shared" si="15"/>
        <v>0</v>
      </c>
      <c r="F118" s="68">
        <f t="shared" si="15"/>
        <v>10255</v>
      </c>
      <c r="G118" s="69">
        <f t="shared" si="15"/>
        <v>0</v>
      </c>
      <c r="H118" s="68">
        <f t="shared" si="15"/>
        <v>10255</v>
      </c>
      <c r="I118" s="69">
        <f t="shared" si="15"/>
        <v>0</v>
      </c>
      <c r="J118" s="69">
        <f t="shared" si="15"/>
        <v>0</v>
      </c>
      <c r="K118" s="69">
        <f t="shared" si="15"/>
        <v>0</v>
      </c>
      <c r="L118" s="69">
        <f t="shared" si="15"/>
        <v>0</v>
      </c>
    </row>
    <row r="119" spans="1:12">
      <c r="A119" s="45" t="s">
        <v>14</v>
      </c>
      <c r="B119" s="59">
        <v>0.10100000000000001</v>
      </c>
      <c r="C119" s="62" t="s">
        <v>48</v>
      </c>
      <c r="D119" s="48">
        <f t="shared" ref="D119:L119" si="16">D118+D110+D67</f>
        <v>29479</v>
      </c>
      <c r="E119" s="48">
        <f t="shared" si="16"/>
        <v>71494</v>
      </c>
      <c r="F119" s="48">
        <f t="shared" si="16"/>
        <v>31056</v>
      </c>
      <c r="G119" s="48">
        <f t="shared" si="16"/>
        <v>76276</v>
      </c>
      <c r="H119" s="48">
        <f t="shared" si="16"/>
        <v>31056</v>
      </c>
      <c r="I119" s="48">
        <f t="shared" si="16"/>
        <v>76276</v>
      </c>
      <c r="J119" s="48">
        <f t="shared" si="16"/>
        <v>36899</v>
      </c>
      <c r="K119" s="48">
        <f t="shared" si="16"/>
        <v>83611</v>
      </c>
      <c r="L119" s="48">
        <f t="shared" si="16"/>
        <v>120510</v>
      </c>
    </row>
    <row r="120" spans="1:12" ht="15" customHeight="1">
      <c r="A120" s="45"/>
      <c r="B120" s="59"/>
      <c r="C120" s="62"/>
      <c r="D120" s="51"/>
      <c r="E120" s="49"/>
      <c r="F120" s="49"/>
      <c r="G120" s="49"/>
      <c r="H120" s="122"/>
      <c r="I120" s="122"/>
      <c r="J120" s="49"/>
      <c r="K120" s="49"/>
      <c r="L120" s="49"/>
    </row>
    <row r="121" spans="1:12" ht="14.45" customHeight="1">
      <c r="A121" s="45"/>
      <c r="B121" s="59">
        <v>0.10199999999999999</v>
      </c>
      <c r="C121" s="62" t="s">
        <v>76</v>
      </c>
      <c r="D121" s="43"/>
      <c r="E121" s="42"/>
      <c r="F121" s="42"/>
      <c r="G121" s="42"/>
      <c r="H121" s="120"/>
      <c r="I121" s="120"/>
      <c r="J121" s="42"/>
      <c r="K121" s="42"/>
      <c r="L121" s="42"/>
    </row>
    <row r="122" spans="1:12" ht="18.600000000000001" customHeight="1">
      <c r="A122" s="45"/>
      <c r="B122" s="147">
        <v>8</v>
      </c>
      <c r="C122" s="47" t="s">
        <v>334</v>
      </c>
      <c r="D122" s="51"/>
      <c r="E122" s="49"/>
      <c r="F122" s="49"/>
      <c r="G122" s="49"/>
      <c r="H122" s="122"/>
      <c r="I122" s="122"/>
      <c r="J122" s="49"/>
      <c r="K122" s="49"/>
      <c r="L122" s="49"/>
    </row>
    <row r="123" spans="1:12" ht="27.95" customHeight="1">
      <c r="A123" s="53"/>
      <c r="B123" s="154" t="s">
        <v>351</v>
      </c>
      <c r="C123" s="54" t="s">
        <v>378</v>
      </c>
      <c r="D123" s="56">
        <v>0</v>
      </c>
      <c r="E123" s="56">
        <v>0</v>
      </c>
      <c r="F123" s="56">
        <v>0</v>
      </c>
      <c r="G123" s="56">
        <v>0</v>
      </c>
      <c r="H123" s="56">
        <v>0</v>
      </c>
      <c r="I123" s="56">
        <v>0</v>
      </c>
      <c r="J123" s="66">
        <v>1</v>
      </c>
      <c r="K123" s="56">
        <v>0</v>
      </c>
      <c r="L123" s="66">
        <f>SUM(J123:K123)</f>
        <v>1</v>
      </c>
    </row>
    <row r="124" spans="1:12" ht="25.5">
      <c r="A124" s="45" t="s">
        <v>14</v>
      </c>
      <c r="B124" s="147">
        <v>8</v>
      </c>
      <c r="C124" s="47" t="s">
        <v>379</v>
      </c>
      <c r="D124" s="56">
        <f>SUM(D123)</f>
        <v>0</v>
      </c>
      <c r="E124" s="56">
        <f t="shared" ref="E124:L124" si="17">SUM(E123)</f>
        <v>0</v>
      </c>
      <c r="F124" s="56">
        <f t="shared" si="17"/>
        <v>0</v>
      </c>
      <c r="G124" s="56">
        <f t="shared" si="17"/>
        <v>0</v>
      </c>
      <c r="H124" s="56">
        <f t="shared" si="17"/>
        <v>0</v>
      </c>
      <c r="I124" s="56">
        <f t="shared" si="17"/>
        <v>0</v>
      </c>
      <c r="J124" s="66">
        <f t="shared" si="17"/>
        <v>1</v>
      </c>
      <c r="K124" s="56">
        <f t="shared" si="17"/>
        <v>0</v>
      </c>
      <c r="L124" s="66">
        <f t="shared" si="17"/>
        <v>1</v>
      </c>
    </row>
    <row r="125" spans="1:12">
      <c r="A125" s="45"/>
      <c r="B125" s="147"/>
      <c r="C125" s="47"/>
      <c r="D125" s="58"/>
      <c r="E125" s="58"/>
      <c r="F125" s="58"/>
      <c r="G125" s="58"/>
      <c r="H125" s="58"/>
      <c r="I125" s="58"/>
      <c r="J125" s="51"/>
      <c r="K125" s="58"/>
      <c r="L125" s="51"/>
    </row>
    <row r="126" spans="1:12" ht="14.45" customHeight="1">
      <c r="A126" s="45"/>
      <c r="B126" s="63">
        <v>63</v>
      </c>
      <c r="C126" s="47" t="s">
        <v>77</v>
      </c>
      <c r="D126" s="43"/>
      <c r="E126" s="42"/>
      <c r="F126" s="42"/>
      <c r="G126" s="42"/>
      <c r="H126" s="120"/>
      <c r="I126" s="120"/>
      <c r="J126" s="42"/>
      <c r="K126" s="42"/>
      <c r="L126" s="42"/>
    </row>
    <row r="127" spans="1:12" ht="14.45" customHeight="1">
      <c r="B127" s="6">
        <v>44</v>
      </c>
      <c r="C127" s="39" t="s">
        <v>18</v>
      </c>
      <c r="D127" s="43"/>
      <c r="E127" s="42"/>
      <c r="F127" s="42"/>
      <c r="G127" s="42"/>
      <c r="H127" s="120"/>
      <c r="I127" s="120"/>
      <c r="J127" s="42"/>
      <c r="K127" s="42"/>
      <c r="L127" s="42"/>
    </row>
    <row r="128" spans="1:12" ht="14.45" customHeight="1">
      <c r="B128" s="41" t="s">
        <v>78</v>
      </c>
      <c r="C128" s="39" t="s">
        <v>20</v>
      </c>
      <c r="D128" s="43">
        <v>611</v>
      </c>
      <c r="E128" s="42">
        <v>8492</v>
      </c>
      <c r="F128" s="43">
        <v>738</v>
      </c>
      <c r="G128" s="42">
        <v>6581</v>
      </c>
      <c r="H128" s="42">
        <v>738</v>
      </c>
      <c r="I128" s="42">
        <v>6581</v>
      </c>
      <c r="J128" s="43">
        <v>817</v>
      </c>
      <c r="K128" s="42">
        <v>7915</v>
      </c>
      <c r="L128" s="42">
        <f t="shared" ref="L128:L134" si="18">SUM(J128:K128)</f>
        <v>8732</v>
      </c>
    </row>
    <row r="129" spans="1:12" ht="14.45" customHeight="1">
      <c r="B129" s="41" t="s">
        <v>318</v>
      </c>
      <c r="C129" s="39" t="s">
        <v>52</v>
      </c>
      <c r="D129" s="44">
        <v>0</v>
      </c>
      <c r="E129" s="44">
        <v>0</v>
      </c>
      <c r="F129" s="43">
        <v>2000</v>
      </c>
      <c r="G129" s="44">
        <v>0</v>
      </c>
      <c r="H129" s="43">
        <v>2000</v>
      </c>
      <c r="I129" s="44">
        <v>0</v>
      </c>
      <c r="J129" s="43">
        <v>2000</v>
      </c>
      <c r="K129" s="44">
        <v>0</v>
      </c>
      <c r="L129" s="43">
        <f t="shared" si="18"/>
        <v>2000</v>
      </c>
    </row>
    <row r="130" spans="1:12" ht="14.45" customHeight="1">
      <c r="B130" s="41" t="s">
        <v>79</v>
      </c>
      <c r="C130" s="39" t="s">
        <v>22</v>
      </c>
      <c r="D130" s="44">
        <v>0</v>
      </c>
      <c r="E130" s="42">
        <v>15</v>
      </c>
      <c r="F130" s="44">
        <v>0</v>
      </c>
      <c r="G130" s="42">
        <v>15</v>
      </c>
      <c r="H130" s="44">
        <v>0</v>
      </c>
      <c r="I130" s="42">
        <v>15</v>
      </c>
      <c r="J130" s="44">
        <v>0</v>
      </c>
      <c r="K130" s="42">
        <v>15</v>
      </c>
      <c r="L130" s="42">
        <f t="shared" si="18"/>
        <v>15</v>
      </c>
    </row>
    <row r="131" spans="1:12" ht="14.45" customHeight="1">
      <c r="B131" s="41" t="s">
        <v>80</v>
      </c>
      <c r="C131" s="39" t="s">
        <v>24</v>
      </c>
      <c r="D131" s="44">
        <v>0</v>
      </c>
      <c r="E131" s="42">
        <v>27</v>
      </c>
      <c r="F131" s="44">
        <v>0</v>
      </c>
      <c r="G131" s="42">
        <v>28</v>
      </c>
      <c r="H131" s="44">
        <v>0</v>
      </c>
      <c r="I131" s="42">
        <v>28</v>
      </c>
      <c r="J131" s="44">
        <v>0</v>
      </c>
      <c r="K131" s="42">
        <v>28</v>
      </c>
      <c r="L131" s="42">
        <f t="shared" si="18"/>
        <v>28</v>
      </c>
    </row>
    <row r="132" spans="1:12" ht="14.45" customHeight="1">
      <c r="A132" s="45"/>
      <c r="B132" s="50" t="s">
        <v>256</v>
      </c>
      <c r="C132" s="47" t="s">
        <v>257</v>
      </c>
      <c r="D132" s="51">
        <v>1000</v>
      </c>
      <c r="E132" s="58">
        <v>0</v>
      </c>
      <c r="F132" s="51">
        <v>10000</v>
      </c>
      <c r="G132" s="58">
        <v>0</v>
      </c>
      <c r="H132" s="51">
        <v>10000</v>
      </c>
      <c r="I132" s="58">
        <v>0</v>
      </c>
      <c r="J132" s="51">
        <v>10000</v>
      </c>
      <c r="K132" s="58">
        <v>0</v>
      </c>
      <c r="L132" s="51">
        <f t="shared" si="18"/>
        <v>10000</v>
      </c>
    </row>
    <row r="133" spans="1:12" ht="14.45" customHeight="1">
      <c r="A133" s="45"/>
      <c r="B133" s="152" t="s">
        <v>295</v>
      </c>
      <c r="C133" s="116" t="s">
        <v>269</v>
      </c>
      <c r="D133" s="58">
        <v>0</v>
      </c>
      <c r="E133" s="58">
        <v>0</v>
      </c>
      <c r="F133" s="58">
        <v>0</v>
      </c>
      <c r="G133" s="51">
        <v>6000</v>
      </c>
      <c r="H133" s="58">
        <v>0</v>
      </c>
      <c r="I133" s="51">
        <v>6000</v>
      </c>
      <c r="J133" s="58">
        <v>0</v>
      </c>
      <c r="K133" s="51">
        <v>6000</v>
      </c>
      <c r="L133" s="51">
        <f t="shared" si="18"/>
        <v>6000</v>
      </c>
    </row>
    <row r="134" spans="1:12" ht="14.45" customHeight="1">
      <c r="A134" s="45"/>
      <c r="B134" s="152" t="s">
        <v>319</v>
      </c>
      <c r="C134" s="116" t="s">
        <v>320</v>
      </c>
      <c r="D134" s="58">
        <v>0</v>
      </c>
      <c r="E134" s="58">
        <v>0</v>
      </c>
      <c r="F134" s="51">
        <v>2000</v>
      </c>
      <c r="G134" s="58">
        <v>0</v>
      </c>
      <c r="H134" s="51">
        <v>2000</v>
      </c>
      <c r="I134" s="58">
        <v>0</v>
      </c>
      <c r="J134" s="51">
        <v>2000</v>
      </c>
      <c r="K134" s="58">
        <v>0</v>
      </c>
      <c r="L134" s="51">
        <f t="shared" si="18"/>
        <v>2000</v>
      </c>
    </row>
    <row r="135" spans="1:12" ht="14.45" customHeight="1">
      <c r="A135" s="45" t="s">
        <v>14</v>
      </c>
      <c r="B135" s="63">
        <v>44</v>
      </c>
      <c r="C135" s="47" t="s">
        <v>18</v>
      </c>
      <c r="D135" s="48">
        <f t="shared" ref="D135:L135" si="19">SUM(D128:D134)</f>
        <v>1611</v>
      </c>
      <c r="E135" s="48">
        <f t="shared" si="19"/>
        <v>8534</v>
      </c>
      <c r="F135" s="48">
        <f t="shared" si="19"/>
        <v>14738</v>
      </c>
      <c r="G135" s="48">
        <f t="shared" si="19"/>
        <v>12624</v>
      </c>
      <c r="H135" s="48">
        <f t="shared" si="19"/>
        <v>14738</v>
      </c>
      <c r="I135" s="48">
        <f t="shared" si="19"/>
        <v>12624</v>
      </c>
      <c r="J135" s="48">
        <f t="shared" si="19"/>
        <v>14817</v>
      </c>
      <c r="K135" s="48">
        <f t="shared" si="19"/>
        <v>13958</v>
      </c>
      <c r="L135" s="48">
        <f t="shared" si="19"/>
        <v>28775</v>
      </c>
    </row>
    <row r="136" spans="1:12">
      <c r="A136" s="45"/>
      <c r="B136" s="63"/>
      <c r="C136" s="47"/>
      <c r="D136" s="43"/>
      <c r="E136" s="49"/>
      <c r="F136" s="49"/>
      <c r="G136" s="49"/>
      <c r="H136" s="122"/>
      <c r="I136" s="122"/>
      <c r="J136" s="49"/>
      <c r="K136" s="49"/>
      <c r="L136" s="49"/>
    </row>
    <row r="137" spans="1:12" ht="13.35" customHeight="1">
      <c r="A137" s="45"/>
      <c r="B137" s="63">
        <v>45</v>
      </c>
      <c r="C137" s="47" t="s">
        <v>29</v>
      </c>
      <c r="D137" s="51"/>
      <c r="E137" s="49"/>
      <c r="F137" s="49"/>
      <c r="G137" s="49"/>
      <c r="H137" s="122"/>
      <c r="I137" s="122"/>
      <c r="J137" s="49"/>
      <c r="K137" s="49"/>
      <c r="L137" s="49"/>
    </row>
    <row r="138" spans="1:12" ht="13.35" customHeight="1">
      <c r="A138" s="45"/>
      <c r="B138" s="50" t="s">
        <v>81</v>
      </c>
      <c r="C138" s="47" t="s">
        <v>20</v>
      </c>
      <c r="D138" s="51">
        <v>403</v>
      </c>
      <c r="E138" s="49">
        <v>23243</v>
      </c>
      <c r="F138" s="51">
        <v>571</v>
      </c>
      <c r="G138" s="49">
        <v>27953</v>
      </c>
      <c r="H138" s="49">
        <v>571</v>
      </c>
      <c r="I138" s="49">
        <v>27953</v>
      </c>
      <c r="J138" s="51">
        <v>631</v>
      </c>
      <c r="K138" s="49">
        <v>30630</v>
      </c>
      <c r="L138" s="49">
        <f>SUM(J138:K138)</f>
        <v>31261</v>
      </c>
    </row>
    <row r="139" spans="1:12" ht="13.35" customHeight="1">
      <c r="A139" s="45"/>
      <c r="B139" s="50" t="s">
        <v>82</v>
      </c>
      <c r="C139" s="47" t="s">
        <v>52</v>
      </c>
      <c r="D139" s="51">
        <v>1459</v>
      </c>
      <c r="E139" s="58">
        <v>0</v>
      </c>
      <c r="F139" s="51">
        <v>1472</v>
      </c>
      <c r="G139" s="58">
        <v>0</v>
      </c>
      <c r="H139" s="49">
        <v>1472</v>
      </c>
      <c r="I139" s="58">
        <v>0</v>
      </c>
      <c r="J139" s="51">
        <v>1268</v>
      </c>
      <c r="K139" s="58">
        <v>0</v>
      </c>
      <c r="L139" s="51">
        <f>SUM(J139:K139)</f>
        <v>1268</v>
      </c>
    </row>
    <row r="140" spans="1:12" ht="13.35" customHeight="1">
      <c r="A140" s="45"/>
      <c r="B140" s="50" t="s">
        <v>83</v>
      </c>
      <c r="C140" s="47" t="s">
        <v>22</v>
      </c>
      <c r="D140" s="58">
        <v>0</v>
      </c>
      <c r="E140" s="49">
        <v>55</v>
      </c>
      <c r="F140" s="58">
        <v>0</v>
      </c>
      <c r="G140" s="51">
        <v>55</v>
      </c>
      <c r="H140" s="58">
        <v>0</v>
      </c>
      <c r="I140" s="49">
        <v>55</v>
      </c>
      <c r="J140" s="58">
        <v>0</v>
      </c>
      <c r="K140" s="51">
        <v>55</v>
      </c>
      <c r="L140" s="49">
        <f>SUM(J140:K140)</f>
        <v>55</v>
      </c>
    </row>
    <row r="141" spans="1:12" ht="13.35" customHeight="1">
      <c r="A141" s="45"/>
      <c r="B141" s="50" t="s">
        <v>84</v>
      </c>
      <c r="C141" s="47" t="s">
        <v>24</v>
      </c>
      <c r="D141" s="58">
        <v>0</v>
      </c>
      <c r="E141" s="51">
        <v>11</v>
      </c>
      <c r="F141" s="58">
        <v>0</v>
      </c>
      <c r="G141" s="49">
        <v>11</v>
      </c>
      <c r="H141" s="58">
        <v>0</v>
      </c>
      <c r="I141" s="49">
        <v>11</v>
      </c>
      <c r="J141" s="58">
        <v>0</v>
      </c>
      <c r="K141" s="49">
        <v>11</v>
      </c>
      <c r="L141" s="49">
        <f>SUM(J141:K141)</f>
        <v>11</v>
      </c>
    </row>
    <row r="142" spans="1:12" ht="13.35" customHeight="1">
      <c r="A142" s="45" t="s">
        <v>14</v>
      </c>
      <c r="B142" s="63">
        <v>45</v>
      </c>
      <c r="C142" s="47" t="s">
        <v>29</v>
      </c>
      <c r="D142" s="48">
        <f t="shared" ref="D142:L142" si="20">SUM(D138:D141)</f>
        <v>1862</v>
      </c>
      <c r="E142" s="48">
        <f t="shared" si="20"/>
        <v>23309</v>
      </c>
      <c r="F142" s="48">
        <f t="shared" si="20"/>
        <v>2043</v>
      </c>
      <c r="G142" s="48">
        <f t="shared" si="20"/>
        <v>28019</v>
      </c>
      <c r="H142" s="48">
        <f t="shared" si="20"/>
        <v>2043</v>
      </c>
      <c r="I142" s="48">
        <f t="shared" si="20"/>
        <v>28019</v>
      </c>
      <c r="J142" s="48">
        <f t="shared" si="20"/>
        <v>1899</v>
      </c>
      <c r="K142" s="48">
        <f t="shared" si="20"/>
        <v>30696</v>
      </c>
      <c r="L142" s="48">
        <f t="shared" si="20"/>
        <v>32595</v>
      </c>
    </row>
    <row r="143" spans="1:12" ht="11.1" customHeight="1">
      <c r="A143" s="45"/>
      <c r="B143" s="63"/>
      <c r="C143" s="47"/>
      <c r="D143" s="43"/>
      <c r="E143" s="49"/>
      <c r="F143" s="49"/>
      <c r="G143" s="49"/>
      <c r="H143" s="122"/>
      <c r="I143" s="122"/>
      <c r="J143" s="49"/>
      <c r="K143" s="49"/>
      <c r="L143" s="49"/>
    </row>
    <row r="144" spans="1:12" ht="13.5" customHeight="1">
      <c r="B144" s="6">
        <v>46</v>
      </c>
      <c r="C144" s="39" t="s">
        <v>34</v>
      </c>
      <c r="D144" s="43"/>
      <c r="E144" s="49"/>
      <c r="F144" s="49"/>
      <c r="G144" s="49"/>
      <c r="H144" s="122"/>
      <c r="I144" s="122"/>
      <c r="J144" s="49"/>
      <c r="K144" s="49"/>
      <c r="L144" s="49"/>
    </row>
    <row r="145" spans="1:12" ht="13.5" customHeight="1">
      <c r="B145" s="41" t="s">
        <v>85</v>
      </c>
      <c r="C145" s="39" t="s">
        <v>20</v>
      </c>
      <c r="D145" s="58">
        <v>0</v>
      </c>
      <c r="E145" s="42">
        <v>3546</v>
      </c>
      <c r="F145" s="58">
        <v>0</v>
      </c>
      <c r="G145" s="49">
        <v>4245</v>
      </c>
      <c r="H145" s="58">
        <v>0</v>
      </c>
      <c r="I145" s="49">
        <v>4245</v>
      </c>
      <c r="J145" s="58">
        <v>0</v>
      </c>
      <c r="K145" s="49">
        <v>4699</v>
      </c>
      <c r="L145" s="42">
        <f>SUM(J145:K145)</f>
        <v>4699</v>
      </c>
    </row>
    <row r="146" spans="1:12" ht="13.5" customHeight="1">
      <c r="B146" s="41" t="s">
        <v>86</v>
      </c>
      <c r="C146" s="39" t="s">
        <v>52</v>
      </c>
      <c r="D146" s="43">
        <v>2077</v>
      </c>
      <c r="E146" s="44">
        <v>0</v>
      </c>
      <c r="F146" s="51">
        <v>2159</v>
      </c>
      <c r="G146" s="44">
        <v>0</v>
      </c>
      <c r="H146" s="49">
        <v>2159</v>
      </c>
      <c r="I146" s="44">
        <v>0</v>
      </c>
      <c r="J146" s="51">
        <v>1857</v>
      </c>
      <c r="K146" s="44">
        <v>0</v>
      </c>
      <c r="L146" s="43">
        <f>SUM(J146:K146)</f>
        <v>1857</v>
      </c>
    </row>
    <row r="147" spans="1:12" ht="13.5" customHeight="1">
      <c r="A147" s="45"/>
      <c r="B147" s="50" t="s">
        <v>87</v>
      </c>
      <c r="C147" s="47" t="s">
        <v>22</v>
      </c>
      <c r="D147" s="58">
        <v>0</v>
      </c>
      <c r="E147" s="43">
        <v>15</v>
      </c>
      <c r="F147" s="58">
        <v>0</v>
      </c>
      <c r="G147" s="51">
        <v>15</v>
      </c>
      <c r="H147" s="58">
        <v>0</v>
      </c>
      <c r="I147" s="49">
        <v>15</v>
      </c>
      <c r="J147" s="58">
        <v>0</v>
      </c>
      <c r="K147" s="51">
        <v>15</v>
      </c>
      <c r="L147" s="49">
        <f>SUM(J147:K147)</f>
        <v>15</v>
      </c>
    </row>
    <row r="148" spans="1:12" ht="13.5" customHeight="1">
      <c r="A148" s="45"/>
      <c r="B148" s="50" t="s">
        <v>88</v>
      </c>
      <c r="C148" s="47" t="s">
        <v>24</v>
      </c>
      <c r="D148" s="58">
        <v>0</v>
      </c>
      <c r="E148" s="51">
        <v>8</v>
      </c>
      <c r="F148" s="58">
        <v>0</v>
      </c>
      <c r="G148" s="49">
        <v>11</v>
      </c>
      <c r="H148" s="58">
        <v>0</v>
      </c>
      <c r="I148" s="49">
        <v>11</v>
      </c>
      <c r="J148" s="58">
        <v>0</v>
      </c>
      <c r="K148" s="49">
        <v>11</v>
      </c>
      <c r="L148" s="49">
        <f>SUM(J148:K148)</f>
        <v>11</v>
      </c>
    </row>
    <row r="149" spans="1:12" ht="13.5" customHeight="1">
      <c r="A149" s="5" t="s">
        <v>14</v>
      </c>
      <c r="B149" s="6">
        <v>46</v>
      </c>
      <c r="C149" s="39" t="s">
        <v>34</v>
      </c>
      <c r="D149" s="48">
        <f t="shared" ref="D149:L149" si="21">SUM(D145:D148)</f>
        <v>2077</v>
      </c>
      <c r="E149" s="48">
        <f t="shared" si="21"/>
        <v>3569</v>
      </c>
      <c r="F149" s="48">
        <f t="shared" si="21"/>
        <v>2159</v>
      </c>
      <c r="G149" s="48">
        <f t="shared" si="21"/>
        <v>4271</v>
      </c>
      <c r="H149" s="48">
        <f t="shared" si="21"/>
        <v>2159</v>
      </c>
      <c r="I149" s="48">
        <f t="shared" si="21"/>
        <v>4271</v>
      </c>
      <c r="J149" s="48">
        <f t="shared" si="21"/>
        <v>1857</v>
      </c>
      <c r="K149" s="48">
        <f t="shared" si="21"/>
        <v>4725</v>
      </c>
      <c r="L149" s="48">
        <f t="shared" si="21"/>
        <v>6582</v>
      </c>
    </row>
    <row r="150" spans="1:12" ht="11.1" customHeight="1">
      <c r="C150" s="39"/>
      <c r="D150" s="43"/>
      <c r="E150" s="49"/>
      <c r="F150" s="49"/>
      <c r="G150" s="49"/>
      <c r="H150" s="122"/>
      <c r="I150" s="122"/>
      <c r="J150" s="49"/>
      <c r="K150" s="49"/>
      <c r="L150" s="49"/>
    </row>
    <row r="151" spans="1:12" ht="13.5" customHeight="1">
      <c r="B151" s="6">
        <v>47</v>
      </c>
      <c r="C151" s="39" t="s">
        <v>38</v>
      </c>
      <c r="D151" s="43"/>
      <c r="E151" s="49"/>
      <c r="F151" s="49"/>
      <c r="G151" s="49"/>
      <c r="H151" s="122"/>
      <c r="I151" s="122"/>
      <c r="J151" s="49"/>
      <c r="K151" s="49"/>
      <c r="L151" s="49"/>
    </row>
    <row r="152" spans="1:12" ht="13.5" customHeight="1">
      <c r="B152" s="41" t="s">
        <v>89</v>
      </c>
      <c r="C152" s="39" t="s">
        <v>20</v>
      </c>
      <c r="D152" s="43">
        <v>482</v>
      </c>
      <c r="E152" s="42">
        <v>3055</v>
      </c>
      <c r="F152" s="51">
        <v>882</v>
      </c>
      <c r="G152" s="49">
        <v>4946</v>
      </c>
      <c r="H152" s="49">
        <v>882</v>
      </c>
      <c r="I152" s="49">
        <v>4946</v>
      </c>
      <c r="J152" s="51">
        <v>959</v>
      </c>
      <c r="K152" s="49">
        <v>4993</v>
      </c>
      <c r="L152" s="42">
        <f>SUM(J152:K152)</f>
        <v>5952</v>
      </c>
    </row>
    <row r="153" spans="1:12" ht="13.5" customHeight="1">
      <c r="A153" s="45"/>
      <c r="B153" s="50" t="s">
        <v>90</v>
      </c>
      <c r="C153" s="47" t="s">
        <v>52</v>
      </c>
      <c r="D153" s="51">
        <v>223</v>
      </c>
      <c r="E153" s="58">
        <v>0</v>
      </c>
      <c r="F153" s="51">
        <v>216</v>
      </c>
      <c r="G153" s="58">
        <v>0</v>
      </c>
      <c r="H153" s="49">
        <v>216</v>
      </c>
      <c r="I153" s="58">
        <v>0</v>
      </c>
      <c r="J153" s="51">
        <v>186</v>
      </c>
      <c r="K153" s="58">
        <v>0</v>
      </c>
      <c r="L153" s="51">
        <f>SUM(J153:K153)</f>
        <v>186</v>
      </c>
    </row>
    <row r="154" spans="1:12" ht="13.5" customHeight="1">
      <c r="A154" s="53"/>
      <c r="B154" s="140" t="s">
        <v>91</v>
      </c>
      <c r="C154" s="54" t="s">
        <v>22</v>
      </c>
      <c r="D154" s="56">
        <v>0</v>
      </c>
      <c r="E154" s="66">
        <v>8</v>
      </c>
      <c r="F154" s="56">
        <v>0</v>
      </c>
      <c r="G154" s="55">
        <v>8</v>
      </c>
      <c r="H154" s="56">
        <v>0</v>
      </c>
      <c r="I154" s="55">
        <v>8</v>
      </c>
      <c r="J154" s="56">
        <v>0</v>
      </c>
      <c r="K154" s="55">
        <v>8</v>
      </c>
      <c r="L154" s="55">
        <f>SUM(J154:K154)</f>
        <v>8</v>
      </c>
    </row>
    <row r="155" spans="1:12" ht="13.5" customHeight="1">
      <c r="A155" s="45"/>
      <c r="B155" s="50" t="s">
        <v>92</v>
      </c>
      <c r="C155" s="47" t="s">
        <v>24</v>
      </c>
      <c r="D155" s="44">
        <v>0</v>
      </c>
      <c r="E155" s="42">
        <v>10</v>
      </c>
      <c r="F155" s="58">
        <v>0</v>
      </c>
      <c r="G155" s="49">
        <v>10</v>
      </c>
      <c r="H155" s="58">
        <v>0</v>
      </c>
      <c r="I155" s="49">
        <v>10</v>
      </c>
      <c r="J155" s="58">
        <v>0</v>
      </c>
      <c r="K155" s="49">
        <v>10</v>
      </c>
      <c r="L155" s="42">
        <f>SUM(J155:K155)</f>
        <v>10</v>
      </c>
    </row>
    <row r="156" spans="1:12" ht="13.5" customHeight="1">
      <c r="A156" s="45" t="s">
        <v>14</v>
      </c>
      <c r="B156" s="63">
        <v>47</v>
      </c>
      <c r="C156" s="47" t="s">
        <v>38</v>
      </c>
      <c r="D156" s="48">
        <f t="shared" ref="D156:K156" si="22">SUM(D152:D155)</f>
        <v>705</v>
      </c>
      <c r="E156" s="48">
        <f t="shared" si="22"/>
        <v>3073</v>
      </c>
      <c r="F156" s="48">
        <f t="shared" si="22"/>
        <v>1098</v>
      </c>
      <c r="G156" s="48">
        <f t="shared" si="22"/>
        <v>4964</v>
      </c>
      <c r="H156" s="48">
        <f t="shared" si="22"/>
        <v>1098</v>
      </c>
      <c r="I156" s="48">
        <f t="shared" si="22"/>
        <v>4964</v>
      </c>
      <c r="J156" s="48">
        <f>SUM(J152:J155)</f>
        <v>1145</v>
      </c>
      <c r="K156" s="48">
        <f t="shared" si="22"/>
        <v>5011</v>
      </c>
      <c r="L156" s="48">
        <f>SUM(L152:L155)</f>
        <v>6156</v>
      </c>
    </row>
    <row r="157" spans="1:12" ht="11.1" customHeight="1">
      <c r="C157" s="39"/>
      <c r="D157" s="43"/>
      <c r="E157" s="49"/>
      <c r="F157" s="49"/>
      <c r="G157" s="49"/>
      <c r="H157" s="122"/>
      <c r="I157" s="122"/>
      <c r="J157" s="49"/>
      <c r="K157" s="49"/>
      <c r="L157" s="49"/>
    </row>
    <row r="158" spans="1:12" ht="13.5" customHeight="1">
      <c r="A158" s="45"/>
      <c r="B158" s="63">
        <v>48</v>
      </c>
      <c r="C158" s="47" t="s">
        <v>43</v>
      </c>
      <c r="D158" s="51"/>
      <c r="E158" s="49"/>
      <c r="F158" s="49"/>
      <c r="G158" s="49"/>
      <c r="H158" s="122"/>
      <c r="I158" s="122"/>
      <c r="J158" s="49"/>
      <c r="K158" s="49"/>
      <c r="L158" s="49"/>
    </row>
    <row r="159" spans="1:12" ht="13.5" customHeight="1">
      <c r="A159" s="45"/>
      <c r="B159" s="50" t="s">
        <v>93</v>
      </c>
      <c r="C159" s="47" t="s">
        <v>20</v>
      </c>
      <c r="D159" s="58">
        <v>0</v>
      </c>
      <c r="E159" s="49">
        <v>7492</v>
      </c>
      <c r="F159" s="58">
        <v>0</v>
      </c>
      <c r="G159" s="49">
        <v>7637</v>
      </c>
      <c r="H159" s="58">
        <v>0</v>
      </c>
      <c r="I159" s="49">
        <v>7637</v>
      </c>
      <c r="J159" s="58">
        <v>0</v>
      </c>
      <c r="K159" s="49">
        <v>8714</v>
      </c>
      <c r="L159" s="49">
        <f>SUM(J159:K159)</f>
        <v>8714</v>
      </c>
    </row>
    <row r="160" spans="1:12" ht="13.5" customHeight="1">
      <c r="A160" s="45"/>
      <c r="B160" s="50" t="s">
        <v>94</v>
      </c>
      <c r="C160" s="47" t="s">
        <v>22</v>
      </c>
      <c r="D160" s="58">
        <v>0</v>
      </c>
      <c r="E160" s="51">
        <v>15</v>
      </c>
      <c r="F160" s="58">
        <v>0</v>
      </c>
      <c r="G160" s="49">
        <v>15</v>
      </c>
      <c r="H160" s="58">
        <v>0</v>
      </c>
      <c r="I160" s="49">
        <v>15</v>
      </c>
      <c r="J160" s="58">
        <v>0</v>
      </c>
      <c r="K160" s="49">
        <v>15</v>
      </c>
      <c r="L160" s="49">
        <f>SUM(J160:K160)</f>
        <v>15</v>
      </c>
    </row>
    <row r="161" spans="1:12" ht="13.5" customHeight="1">
      <c r="B161" s="41" t="s">
        <v>95</v>
      </c>
      <c r="C161" s="39" t="s">
        <v>24</v>
      </c>
      <c r="D161" s="58">
        <v>0</v>
      </c>
      <c r="E161" s="49">
        <v>11</v>
      </c>
      <c r="F161" s="58">
        <v>0</v>
      </c>
      <c r="G161" s="49">
        <v>11</v>
      </c>
      <c r="H161" s="58">
        <v>0</v>
      </c>
      <c r="I161" s="49">
        <v>11</v>
      </c>
      <c r="J161" s="58">
        <v>0</v>
      </c>
      <c r="K161" s="49">
        <v>11</v>
      </c>
      <c r="L161" s="42">
        <f>SUM(J161:K161)</f>
        <v>11</v>
      </c>
    </row>
    <row r="162" spans="1:12" ht="13.5" customHeight="1">
      <c r="A162" s="5" t="s">
        <v>14</v>
      </c>
      <c r="B162" s="6">
        <v>48</v>
      </c>
      <c r="C162" s="39" t="s">
        <v>43</v>
      </c>
      <c r="D162" s="69">
        <f t="shared" ref="D162:L162" si="23">SUM(D159:D161)</f>
        <v>0</v>
      </c>
      <c r="E162" s="48">
        <f t="shared" si="23"/>
        <v>7518</v>
      </c>
      <c r="F162" s="69">
        <f t="shared" si="23"/>
        <v>0</v>
      </c>
      <c r="G162" s="48">
        <f t="shared" si="23"/>
        <v>7663</v>
      </c>
      <c r="H162" s="69">
        <f t="shared" si="23"/>
        <v>0</v>
      </c>
      <c r="I162" s="48">
        <f t="shared" si="23"/>
        <v>7663</v>
      </c>
      <c r="J162" s="69">
        <f t="shared" si="23"/>
        <v>0</v>
      </c>
      <c r="K162" s="48">
        <f t="shared" si="23"/>
        <v>8740</v>
      </c>
      <c r="L162" s="48">
        <f t="shared" si="23"/>
        <v>8740</v>
      </c>
    </row>
    <row r="163" spans="1:12" ht="13.5" customHeight="1">
      <c r="A163" s="45" t="s">
        <v>14</v>
      </c>
      <c r="B163" s="63">
        <v>63</v>
      </c>
      <c r="C163" s="47" t="s">
        <v>77</v>
      </c>
      <c r="D163" s="48">
        <f t="shared" ref="D163:L163" si="24">D162+D156+D149+D142+D135</f>
        <v>6255</v>
      </c>
      <c r="E163" s="48">
        <f t="shared" si="24"/>
        <v>46003</v>
      </c>
      <c r="F163" s="48">
        <f t="shared" si="24"/>
        <v>20038</v>
      </c>
      <c r="G163" s="48">
        <f t="shared" si="24"/>
        <v>57541</v>
      </c>
      <c r="H163" s="48">
        <f t="shared" si="24"/>
        <v>20038</v>
      </c>
      <c r="I163" s="48">
        <f t="shared" si="24"/>
        <v>57541</v>
      </c>
      <c r="J163" s="48">
        <f t="shared" si="24"/>
        <v>19718</v>
      </c>
      <c r="K163" s="48">
        <f t="shared" si="24"/>
        <v>63130</v>
      </c>
      <c r="L163" s="48">
        <f t="shared" si="24"/>
        <v>82848</v>
      </c>
    </row>
    <row r="164" spans="1:12" ht="11.1" customHeight="1">
      <c r="A164" s="45"/>
      <c r="B164" s="63"/>
      <c r="C164" s="47"/>
      <c r="D164" s="51"/>
      <c r="E164" s="49"/>
      <c r="F164" s="49"/>
      <c r="G164" s="49"/>
      <c r="H164" s="122"/>
      <c r="I164" s="122"/>
      <c r="J164" s="49"/>
      <c r="K164" s="49"/>
      <c r="L164" s="49"/>
    </row>
    <row r="165" spans="1:12" ht="13.5" customHeight="1">
      <c r="A165" s="45"/>
      <c r="B165" s="70">
        <v>67</v>
      </c>
      <c r="C165" s="47" t="s">
        <v>96</v>
      </c>
      <c r="D165" s="51"/>
      <c r="E165" s="49"/>
      <c r="F165" s="49"/>
      <c r="G165" s="49"/>
      <c r="H165" s="122"/>
      <c r="I165" s="122"/>
      <c r="J165" s="49"/>
      <c r="K165" s="49"/>
      <c r="L165" s="49"/>
    </row>
    <row r="166" spans="1:12" ht="13.5" customHeight="1">
      <c r="A166" s="45"/>
      <c r="B166" s="70" t="s">
        <v>97</v>
      </c>
      <c r="C166" s="47" t="s">
        <v>20</v>
      </c>
      <c r="D166" s="58">
        <v>0</v>
      </c>
      <c r="E166" s="49">
        <v>5757</v>
      </c>
      <c r="F166" s="58">
        <v>0</v>
      </c>
      <c r="G166" s="49">
        <v>5962</v>
      </c>
      <c r="H166" s="58">
        <v>0</v>
      </c>
      <c r="I166" s="49">
        <v>5962</v>
      </c>
      <c r="J166" s="58">
        <v>0</v>
      </c>
      <c r="K166" s="49">
        <v>6719</v>
      </c>
      <c r="L166" s="49">
        <f>SUM(J166:K166)</f>
        <v>6719</v>
      </c>
    </row>
    <row r="167" spans="1:12" ht="13.5" customHeight="1">
      <c r="A167" s="45"/>
      <c r="B167" s="50" t="s">
        <v>98</v>
      </c>
      <c r="C167" s="47" t="s">
        <v>52</v>
      </c>
      <c r="D167" s="51">
        <v>2111</v>
      </c>
      <c r="E167" s="58">
        <v>0</v>
      </c>
      <c r="F167" s="51">
        <v>2150</v>
      </c>
      <c r="G167" s="58">
        <v>0</v>
      </c>
      <c r="H167" s="49">
        <v>2150</v>
      </c>
      <c r="I167" s="58">
        <v>0</v>
      </c>
      <c r="J167" s="51">
        <v>3004</v>
      </c>
      <c r="K167" s="58">
        <v>0</v>
      </c>
      <c r="L167" s="51">
        <f>SUM(J167:K167)</f>
        <v>3004</v>
      </c>
    </row>
    <row r="168" spans="1:12" ht="13.5" customHeight="1">
      <c r="B168" s="41" t="s">
        <v>99</v>
      </c>
      <c r="C168" s="39" t="s">
        <v>22</v>
      </c>
      <c r="D168" s="44">
        <v>0</v>
      </c>
      <c r="E168" s="44">
        <v>0</v>
      </c>
      <c r="F168" s="43">
        <v>50</v>
      </c>
      <c r="G168" s="44">
        <v>0</v>
      </c>
      <c r="H168" s="43">
        <v>50</v>
      </c>
      <c r="I168" s="44">
        <v>0</v>
      </c>
      <c r="J168" s="43">
        <v>50</v>
      </c>
      <c r="K168" s="44">
        <v>0</v>
      </c>
      <c r="L168" s="43">
        <f>SUM(J168:K168)</f>
        <v>50</v>
      </c>
    </row>
    <row r="169" spans="1:12" ht="13.5" customHeight="1">
      <c r="B169" s="41" t="s">
        <v>100</v>
      </c>
      <c r="C169" s="39" t="s">
        <v>24</v>
      </c>
      <c r="D169" s="58">
        <v>0</v>
      </c>
      <c r="E169" s="44">
        <v>0</v>
      </c>
      <c r="F169" s="43">
        <v>50</v>
      </c>
      <c r="G169" s="44">
        <v>0</v>
      </c>
      <c r="H169" s="43">
        <v>50</v>
      </c>
      <c r="I169" s="44">
        <v>0</v>
      </c>
      <c r="J169" s="43">
        <v>50</v>
      </c>
      <c r="K169" s="44">
        <v>0</v>
      </c>
      <c r="L169" s="43">
        <f>SUM(J169:K169)</f>
        <v>50</v>
      </c>
    </row>
    <row r="170" spans="1:12" ht="13.5" customHeight="1">
      <c r="A170" s="5" t="s">
        <v>14</v>
      </c>
      <c r="B170" s="38">
        <v>67</v>
      </c>
      <c r="C170" s="39" t="s">
        <v>96</v>
      </c>
      <c r="D170" s="48">
        <f t="shared" ref="D170:L170" si="25">SUM(D165:D169)</f>
        <v>2111</v>
      </c>
      <c r="E170" s="48">
        <f t="shared" si="25"/>
        <v>5757</v>
      </c>
      <c r="F170" s="48">
        <f t="shared" si="25"/>
        <v>2250</v>
      </c>
      <c r="G170" s="48">
        <f t="shared" si="25"/>
        <v>5962</v>
      </c>
      <c r="H170" s="48">
        <f t="shared" si="25"/>
        <v>2250</v>
      </c>
      <c r="I170" s="48">
        <f t="shared" si="25"/>
        <v>5962</v>
      </c>
      <c r="J170" s="48">
        <f t="shared" si="25"/>
        <v>3104</v>
      </c>
      <c r="K170" s="48">
        <f t="shared" si="25"/>
        <v>6719</v>
      </c>
      <c r="L170" s="48">
        <f t="shared" si="25"/>
        <v>9823</v>
      </c>
    </row>
    <row r="171" spans="1:12" ht="13.5" customHeight="1">
      <c r="A171" s="45" t="s">
        <v>14</v>
      </c>
      <c r="B171" s="59">
        <v>0.10199999999999999</v>
      </c>
      <c r="C171" s="62" t="s">
        <v>76</v>
      </c>
      <c r="D171" s="48">
        <f t="shared" ref="D171:L171" si="26">D170+D163+D124</f>
        <v>8366</v>
      </c>
      <c r="E171" s="48">
        <f t="shared" si="26"/>
        <v>51760</v>
      </c>
      <c r="F171" s="48">
        <f t="shared" si="26"/>
        <v>22288</v>
      </c>
      <c r="G171" s="48">
        <f t="shared" si="26"/>
        <v>63503</v>
      </c>
      <c r="H171" s="48">
        <f t="shared" si="26"/>
        <v>22288</v>
      </c>
      <c r="I171" s="48">
        <f t="shared" si="26"/>
        <v>63503</v>
      </c>
      <c r="J171" s="48">
        <f t="shared" si="26"/>
        <v>22823</v>
      </c>
      <c r="K171" s="48">
        <f t="shared" si="26"/>
        <v>69849</v>
      </c>
      <c r="L171" s="48">
        <f t="shared" si="26"/>
        <v>92672</v>
      </c>
    </row>
    <row r="172" spans="1:12">
      <c r="A172" s="45"/>
      <c r="B172" s="73"/>
      <c r="C172" s="62"/>
      <c r="D172" s="51"/>
      <c r="E172" s="49"/>
      <c r="F172" s="49"/>
      <c r="G172" s="49"/>
      <c r="H172" s="49"/>
      <c r="I172" s="49"/>
      <c r="J172" s="49"/>
      <c r="K172" s="49"/>
      <c r="L172" s="49"/>
    </row>
    <row r="173" spans="1:12" ht="13.35" customHeight="1">
      <c r="A173" s="45"/>
      <c r="B173" s="59">
        <v>0.10299999999999999</v>
      </c>
      <c r="C173" s="62" t="s">
        <v>102</v>
      </c>
      <c r="D173" s="43"/>
      <c r="E173" s="42"/>
      <c r="F173" s="42"/>
      <c r="G173" s="42"/>
      <c r="H173" s="120"/>
      <c r="I173" s="120"/>
      <c r="J173" s="42"/>
      <c r="K173" s="42"/>
      <c r="L173" s="42"/>
    </row>
    <row r="174" spans="1:12" ht="13.5" customHeight="1">
      <c r="A174" s="45"/>
      <c r="B174" s="147">
        <v>8</v>
      </c>
      <c r="C174" s="47" t="s">
        <v>334</v>
      </c>
      <c r="D174" s="51"/>
      <c r="E174" s="49"/>
      <c r="F174" s="49"/>
      <c r="G174" s="49"/>
      <c r="H174" s="49"/>
      <c r="I174" s="49"/>
      <c r="J174" s="49"/>
      <c r="K174" s="49"/>
      <c r="L174" s="49"/>
    </row>
    <row r="175" spans="1:12" ht="25.5">
      <c r="A175" s="45"/>
      <c r="B175" s="63" t="s">
        <v>351</v>
      </c>
      <c r="C175" s="47" t="s">
        <v>217</v>
      </c>
      <c r="D175" s="58">
        <v>0</v>
      </c>
      <c r="E175" s="58">
        <v>0</v>
      </c>
      <c r="F175" s="58">
        <v>0</v>
      </c>
      <c r="G175" s="58">
        <v>0</v>
      </c>
      <c r="H175" s="58">
        <v>0</v>
      </c>
      <c r="I175" s="58">
        <v>0</v>
      </c>
      <c r="J175" s="51">
        <v>128</v>
      </c>
      <c r="K175" s="58">
        <v>0</v>
      </c>
      <c r="L175" s="51">
        <f>SUM(J175:K175)</f>
        <v>128</v>
      </c>
    </row>
    <row r="176" spans="1:12" ht="25.5">
      <c r="A176" s="45"/>
      <c r="B176" s="63" t="s">
        <v>383</v>
      </c>
      <c r="C176" s="47" t="s">
        <v>384</v>
      </c>
      <c r="D176" s="51" t="s">
        <v>382</v>
      </c>
      <c r="E176" s="51" t="s">
        <v>382</v>
      </c>
      <c r="F176" s="51" t="s">
        <v>382</v>
      </c>
      <c r="G176" s="51" t="s">
        <v>382</v>
      </c>
      <c r="H176" s="51" t="s">
        <v>382</v>
      </c>
      <c r="I176" s="51" t="s">
        <v>382</v>
      </c>
      <c r="J176" s="51">
        <v>1</v>
      </c>
      <c r="K176" s="51" t="s">
        <v>382</v>
      </c>
      <c r="L176" s="51">
        <f>J176</f>
        <v>1</v>
      </c>
    </row>
    <row r="177" spans="1:12" ht="13.5" customHeight="1">
      <c r="A177" s="45" t="s">
        <v>14</v>
      </c>
      <c r="B177" s="147">
        <v>8</v>
      </c>
      <c r="C177" s="47" t="s">
        <v>334</v>
      </c>
      <c r="D177" s="69">
        <f t="shared" ref="D177:L177" si="27">SUM(D175:D176)</f>
        <v>0</v>
      </c>
      <c r="E177" s="69">
        <f t="shared" si="27"/>
        <v>0</v>
      </c>
      <c r="F177" s="69">
        <f t="shared" si="27"/>
        <v>0</v>
      </c>
      <c r="G177" s="69">
        <f t="shared" si="27"/>
        <v>0</v>
      </c>
      <c r="H177" s="69">
        <f t="shared" si="27"/>
        <v>0</v>
      </c>
      <c r="I177" s="69">
        <f t="shared" si="27"/>
        <v>0</v>
      </c>
      <c r="J177" s="48">
        <f t="shared" si="27"/>
        <v>129</v>
      </c>
      <c r="K177" s="69">
        <f t="shared" si="27"/>
        <v>0</v>
      </c>
      <c r="L177" s="48">
        <f t="shared" si="27"/>
        <v>129</v>
      </c>
    </row>
    <row r="178" spans="1:12" ht="13.35" customHeight="1">
      <c r="A178" s="45"/>
      <c r="B178" s="59"/>
      <c r="C178" s="62"/>
      <c r="D178" s="43"/>
      <c r="E178" s="42"/>
      <c r="F178" s="42"/>
      <c r="G178" s="42"/>
      <c r="H178" s="120"/>
      <c r="I178" s="120"/>
      <c r="J178" s="42"/>
      <c r="K178" s="42"/>
      <c r="L178" s="42"/>
    </row>
    <row r="179" spans="1:12" ht="13.35" customHeight="1">
      <c r="B179" s="6">
        <v>68</v>
      </c>
      <c r="C179" s="39" t="s">
        <v>103</v>
      </c>
      <c r="D179" s="43"/>
      <c r="E179" s="42"/>
      <c r="F179" s="42"/>
      <c r="G179" s="42"/>
      <c r="H179" s="120"/>
      <c r="I179" s="120"/>
      <c r="J179" s="42"/>
      <c r="K179" s="42"/>
      <c r="L179" s="42"/>
    </row>
    <row r="180" spans="1:12" ht="13.35" customHeight="1">
      <c r="A180" s="45"/>
      <c r="B180" s="63">
        <v>44</v>
      </c>
      <c r="C180" s="47" t="s">
        <v>18</v>
      </c>
      <c r="D180" s="51"/>
      <c r="E180" s="49"/>
      <c r="F180" s="49"/>
      <c r="G180" s="49"/>
      <c r="H180" s="122"/>
      <c r="I180" s="122"/>
      <c r="J180" s="49"/>
      <c r="K180" s="49"/>
      <c r="L180" s="49"/>
    </row>
    <row r="181" spans="1:12" ht="13.35" customHeight="1">
      <c r="A181" s="45"/>
      <c r="B181" s="50" t="s">
        <v>104</v>
      </c>
      <c r="C181" s="47" t="s">
        <v>20</v>
      </c>
      <c r="D181" s="44">
        <v>0</v>
      </c>
      <c r="E181" s="49">
        <v>4834</v>
      </c>
      <c r="F181" s="58">
        <v>0</v>
      </c>
      <c r="G181" s="49">
        <v>6565</v>
      </c>
      <c r="H181" s="58">
        <v>0</v>
      </c>
      <c r="I181" s="49">
        <v>6565</v>
      </c>
      <c r="J181" s="58">
        <v>0</v>
      </c>
      <c r="K181" s="49">
        <v>4673</v>
      </c>
      <c r="L181" s="49">
        <f t="shared" ref="L181:L187" si="28">SUM(J181:K181)</f>
        <v>4673</v>
      </c>
    </row>
    <row r="182" spans="1:12" ht="13.35" customHeight="1">
      <c r="A182" s="45"/>
      <c r="B182" s="50" t="s">
        <v>105</v>
      </c>
      <c r="C182" s="47" t="s">
        <v>22</v>
      </c>
      <c r="D182" s="44">
        <v>0</v>
      </c>
      <c r="E182" s="49">
        <v>28</v>
      </c>
      <c r="F182" s="58">
        <v>0</v>
      </c>
      <c r="G182" s="49">
        <v>28</v>
      </c>
      <c r="H182" s="58">
        <v>0</v>
      </c>
      <c r="I182" s="49">
        <v>28</v>
      </c>
      <c r="J182" s="58">
        <v>0</v>
      </c>
      <c r="K182" s="49">
        <v>28</v>
      </c>
      <c r="L182" s="49">
        <f t="shared" si="28"/>
        <v>28</v>
      </c>
    </row>
    <row r="183" spans="1:12" ht="13.35" customHeight="1">
      <c r="A183" s="45"/>
      <c r="B183" s="50" t="s">
        <v>106</v>
      </c>
      <c r="C183" s="47" t="s">
        <v>24</v>
      </c>
      <c r="D183" s="58">
        <v>0</v>
      </c>
      <c r="E183" s="49">
        <v>32</v>
      </c>
      <c r="F183" s="58">
        <v>0</v>
      </c>
      <c r="G183" s="49">
        <v>32</v>
      </c>
      <c r="H183" s="58">
        <v>0</v>
      </c>
      <c r="I183" s="49">
        <v>32</v>
      </c>
      <c r="J183" s="58">
        <v>0</v>
      </c>
      <c r="K183" s="49">
        <v>32</v>
      </c>
      <c r="L183" s="49">
        <f t="shared" si="28"/>
        <v>32</v>
      </c>
    </row>
    <row r="184" spans="1:12" ht="28.5" customHeight="1">
      <c r="A184" s="53"/>
      <c r="B184" s="140" t="s">
        <v>107</v>
      </c>
      <c r="C184" s="54" t="s">
        <v>217</v>
      </c>
      <c r="D184" s="66">
        <v>4120</v>
      </c>
      <c r="E184" s="56">
        <v>0</v>
      </c>
      <c r="F184" s="56">
        <v>0</v>
      </c>
      <c r="G184" s="56">
        <v>0</v>
      </c>
      <c r="H184" s="56">
        <v>0</v>
      </c>
      <c r="I184" s="56">
        <v>0</v>
      </c>
      <c r="J184" s="56">
        <v>0</v>
      </c>
      <c r="K184" s="56">
        <v>0</v>
      </c>
      <c r="L184" s="56">
        <f t="shared" si="28"/>
        <v>0</v>
      </c>
    </row>
    <row r="185" spans="1:12" ht="25.5">
      <c r="A185" s="45"/>
      <c r="B185" s="50" t="s">
        <v>232</v>
      </c>
      <c r="C185" s="71" t="s">
        <v>265</v>
      </c>
      <c r="D185" s="43">
        <v>8041</v>
      </c>
      <c r="E185" s="44">
        <v>0</v>
      </c>
      <c r="F185" s="49">
        <v>5000</v>
      </c>
      <c r="G185" s="44">
        <v>0</v>
      </c>
      <c r="H185" s="43">
        <v>5000</v>
      </c>
      <c r="I185" s="44">
        <v>0</v>
      </c>
      <c r="J185" s="58">
        <v>0</v>
      </c>
      <c r="K185" s="44">
        <v>0</v>
      </c>
      <c r="L185" s="58">
        <f t="shared" si="28"/>
        <v>0</v>
      </c>
    </row>
    <row r="186" spans="1:12">
      <c r="A186" s="45"/>
      <c r="B186" s="50" t="s">
        <v>237</v>
      </c>
      <c r="C186" s="71" t="s">
        <v>238</v>
      </c>
      <c r="D186" s="43">
        <v>1000</v>
      </c>
      <c r="E186" s="44">
        <v>0</v>
      </c>
      <c r="F186" s="51">
        <v>9000</v>
      </c>
      <c r="G186" s="44">
        <v>0</v>
      </c>
      <c r="H186" s="43">
        <v>9000</v>
      </c>
      <c r="I186" s="44">
        <v>0</v>
      </c>
      <c r="J186" s="51">
        <v>9000</v>
      </c>
      <c r="K186" s="44">
        <v>0</v>
      </c>
      <c r="L186" s="51">
        <f t="shared" si="28"/>
        <v>9000</v>
      </c>
    </row>
    <row r="187" spans="1:12" ht="25.5">
      <c r="A187" s="45"/>
      <c r="B187" s="50" t="s">
        <v>299</v>
      </c>
      <c r="C187" s="71" t="s">
        <v>300</v>
      </c>
      <c r="D187" s="43">
        <v>1957</v>
      </c>
      <c r="E187" s="44">
        <v>0</v>
      </c>
      <c r="F187" s="44">
        <v>0</v>
      </c>
      <c r="G187" s="44">
        <v>0</v>
      </c>
      <c r="H187" s="44">
        <v>0</v>
      </c>
      <c r="I187" s="44">
        <v>0</v>
      </c>
      <c r="J187" s="58">
        <v>0</v>
      </c>
      <c r="K187" s="44">
        <v>0</v>
      </c>
      <c r="L187" s="58">
        <f t="shared" si="28"/>
        <v>0</v>
      </c>
    </row>
    <row r="188" spans="1:12" ht="13.7" customHeight="1">
      <c r="A188" s="45" t="s">
        <v>14</v>
      </c>
      <c r="B188" s="63">
        <v>44</v>
      </c>
      <c r="C188" s="47" t="s">
        <v>18</v>
      </c>
      <c r="D188" s="48">
        <f t="shared" ref="D188:L188" si="29">SUM(D181:D187)</f>
        <v>15118</v>
      </c>
      <c r="E188" s="68">
        <f t="shared" si="29"/>
        <v>4894</v>
      </c>
      <c r="F188" s="68">
        <f t="shared" si="29"/>
        <v>14000</v>
      </c>
      <c r="G188" s="68">
        <f t="shared" si="29"/>
        <v>6625</v>
      </c>
      <c r="H188" s="68">
        <f t="shared" si="29"/>
        <v>14000</v>
      </c>
      <c r="I188" s="68">
        <f t="shared" si="29"/>
        <v>6625</v>
      </c>
      <c r="J188" s="48">
        <f t="shared" si="29"/>
        <v>9000</v>
      </c>
      <c r="K188" s="68">
        <f t="shared" si="29"/>
        <v>4733</v>
      </c>
      <c r="L188" s="68">
        <f t="shared" si="29"/>
        <v>13733</v>
      </c>
    </row>
    <row r="189" spans="1:12" ht="9" customHeight="1">
      <c r="A189" s="45"/>
      <c r="B189" s="63"/>
      <c r="C189" s="47"/>
      <c r="D189" s="51"/>
      <c r="E189" s="49"/>
      <c r="F189" s="49"/>
      <c r="G189" s="49"/>
      <c r="H189" s="122"/>
      <c r="I189" s="122"/>
      <c r="J189" s="49"/>
      <c r="K189" s="49"/>
      <c r="L189" s="49"/>
    </row>
    <row r="190" spans="1:12" ht="13.7" customHeight="1">
      <c r="A190" s="45"/>
      <c r="B190" s="63">
        <v>45</v>
      </c>
      <c r="C190" s="47" t="s">
        <v>29</v>
      </c>
      <c r="D190" s="51"/>
      <c r="E190" s="49"/>
      <c r="F190" s="49"/>
      <c r="G190" s="49"/>
      <c r="H190" s="122"/>
      <c r="I190" s="122"/>
      <c r="J190" s="49"/>
      <c r="K190" s="49"/>
      <c r="L190" s="49"/>
    </row>
    <row r="191" spans="1:12" ht="13.7" customHeight="1">
      <c r="A191" s="45"/>
      <c r="B191" s="50" t="s">
        <v>108</v>
      </c>
      <c r="C191" s="47" t="s">
        <v>20</v>
      </c>
      <c r="D191" s="58">
        <v>0</v>
      </c>
      <c r="E191" s="49">
        <v>499</v>
      </c>
      <c r="F191" s="58">
        <v>0</v>
      </c>
      <c r="G191" s="49">
        <v>573</v>
      </c>
      <c r="H191" s="58">
        <v>0</v>
      </c>
      <c r="I191" s="49">
        <v>573</v>
      </c>
      <c r="J191" s="58">
        <v>0</v>
      </c>
      <c r="K191" s="49">
        <v>673</v>
      </c>
      <c r="L191" s="49">
        <f>SUM(J191:K191)</f>
        <v>673</v>
      </c>
    </row>
    <row r="192" spans="1:12" ht="13.7" customHeight="1">
      <c r="A192" s="45"/>
      <c r="B192" s="50" t="s">
        <v>109</v>
      </c>
      <c r="C192" s="47" t="s">
        <v>22</v>
      </c>
      <c r="D192" s="44">
        <v>0</v>
      </c>
      <c r="E192" s="42">
        <v>5</v>
      </c>
      <c r="F192" s="44">
        <v>0</v>
      </c>
      <c r="G192" s="42">
        <v>5</v>
      </c>
      <c r="H192" s="44">
        <v>0</v>
      </c>
      <c r="I192" s="42">
        <v>5</v>
      </c>
      <c r="J192" s="44">
        <v>0</v>
      </c>
      <c r="K192" s="42">
        <v>5</v>
      </c>
      <c r="L192" s="42">
        <f>SUM(J192:K192)</f>
        <v>5</v>
      </c>
    </row>
    <row r="193" spans="1:12" ht="13.7" customHeight="1">
      <c r="B193" s="50" t="s">
        <v>110</v>
      </c>
      <c r="C193" s="47" t="s">
        <v>24</v>
      </c>
      <c r="D193" s="44">
        <v>0</v>
      </c>
      <c r="E193" s="43">
        <v>6</v>
      </c>
      <c r="F193" s="44">
        <v>0</v>
      </c>
      <c r="G193" s="42">
        <v>6</v>
      </c>
      <c r="H193" s="44">
        <v>0</v>
      </c>
      <c r="I193" s="42">
        <v>6</v>
      </c>
      <c r="J193" s="44">
        <v>0</v>
      </c>
      <c r="K193" s="42">
        <v>6</v>
      </c>
      <c r="L193" s="42">
        <f>SUM(J193:K193)</f>
        <v>6</v>
      </c>
    </row>
    <row r="194" spans="1:12" ht="13.7" customHeight="1">
      <c r="A194" s="45" t="s">
        <v>14</v>
      </c>
      <c r="B194" s="63">
        <v>45</v>
      </c>
      <c r="C194" s="47" t="s">
        <v>29</v>
      </c>
      <c r="D194" s="69">
        <f t="shared" ref="D194:L194" si="30">SUM(D191:D193)</f>
        <v>0</v>
      </c>
      <c r="E194" s="48">
        <f t="shared" si="30"/>
        <v>510</v>
      </c>
      <c r="F194" s="69">
        <f t="shared" si="30"/>
        <v>0</v>
      </c>
      <c r="G194" s="48">
        <f t="shared" si="30"/>
        <v>584</v>
      </c>
      <c r="H194" s="69">
        <f t="shared" si="30"/>
        <v>0</v>
      </c>
      <c r="I194" s="48">
        <f t="shared" si="30"/>
        <v>584</v>
      </c>
      <c r="J194" s="69">
        <f t="shared" si="30"/>
        <v>0</v>
      </c>
      <c r="K194" s="48">
        <f t="shared" si="30"/>
        <v>684</v>
      </c>
      <c r="L194" s="48">
        <f t="shared" si="30"/>
        <v>684</v>
      </c>
    </row>
    <row r="195" spans="1:12">
      <c r="C195" s="39"/>
      <c r="D195" s="43"/>
      <c r="E195" s="42"/>
      <c r="F195" s="42"/>
      <c r="G195" s="42"/>
      <c r="H195" s="120"/>
      <c r="I195" s="120"/>
      <c r="J195" s="42"/>
      <c r="K195" s="42"/>
      <c r="L195" s="42"/>
    </row>
    <row r="196" spans="1:12" ht="13.7" customHeight="1">
      <c r="B196" s="6">
        <v>47</v>
      </c>
      <c r="C196" s="39" t="s">
        <v>38</v>
      </c>
      <c r="D196" s="43"/>
      <c r="E196" s="42"/>
      <c r="F196" s="42"/>
      <c r="G196" s="42"/>
      <c r="H196" s="120"/>
      <c r="I196" s="120"/>
      <c r="J196" s="42"/>
      <c r="K196" s="42"/>
      <c r="L196" s="42"/>
    </row>
    <row r="197" spans="1:12" ht="13.7" customHeight="1">
      <c r="A197" s="45"/>
      <c r="B197" s="50" t="s">
        <v>111</v>
      </c>
      <c r="C197" s="47" t="s">
        <v>20</v>
      </c>
      <c r="D197" s="58">
        <v>0</v>
      </c>
      <c r="E197" s="49">
        <v>886</v>
      </c>
      <c r="F197" s="58">
        <v>0</v>
      </c>
      <c r="G197" s="49">
        <v>1091</v>
      </c>
      <c r="H197" s="58">
        <v>0</v>
      </c>
      <c r="I197" s="49">
        <v>1091</v>
      </c>
      <c r="J197" s="58">
        <v>0</v>
      </c>
      <c r="K197" s="49">
        <v>1239</v>
      </c>
      <c r="L197" s="49">
        <f>SUM(J197:K197)</f>
        <v>1239</v>
      </c>
    </row>
    <row r="198" spans="1:12" ht="13.7" customHeight="1">
      <c r="A198" s="45"/>
      <c r="B198" s="50" t="s">
        <v>112</v>
      </c>
      <c r="C198" s="47" t="s">
        <v>22</v>
      </c>
      <c r="D198" s="58">
        <v>0</v>
      </c>
      <c r="E198" s="49">
        <v>12</v>
      </c>
      <c r="F198" s="58">
        <v>0</v>
      </c>
      <c r="G198" s="49">
        <v>12</v>
      </c>
      <c r="H198" s="58">
        <v>0</v>
      </c>
      <c r="I198" s="49">
        <v>12</v>
      </c>
      <c r="J198" s="58">
        <v>0</v>
      </c>
      <c r="K198" s="49">
        <v>12</v>
      </c>
      <c r="L198" s="49">
        <f>SUM(J198:K198)</f>
        <v>12</v>
      </c>
    </row>
    <row r="199" spans="1:12" ht="13.7" customHeight="1">
      <c r="A199" s="45"/>
      <c r="B199" s="50" t="s">
        <v>113</v>
      </c>
      <c r="C199" s="47" t="s">
        <v>24</v>
      </c>
      <c r="D199" s="56">
        <v>0</v>
      </c>
      <c r="E199" s="55">
        <v>15</v>
      </c>
      <c r="F199" s="56">
        <v>0</v>
      </c>
      <c r="G199" s="55">
        <v>15</v>
      </c>
      <c r="H199" s="56">
        <v>0</v>
      </c>
      <c r="I199" s="55">
        <v>15</v>
      </c>
      <c r="J199" s="56">
        <v>0</v>
      </c>
      <c r="K199" s="55">
        <v>15</v>
      </c>
      <c r="L199" s="55">
        <f>SUM(J199:K199)</f>
        <v>15</v>
      </c>
    </row>
    <row r="200" spans="1:12" ht="13.5" customHeight="1">
      <c r="A200" s="45" t="s">
        <v>14</v>
      </c>
      <c r="B200" s="63">
        <v>47</v>
      </c>
      <c r="C200" s="47" t="s">
        <v>38</v>
      </c>
      <c r="D200" s="56">
        <f t="shared" ref="D200:L200" si="31">SUM(D197:D199)</f>
        <v>0</v>
      </c>
      <c r="E200" s="66">
        <f t="shared" si="31"/>
        <v>913</v>
      </c>
      <c r="F200" s="56">
        <f t="shared" si="31"/>
        <v>0</v>
      </c>
      <c r="G200" s="66">
        <f t="shared" si="31"/>
        <v>1118</v>
      </c>
      <c r="H200" s="56">
        <f t="shared" si="31"/>
        <v>0</v>
      </c>
      <c r="I200" s="66">
        <f t="shared" si="31"/>
        <v>1118</v>
      </c>
      <c r="J200" s="56">
        <f t="shared" si="31"/>
        <v>0</v>
      </c>
      <c r="K200" s="66">
        <f t="shared" si="31"/>
        <v>1266</v>
      </c>
      <c r="L200" s="66">
        <f t="shared" si="31"/>
        <v>1266</v>
      </c>
    </row>
    <row r="201" spans="1:12" ht="13.5" customHeight="1">
      <c r="A201" s="45"/>
      <c r="B201" s="63"/>
      <c r="C201" s="47"/>
      <c r="D201" s="43"/>
      <c r="E201" s="42"/>
      <c r="F201" s="42"/>
      <c r="G201" s="42"/>
      <c r="H201" s="121"/>
      <c r="I201" s="120"/>
      <c r="J201" s="42"/>
      <c r="K201" s="42"/>
      <c r="L201" s="42"/>
    </row>
    <row r="202" spans="1:12" ht="13.5" customHeight="1">
      <c r="A202" s="45"/>
      <c r="B202" s="63">
        <v>48</v>
      </c>
      <c r="C202" s="47" t="s">
        <v>43</v>
      </c>
      <c r="D202" s="51"/>
      <c r="E202" s="49"/>
      <c r="F202" s="49"/>
      <c r="G202" s="49"/>
      <c r="H202" s="123"/>
      <c r="I202" s="122"/>
      <c r="J202" s="49"/>
      <c r="K202" s="49"/>
      <c r="L202" s="49"/>
    </row>
    <row r="203" spans="1:12" ht="13.5" customHeight="1">
      <c r="A203" s="45"/>
      <c r="B203" s="50" t="s">
        <v>114</v>
      </c>
      <c r="C203" s="47" t="s">
        <v>20</v>
      </c>
      <c r="D203" s="58">
        <v>0</v>
      </c>
      <c r="E203" s="49">
        <v>2836</v>
      </c>
      <c r="F203" s="58">
        <v>0</v>
      </c>
      <c r="G203" s="49">
        <v>2699</v>
      </c>
      <c r="H203" s="58">
        <v>0</v>
      </c>
      <c r="I203" s="49">
        <v>2699</v>
      </c>
      <c r="J203" s="58">
        <v>0</v>
      </c>
      <c r="K203" s="49">
        <v>3185</v>
      </c>
      <c r="L203" s="49">
        <f>SUM(J203:K203)</f>
        <v>3185</v>
      </c>
    </row>
    <row r="204" spans="1:12" ht="13.5" customHeight="1">
      <c r="A204" s="45"/>
      <c r="B204" s="50" t="s">
        <v>115</v>
      </c>
      <c r="C204" s="47" t="s">
        <v>22</v>
      </c>
      <c r="D204" s="58">
        <v>0</v>
      </c>
      <c r="E204" s="49">
        <v>24</v>
      </c>
      <c r="F204" s="58">
        <v>0</v>
      </c>
      <c r="G204" s="49">
        <v>24</v>
      </c>
      <c r="H204" s="58">
        <v>0</v>
      </c>
      <c r="I204" s="49">
        <v>24</v>
      </c>
      <c r="J204" s="58">
        <v>0</v>
      </c>
      <c r="K204" s="49">
        <v>24</v>
      </c>
      <c r="L204" s="49">
        <f>SUM(J204:K204)</f>
        <v>24</v>
      </c>
    </row>
    <row r="205" spans="1:12" ht="13.5" customHeight="1">
      <c r="B205" s="50" t="s">
        <v>116</v>
      </c>
      <c r="C205" s="47" t="s">
        <v>24</v>
      </c>
      <c r="D205" s="44">
        <v>0</v>
      </c>
      <c r="E205" s="42">
        <v>27</v>
      </c>
      <c r="F205" s="44">
        <v>0</v>
      </c>
      <c r="G205" s="42">
        <v>27</v>
      </c>
      <c r="H205" s="44">
        <v>0</v>
      </c>
      <c r="I205" s="42">
        <v>27</v>
      </c>
      <c r="J205" s="44">
        <v>0</v>
      </c>
      <c r="K205" s="42">
        <v>27</v>
      </c>
      <c r="L205" s="42">
        <f>SUM(J205:K205)</f>
        <v>27</v>
      </c>
    </row>
    <row r="206" spans="1:12" ht="13.5" customHeight="1">
      <c r="A206" s="5" t="s">
        <v>14</v>
      </c>
      <c r="B206" s="6">
        <v>48</v>
      </c>
      <c r="C206" s="39" t="s">
        <v>43</v>
      </c>
      <c r="D206" s="69">
        <f t="shared" ref="D206:L206" si="32">SUM(D203:D205)</f>
        <v>0</v>
      </c>
      <c r="E206" s="48">
        <f t="shared" si="32"/>
        <v>2887</v>
      </c>
      <c r="F206" s="69">
        <f t="shared" si="32"/>
        <v>0</v>
      </c>
      <c r="G206" s="48">
        <f t="shared" si="32"/>
        <v>2750</v>
      </c>
      <c r="H206" s="69">
        <f t="shared" si="32"/>
        <v>0</v>
      </c>
      <c r="I206" s="48">
        <f t="shared" si="32"/>
        <v>2750</v>
      </c>
      <c r="J206" s="69">
        <f t="shared" si="32"/>
        <v>0</v>
      </c>
      <c r="K206" s="48">
        <f t="shared" si="32"/>
        <v>3236</v>
      </c>
      <c r="L206" s="48">
        <f t="shared" si="32"/>
        <v>3236</v>
      </c>
    </row>
    <row r="207" spans="1:12" ht="13.5" customHeight="1">
      <c r="A207" s="45" t="s">
        <v>14</v>
      </c>
      <c r="B207" s="63">
        <v>68</v>
      </c>
      <c r="C207" s="47" t="s">
        <v>103</v>
      </c>
      <c r="D207" s="48">
        <f t="shared" ref="D207:L207" si="33">D206+D200+D194+D188</f>
        <v>15118</v>
      </c>
      <c r="E207" s="68">
        <f t="shared" si="33"/>
        <v>9204</v>
      </c>
      <c r="F207" s="68">
        <f t="shared" si="33"/>
        <v>14000</v>
      </c>
      <c r="G207" s="68">
        <f t="shared" si="33"/>
        <v>11077</v>
      </c>
      <c r="H207" s="68">
        <f t="shared" si="33"/>
        <v>14000</v>
      </c>
      <c r="I207" s="68">
        <f t="shared" si="33"/>
        <v>11077</v>
      </c>
      <c r="J207" s="48">
        <f t="shared" si="33"/>
        <v>9000</v>
      </c>
      <c r="K207" s="68">
        <f t="shared" si="33"/>
        <v>9919</v>
      </c>
      <c r="L207" s="68">
        <f t="shared" si="33"/>
        <v>18919</v>
      </c>
    </row>
    <row r="208" spans="1:12" ht="13.5" customHeight="1">
      <c r="A208" s="45" t="s">
        <v>14</v>
      </c>
      <c r="B208" s="72">
        <v>0.10299999999999999</v>
      </c>
      <c r="C208" s="62" t="s">
        <v>102</v>
      </c>
      <c r="D208" s="48">
        <f t="shared" ref="D208:L208" si="34">D207+D177</f>
        <v>15118</v>
      </c>
      <c r="E208" s="48">
        <f t="shared" si="34"/>
        <v>9204</v>
      </c>
      <c r="F208" s="48">
        <f t="shared" si="34"/>
        <v>14000</v>
      </c>
      <c r="G208" s="48">
        <f t="shared" si="34"/>
        <v>11077</v>
      </c>
      <c r="H208" s="48">
        <f t="shared" si="34"/>
        <v>14000</v>
      </c>
      <c r="I208" s="48">
        <f t="shared" si="34"/>
        <v>11077</v>
      </c>
      <c r="J208" s="48">
        <f t="shared" si="34"/>
        <v>9129</v>
      </c>
      <c r="K208" s="48">
        <f t="shared" si="34"/>
        <v>9919</v>
      </c>
      <c r="L208" s="48">
        <f t="shared" si="34"/>
        <v>19048</v>
      </c>
    </row>
    <row r="209" spans="1:12" ht="13.5" customHeight="1">
      <c r="A209" s="45"/>
      <c r="B209" s="73"/>
      <c r="C209" s="62"/>
      <c r="D209" s="51"/>
      <c r="E209" s="49"/>
      <c r="F209" s="49"/>
      <c r="G209" s="49"/>
      <c r="H209" s="122"/>
      <c r="I209" s="122"/>
      <c r="J209" s="49"/>
      <c r="K209" s="49"/>
      <c r="L209" s="49"/>
    </row>
    <row r="210" spans="1:12" ht="13.5" customHeight="1">
      <c r="B210" s="72">
        <v>0.104</v>
      </c>
      <c r="C210" s="33" t="s">
        <v>117</v>
      </c>
      <c r="D210" s="43"/>
      <c r="E210" s="42"/>
      <c r="F210" s="42"/>
      <c r="G210" s="42"/>
      <c r="H210" s="120"/>
      <c r="I210" s="120"/>
      <c r="J210" s="42"/>
      <c r="K210" s="42"/>
      <c r="L210" s="42"/>
    </row>
    <row r="211" spans="1:12" ht="13.5" customHeight="1">
      <c r="B211" s="6">
        <v>69</v>
      </c>
      <c r="C211" s="39" t="s">
        <v>118</v>
      </c>
      <c r="D211" s="43"/>
      <c r="E211" s="42"/>
      <c r="F211" s="42"/>
      <c r="G211" s="42"/>
      <c r="H211" s="120"/>
      <c r="I211" s="120"/>
      <c r="J211" s="42"/>
      <c r="K211" s="42"/>
      <c r="L211" s="42"/>
    </row>
    <row r="212" spans="1:12" ht="13.5" customHeight="1">
      <c r="A212" s="45"/>
      <c r="B212" s="63">
        <v>45</v>
      </c>
      <c r="C212" s="47" t="s">
        <v>29</v>
      </c>
      <c r="D212" s="51"/>
      <c r="E212" s="49"/>
      <c r="F212" s="49"/>
      <c r="G212" s="49"/>
      <c r="H212" s="122"/>
      <c r="I212" s="122"/>
      <c r="J212" s="49"/>
      <c r="K212" s="49"/>
      <c r="L212" s="49"/>
    </row>
    <row r="213" spans="1:12" ht="13.5" customHeight="1">
      <c r="A213" s="45"/>
      <c r="B213" s="50" t="s">
        <v>119</v>
      </c>
      <c r="C213" s="47" t="s">
        <v>22</v>
      </c>
      <c r="D213" s="58">
        <v>0</v>
      </c>
      <c r="E213" s="49">
        <v>8</v>
      </c>
      <c r="F213" s="58">
        <v>0</v>
      </c>
      <c r="G213" s="49">
        <v>8</v>
      </c>
      <c r="H213" s="58">
        <v>0</v>
      </c>
      <c r="I213" s="49">
        <v>8</v>
      </c>
      <c r="J213" s="58">
        <v>0</v>
      </c>
      <c r="K213" s="49">
        <v>8</v>
      </c>
      <c r="L213" s="49">
        <f>SUM(J213:K213)</f>
        <v>8</v>
      </c>
    </row>
    <row r="214" spans="1:12" ht="13.5" customHeight="1">
      <c r="A214" s="53" t="s">
        <v>14</v>
      </c>
      <c r="B214" s="67">
        <v>45</v>
      </c>
      <c r="C214" s="54" t="s">
        <v>29</v>
      </c>
      <c r="D214" s="69">
        <f t="shared" ref="D214:K214" si="35">SUM(D213:D213)</f>
        <v>0</v>
      </c>
      <c r="E214" s="48">
        <f t="shared" si="35"/>
        <v>8</v>
      </c>
      <c r="F214" s="69">
        <f t="shared" si="35"/>
        <v>0</v>
      </c>
      <c r="G214" s="48">
        <f t="shared" si="35"/>
        <v>8</v>
      </c>
      <c r="H214" s="69">
        <f t="shared" si="35"/>
        <v>0</v>
      </c>
      <c r="I214" s="48">
        <f t="shared" si="35"/>
        <v>8</v>
      </c>
      <c r="J214" s="69">
        <f>SUM(J213:J213)</f>
        <v>0</v>
      </c>
      <c r="K214" s="48">
        <f t="shared" si="35"/>
        <v>8</v>
      </c>
      <c r="L214" s="48">
        <f>SUM(L213:L213)</f>
        <v>8</v>
      </c>
    </row>
    <row r="215" spans="1:12" ht="13.5" customHeight="1">
      <c r="A215" s="45"/>
      <c r="B215" s="50"/>
      <c r="C215" s="47"/>
      <c r="D215" s="51"/>
      <c r="E215" s="49"/>
      <c r="F215" s="49"/>
      <c r="G215" s="49"/>
      <c r="H215" s="122"/>
      <c r="I215" s="122"/>
      <c r="J215" s="49"/>
      <c r="K215" s="49"/>
      <c r="L215" s="49"/>
    </row>
    <row r="216" spans="1:12" ht="13.5" customHeight="1">
      <c r="A216" s="45"/>
      <c r="B216" s="63">
        <v>46</v>
      </c>
      <c r="C216" s="47" t="s">
        <v>34</v>
      </c>
      <c r="D216" s="51"/>
      <c r="E216" s="49"/>
      <c r="F216" s="49"/>
      <c r="G216" s="49"/>
      <c r="H216" s="122"/>
      <c r="I216" s="122"/>
      <c r="J216" s="49"/>
      <c r="K216" s="49"/>
      <c r="L216" s="49"/>
    </row>
    <row r="217" spans="1:12" ht="13.5" customHeight="1">
      <c r="A217" s="45"/>
      <c r="B217" s="50" t="s">
        <v>120</v>
      </c>
      <c r="C217" s="47" t="s">
        <v>20</v>
      </c>
      <c r="D217" s="58">
        <v>0</v>
      </c>
      <c r="E217" s="49">
        <v>920</v>
      </c>
      <c r="F217" s="58">
        <v>0</v>
      </c>
      <c r="G217" s="49">
        <v>2099</v>
      </c>
      <c r="H217" s="58">
        <v>0</v>
      </c>
      <c r="I217" s="49">
        <v>2099</v>
      </c>
      <c r="J217" s="58">
        <v>0</v>
      </c>
      <c r="K217" s="49">
        <v>1735</v>
      </c>
      <c r="L217" s="49">
        <f>SUM(J217:K217)</f>
        <v>1735</v>
      </c>
    </row>
    <row r="218" spans="1:12" ht="13.5" customHeight="1">
      <c r="A218" s="45"/>
      <c r="B218" s="50" t="s">
        <v>121</v>
      </c>
      <c r="C218" s="47" t="s">
        <v>22</v>
      </c>
      <c r="D218" s="44">
        <v>0</v>
      </c>
      <c r="E218" s="42">
        <v>24</v>
      </c>
      <c r="F218" s="44">
        <v>0</v>
      </c>
      <c r="G218" s="49">
        <v>24</v>
      </c>
      <c r="H218" s="44">
        <v>0</v>
      </c>
      <c r="I218" s="49">
        <v>24</v>
      </c>
      <c r="J218" s="44">
        <v>0</v>
      </c>
      <c r="K218" s="49">
        <v>24</v>
      </c>
      <c r="L218" s="42">
        <f>SUM(J218:K218)</f>
        <v>24</v>
      </c>
    </row>
    <row r="219" spans="1:12" ht="13.5" customHeight="1">
      <c r="A219" s="45" t="s">
        <v>14</v>
      </c>
      <c r="B219" s="63">
        <v>46</v>
      </c>
      <c r="C219" s="47" t="s">
        <v>34</v>
      </c>
      <c r="D219" s="69">
        <f t="shared" ref="D219:L219" si="36">SUM(D217:D218)</f>
        <v>0</v>
      </c>
      <c r="E219" s="48">
        <f t="shared" si="36"/>
        <v>944</v>
      </c>
      <c r="F219" s="69">
        <f t="shared" si="36"/>
        <v>0</v>
      </c>
      <c r="G219" s="48">
        <f t="shared" si="36"/>
        <v>2123</v>
      </c>
      <c r="H219" s="69">
        <f t="shared" si="36"/>
        <v>0</v>
      </c>
      <c r="I219" s="48">
        <f t="shared" si="36"/>
        <v>2123</v>
      </c>
      <c r="J219" s="69">
        <f t="shared" si="36"/>
        <v>0</v>
      </c>
      <c r="K219" s="48">
        <f t="shared" si="36"/>
        <v>1759</v>
      </c>
      <c r="L219" s="48">
        <f t="shared" si="36"/>
        <v>1759</v>
      </c>
    </row>
    <row r="220" spans="1:12" ht="13.5" customHeight="1">
      <c r="B220" s="41"/>
      <c r="C220" s="39"/>
      <c r="D220" s="43"/>
      <c r="E220" s="49"/>
      <c r="F220" s="43"/>
      <c r="G220" s="42"/>
      <c r="H220" s="120"/>
      <c r="I220" s="120"/>
      <c r="J220" s="43"/>
      <c r="K220" s="42"/>
      <c r="L220" s="42"/>
    </row>
    <row r="221" spans="1:12" ht="13.5" customHeight="1">
      <c r="B221" s="6">
        <v>47</v>
      </c>
      <c r="C221" s="39" t="s">
        <v>38</v>
      </c>
      <c r="D221" s="43"/>
      <c r="E221" s="42"/>
      <c r="F221" s="43"/>
      <c r="G221" s="42"/>
      <c r="H221" s="120"/>
      <c r="I221" s="120"/>
      <c r="J221" s="43"/>
      <c r="K221" s="42"/>
      <c r="L221" s="42"/>
    </row>
    <row r="222" spans="1:12" ht="13.5" customHeight="1">
      <c r="A222" s="45"/>
      <c r="B222" s="50" t="s">
        <v>122</v>
      </c>
      <c r="C222" s="47" t="s">
        <v>20</v>
      </c>
      <c r="D222" s="58">
        <v>0</v>
      </c>
      <c r="E222" s="49">
        <v>2560</v>
      </c>
      <c r="F222" s="58">
        <v>0</v>
      </c>
      <c r="G222" s="49">
        <v>3238</v>
      </c>
      <c r="H222" s="58">
        <v>0</v>
      </c>
      <c r="I222" s="49">
        <v>3238</v>
      </c>
      <c r="J222" s="58">
        <v>0</v>
      </c>
      <c r="K222" s="49">
        <v>3007</v>
      </c>
      <c r="L222" s="49">
        <f>SUM(J222:K222)</f>
        <v>3007</v>
      </c>
    </row>
    <row r="223" spans="1:12" ht="13.5" customHeight="1">
      <c r="A223" s="45"/>
      <c r="B223" s="50" t="s">
        <v>123</v>
      </c>
      <c r="C223" s="47" t="s">
        <v>22</v>
      </c>
      <c r="D223" s="56">
        <v>0</v>
      </c>
      <c r="E223" s="55">
        <v>14</v>
      </c>
      <c r="F223" s="56">
        <v>0</v>
      </c>
      <c r="G223" s="55">
        <v>14</v>
      </c>
      <c r="H223" s="56">
        <v>0</v>
      </c>
      <c r="I223" s="55">
        <v>14</v>
      </c>
      <c r="J223" s="56">
        <v>0</v>
      </c>
      <c r="K223" s="55">
        <v>14</v>
      </c>
      <c r="L223" s="55">
        <f>SUM(J223:K223)</f>
        <v>14</v>
      </c>
    </row>
    <row r="224" spans="1:12" ht="13.5" customHeight="1">
      <c r="A224" s="45" t="s">
        <v>14</v>
      </c>
      <c r="B224" s="63">
        <v>47</v>
      </c>
      <c r="C224" s="47" t="s">
        <v>38</v>
      </c>
      <c r="D224" s="56">
        <f t="shared" ref="D224:L224" si="37">SUM(D222:D223)</f>
        <v>0</v>
      </c>
      <c r="E224" s="66">
        <f t="shared" si="37"/>
        <v>2574</v>
      </c>
      <c r="F224" s="56">
        <f t="shared" si="37"/>
        <v>0</v>
      </c>
      <c r="G224" s="66">
        <f t="shared" si="37"/>
        <v>3252</v>
      </c>
      <c r="H224" s="56">
        <f t="shared" si="37"/>
        <v>0</v>
      </c>
      <c r="I224" s="66">
        <f t="shared" si="37"/>
        <v>3252</v>
      </c>
      <c r="J224" s="56">
        <f t="shared" si="37"/>
        <v>0</v>
      </c>
      <c r="K224" s="66">
        <f t="shared" si="37"/>
        <v>3021</v>
      </c>
      <c r="L224" s="66">
        <f t="shared" si="37"/>
        <v>3021</v>
      </c>
    </row>
    <row r="225" spans="1:12" ht="25.5">
      <c r="A225" s="45" t="s">
        <v>14</v>
      </c>
      <c r="B225" s="63">
        <v>69</v>
      </c>
      <c r="C225" s="47" t="s">
        <v>330</v>
      </c>
      <c r="D225" s="69">
        <f>D224+D219+D214</f>
        <v>0</v>
      </c>
      <c r="E225" s="48">
        <f t="shared" ref="E225:L225" si="38">E224+E219+E214</f>
        <v>3526</v>
      </c>
      <c r="F225" s="69">
        <f t="shared" si="38"/>
        <v>0</v>
      </c>
      <c r="G225" s="48">
        <f t="shared" si="38"/>
        <v>5383</v>
      </c>
      <c r="H225" s="69">
        <f t="shared" si="38"/>
        <v>0</v>
      </c>
      <c r="I225" s="48">
        <f t="shared" si="38"/>
        <v>5383</v>
      </c>
      <c r="J225" s="69">
        <f t="shared" si="38"/>
        <v>0</v>
      </c>
      <c r="K225" s="48">
        <f t="shared" si="38"/>
        <v>4788</v>
      </c>
      <c r="L225" s="48">
        <f t="shared" si="38"/>
        <v>4788</v>
      </c>
    </row>
    <row r="226" spans="1:12">
      <c r="A226" s="45" t="s">
        <v>14</v>
      </c>
      <c r="B226" s="72">
        <v>0.104</v>
      </c>
      <c r="C226" s="62" t="s">
        <v>117</v>
      </c>
      <c r="D226" s="69">
        <f t="shared" ref="D226:L226" si="39">D225</f>
        <v>0</v>
      </c>
      <c r="E226" s="48">
        <f t="shared" si="39"/>
        <v>3526</v>
      </c>
      <c r="F226" s="69">
        <f t="shared" si="39"/>
        <v>0</v>
      </c>
      <c r="G226" s="48">
        <f t="shared" si="39"/>
        <v>5383</v>
      </c>
      <c r="H226" s="69">
        <f t="shared" si="39"/>
        <v>0</v>
      </c>
      <c r="I226" s="48">
        <f t="shared" si="39"/>
        <v>5383</v>
      </c>
      <c r="J226" s="69">
        <f t="shared" si="39"/>
        <v>0</v>
      </c>
      <c r="K226" s="48">
        <f t="shared" si="39"/>
        <v>4788</v>
      </c>
      <c r="L226" s="48">
        <f t="shared" si="39"/>
        <v>4788</v>
      </c>
    </row>
    <row r="227" spans="1:12">
      <c r="A227" s="45"/>
      <c r="B227" s="73"/>
      <c r="C227" s="62"/>
      <c r="D227" s="51"/>
      <c r="E227" s="49"/>
      <c r="F227" s="49"/>
      <c r="G227" s="49"/>
      <c r="H227" s="122"/>
      <c r="I227" s="122"/>
      <c r="J227" s="49"/>
      <c r="K227" s="49"/>
      <c r="L227" s="49"/>
    </row>
    <row r="228" spans="1:12">
      <c r="B228" s="72">
        <v>0.105</v>
      </c>
      <c r="C228" s="33" t="s">
        <v>138</v>
      </c>
      <c r="D228" s="43"/>
      <c r="E228" s="42"/>
      <c r="F228" s="42"/>
      <c r="G228" s="42"/>
      <c r="H228" s="120"/>
      <c r="I228" s="120"/>
      <c r="J228" s="42"/>
      <c r="K228" s="42"/>
      <c r="L228" s="42"/>
    </row>
    <row r="229" spans="1:12" ht="13.5" customHeight="1">
      <c r="B229" s="6">
        <v>70</v>
      </c>
      <c r="C229" s="39" t="s">
        <v>124</v>
      </c>
      <c r="D229" s="43"/>
      <c r="E229" s="42"/>
      <c r="F229" s="42"/>
      <c r="G229" s="42"/>
      <c r="H229" s="120"/>
      <c r="I229" s="120"/>
      <c r="J229" s="42"/>
      <c r="K229" s="42"/>
      <c r="L229" s="42"/>
    </row>
    <row r="230" spans="1:12" ht="13.5" customHeight="1">
      <c r="B230" s="6">
        <v>44</v>
      </c>
      <c r="C230" s="39" t="s">
        <v>18</v>
      </c>
      <c r="D230" s="43"/>
      <c r="E230" s="42"/>
      <c r="F230" s="42"/>
      <c r="G230" s="42"/>
      <c r="H230" s="120"/>
      <c r="I230" s="120"/>
      <c r="J230" s="42"/>
      <c r="K230" s="42"/>
      <c r="L230" s="42"/>
    </row>
    <row r="231" spans="1:12" ht="13.5" customHeight="1">
      <c r="A231" s="45"/>
      <c r="B231" s="50" t="s">
        <v>125</v>
      </c>
      <c r="C231" s="47" t="s">
        <v>20</v>
      </c>
      <c r="D231" s="58">
        <v>0</v>
      </c>
      <c r="E231" s="49">
        <v>1409</v>
      </c>
      <c r="F231" s="58">
        <v>0</v>
      </c>
      <c r="G231" s="49">
        <v>1414</v>
      </c>
      <c r="H231" s="58">
        <v>0</v>
      </c>
      <c r="I231" s="49">
        <v>1414</v>
      </c>
      <c r="J231" s="58">
        <v>0</v>
      </c>
      <c r="K231" s="49">
        <v>1567</v>
      </c>
      <c r="L231" s="49">
        <f t="shared" ref="L231:L237" si="40">SUM(J231:K231)</f>
        <v>1567</v>
      </c>
    </row>
    <row r="232" spans="1:12" ht="13.5" customHeight="1">
      <c r="A232" s="45"/>
      <c r="B232" s="50" t="s">
        <v>126</v>
      </c>
      <c r="C232" s="47" t="s">
        <v>22</v>
      </c>
      <c r="D232" s="58">
        <v>0</v>
      </c>
      <c r="E232" s="49">
        <v>20</v>
      </c>
      <c r="F232" s="58">
        <v>0</v>
      </c>
      <c r="G232" s="49">
        <v>20</v>
      </c>
      <c r="H232" s="58">
        <v>0</v>
      </c>
      <c r="I232" s="49">
        <v>20</v>
      </c>
      <c r="J232" s="58">
        <v>0</v>
      </c>
      <c r="K232" s="49">
        <v>20</v>
      </c>
      <c r="L232" s="49">
        <f t="shared" si="40"/>
        <v>20</v>
      </c>
    </row>
    <row r="233" spans="1:12" ht="13.5" customHeight="1">
      <c r="A233" s="45"/>
      <c r="B233" s="50" t="s">
        <v>127</v>
      </c>
      <c r="C233" s="47" t="s">
        <v>128</v>
      </c>
      <c r="D233" s="58">
        <v>0</v>
      </c>
      <c r="E233" s="58">
        <v>0</v>
      </c>
      <c r="F233" s="58">
        <v>0</v>
      </c>
      <c r="G233" s="49">
        <v>1</v>
      </c>
      <c r="H233" s="58">
        <v>0</v>
      </c>
      <c r="I233" s="49">
        <v>1</v>
      </c>
      <c r="J233" s="58">
        <v>0</v>
      </c>
      <c r="K233" s="49">
        <v>1</v>
      </c>
      <c r="L233" s="49">
        <f t="shared" si="40"/>
        <v>1</v>
      </c>
    </row>
    <row r="234" spans="1:12" ht="13.5" customHeight="1">
      <c r="A234" s="45"/>
      <c r="B234" s="50" t="s">
        <v>129</v>
      </c>
      <c r="C234" s="47" t="s">
        <v>130</v>
      </c>
      <c r="D234" s="58">
        <v>0</v>
      </c>
      <c r="E234" s="58">
        <v>0</v>
      </c>
      <c r="F234" s="58">
        <v>0</v>
      </c>
      <c r="G234" s="49">
        <v>1</v>
      </c>
      <c r="H234" s="58">
        <v>0</v>
      </c>
      <c r="I234" s="49">
        <v>1</v>
      </c>
      <c r="J234" s="58">
        <v>0</v>
      </c>
      <c r="K234" s="49">
        <v>1</v>
      </c>
      <c r="L234" s="49">
        <f t="shared" si="40"/>
        <v>1</v>
      </c>
    </row>
    <row r="235" spans="1:12" ht="13.5" customHeight="1">
      <c r="A235" s="45"/>
      <c r="B235" s="41" t="s">
        <v>259</v>
      </c>
      <c r="C235" s="47" t="s">
        <v>254</v>
      </c>
      <c r="D235" s="51">
        <v>10000</v>
      </c>
      <c r="E235" s="44">
        <v>0</v>
      </c>
      <c r="F235" s="58">
        <v>0</v>
      </c>
      <c r="G235" s="58">
        <v>0</v>
      </c>
      <c r="H235" s="58">
        <v>0</v>
      </c>
      <c r="I235" s="58">
        <v>0</v>
      </c>
      <c r="J235" s="58">
        <v>0</v>
      </c>
      <c r="K235" s="58">
        <v>0</v>
      </c>
      <c r="L235" s="58">
        <f t="shared" si="40"/>
        <v>0</v>
      </c>
    </row>
    <row r="236" spans="1:12" ht="13.5" customHeight="1">
      <c r="A236" s="45"/>
      <c r="B236" s="41" t="s">
        <v>322</v>
      </c>
      <c r="C236" s="47" t="s">
        <v>321</v>
      </c>
      <c r="D236" s="58">
        <v>0</v>
      </c>
      <c r="E236" s="44">
        <v>0</v>
      </c>
      <c r="F236" s="51">
        <v>1000</v>
      </c>
      <c r="G236" s="58">
        <v>0</v>
      </c>
      <c r="H236" s="51">
        <v>1000</v>
      </c>
      <c r="I236" s="58">
        <v>0</v>
      </c>
      <c r="J236" s="51">
        <v>1000</v>
      </c>
      <c r="K236" s="58">
        <v>0</v>
      </c>
      <c r="L236" s="51">
        <f t="shared" si="40"/>
        <v>1000</v>
      </c>
    </row>
    <row r="237" spans="1:12" ht="13.5" customHeight="1">
      <c r="B237" s="41" t="s">
        <v>323</v>
      </c>
      <c r="C237" s="47" t="s">
        <v>324</v>
      </c>
      <c r="D237" s="58">
        <v>0</v>
      </c>
      <c r="E237" s="44">
        <v>0</v>
      </c>
      <c r="F237" s="51">
        <v>5000</v>
      </c>
      <c r="G237" s="58">
        <v>0</v>
      </c>
      <c r="H237" s="51">
        <v>5000</v>
      </c>
      <c r="I237" s="58">
        <v>0</v>
      </c>
      <c r="J237" s="51">
        <v>5000</v>
      </c>
      <c r="K237" s="58">
        <v>0</v>
      </c>
      <c r="L237" s="51">
        <f t="shared" si="40"/>
        <v>5000</v>
      </c>
    </row>
    <row r="238" spans="1:12">
      <c r="A238" s="45" t="s">
        <v>14</v>
      </c>
      <c r="B238" s="63">
        <v>44</v>
      </c>
      <c r="C238" s="47" t="s">
        <v>18</v>
      </c>
      <c r="D238" s="48">
        <f t="shared" ref="D238:L238" si="41">SUM(D231:D237)</f>
        <v>10000</v>
      </c>
      <c r="E238" s="48">
        <f t="shared" si="41"/>
        <v>1429</v>
      </c>
      <c r="F238" s="48">
        <f t="shared" si="41"/>
        <v>6000</v>
      </c>
      <c r="G238" s="48">
        <f t="shared" si="41"/>
        <v>1436</v>
      </c>
      <c r="H238" s="48">
        <f t="shared" si="41"/>
        <v>6000</v>
      </c>
      <c r="I238" s="48">
        <f t="shared" si="41"/>
        <v>1436</v>
      </c>
      <c r="J238" s="48">
        <f t="shared" si="41"/>
        <v>6000</v>
      </c>
      <c r="K238" s="48">
        <f t="shared" si="41"/>
        <v>1589</v>
      </c>
      <c r="L238" s="48">
        <f t="shared" si="41"/>
        <v>7589</v>
      </c>
    </row>
    <row r="239" spans="1:12">
      <c r="C239" s="39"/>
      <c r="D239" s="43"/>
      <c r="E239" s="42"/>
      <c r="F239" s="42"/>
      <c r="G239" s="42"/>
      <c r="H239" s="120"/>
      <c r="I239" s="120"/>
      <c r="J239" s="42"/>
      <c r="K239" s="42"/>
      <c r="L239" s="42"/>
    </row>
    <row r="240" spans="1:12">
      <c r="B240" s="6">
        <v>45</v>
      </c>
      <c r="C240" s="39" t="s">
        <v>29</v>
      </c>
      <c r="D240" s="43"/>
      <c r="E240" s="42"/>
      <c r="F240" s="42"/>
      <c r="G240" s="42"/>
      <c r="H240" s="120"/>
      <c r="I240" s="120"/>
      <c r="J240" s="42"/>
      <c r="K240" s="42"/>
      <c r="L240" s="42"/>
    </row>
    <row r="241" spans="1:12">
      <c r="A241" s="45"/>
      <c r="B241" s="50" t="s">
        <v>131</v>
      </c>
      <c r="C241" s="47" t="s">
        <v>20</v>
      </c>
      <c r="D241" s="58">
        <v>0</v>
      </c>
      <c r="E241" s="49">
        <v>1305</v>
      </c>
      <c r="F241" s="58">
        <v>0</v>
      </c>
      <c r="G241" s="42">
        <v>1128</v>
      </c>
      <c r="H241" s="58">
        <v>0</v>
      </c>
      <c r="I241" s="42">
        <v>1128</v>
      </c>
      <c r="J241" s="58">
        <v>0</v>
      </c>
      <c r="K241" s="42">
        <f>360+168</f>
        <v>528</v>
      </c>
      <c r="L241" s="42">
        <f>SUM(J241:K241)</f>
        <v>528</v>
      </c>
    </row>
    <row r="242" spans="1:12">
      <c r="A242" s="45"/>
      <c r="B242" s="50" t="s">
        <v>132</v>
      </c>
      <c r="C242" s="47" t="s">
        <v>22</v>
      </c>
      <c r="D242" s="56">
        <v>0</v>
      </c>
      <c r="E242" s="55">
        <v>19</v>
      </c>
      <c r="F242" s="56">
        <v>0</v>
      </c>
      <c r="G242" s="55">
        <v>15</v>
      </c>
      <c r="H242" s="56">
        <v>0</v>
      </c>
      <c r="I242" s="55">
        <v>15</v>
      </c>
      <c r="J242" s="56">
        <v>0</v>
      </c>
      <c r="K242" s="55">
        <v>15</v>
      </c>
      <c r="L242" s="55">
        <f>SUM(J242:K242)</f>
        <v>15</v>
      </c>
    </row>
    <row r="243" spans="1:12">
      <c r="A243" s="45" t="s">
        <v>14</v>
      </c>
      <c r="B243" s="63">
        <v>45</v>
      </c>
      <c r="C243" s="47" t="s">
        <v>29</v>
      </c>
      <c r="D243" s="56">
        <f t="shared" ref="D243:L243" si="42">SUM(D241:D242)</f>
        <v>0</v>
      </c>
      <c r="E243" s="66">
        <f t="shared" si="42"/>
        <v>1324</v>
      </c>
      <c r="F243" s="56">
        <f t="shared" si="42"/>
        <v>0</v>
      </c>
      <c r="G243" s="66">
        <f t="shared" si="42"/>
        <v>1143</v>
      </c>
      <c r="H243" s="56">
        <f t="shared" si="42"/>
        <v>0</v>
      </c>
      <c r="I243" s="66">
        <f t="shared" si="42"/>
        <v>1143</v>
      </c>
      <c r="J243" s="56">
        <f t="shared" si="42"/>
        <v>0</v>
      </c>
      <c r="K243" s="66">
        <f t="shared" si="42"/>
        <v>543</v>
      </c>
      <c r="L243" s="66">
        <f t="shared" si="42"/>
        <v>543</v>
      </c>
    </row>
    <row r="244" spans="1:12">
      <c r="A244" s="45"/>
      <c r="B244" s="63"/>
      <c r="C244" s="47"/>
      <c r="D244" s="51"/>
      <c r="E244" s="49"/>
      <c r="F244" s="49"/>
      <c r="G244" s="49"/>
      <c r="H244" s="122"/>
      <c r="I244" s="122"/>
      <c r="J244" s="49"/>
      <c r="K244" s="49"/>
      <c r="L244" s="49"/>
    </row>
    <row r="245" spans="1:12">
      <c r="A245" s="45"/>
      <c r="B245" s="63">
        <v>46</v>
      </c>
      <c r="C245" s="47" t="s">
        <v>34</v>
      </c>
      <c r="D245" s="51"/>
      <c r="E245" s="49"/>
      <c r="F245" s="49"/>
      <c r="G245" s="49"/>
      <c r="H245" s="122"/>
      <c r="I245" s="122"/>
      <c r="J245" s="49"/>
      <c r="K245" s="49"/>
      <c r="L245" s="49"/>
    </row>
    <row r="246" spans="1:12" ht="13.5" customHeight="1">
      <c r="A246" s="45"/>
      <c r="B246" s="50" t="s">
        <v>133</v>
      </c>
      <c r="C246" s="47" t="s">
        <v>20</v>
      </c>
      <c r="D246" s="58">
        <v>0</v>
      </c>
      <c r="E246" s="49">
        <v>1625</v>
      </c>
      <c r="F246" s="58">
        <v>0</v>
      </c>
      <c r="G246" s="49">
        <v>1924</v>
      </c>
      <c r="H246" s="58">
        <v>0</v>
      </c>
      <c r="I246" s="49">
        <v>1924</v>
      </c>
      <c r="J246" s="58">
        <v>0</v>
      </c>
      <c r="K246" s="49">
        <v>1867</v>
      </c>
      <c r="L246" s="49">
        <f>SUM(J246:K246)</f>
        <v>1867</v>
      </c>
    </row>
    <row r="247" spans="1:12" ht="13.5" customHeight="1">
      <c r="A247" s="53"/>
      <c r="B247" s="140" t="s">
        <v>134</v>
      </c>
      <c r="C247" s="54" t="s">
        <v>22</v>
      </c>
      <c r="D247" s="56">
        <v>0</v>
      </c>
      <c r="E247" s="56">
        <v>0</v>
      </c>
      <c r="F247" s="56">
        <v>0</v>
      </c>
      <c r="G247" s="55">
        <v>4</v>
      </c>
      <c r="H247" s="56">
        <v>0</v>
      </c>
      <c r="I247" s="55">
        <v>4</v>
      </c>
      <c r="J247" s="56">
        <v>0</v>
      </c>
      <c r="K247" s="55">
        <v>4</v>
      </c>
      <c r="L247" s="55">
        <f>SUM(J247:K247)</f>
        <v>4</v>
      </c>
    </row>
    <row r="248" spans="1:12" ht="13.5" customHeight="1">
      <c r="A248" s="45" t="s">
        <v>14</v>
      </c>
      <c r="B248" s="63">
        <v>46</v>
      </c>
      <c r="C248" s="47" t="s">
        <v>34</v>
      </c>
      <c r="D248" s="56">
        <f t="shared" ref="D248:L248" si="43">SUM(D246:D247)</f>
        <v>0</v>
      </c>
      <c r="E248" s="66">
        <f t="shared" si="43"/>
        <v>1625</v>
      </c>
      <c r="F248" s="56">
        <f t="shared" si="43"/>
        <v>0</v>
      </c>
      <c r="G248" s="66">
        <f t="shared" si="43"/>
        <v>1928</v>
      </c>
      <c r="H248" s="56">
        <f t="shared" si="43"/>
        <v>0</v>
      </c>
      <c r="I248" s="66">
        <f t="shared" si="43"/>
        <v>1928</v>
      </c>
      <c r="J248" s="56">
        <f t="shared" si="43"/>
        <v>0</v>
      </c>
      <c r="K248" s="66">
        <f t="shared" si="43"/>
        <v>1871</v>
      </c>
      <c r="L248" s="66">
        <f t="shared" si="43"/>
        <v>1871</v>
      </c>
    </row>
    <row r="249" spans="1:12">
      <c r="A249" s="45"/>
      <c r="B249" s="63"/>
      <c r="C249" s="47"/>
      <c r="D249" s="43"/>
      <c r="E249" s="42"/>
      <c r="F249" s="42"/>
      <c r="G249" s="42"/>
      <c r="H249" s="120"/>
      <c r="I249" s="120"/>
      <c r="J249" s="42"/>
      <c r="K249" s="42"/>
      <c r="L249" s="42"/>
    </row>
    <row r="250" spans="1:12" ht="13.5" customHeight="1">
      <c r="A250" s="45"/>
      <c r="B250" s="63">
        <v>48</v>
      </c>
      <c r="C250" s="47" t="s">
        <v>43</v>
      </c>
      <c r="D250" s="43"/>
      <c r="E250" s="42"/>
      <c r="F250" s="42"/>
      <c r="G250" s="42"/>
      <c r="H250" s="120"/>
      <c r="I250" s="120"/>
      <c r="J250" s="42"/>
      <c r="K250" s="42"/>
      <c r="L250" s="42"/>
    </row>
    <row r="251" spans="1:12" ht="13.5" customHeight="1">
      <c r="B251" s="41" t="s">
        <v>135</v>
      </c>
      <c r="C251" s="39" t="s">
        <v>20</v>
      </c>
      <c r="D251" s="58">
        <v>0</v>
      </c>
      <c r="E251" s="49">
        <v>935</v>
      </c>
      <c r="F251" s="58">
        <v>0</v>
      </c>
      <c r="G251" s="42">
        <v>1060</v>
      </c>
      <c r="H251" s="58">
        <v>0</v>
      </c>
      <c r="I251" s="42">
        <v>1060</v>
      </c>
      <c r="J251" s="58">
        <v>0</v>
      </c>
      <c r="K251" s="42">
        <v>627</v>
      </c>
      <c r="L251" s="42">
        <f>SUM(J251:K251)</f>
        <v>627</v>
      </c>
    </row>
    <row r="252" spans="1:12" ht="13.5" customHeight="1">
      <c r="B252" s="41" t="s">
        <v>136</v>
      </c>
      <c r="C252" s="39" t="s">
        <v>22</v>
      </c>
      <c r="D252" s="58">
        <v>0</v>
      </c>
      <c r="E252" s="49">
        <v>8</v>
      </c>
      <c r="F252" s="58">
        <v>0</v>
      </c>
      <c r="G252" s="42">
        <v>8</v>
      </c>
      <c r="H252" s="58">
        <v>0</v>
      </c>
      <c r="I252" s="42">
        <v>8</v>
      </c>
      <c r="J252" s="58">
        <v>0</v>
      </c>
      <c r="K252" s="42">
        <v>8</v>
      </c>
      <c r="L252" s="42">
        <f>SUM(J252:K252)</f>
        <v>8</v>
      </c>
    </row>
    <row r="253" spans="1:12" ht="13.5" customHeight="1">
      <c r="A253" s="45" t="s">
        <v>14</v>
      </c>
      <c r="B253" s="63">
        <v>48</v>
      </c>
      <c r="C253" s="47" t="s">
        <v>43</v>
      </c>
      <c r="D253" s="69">
        <f t="shared" ref="D253:L253" si="44">SUM(D251:D252)</f>
        <v>0</v>
      </c>
      <c r="E253" s="48">
        <f t="shared" si="44"/>
        <v>943</v>
      </c>
      <c r="F253" s="69">
        <f t="shared" si="44"/>
        <v>0</v>
      </c>
      <c r="G253" s="48">
        <f t="shared" si="44"/>
        <v>1068</v>
      </c>
      <c r="H253" s="69">
        <f t="shared" si="44"/>
        <v>0</v>
      </c>
      <c r="I253" s="48">
        <f t="shared" si="44"/>
        <v>1068</v>
      </c>
      <c r="J253" s="69">
        <f t="shared" si="44"/>
        <v>0</v>
      </c>
      <c r="K253" s="48">
        <f t="shared" si="44"/>
        <v>635</v>
      </c>
      <c r="L253" s="48">
        <f t="shared" si="44"/>
        <v>635</v>
      </c>
    </row>
    <row r="254" spans="1:12" ht="13.5" customHeight="1">
      <c r="A254" s="45" t="s">
        <v>14</v>
      </c>
      <c r="B254" s="63">
        <v>70</v>
      </c>
      <c r="C254" s="47" t="s">
        <v>137</v>
      </c>
      <c r="D254" s="48">
        <f t="shared" ref="D254:L254" si="45">D253+D248+D243+D238</f>
        <v>10000</v>
      </c>
      <c r="E254" s="48">
        <f t="shared" si="45"/>
        <v>5321</v>
      </c>
      <c r="F254" s="48">
        <f t="shared" si="45"/>
        <v>6000</v>
      </c>
      <c r="G254" s="48">
        <f t="shared" si="45"/>
        <v>5575</v>
      </c>
      <c r="H254" s="48">
        <f t="shared" si="45"/>
        <v>6000</v>
      </c>
      <c r="I254" s="48">
        <f t="shared" si="45"/>
        <v>5575</v>
      </c>
      <c r="J254" s="48">
        <f t="shared" si="45"/>
        <v>6000</v>
      </c>
      <c r="K254" s="48">
        <f t="shared" si="45"/>
        <v>4638</v>
      </c>
      <c r="L254" s="48">
        <f t="shared" si="45"/>
        <v>10638</v>
      </c>
    </row>
    <row r="255" spans="1:12" ht="13.5" customHeight="1">
      <c r="A255" s="45" t="s">
        <v>14</v>
      </c>
      <c r="B255" s="72">
        <v>0.105</v>
      </c>
      <c r="C255" s="62" t="s">
        <v>138</v>
      </c>
      <c r="D255" s="48">
        <f t="shared" ref="D255:L255" si="46">D254</f>
        <v>10000</v>
      </c>
      <c r="E255" s="48">
        <f t="shared" si="46"/>
        <v>5321</v>
      </c>
      <c r="F255" s="48">
        <f t="shared" si="46"/>
        <v>6000</v>
      </c>
      <c r="G255" s="48">
        <f t="shared" si="46"/>
        <v>5575</v>
      </c>
      <c r="H255" s="48">
        <f t="shared" si="46"/>
        <v>6000</v>
      </c>
      <c r="I255" s="48">
        <f t="shared" si="46"/>
        <v>5575</v>
      </c>
      <c r="J255" s="48">
        <f t="shared" si="46"/>
        <v>6000</v>
      </c>
      <c r="K255" s="48">
        <f t="shared" si="46"/>
        <v>4638</v>
      </c>
      <c r="L255" s="48">
        <f t="shared" si="46"/>
        <v>10638</v>
      </c>
    </row>
    <row r="256" spans="1:12">
      <c r="A256" s="45"/>
      <c r="B256" s="73"/>
      <c r="C256" s="62"/>
      <c r="D256" s="51"/>
      <c r="E256" s="49"/>
      <c r="F256" s="49"/>
      <c r="G256" s="49"/>
      <c r="H256" s="122"/>
      <c r="I256" s="122"/>
      <c r="J256" s="49"/>
      <c r="K256" s="49"/>
      <c r="L256" s="49"/>
    </row>
    <row r="257" spans="1:12" ht="13.35" customHeight="1">
      <c r="A257" s="45"/>
      <c r="B257" s="72">
        <v>0.106</v>
      </c>
      <c r="C257" s="62" t="s">
        <v>139</v>
      </c>
      <c r="D257" s="43"/>
      <c r="E257" s="42"/>
      <c r="F257" s="42"/>
      <c r="G257" s="42"/>
      <c r="H257" s="120"/>
      <c r="I257" s="120"/>
      <c r="J257" s="42"/>
      <c r="K257" s="42"/>
      <c r="L257" s="42"/>
    </row>
    <row r="258" spans="1:12" ht="13.35" customHeight="1">
      <c r="A258" s="45"/>
      <c r="B258" s="147">
        <v>8</v>
      </c>
      <c r="C258" s="47" t="s">
        <v>334</v>
      </c>
      <c r="D258" s="51"/>
      <c r="E258" s="58"/>
      <c r="F258" s="49"/>
      <c r="G258" s="58"/>
      <c r="H258" s="49"/>
      <c r="I258" s="58"/>
      <c r="J258" s="49"/>
      <c r="K258" s="58"/>
      <c r="L258" s="49"/>
    </row>
    <row r="259" spans="1:12" ht="25.5" customHeight="1">
      <c r="A259" s="45"/>
      <c r="B259" s="50" t="s">
        <v>351</v>
      </c>
      <c r="C259" s="47" t="s">
        <v>244</v>
      </c>
      <c r="D259" s="58">
        <v>0</v>
      </c>
      <c r="E259" s="58">
        <v>0</v>
      </c>
      <c r="F259" s="58">
        <v>0</v>
      </c>
      <c r="G259" s="58">
        <v>0</v>
      </c>
      <c r="H259" s="58">
        <v>0</v>
      </c>
      <c r="I259" s="58">
        <v>0</v>
      </c>
      <c r="J259" s="51">
        <v>72</v>
      </c>
      <c r="K259" s="58">
        <v>0</v>
      </c>
      <c r="L259" s="51">
        <f>SUM(J259:K259)</f>
        <v>72</v>
      </c>
    </row>
    <row r="260" spans="1:12" ht="25.5">
      <c r="A260" s="45"/>
      <c r="B260" s="50" t="s">
        <v>352</v>
      </c>
      <c r="C260" s="47" t="s">
        <v>234</v>
      </c>
      <c r="D260" s="58">
        <v>0</v>
      </c>
      <c r="E260" s="58">
        <v>0</v>
      </c>
      <c r="F260" s="58">
        <v>0</v>
      </c>
      <c r="G260" s="58">
        <v>0</v>
      </c>
      <c r="H260" s="58">
        <v>0</v>
      </c>
      <c r="I260" s="58">
        <v>0</v>
      </c>
      <c r="J260" s="51">
        <v>13</v>
      </c>
      <c r="K260" s="58">
        <v>0</v>
      </c>
      <c r="L260" s="51">
        <f>SUM(J260:K260)</f>
        <v>13</v>
      </c>
    </row>
    <row r="261" spans="1:12" ht="13.35" customHeight="1">
      <c r="A261" s="45" t="s">
        <v>14</v>
      </c>
      <c r="B261" s="147">
        <v>8</v>
      </c>
      <c r="C261" s="47" t="s">
        <v>334</v>
      </c>
      <c r="D261" s="69">
        <f t="shared" ref="D261:L261" si="47">SUM(D259:D260)</f>
        <v>0</v>
      </c>
      <c r="E261" s="69">
        <f t="shared" si="47"/>
        <v>0</v>
      </c>
      <c r="F261" s="69">
        <f t="shared" si="47"/>
        <v>0</v>
      </c>
      <c r="G261" s="69">
        <f t="shared" si="47"/>
        <v>0</v>
      </c>
      <c r="H261" s="69">
        <f t="shared" si="47"/>
        <v>0</v>
      </c>
      <c r="I261" s="69">
        <f t="shared" si="47"/>
        <v>0</v>
      </c>
      <c r="J261" s="48">
        <f t="shared" si="47"/>
        <v>85</v>
      </c>
      <c r="K261" s="69">
        <f t="shared" si="47"/>
        <v>0</v>
      </c>
      <c r="L261" s="48">
        <f t="shared" si="47"/>
        <v>85</v>
      </c>
    </row>
    <row r="262" spans="1:12" ht="13.35" customHeight="1">
      <c r="A262" s="45"/>
      <c r="B262" s="72"/>
      <c r="C262" s="62"/>
      <c r="D262" s="43"/>
      <c r="E262" s="42"/>
      <c r="F262" s="42"/>
      <c r="G262" s="42"/>
      <c r="H262" s="120"/>
      <c r="I262" s="120"/>
      <c r="J262" s="42"/>
      <c r="K262" s="42"/>
      <c r="L262" s="42"/>
    </row>
    <row r="263" spans="1:12" ht="13.35" customHeight="1">
      <c r="B263" s="6">
        <v>71</v>
      </c>
      <c r="C263" s="39" t="s">
        <v>140</v>
      </c>
      <c r="D263" s="43"/>
      <c r="E263" s="42"/>
      <c r="F263" s="42"/>
      <c r="G263" s="42"/>
      <c r="H263" s="120"/>
      <c r="I263" s="120"/>
      <c r="J263" s="42"/>
      <c r="K263" s="42"/>
      <c r="L263" s="42"/>
    </row>
    <row r="264" spans="1:12" ht="13.35" customHeight="1">
      <c r="B264" s="6">
        <v>61</v>
      </c>
      <c r="C264" s="39" t="s">
        <v>141</v>
      </c>
      <c r="D264" s="43"/>
      <c r="E264" s="42"/>
      <c r="F264" s="42"/>
      <c r="G264" s="42"/>
      <c r="H264" s="120"/>
      <c r="I264" s="120"/>
      <c r="J264" s="42"/>
      <c r="K264" s="42"/>
      <c r="L264" s="42"/>
    </row>
    <row r="265" spans="1:12" ht="25.5" customHeight="1">
      <c r="A265" s="45"/>
      <c r="B265" s="50" t="s">
        <v>241</v>
      </c>
      <c r="C265" s="47" t="s">
        <v>244</v>
      </c>
      <c r="D265" s="58">
        <v>0</v>
      </c>
      <c r="E265" s="58">
        <v>0</v>
      </c>
      <c r="F265" s="51">
        <v>1000</v>
      </c>
      <c r="G265" s="58">
        <v>0</v>
      </c>
      <c r="H265" s="51">
        <v>1000</v>
      </c>
      <c r="I265" s="58">
        <v>0</v>
      </c>
      <c r="J265" s="58">
        <v>0</v>
      </c>
      <c r="K265" s="58">
        <v>0</v>
      </c>
      <c r="L265" s="58">
        <f>SUM(J265:K265)</f>
        <v>0</v>
      </c>
    </row>
    <row r="266" spans="1:12">
      <c r="B266" s="41" t="s">
        <v>258</v>
      </c>
      <c r="C266" s="39" t="s">
        <v>255</v>
      </c>
      <c r="D266" s="43">
        <v>9990</v>
      </c>
      <c r="E266" s="44">
        <v>0</v>
      </c>
      <c r="F266" s="43">
        <v>5000</v>
      </c>
      <c r="G266" s="44">
        <v>0</v>
      </c>
      <c r="H266" s="43">
        <v>5000</v>
      </c>
      <c r="I266" s="44">
        <v>0</v>
      </c>
      <c r="J266" s="43">
        <v>5000</v>
      </c>
      <c r="K266" s="44">
        <v>0</v>
      </c>
      <c r="L266" s="43">
        <f>SUM(J266:K266)</f>
        <v>5000</v>
      </c>
    </row>
    <row r="267" spans="1:12">
      <c r="B267" s="41" t="s">
        <v>325</v>
      </c>
      <c r="C267" s="39" t="s">
        <v>326</v>
      </c>
      <c r="D267" s="44">
        <v>0</v>
      </c>
      <c r="E267" s="44">
        <v>0</v>
      </c>
      <c r="F267" s="43">
        <v>1000</v>
      </c>
      <c r="G267" s="44">
        <v>0</v>
      </c>
      <c r="H267" s="43">
        <v>1000</v>
      </c>
      <c r="I267" s="44">
        <v>0</v>
      </c>
      <c r="J267" s="43">
        <v>1000</v>
      </c>
      <c r="K267" s="44">
        <v>0</v>
      </c>
      <c r="L267" s="43">
        <f>SUM(J267:K267)</f>
        <v>1000</v>
      </c>
    </row>
    <row r="268" spans="1:12" ht="13.35" customHeight="1">
      <c r="A268" s="5" t="s">
        <v>14</v>
      </c>
      <c r="B268" s="6">
        <v>61</v>
      </c>
      <c r="C268" s="39" t="s">
        <v>141</v>
      </c>
      <c r="D268" s="48">
        <f t="shared" ref="D268:L268" si="48">SUM(D265:D267)</f>
        <v>9990</v>
      </c>
      <c r="E268" s="69">
        <f t="shared" si="48"/>
        <v>0</v>
      </c>
      <c r="F268" s="48">
        <f t="shared" si="48"/>
        <v>7000</v>
      </c>
      <c r="G268" s="69">
        <f t="shared" si="48"/>
        <v>0</v>
      </c>
      <c r="H268" s="48">
        <f t="shared" si="48"/>
        <v>7000</v>
      </c>
      <c r="I268" s="69">
        <f t="shared" si="48"/>
        <v>0</v>
      </c>
      <c r="J268" s="48">
        <f t="shared" si="48"/>
        <v>6000</v>
      </c>
      <c r="K268" s="69">
        <f t="shared" si="48"/>
        <v>0</v>
      </c>
      <c r="L268" s="48">
        <f t="shared" si="48"/>
        <v>6000</v>
      </c>
    </row>
    <row r="269" spans="1:12" ht="13.35" customHeight="1">
      <c r="A269" s="45" t="s">
        <v>14</v>
      </c>
      <c r="B269" s="63">
        <v>71</v>
      </c>
      <c r="C269" s="47" t="s">
        <v>140</v>
      </c>
      <c r="D269" s="48">
        <f t="shared" ref="D269:L269" si="49">D268</f>
        <v>9990</v>
      </c>
      <c r="E269" s="69">
        <f t="shared" si="49"/>
        <v>0</v>
      </c>
      <c r="F269" s="48">
        <f t="shared" si="49"/>
        <v>7000</v>
      </c>
      <c r="G269" s="69">
        <f t="shared" si="49"/>
        <v>0</v>
      </c>
      <c r="H269" s="48">
        <f t="shared" si="49"/>
        <v>7000</v>
      </c>
      <c r="I269" s="69">
        <f t="shared" si="49"/>
        <v>0</v>
      </c>
      <c r="J269" s="48">
        <f t="shared" si="49"/>
        <v>6000</v>
      </c>
      <c r="K269" s="69">
        <f t="shared" si="49"/>
        <v>0</v>
      </c>
      <c r="L269" s="48">
        <f t="shared" si="49"/>
        <v>6000</v>
      </c>
    </row>
    <row r="270" spans="1:12">
      <c r="C270" s="39"/>
      <c r="D270" s="51"/>
      <c r="E270" s="49"/>
      <c r="F270" s="49"/>
      <c r="G270" s="49"/>
      <c r="H270" s="122"/>
      <c r="I270" s="122"/>
      <c r="J270" s="49"/>
      <c r="K270" s="49"/>
      <c r="L270" s="49"/>
    </row>
    <row r="271" spans="1:12" ht="13.35" customHeight="1">
      <c r="A271" s="45"/>
      <c r="B271" s="63">
        <v>72</v>
      </c>
      <c r="C271" s="47" t="s">
        <v>142</v>
      </c>
      <c r="D271" s="51"/>
      <c r="E271" s="49"/>
      <c r="F271" s="49"/>
      <c r="G271" s="49"/>
      <c r="H271" s="122"/>
      <c r="I271" s="122"/>
      <c r="J271" s="49"/>
      <c r="K271" s="49"/>
      <c r="L271" s="49"/>
    </row>
    <row r="272" spans="1:12" ht="25.5">
      <c r="A272" s="45"/>
      <c r="B272" s="50" t="s">
        <v>233</v>
      </c>
      <c r="C272" s="47" t="s">
        <v>234</v>
      </c>
      <c r="D272" s="58">
        <v>0</v>
      </c>
      <c r="E272" s="58">
        <v>0</v>
      </c>
      <c r="F272" s="49">
        <v>2500</v>
      </c>
      <c r="G272" s="58">
        <v>0</v>
      </c>
      <c r="H272" s="51">
        <v>2500</v>
      </c>
      <c r="I272" s="58">
        <v>0</v>
      </c>
      <c r="J272" s="58">
        <v>0</v>
      </c>
      <c r="K272" s="58">
        <v>0</v>
      </c>
      <c r="L272" s="58">
        <f>SUM(J272:K272)</f>
        <v>0</v>
      </c>
    </row>
    <row r="273" spans="1:12" ht="25.5">
      <c r="A273" s="45"/>
      <c r="B273" s="50" t="s">
        <v>242</v>
      </c>
      <c r="C273" s="47" t="s">
        <v>243</v>
      </c>
      <c r="D273" s="51">
        <v>1400</v>
      </c>
      <c r="E273" s="58">
        <v>0</v>
      </c>
      <c r="F273" s="49">
        <v>1381</v>
      </c>
      <c r="G273" s="58">
        <v>0</v>
      </c>
      <c r="H273" s="51">
        <v>1381</v>
      </c>
      <c r="I273" s="58">
        <v>0</v>
      </c>
      <c r="J273" s="58">
        <v>0</v>
      </c>
      <c r="K273" s="58">
        <v>0</v>
      </c>
      <c r="L273" s="58">
        <f>SUM(J273:K273)</f>
        <v>0</v>
      </c>
    </row>
    <row r="274" spans="1:12">
      <c r="A274" s="45"/>
      <c r="B274" s="50" t="s">
        <v>301</v>
      </c>
      <c r="C274" s="47" t="s">
        <v>302</v>
      </c>
      <c r="D274" s="51">
        <v>440</v>
      </c>
      <c r="E274" s="58">
        <v>0</v>
      </c>
      <c r="F274" s="58">
        <v>0</v>
      </c>
      <c r="G274" s="58">
        <v>0</v>
      </c>
      <c r="H274" s="58">
        <v>0</v>
      </c>
      <c r="I274" s="58">
        <v>0</v>
      </c>
      <c r="J274" s="58">
        <v>0</v>
      </c>
      <c r="K274" s="58">
        <v>0</v>
      </c>
      <c r="L274" s="58">
        <f>SUM(J274:K274)</f>
        <v>0</v>
      </c>
    </row>
    <row r="275" spans="1:12" ht="13.35" customHeight="1">
      <c r="A275" s="53" t="s">
        <v>14</v>
      </c>
      <c r="B275" s="128">
        <v>72</v>
      </c>
      <c r="C275" s="54" t="s">
        <v>142</v>
      </c>
      <c r="D275" s="48">
        <f t="shared" ref="D275:L275" si="50">SUM(D272:D274)</f>
        <v>1840</v>
      </c>
      <c r="E275" s="69">
        <f t="shared" si="50"/>
        <v>0</v>
      </c>
      <c r="F275" s="68">
        <f t="shared" si="50"/>
        <v>3881</v>
      </c>
      <c r="G275" s="69">
        <f t="shared" si="50"/>
        <v>0</v>
      </c>
      <c r="H275" s="68">
        <f t="shared" si="50"/>
        <v>3881</v>
      </c>
      <c r="I275" s="69">
        <f t="shared" si="50"/>
        <v>0</v>
      </c>
      <c r="J275" s="69">
        <f t="shared" si="50"/>
        <v>0</v>
      </c>
      <c r="K275" s="69">
        <f t="shared" si="50"/>
        <v>0</v>
      </c>
      <c r="L275" s="69">
        <f t="shared" si="50"/>
        <v>0</v>
      </c>
    </row>
    <row r="276" spans="1:12" ht="13.35" customHeight="1">
      <c r="A276" s="45" t="s">
        <v>14</v>
      </c>
      <c r="B276" s="72">
        <v>0.106</v>
      </c>
      <c r="C276" s="62" t="s">
        <v>139</v>
      </c>
      <c r="D276" s="66">
        <f t="shared" ref="D276:L276" si="51">D275+D269+D261</f>
        <v>11830</v>
      </c>
      <c r="E276" s="56">
        <f t="shared" si="51"/>
        <v>0</v>
      </c>
      <c r="F276" s="66">
        <f t="shared" si="51"/>
        <v>10881</v>
      </c>
      <c r="G276" s="56">
        <f t="shared" si="51"/>
        <v>0</v>
      </c>
      <c r="H276" s="66">
        <f t="shared" si="51"/>
        <v>10881</v>
      </c>
      <c r="I276" s="56">
        <f t="shared" si="51"/>
        <v>0</v>
      </c>
      <c r="J276" s="66">
        <f t="shared" si="51"/>
        <v>6085</v>
      </c>
      <c r="K276" s="56">
        <f t="shared" si="51"/>
        <v>0</v>
      </c>
      <c r="L276" s="66">
        <f t="shared" si="51"/>
        <v>6085</v>
      </c>
    </row>
    <row r="277" spans="1:12" ht="13.35" customHeight="1">
      <c r="A277" s="45"/>
      <c r="B277" s="73"/>
      <c r="C277" s="62"/>
      <c r="D277" s="51"/>
      <c r="E277" s="49"/>
      <c r="F277" s="49"/>
      <c r="G277" s="49"/>
      <c r="H277" s="122"/>
      <c r="I277" s="123"/>
      <c r="J277" s="49"/>
      <c r="K277" s="49"/>
      <c r="L277" s="49"/>
    </row>
    <row r="278" spans="1:12" ht="13.35" customHeight="1">
      <c r="B278" s="72">
        <v>0.107</v>
      </c>
      <c r="C278" s="33" t="s">
        <v>143</v>
      </c>
      <c r="D278" s="43"/>
      <c r="E278" s="42"/>
      <c r="F278" s="42"/>
      <c r="G278" s="42"/>
      <c r="H278" s="120"/>
      <c r="I278" s="120"/>
      <c r="J278" s="42"/>
      <c r="K278" s="42"/>
      <c r="L278" s="42"/>
    </row>
    <row r="279" spans="1:12" ht="13.35" customHeight="1">
      <c r="A279" s="45"/>
      <c r="B279" s="147">
        <v>8</v>
      </c>
      <c r="C279" s="47" t="s">
        <v>334</v>
      </c>
      <c r="D279" s="51"/>
      <c r="E279" s="49"/>
      <c r="F279" s="49"/>
      <c r="G279" s="49"/>
      <c r="H279" s="49"/>
      <c r="I279" s="49"/>
      <c r="J279" s="49"/>
      <c r="K279" s="49"/>
      <c r="L279" s="49"/>
    </row>
    <row r="280" spans="1:12" ht="25.5">
      <c r="A280" s="45"/>
      <c r="B280" s="50" t="s">
        <v>351</v>
      </c>
      <c r="C280" s="47" t="s">
        <v>245</v>
      </c>
      <c r="D280" s="58">
        <v>0</v>
      </c>
      <c r="E280" s="58">
        <v>0</v>
      </c>
      <c r="F280" s="58">
        <v>0</v>
      </c>
      <c r="G280" s="58">
        <v>0</v>
      </c>
      <c r="H280" s="58">
        <v>0</v>
      </c>
      <c r="I280" s="58">
        <v>0</v>
      </c>
      <c r="J280" s="51">
        <v>10000</v>
      </c>
      <c r="K280" s="58">
        <v>0</v>
      </c>
      <c r="L280" s="51">
        <f>SUM(J280:K280)</f>
        <v>10000</v>
      </c>
    </row>
    <row r="281" spans="1:12" ht="27.75" customHeight="1">
      <c r="A281" s="45"/>
      <c r="B281" s="50" t="s">
        <v>352</v>
      </c>
      <c r="C281" s="47" t="s">
        <v>335</v>
      </c>
      <c r="D281" s="58">
        <v>0</v>
      </c>
      <c r="E281" s="58">
        <v>0</v>
      </c>
      <c r="F281" s="58">
        <v>0</v>
      </c>
      <c r="G281" s="58">
        <v>0</v>
      </c>
      <c r="H281" s="58">
        <v>0</v>
      </c>
      <c r="I281" s="58">
        <v>0</v>
      </c>
      <c r="J281" s="51">
        <v>1000</v>
      </c>
      <c r="K281" s="58">
        <v>0</v>
      </c>
      <c r="L281" s="51">
        <f>SUM(J281:K281)</f>
        <v>1000</v>
      </c>
    </row>
    <row r="282" spans="1:12" ht="27.75" customHeight="1">
      <c r="A282" s="45"/>
      <c r="B282" s="50" t="s">
        <v>353</v>
      </c>
      <c r="C282" s="47" t="s">
        <v>336</v>
      </c>
      <c r="D282" s="58">
        <v>0</v>
      </c>
      <c r="E282" s="58">
        <v>0</v>
      </c>
      <c r="F282" s="58">
        <v>0</v>
      </c>
      <c r="G282" s="58">
        <v>0</v>
      </c>
      <c r="H282" s="58">
        <v>0</v>
      </c>
      <c r="I282" s="58">
        <v>0</v>
      </c>
      <c r="J282" s="51">
        <v>1</v>
      </c>
      <c r="K282" s="58">
        <v>0</v>
      </c>
      <c r="L282" s="51">
        <f>SUM(J282:K282)</f>
        <v>1</v>
      </c>
    </row>
    <row r="283" spans="1:12" ht="13.35" customHeight="1">
      <c r="A283" s="45" t="s">
        <v>14</v>
      </c>
      <c r="B283" s="147">
        <v>8</v>
      </c>
      <c r="C283" s="47" t="s">
        <v>334</v>
      </c>
      <c r="D283" s="69">
        <f t="shared" ref="D283:L283" si="52">SUM(D280:D282)</f>
        <v>0</v>
      </c>
      <c r="E283" s="69">
        <f t="shared" si="52"/>
        <v>0</v>
      </c>
      <c r="F283" s="69">
        <f t="shared" si="52"/>
        <v>0</v>
      </c>
      <c r="G283" s="69">
        <f t="shared" si="52"/>
        <v>0</v>
      </c>
      <c r="H283" s="69">
        <f t="shared" si="52"/>
        <v>0</v>
      </c>
      <c r="I283" s="69">
        <f t="shared" si="52"/>
        <v>0</v>
      </c>
      <c r="J283" s="48">
        <f t="shared" si="52"/>
        <v>11001</v>
      </c>
      <c r="K283" s="69">
        <f t="shared" si="52"/>
        <v>0</v>
      </c>
      <c r="L283" s="48">
        <f t="shared" si="52"/>
        <v>11001</v>
      </c>
    </row>
    <row r="284" spans="1:12" ht="13.35" customHeight="1">
      <c r="B284" s="72"/>
      <c r="C284" s="33"/>
      <c r="D284" s="43"/>
      <c r="E284" s="42"/>
      <c r="F284" s="42"/>
      <c r="G284" s="42"/>
      <c r="H284" s="120"/>
      <c r="I284" s="120"/>
      <c r="J284" s="42"/>
      <c r="K284" s="42"/>
      <c r="L284" s="42"/>
    </row>
    <row r="285" spans="1:12" ht="13.35" customHeight="1">
      <c r="B285" s="6">
        <v>73</v>
      </c>
      <c r="C285" s="39" t="s">
        <v>144</v>
      </c>
      <c r="D285" s="43"/>
      <c r="E285" s="42"/>
      <c r="F285" s="42"/>
      <c r="G285" s="42"/>
      <c r="H285" s="120"/>
      <c r="I285" s="120"/>
      <c r="J285" s="42"/>
      <c r="K285" s="42"/>
      <c r="L285" s="42"/>
    </row>
    <row r="286" spans="1:12" ht="13.35" customHeight="1">
      <c r="B286" s="6">
        <v>44</v>
      </c>
      <c r="C286" s="39" t="s">
        <v>18</v>
      </c>
      <c r="D286" s="43"/>
      <c r="E286" s="42"/>
      <c r="F286" s="42"/>
      <c r="G286" s="42"/>
      <c r="H286" s="120"/>
      <c r="I286" s="120"/>
      <c r="J286" s="42"/>
      <c r="K286" s="42"/>
      <c r="L286" s="42"/>
    </row>
    <row r="287" spans="1:12" ht="13.35" customHeight="1">
      <c r="A287" s="45"/>
      <c r="B287" s="50" t="s">
        <v>145</v>
      </c>
      <c r="C287" s="47" t="s">
        <v>20</v>
      </c>
      <c r="D287" s="51">
        <v>3751</v>
      </c>
      <c r="E287" s="58">
        <v>0</v>
      </c>
      <c r="F287" s="51">
        <v>1971</v>
      </c>
      <c r="G287" s="58">
        <v>0</v>
      </c>
      <c r="H287" s="49">
        <v>1971</v>
      </c>
      <c r="I287" s="58">
        <v>0</v>
      </c>
      <c r="J287" s="51">
        <v>2180</v>
      </c>
      <c r="K287" s="58">
        <v>0</v>
      </c>
      <c r="L287" s="51">
        <f>SUM(J287:K287)</f>
        <v>2180</v>
      </c>
    </row>
    <row r="288" spans="1:12" ht="27.75" customHeight="1">
      <c r="A288" s="45"/>
      <c r="B288" s="50" t="s">
        <v>228</v>
      </c>
      <c r="C288" s="47" t="s">
        <v>245</v>
      </c>
      <c r="D288" s="51">
        <v>696</v>
      </c>
      <c r="E288" s="58">
        <v>0</v>
      </c>
      <c r="F288" s="49">
        <v>11050</v>
      </c>
      <c r="G288" s="58">
        <v>0</v>
      </c>
      <c r="H288" s="49">
        <v>11050</v>
      </c>
      <c r="I288" s="58">
        <v>0</v>
      </c>
      <c r="J288" s="58">
        <v>0</v>
      </c>
      <c r="K288" s="58">
        <v>0</v>
      </c>
      <c r="L288" s="58">
        <f>SUM(J288:K288)</f>
        <v>0</v>
      </c>
    </row>
    <row r="289" spans="1:12" ht="27.75" customHeight="1">
      <c r="A289" s="45"/>
      <c r="B289" s="50" t="s">
        <v>246</v>
      </c>
      <c r="C289" s="47" t="s">
        <v>266</v>
      </c>
      <c r="D289" s="51">
        <v>148</v>
      </c>
      <c r="E289" s="58">
        <v>0</v>
      </c>
      <c r="F289" s="51">
        <v>450</v>
      </c>
      <c r="G289" s="58">
        <v>0</v>
      </c>
      <c r="H289" s="49">
        <v>450</v>
      </c>
      <c r="I289" s="58">
        <v>0</v>
      </c>
      <c r="J289" s="58">
        <v>0</v>
      </c>
      <c r="K289" s="58">
        <v>0</v>
      </c>
      <c r="L289" s="58">
        <f>SUM(J289:K289)</f>
        <v>0</v>
      </c>
    </row>
    <row r="290" spans="1:12" ht="27.75" customHeight="1">
      <c r="A290" s="45"/>
      <c r="B290" s="50" t="s">
        <v>247</v>
      </c>
      <c r="C290" s="47" t="s">
        <v>283</v>
      </c>
      <c r="D290" s="51">
        <v>744</v>
      </c>
      <c r="E290" s="58">
        <v>0</v>
      </c>
      <c r="F290" s="51">
        <v>2250</v>
      </c>
      <c r="G290" s="58">
        <v>0</v>
      </c>
      <c r="H290" s="49">
        <v>2250</v>
      </c>
      <c r="I290" s="58">
        <v>0</v>
      </c>
      <c r="J290" s="58">
        <v>0</v>
      </c>
      <c r="K290" s="58">
        <v>0</v>
      </c>
      <c r="L290" s="58">
        <f>SUM(J290:K290)</f>
        <v>0</v>
      </c>
    </row>
    <row r="291" spans="1:12" ht="12.95" customHeight="1">
      <c r="A291" s="45"/>
      <c r="B291" s="50" t="s">
        <v>327</v>
      </c>
      <c r="C291" s="47" t="s">
        <v>328</v>
      </c>
      <c r="D291" s="58">
        <v>0</v>
      </c>
      <c r="E291" s="58">
        <v>0</v>
      </c>
      <c r="F291" s="51">
        <v>1000</v>
      </c>
      <c r="G291" s="58">
        <v>0</v>
      </c>
      <c r="H291" s="51">
        <v>1000</v>
      </c>
      <c r="I291" s="58">
        <v>0</v>
      </c>
      <c r="J291" s="51">
        <v>1000</v>
      </c>
      <c r="K291" s="58">
        <v>0</v>
      </c>
      <c r="L291" s="51">
        <f>SUM(J291:K291)</f>
        <v>1000</v>
      </c>
    </row>
    <row r="292" spans="1:12">
      <c r="A292" s="45" t="s">
        <v>14</v>
      </c>
      <c r="B292" s="63">
        <v>44</v>
      </c>
      <c r="C292" s="47" t="s">
        <v>18</v>
      </c>
      <c r="D292" s="48">
        <f t="shared" ref="D292:L292" si="53">SUM(D287:D291)</f>
        <v>5339</v>
      </c>
      <c r="E292" s="69">
        <f t="shared" si="53"/>
        <v>0</v>
      </c>
      <c r="F292" s="68">
        <f t="shared" si="53"/>
        <v>16721</v>
      </c>
      <c r="G292" s="69">
        <f t="shared" si="53"/>
        <v>0</v>
      </c>
      <c r="H292" s="68">
        <f t="shared" si="53"/>
        <v>16721</v>
      </c>
      <c r="I292" s="69">
        <f t="shared" si="53"/>
        <v>0</v>
      </c>
      <c r="J292" s="48">
        <f t="shared" si="53"/>
        <v>3180</v>
      </c>
      <c r="K292" s="69">
        <f t="shared" si="53"/>
        <v>0</v>
      </c>
      <c r="L292" s="48">
        <f t="shared" si="53"/>
        <v>3180</v>
      </c>
    </row>
    <row r="293" spans="1:12">
      <c r="A293" s="45"/>
      <c r="B293" s="63"/>
      <c r="C293" s="47"/>
      <c r="D293" s="43"/>
      <c r="E293" s="42"/>
      <c r="F293" s="42"/>
      <c r="G293" s="42"/>
      <c r="H293" s="120"/>
      <c r="I293" s="120"/>
      <c r="J293" s="42"/>
      <c r="K293" s="42"/>
      <c r="L293" s="49"/>
    </row>
    <row r="294" spans="1:12">
      <c r="A294" s="45"/>
      <c r="B294" s="63">
        <v>45</v>
      </c>
      <c r="C294" s="47" t="s">
        <v>29</v>
      </c>
      <c r="D294" s="43"/>
      <c r="E294" s="42"/>
      <c r="F294" s="42"/>
      <c r="G294" s="42"/>
      <c r="H294" s="120"/>
      <c r="I294" s="120"/>
      <c r="J294" s="42"/>
      <c r="K294" s="42"/>
      <c r="L294" s="49"/>
    </row>
    <row r="295" spans="1:12">
      <c r="B295" s="41" t="s">
        <v>146</v>
      </c>
      <c r="C295" s="39" t="s">
        <v>20</v>
      </c>
      <c r="D295" s="44">
        <v>0</v>
      </c>
      <c r="E295" s="42">
        <v>2186</v>
      </c>
      <c r="F295" s="44">
        <v>0</v>
      </c>
      <c r="G295" s="42">
        <v>2540</v>
      </c>
      <c r="H295" s="44">
        <v>0</v>
      </c>
      <c r="I295" s="42">
        <v>2540</v>
      </c>
      <c r="J295" s="44">
        <v>0</v>
      </c>
      <c r="K295" s="42">
        <v>2408</v>
      </c>
      <c r="L295" s="42">
        <f>SUM(J295:K295)</f>
        <v>2408</v>
      </c>
    </row>
    <row r="296" spans="1:12">
      <c r="B296" s="41" t="s">
        <v>147</v>
      </c>
      <c r="C296" s="39" t="s">
        <v>52</v>
      </c>
      <c r="D296" s="43">
        <v>1144</v>
      </c>
      <c r="E296" s="43">
        <v>55</v>
      </c>
      <c r="F296" s="43">
        <v>1360</v>
      </c>
      <c r="G296" s="43">
        <v>80</v>
      </c>
      <c r="H296" s="42">
        <v>1360</v>
      </c>
      <c r="I296" s="43">
        <v>80</v>
      </c>
      <c r="J296" s="43">
        <v>1170</v>
      </c>
      <c r="K296" s="43">
        <v>80</v>
      </c>
      <c r="L296" s="43">
        <f>SUM(J296:K296)</f>
        <v>1250</v>
      </c>
    </row>
    <row r="297" spans="1:12">
      <c r="A297" s="45"/>
      <c r="B297" s="50" t="s">
        <v>148</v>
      </c>
      <c r="C297" s="47" t="s">
        <v>22</v>
      </c>
      <c r="D297" s="58">
        <v>0</v>
      </c>
      <c r="E297" s="49">
        <v>24</v>
      </c>
      <c r="F297" s="58">
        <v>0</v>
      </c>
      <c r="G297" s="49">
        <v>24</v>
      </c>
      <c r="H297" s="58">
        <v>0</v>
      </c>
      <c r="I297" s="49">
        <v>24</v>
      </c>
      <c r="J297" s="58">
        <v>0</v>
      </c>
      <c r="K297" s="49">
        <v>24</v>
      </c>
      <c r="L297" s="49">
        <f>SUM(J297:K297)</f>
        <v>24</v>
      </c>
    </row>
    <row r="298" spans="1:12">
      <c r="A298" s="45"/>
      <c r="B298" s="50" t="s">
        <v>149</v>
      </c>
      <c r="C298" s="47" t="s">
        <v>24</v>
      </c>
      <c r="D298" s="58">
        <v>0</v>
      </c>
      <c r="E298" s="51">
        <v>31</v>
      </c>
      <c r="F298" s="58">
        <v>0</v>
      </c>
      <c r="G298" s="49">
        <v>32</v>
      </c>
      <c r="H298" s="58">
        <v>0</v>
      </c>
      <c r="I298" s="49">
        <v>32</v>
      </c>
      <c r="J298" s="58">
        <v>0</v>
      </c>
      <c r="K298" s="49">
        <v>32</v>
      </c>
      <c r="L298" s="49">
        <f>SUM(J298:K298)</f>
        <v>32</v>
      </c>
    </row>
    <row r="299" spans="1:12">
      <c r="A299" s="45" t="s">
        <v>14</v>
      </c>
      <c r="B299" s="63">
        <v>45</v>
      </c>
      <c r="C299" s="47" t="s">
        <v>29</v>
      </c>
      <c r="D299" s="48">
        <f t="shared" ref="D299:L299" si="54">SUM(D295:D298)</f>
        <v>1144</v>
      </c>
      <c r="E299" s="48">
        <f t="shared" si="54"/>
        <v>2296</v>
      </c>
      <c r="F299" s="48">
        <f t="shared" si="54"/>
        <v>1360</v>
      </c>
      <c r="G299" s="48">
        <f t="shared" si="54"/>
        <v>2676</v>
      </c>
      <c r="H299" s="48">
        <f t="shared" si="54"/>
        <v>1360</v>
      </c>
      <c r="I299" s="48">
        <f t="shared" si="54"/>
        <v>2676</v>
      </c>
      <c r="J299" s="48">
        <f t="shared" si="54"/>
        <v>1170</v>
      </c>
      <c r="K299" s="48">
        <f t="shared" si="54"/>
        <v>2544</v>
      </c>
      <c r="L299" s="48">
        <f t="shared" si="54"/>
        <v>3714</v>
      </c>
    </row>
    <row r="300" spans="1:12">
      <c r="A300" s="45"/>
      <c r="B300" s="63"/>
      <c r="C300" s="47"/>
      <c r="D300" s="43"/>
      <c r="E300" s="42"/>
      <c r="F300" s="42"/>
      <c r="G300" s="42"/>
      <c r="H300" s="120"/>
      <c r="I300" s="120"/>
      <c r="J300" s="42"/>
      <c r="K300" s="42"/>
      <c r="L300" s="49"/>
    </row>
    <row r="301" spans="1:12">
      <c r="A301" s="45"/>
      <c r="B301" s="63">
        <v>46</v>
      </c>
      <c r="C301" s="47" t="s">
        <v>34</v>
      </c>
      <c r="D301" s="43"/>
      <c r="E301" s="42"/>
      <c r="F301" s="42"/>
      <c r="G301" s="42"/>
      <c r="H301" s="120"/>
      <c r="I301" s="120"/>
      <c r="J301" s="42"/>
      <c r="K301" s="42"/>
      <c r="L301" s="49"/>
    </row>
    <row r="302" spans="1:12">
      <c r="A302" s="53"/>
      <c r="B302" s="140" t="s">
        <v>150</v>
      </c>
      <c r="C302" s="54" t="s">
        <v>20</v>
      </c>
      <c r="D302" s="66">
        <v>1271</v>
      </c>
      <c r="E302" s="56">
        <v>0</v>
      </c>
      <c r="F302" s="66">
        <v>2007</v>
      </c>
      <c r="G302" s="56">
        <v>0</v>
      </c>
      <c r="H302" s="66">
        <v>2007</v>
      </c>
      <c r="I302" s="56">
        <v>0</v>
      </c>
      <c r="J302" s="66">
        <v>2219</v>
      </c>
      <c r="K302" s="56">
        <v>0</v>
      </c>
      <c r="L302" s="66">
        <f>SUM(J302:K302)</f>
        <v>2219</v>
      </c>
    </row>
    <row r="303" spans="1:12">
      <c r="A303" s="45"/>
      <c r="B303" s="50" t="s">
        <v>151</v>
      </c>
      <c r="C303" s="47" t="s">
        <v>52</v>
      </c>
      <c r="D303" s="66">
        <v>1437</v>
      </c>
      <c r="E303" s="56">
        <v>0</v>
      </c>
      <c r="F303" s="66">
        <v>1880</v>
      </c>
      <c r="G303" s="56">
        <v>0</v>
      </c>
      <c r="H303" s="55">
        <v>1880</v>
      </c>
      <c r="I303" s="56">
        <v>0</v>
      </c>
      <c r="J303" s="66">
        <v>1614</v>
      </c>
      <c r="K303" s="56">
        <v>0</v>
      </c>
      <c r="L303" s="66">
        <f>SUM(J303:K303)</f>
        <v>1614</v>
      </c>
    </row>
    <row r="304" spans="1:12" ht="13.35" customHeight="1">
      <c r="A304" s="45" t="s">
        <v>14</v>
      </c>
      <c r="B304" s="63">
        <v>46</v>
      </c>
      <c r="C304" s="47" t="s">
        <v>34</v>
      </c>
      <c r="D304" s="66">
        <f t="shared" ref="D304:L304" si="55">SUM(D302:D303)</f>
        <v>2708</v>
      </c>
      <c r="E304" s="56">
        <f t="shared" si="55"/>
        <v>0</v>
      </c>
      <c r="F304" s="66">
        <f t="shared" si="55"/>
        <v>3887</v>
      </c>
      <c r="G304" s="56">
        <f t="shared" si="55"/>
        <v>0</v>
      </c>
      <c r="H304" s="66">
        <f t="shared" si="55"/>
        <v>3887</v>
      </c>
      <c r="I304" s="56">
        <f t="shared" si="55"/>
        <v>0</v>
      </c>
      <c r="J304" s="66">
        <f t="shared" si="55"/>
        <v>3833</v>
      </c>
      <c r="K304" s="56">
        <f t="shared" si="55"/>
        <v>0</v>
      </c>
      <c r="L304" s="66">
        <f t="shared" si="55"/>
        <v>3833</v>
      </c>
    </row>
    <row r="305" spans="1:12" ht="13.35" customHeight="1">
      <c r="A305" s="45"/>
      <c r="B305" s="63"/>
      <c r="C305" s="47"/>
      <c r="D305" s="51"/>
      <c r="E305" s="58"/>
      <c r="F305" s="51"/>
      <c r="G305" s="58"/>
      <c r="H305" s="51"/>
      <c r="I305" s="58"/>
      <c r="J305" s="51"/>
      <c r="K305" s="58"/>
      <c r="L305" s="58"/>
    </row>
    <row r="306" spans="1:12" ht="13.35" customHeight="1">
      <c r="B306" s="6">
        <v>47</v>
      </c>
      <c r="C306" s="39" t="s">
        <v>38</v>
      </c>
      <c r="D306" s="43"/>
      <c r="E306" s="42"/>
      <c r="F306" s="42"/>
      <c r="G306" s="42"/>
      <c r="H306" s="120"/>
      <c r="I306" s="120"/>
      <c r="J306" s="42"/>
      <c r="K306" s="42"/>
      <c r="L306" s="49"/>
    </row>
    <row r="307" spans="1:12" ht="13.35" customHeight="1">
      <c r="B307" s="41" t="s">
        <v>152</v>
      </c>
      <c r="C307" s="39" t="s">
        <v>20</v>
      </c>
      <c r="D307" s="44">
        <v>0</v>
      </c>
      <c r="E307" s="42">
        <v>1638</v>
      </c>
      <c r="F307" s="44">
        <v>0</v>
      </c>
      <c r="G307" s="42">
        <v>1739</v>
      </c>
      <c r="H307" s="44">
        <v>0</v>
      </c>
      <c r="I307" s="42">
        <v>1739</v>
      </c>
      <c r="J307" s="44">
        <v>0</v>
      </c>
      <c r="K307" s="42">
        <v>1140</v>
      </c>
      <c r="L307" s="42">
        <f>SUM(J307:K307)</f>
        <v>1140</v>
      </c>
    </row>
    <row r="308" spans="1:12" ht="13.35" customHeight="1">
      <c r="B308" s="41" t="s">
        <v>153</v>
      </c>
      <c r="C308" s="39" t="s">
        <v>52</v>
      </c>
      <c r="D308" s="43">
        <v>1362</v>
      </c>
      <c r="E308" s="44">
        <v>0</v>
      </c>
      <c r="F308" s="43">
        <v>599</v>
      </c>
      <c r="G308" s="44">
        <v>0</v>
      </c>
      <c r="H308" s="42">
        <v>599</v>
      </c>
      <c r="I308" s="44">
        <v>0</v>
      </c>
      <c r="J308" s="43">
        <v>516</v>
      </c>
      <c r="K308" s="44">
        <v>0</v>
      </c>
      <c r="L308" s="43">
        <f>SUM(J308:K308)</f>
        <v>516</v>
      </c>
    </row>
    <row r="309" spans="1:12" ht="13.35" customHeight="1">
      <c r="B309" s="41" t="s">
        <v>154</v>
      </c>
      <c r="C309" s="39" t="s">
        <v>22</v>
      </c>
      <c r="D309" s="44">
        <v>0</v>
      </c>
      <c r="E309" s="42">
        <v>12</v>
      </c>
      <c r="F309" s="44">
        <v>0</v>
      </c>
      <c r="G309" s="43">
        <v>12</v>
      </c>
      <c r="H309" s="44">
        <v>0</v>
      </c>
      <c r="I309" s="42">
        <v>12</v>
      </c>
      <c r="J309" s="44">
        <v>0</v>
      </c>
      <c r="K309" s="43">
        <v>12</v>
      </c>
      <c r="L309" s="42">
        <f>SUM(J309:K309)</f>
        <v>12</v>
      </c>
    </row>
    <row r="310" spans="1:12" ht="13.35" customHeight="1">
      <c r="A310" s="45"/>
      <c r="B310" s="50" t="s">
        <v>155</v>
      </c>
      <c r="C310" s="47" t="s">
        <v>24</v>
      </c>
      <c r="D310" s="58">
        <v>0</v>
      </c>
      <c r="E310" s="51">
        <v>15</v>
      </c>
      <c r="F310" s="58">
        <v>0</v>
      </c>
      <c r="G310" s="42">
        <v>15</v>
      </c>
      <c r="H310" s="58">
        <v>0</v>
      </c>
      <c r="I310" s="49">
        <v>15</v>
      </c>
      <c r="J310" s="58">
        <v>0</v>
      </c>
      <c r="K310" s="42">
        <v>15</v>
      </c>
      <c r="L310" s="49">
        <f>SUM(J310:K310)</f>
        <v>15</v>
      </c>
    </row>
    <row r="311" spans="1:12" ht="13.35" customHeight="1">
      <c r="A311" s="45" t="s">
        <v>14</v>
      </c>
      <c r="B311" s="63">
        <v>47</v>
      </c>
      <c r="C311" s="47" t="s">
        <v>38</v>
      </c>
      <c r="D311" s="48">
        <f t="shared" ref="D311:L311" si="56">SUM(D307:D310)</f>
        <v>1362</v>
      </c>
      <c r="E311" s="48">
        <f t="shared" si="56"/>
        <v>1665</v>
      </c>
      <c r="F311" s="48">
        <f t="shared" si="56"/>
        <v>599</v>
      </c>
      <c r="G311" s="48">
        <f t="shared" si="56"/>
        <v>1766</v>
      </c>
      <c r="H311" s="48">
        <f t="shared" si="56"/>
        <v>599</v>
      </c>
      <c r="I311" s="48">
        <f t="shared" si="56"/>
        <v>1766</v>
      </c>
      <c r="J311" s="48">
        <f t="shared" si="56"/>
        <v>516</v>
      </c>
      <c r="K311" s="48">
        <f t="shared" si="56"/>
        <v>1167</v>
      </c>
      <c r="L311" s="48">
        <f t="shared" si="56"/>
        <v>1683</v>
      </c>
    </row>
    <row r="312" spans="1:12" ht="13.35" customHeight="1">
      <c r="A312" s="45"/>
      <c r="B312" s="63"/>
      <c r="C312" s="47"/>
      <c r="D312" s="51"/>
      <c r="E312" s="49"/>
      <c r="F312" s="51"/>
      <c r="G312" s="49"/>
      <c r="H312" s="122"/>
      <c r="I312" s="122"/>
      <c r="J312" s="51"/>
      <c r="K312" s="49"/>
      <c r="L312" s="49"/>
    </row>
    <row r="313" spans="1:12" ht="13.35" customHeight="1">
      <c r="B313" s="6">
        <v>48</v>
      </c>
      <c r="C313" s="39" t="s">
        <v>43</v>
      </c>
      <c r="D313" s="43"/>
      <c r="E313" s="42"/>
      <c r="F313" s="42"/>
      <c r="G313" s="42"/>
      <c r="H313" s="120"/>
      <c r="I313" s="120"/>
      <c r="J313" s="42"/>
      <c r="K313" s="42"/>
      <c r="L313" s="49"/>
    </row>
    <row r="314" spans="1:12" ht="13.35" customHeight="1">
      <c r="B314" s="41" t="s">
        <v>156</v>
      </c>
      <c r="C314" s="39" t="s">
        <v>20</v>
      </c>
      <c r="D314" s="44">
        <v>0</v>
      </c>
      <c r="E314" s="42">
        <v>2645</v>
      </c>
      <c r="F314" s="44">
        <v>0</v>
      </c>
      <c r="G314" s="42">
        <v>2572</v>
      </c>
      <c r="H314" s="44">
        <v>0</v>
      </c>
      <c r="I314" s="42">
        <v>2572</v>
      </c>
      <c r="J314" s="44">
        <v>0</v>
      </c>
      <c r="K314" s="42">
        <v>2978</v>
      </c>
      <c r="L314" s="42">
        <f>SUM(J314:K314)</f>
        <v>2978</v>
      </c>
    </row>
    <row r="315" spans="1:12" ht="13.35" customHeight="1">
      <c r="A315" s="45"/>
      <c r="B315" s="50" t="s">
        <v>157</v>
      </c>
      <c r="C315" s="47" t="s">
        <v>22</v>
      </c>
      <c r="D315" s="58">
        <v>0</v>
      </c>
      <c r="E315" s="49">
        <v>8</v>
      </c>
      <c r="F315" s="58">
        <v>0</v>
      </c>
      <c r="G315" s="49">
        <v>8</v>
      </c>
      <c r="H315" s="58">
        <v>0</v>
      </c>
      <c r="I315" s="49">
        <v>8</v>
      </c>
      <c r="J315" s="58">
        <v>0</v>
      </c>
      <c r="K315" s="49">
        <v>8</v>
      </c>
      <c r="L315" s="49">
        <f>SUM(J315:K315)</f>
        <v>8</v>
      </c>
    </row>
    <row r="316" spans="1:12" ht="13.35" customHeight="1">
      <c r="A316" s="45"/>
      <c r="B316" s="50" t="s">
        <v>158</v>
      </c>
      <c r="C316" s="47" t="s">
        <v>24</v>
      </c>
      <c r="D316" s="56">
        <v>0</v>
      </c>
      <c r="E316" s="55">
        <v>15</v>
      </c>
      <c r="F316" s="56">
        <v>0</v>
      </c>
      <c r="G316" s="55">
        <v>15</v>
      </c>
      <c r="H316" s="56">
        <v>0</v>
      </c>
      <c r="I316" s="55">
        <v>15</v>
      </c>
      <c r="J316" s="56">
        <v>0</v>
      </c>
      <c r="K316" s="55">
        <v>15</v>
      </c>
      <c r="L316" s="55">
        <f>SUM(J316:K316)</f>
        <v>15</v>
      </c>
    </row>
    <row r="317" spans="1:12" ht="13.35" customHeight="1">
      <c r="A317" s="45" t="s">
        <v>14</v>
      </c>
      <c r="B317" s="63">
        <v>48</v>
      </c>
      <c r="C317" s="47" t="s">
        <v>43</v>
      </c>
      <c r="D317" s="56">
        <f t="shared" ref="D317:L317" si="57">SUM(D314:D316)</f>
        <v>0</v>
      </c>
      <c r="E317" s="66">
        <f t="shared" si="57"/>
        <v>2668</v>
      </c>
      <c r="F317" s="56">
        <f t="shared" si="57"/>
        <v>0</v>
      </c>
      <c r="G317" s="66">
        <f t="shared" si="57"/>
        <v>2595</v>
      </c>
      <c r="H317" s="56">
        <f t="shared" si="57"/>
        <v>0</v>
      </c>
      <c r="I317" s="66">
        <f t="shared" si="57"/>
        <v>2595</v>
      </c>
      <c r="J317" s="56">
        <f t="shared" si="57"/>
        <v>0</v>
      </c>
      <c r="K317" s="66">
        <f t="shared" si="57"/>
        <v>3001</v>
      </c>
      <c r="L317" s="66">
        <f t="shared" si="57"/>
        <v>3001</v>
      </c>
    </row>
    <row r="318" spans="1:12" ht="13.35" customHeight="1">
      <c r="A318" s="45" t="s">
        <v>14</v>
      </c>
      <c r="B318" s="63">
        <v>73</v>
      </c>
      <c r="C318" s="47" t="s">
        <v>144</v>
      </c>
      <c r="D318" s="66">
        <f t="shared" ref="D318:L318" si="58">D317+D311+D304+D299+D292</f>
        <v>10553</v>
      </c>
      <c r="E318" s="55">
        <f t="shared" si="58"/>
        <v>6629</v>
      </c>
      <c r="F318" s="55">
        <f t="shared" si="58"/>
        <v>22567</v>
      </c>
      <c r="G318" s="55">
        <f t="shared" si="58"/>
        <v>7037</v>
      </c>
      <c r="H318" s="55">
        <f t="shared" si="58"/>
        <v>22567</v>
      </c>
      <c r="I318" s="55">
        <f t="shared" si="58"/>
        <v>7037</v>
      </c>
      <c r="J318" s="66">
        <f t="shared" si="58"/>
        <v>8699</v>
      </c>
      <c r="K318" s="55">
        <f t="shared" si="58"/>
        <v>6712</v>
      </c>
      <c r="L318" s="55">
        <f t="shared" si="58"/>
        <v>15411</v>
      </c>
    </row>
    <row r="319" spans="1:12" ht="13.35" customHeight="1">
      <c r="A319" s="45" t="s">
        <v>14</v>
      </c>
      <c r="B319" s="72">
        <v>0.107</v>
      </c>
      <c r="C319" s="62" t="s">
        <v>143</v>
      </c>
      <c r="D319" s="48">
        <f t="shared" ref="D319:L319" si="59">D318+D283</f>
        <v>10553</v>
      </c>
      <c r="E319" s="48">
        <f t="shared" si="59"/>
        <v>6629</v>
      </c>
      <c r="F319" s="48">
        <f t="shared" si="59"/>
        <v>22567</v>
      </c>
      <c r="G319" s="48">
        <f t="shared" si="59"/>
        <v>7037</v>
      </c>
      <c r="H319" s="48">
        <f t="shared" si="59"/>
        <v>22567</v>
      </c>
      <c r="I319" s="48">
        <f t="shared" si="59"/>
        <v>7037</v>
      </c>
      <c r="J319" s="48">
        <f t="shared" si="59"/>
        <v>19700</v>
      </c>
      <c r="K319" s="48">
        <f t="shared" si="59"/>
        <v>6712</v>
      </c>
      <c r="L319" s="48">
        <f t="shared" si="59"/>
        <v>26412</v>
      </c>
    </row>
    <row r="320" spans="1:12" ht="13.35" customHeight="1">
      <c r="A320" s="45"/>
      <c r="B320" s="73"/>
      <c r="C320" s="62"/>
      <c r="D320" s="51"/>
      <c r="E320" s="49"/>
      <c r="F320" s="49"/>
      <c r="G320" s="49"/>
      <c r="H320" s="122"/>
      <c r="I320" s="122"/>
      <c r="J320" s="49"/>
      <c r="K320" s="49"/>
      <c r="L320" s="49"/>
    </row>
    <row r="321" spans="1:12" ht="13.35" customHeight="1">
      <c r="A321" s="45"/>
      <c r="B321" s="72">
        <v>0.109</v>
      </c>
      <c r="C321" s="62" t="s">
        <v>159</v>
      </c>
      <c r="D321" s="43"/>
      <c r="E321" s="42"/>
      <c r="F321" s="42"/>
      <c r="G321" s="42"/>
      <c r="H321" s="120"/>
      <c r="I321" s="120"/>
      <c r="J321" s="42"/>
      <c r="K321" s="42"/>
      <c r="L321" s="42"/>
    </row>
    <row r="322" spans="1:12" ht="13.35" customHeight="1">
      <c r="A322" s="45"/>
      <c r="B322" s="63">
        <v>74</v>
      </c>
      <c r="C322" s="47" t="s">
        <v>160</v>
      </c>
      <c r="D322" s="43"/>
      <c r="E322" s="42"/>
      <c r="F322" s="42"/>
      <c r="G322" s="42"/>
      <c r="H322" s="120"/>
      <c r="I322" s="120"/>
      <c r="J322" s="42"/>
      <c r="K322" s="42"/>
      <c r="L322" s="42"/>
    </row>
    <row r="323" spans="1:12" ht="13.35" customHeight="1">
      <c r="A323" s="45"/>
      <c r="B323" s="63">
        <v>44</v>
      </c>
      <c r="C323" s="47" t="s">
        <v>18</v>
      </c>
      <c r="D323" s="43"/>
      <c r="E323" s="42"/>
      <c r="F323" s="42"/>
      <c r="G323" s="42"/>
      <c r="H323" s="120"/>
      <c r="I323" s="120"/>
      <c r="J323" s="42"/>
      <c r="K323" s="42"/>
      <c r="L323" s="42"/>
    </row>
    <row r="324" spans="1:12" ht="13.35" customHeight="1">
      <c r="A324" s="45"/>
      <c r="B324" s="50" t="s">
        <v>161</v>
      </c>
      <c r="C324" s="47" t="s">
        <v>20</v>
      </c>
      <c r="D324" s="51">
        <v>172</v>
      </c>
      <c r="E324" s="49">
        <v>1540</v>
      </c>
      <c r="F324" s="51">
        <v>1000</v>
      </c>
      <c r="G324" s="49">
        <v>1809</v>
      </c>
      <c r="H324" s="51">
        <v>1000</v>
      </c>
      <c r="I324" s="49">
        <v>1809</v>
      </c>
      <c r="J324" s="51">
        <v>1106</v>
      </c>
      <c r="K324" s="49">
        <v>2130</v>
      </c>
      <c r="L324" s="49">
        <f>SUM(J324:K324)</f>
        <v>3236</v>
      </c>
    </row>
    <row r="325" spans="1:12" ht="13.35" customHeight="1">
      <c r="A325" s="45"/>
      <c r="B325" s="50" t="s">
        <v>162</v>
      </c>
      <c r="C325" s="47" t="s">
        <v>22</v>
      </c>
      <c r="D325" s="58">
        <v>0</v>
      </c>
      <c r="E325" s="49">
        <v>13</v>
      </c>
      <c r="F325" s="58">
        <v>0</v>
      </c>
      <c r="G325" s="49">
        <v>13</v>
      </c>
      <c r="H325" s="58">
        <v>0</v>
      </c>
      <c r="I325" s="49">
        <v>13</v>
      </c>
      <c r="J325" s="58">
        <v>0</v>
      </c>
      <c r="K325" s="49">
        <v>13</v>
      </c>
      <c r="L325" s="49">
        <f>SUM(J325:K325)</f>
        <v>13</v>
      </c>
    </row>
    <row r="326" spans="1:12" ht="13.35" customHeight="1">
      <c r="B326" s="41" t="s">
        <v>163</v>
      </c>
      <c r="C326" s="39" t="s">
        <v>164</v>
      </c>
      <c r="D326" s="43">
        <v>1600</v>
      </c>
      <c r="E326" s="44">
        <v>0</v>
      </c>
      <c r="F326" s="44">
        <v>0</v>
      </c>
      <c r="G326" s="44">
        <v>0</v>
      </c>
      <c r="H326" s="44">
        <v>0</v>
      </c>
      <c r="I326" s="44">
        <v>0</v>
      </c>
      <c r="J326" s="44">
        <v>0</v>
      </c>
      <c r="K326" s="44">
        <v>0</v>
      </c>
      <c r="L326" s="44">
        <f>SUM(J326:K326)</f>
        <v>0</v>
      </c>
    </row>
    <row r="327" spans="1:12" ht="25.5">
      <c r="A327" s="6" t="s">
        <v>386</v>
      </c>
      <c r="B327" s="41" t="s">
        <v>235</v>
      </c>
      <c r="C327" s="39" t="s">
        <v>236</v>
      </c>
      <c r="D327" s="43">
        <v>8012</v>
      </c>
      <c r="E327" s="44">
        <v>0</v>
      </c>
      <c r="F327" s="43">
        <v>7116</v>
      </c>
      <c r="G327" s="44">
        <v>0</v>
      </c>
      <c r="H327" s="43">
        <v>7116</v>
      </c>
      <c r="I327" s="44">
        <v>0</v>
      </c>
      <c r="J327" s="43">
        <v>6000</v>
      </c>
      <c r="K327" s="44">
        <v>0</v>
      </c>
      <c r="L327" s="43">
        <f>SUM(J327:K327)</f>
        <v>6000</v>
      </c>
    </row>
    <row r="328" spans="1:12">
      <c r="B328" s="41" t="s">
        <v>260</v>
      </c>
      <c r="C328" s="39" t="s">
        <v>261</v>
      </c>
      <c r="D328" s="44">
        <v>0</v>
      </c>
      <c r="E328" s="44">
        <v>0</v>
      </c>
      <c r="F328" s="44">
        <v>0</v>
      </c>
      <c r="G328" s="44">
        <v>0</v>
      </c>
      <c r="H328" s="44">
        <v>0</v>
      </c>
      <c r="I328" s="44">
        <v>0</v>
      </c>
      <c r="J328" s="43">
        <v>3000</v>
      </c>
      <c r="K328" s="44">
        <v>0</v>
      </c>
      <c r="L328" s="43">
        <f>SUM(J328:K328)</f>
        <v>3000</v>
      </c>
    </row>
    <row r="329" spans="1:12" ht="13.35" customHeight="1">
      <c r="A329" s="45" t="s">
        <v>14</v>
      </c>
      <c r="B329" s="63">
        <v>44</v>
      </c>
      <c r="C329" s="47" t="s">
        <v>18</v>
      </c>
      <c r="D329" s="48">
        <f t="shared" ref="D329:K329" si="60">SUM(D324:D328)</f>
        <v>9784</v>
      </c>
      <c r="E329" s="48">
        <f t="shared" si="60"/>
        <v>1553</v>
      </c>
      <c r="F329" s="48">
        <f t="shared" si="60"/>
        <v>8116</v>
      </c>
      <c r="G329" s="48">
        <f t="shared" si="60"/>
        <v>1822</v>
      </c>
      <c r="H329" s="48">
        <f t="shared" si="60"/>
        <v>8116</v>
      </c>
      <c r="I329" s="48">
        <f t="shared" si="60"/>
        <v>1822</v>
      </c>
      <c r="J329" s="48">
        <f>SUM(J324:J328)</f>
        <v>10106</v>
      </c>
      <c r="K329" s="48">
        <f t="shared" si="60"/>
        <v>2143</v>
      </c>
      <c r="L329" s="48">
        <f>SUM(L324:L328)</f>
        <v>12249</v>
      </c>
    </row>
    <row r="330" spans="1:12" ht="13.35" customHeight="1">
      <c r="B330" s="38"/>
      <c r="C330" s="39"/>
      <c r="D330" s="51"/>
      <c r="E330" s="49"/>
      <c r="F330" s="49"/>
      <c r="G330" s="49"/>
      <c r="H330" s="122"/>
      <c r="I330" s="123"/>
      <c r="J330" s="49"/>
      <c r="K330" s="49"/>
      <c r="L330" s="49"/>
    </row>
    <row r="331" spans="1:12" ht="13.35" customHeight="1">
      <c r="B331" s="38">
        <v>46</v>
      </c>
      <c r="C331" s="39" t="s">
        <v>34</v>
      </c>
      <c r="D331" s="51"/>
      <c r="E331" s="49"/>
      <c r="F331" s="49"/>
      <c r="G331" s="49"/>
      <c r="H331" s="122"/>
      <c r="I331" s="122"/>
      <c r="J331" s="49"/>
      <c r="K331" s="49"/>
      <c r="L331" s="49"/>
    </row>
    <row r="332" spans="1:12" ht="13.35" customHeight="1">
      <c r="A332" s="45"/>
      <c r="B332" s="70" t="s">
        <v>165</v>
      </c>
      <c r="C332" s="47" t="s">
        <v>20</v>
      </c>
      <c r="D332" s="58">
        <v>0</v>
      </c>
      <c r="E332" s="49">
        <v>1957</v>
      </c>
      <c r="F332" s="58">
        <v>0</v>
      </c>
      <c r="G332" s="49">
        <v>1924</v>
      </c>
      <c r="H332" s="58">
        <v>0</v>
      </c>
      <c r="I332" s="49">
        <v>1924</v>
      </c>
      <c r="J332" s="58">
        <v>0</v>
      </c>
      <c r="K332" s="49">
        <v>4189</v>
      </c>
      <c r="L332" s="49">
        <f>SUM(J332:K332)</f>
        <v>4189</v>
      </c>
    </row>
    <row r="333" spans="1:12" ht="13.35" customHeight="1">
      <c r="A333" s="45"/>
      <c r="B333" s="70" t="s">
        <v>166</v>
      </c>
      <c r="C333" s="47" t="s">
        <v>22</v>
      </c>
      <c r="D333" s="56">
        <v>0</v>
      </c>
      <c r="E333" s="55">
        <v>4</v>
      </c>
      <c r="F333" s="56">
        <v>0</v>
      </c>
      <c r="G333" s="55">
        <v>4</v>
      </c>
      <c r="H333" s="56">
        <v>0</v>
      </c>
      <c r="I333" s="55">
        <v>4</v>
      </c>
      <c r="J333" s="56">
        <v>0</v>
      </c>
      <c r="K333" s="55">
        <v>4</v>
      </c>
      <c r="L333" s="55">
        <f>SUM(J333:K333)</f>
        <v>4</v>
      </c>
    </row>
    <row r="334" spans="1:12" ht="13.35" customHeight="1">
      <c r="A334" s="53" t="s">
        <v>14</v>
      </c>
      <c r="B334" s="128">
        <v>46</v>
      </c>
      <c r="C334" s="54" t="s">
        <v>34</v>
      </c>
      <c r="D334" s="69">
        <f t="shared" ref="D334:L334" si="61">SUM(D332:D333)</f>
        <v>0</v>
      </c>
      <c r="E334" s="48">
        <f t="shared" si="61"/>
        <v>1961</v>
      </c>
      <c r="F334" s="69">
        <f t="shared" si="61"/>
        <v>0</v>
      </c>
      <c r="G334" s="48">
        <f t="shared" si="61"/>
        <v>1928</v>
      </c>
      <c r="H334" s="69">
        <f t="shared" si="61"/>
        <v>0</v>
      </c>
      <c r="I334" s="48">
        <f t="shared" si="61"/>
        <v>1928</v>
      </c>
      <c r="J334" s="69">
        <f t="shared" si="61"/>
        <v>0</v>
      </c>
      <c r="K334" s="48">
        <f t="shared" si="61"/>
        <v>4193</v>
      </c>
      <c r="L334" s="48">
        <f t="shared" si="61"/>
        <v>4193</v>
      </c>
    </row>
    <row r="335" spans="1:12" ht="2.25" customHeight="1">
      <c r="A335" s="45"/>
      <c r="B335" s="70"/>
      <c r="C335" s="47"/>
      <c r="D335" s="51"/>
      <c r="E335" s="58"/>
      <c r="F335" s="51"/>
      <c r="G335" s="51"/>
      <c r="H335" s="123"/>
      <c r="I335" s="123"/>
      <c r="J335" s="51"/>
      <c r="K335" s="51"/>
      <c r="L335" s="58"/>
    </row>
    <row r="336" spans="1:12" ht="13.35" customHeight="1">
      <c r="A336" s="45"/>
      <c r="B336" s="70">
        <v>48</v>
      </c>
      <c r="C336" s="47" t="s">
        <v>43</v>
      </c>
      <c r="D336" s="51"/>
      <c r="E336" s="51"/>
      <c r="F336" s="49"/>
      <c r="G336" s="49"/>
      <c r="H336" s="122"/>
      <c r="I336" s="122"/>
      <c r="J336" s="49"/>
      <c r="K336" s="49"/>
      <c r="L336" s="49"/>
    </row>
    <row r="337" spans="1:12" ht="13.35" customHeight="1">
      <c r="A337" s="45"/>
      <c r="B337" s="70" t="s">
        <v>167</v>
      </c>
      <c r="C337" s="47" t="s">
        <v>20</v>
      </c>
      <c r="D337" s="58">
        <v>0</v>
      </c>
      <c r="E337" s="49">
        <v>390</v>
      </c>
      <c r="F337" s="58">
        <v>0</v>
      </c>
      <c r="G337" s="49">
        <v>449</v>
      </c>
      <c r="H337" s="58">
        <v>0</v>
      </c>
      <c r="I337" s="49">
        <v>449</v>
      </c>
      <c r="J337" s="58">
        <v>0</v>
      </c>
      <c r="K337" s="49">
        <v>506</v>
      </c>
      <c r="L337" s="49">
        <f>SUM(J337:K337)</f>
        <v>506</v>
      </c>
    </row>
    <row r="338" spans="1:12" ht="13.35" customHeight="1">
      <c r="A338" s="45"/>
      <c r="B338" s="70" t="s">
        <v>168</v>
      </c>
      <c r="C338" s="47" t="s">
        <v>22</v>
      </c>
      <c r="D338" s="58">
        <v>0</v>
      </c>
      <c r="E338" s="49">
        <v>8</v>
      </c>
      <c r="F338" s="58">
        <v>0</v>
      </c>
      <c r="G338" s="49">
        <v>8</v>
      </c>
      <c r="H338" s="58">
        <v>0</v>
      </c>
      <c r="I338" s="49">
        <v>8</v>
      </c>
      <c r="J338" s="58">
        <v>0</v>
      </c>
      <c r="K338" s="49">
        <v>8</v>
      </c>
      <c r="L338" s="49">
        <f>SUM(J338:K338)</f>
        <v>8</v>
      </c>
    </row>
    <row r="339" spans="1:12" ht="13.35" customHeight="1">
      <c r="A339" s="45" t="s">
        <v>14</v>
      </c>
      <c r="B339" s="70">
        <v>48</v>
      </c>
      <c r="C339" s="47" t="s">
        <v>43</v>
      </c>
      <c r="D339" s="69">
        <f t="shared" ref="D339:L339" si="62">SUM(D337:D338)</f>
        <v>0</v>
      </c>
      <c r="E339" s="48">
        <f t="shared" si="62"/>
        <v>398</v>
      </c>
      <c r="F339" s="69">
        <f t="shared" si="62"/>
        <v>0</v>
      </c>
      <c r="G339" s="48">
        <f t="shared" si="62"/>
        <v>457</v>
      </c>
      <c r="H339" s="69">
        <f t="shared" si="62"/>
        <v>0</v>
      </c>
      <c r="I339" s="48">
        <f t="shared" si="62"/>
        <v>457</v>
      </c>
      <c r="J339" s="69">
        <f t="shared" si="62"/>
        <v>0</v>
      </c>
      <c r="K339" s="48">
        <f t="shared" si="62"/>
        <v>514</v>
      </c>
      <c r="L339" s="48">
        <f t="shared" si="62"/>
        <v>514</v>
      </c>
    </row>
    <row r="340" spans="1:12" ht="13.35" customHeight="1">
      <c r="A340" s="45" t="s">
        <v>14</v>
      </c>
      <c r="B340" s="63">
        <v>74</v>
      </c>
      <c r="C340" s="47" t="s">
        <v>160</v>
      </c>
      <c r="D340" s="66">
        <f t="shared" ref="D340:L340" si="63">D339+D334+D329</f>
        <v>9784</v>
      </c>
      <c r="E340" s="66">
        <f t="shared" si="63"/>
        <v>3912</v>
      </c>
      <c r="F340" s="66">
        <f t="shared" si="63"/>
        <v>8116</v>
      </c>
      <c r="G340" s="66">
        <f t="shared" si="63"/>
        <v>4207</v>
      </c>
      <c r="H340" s="66">
        <f t="shared" si="63"/>
        <v>8116</v>
      </c>
      <c r="I340" s="66">
        <f t="shared" si="63"/>
        <v>4207</v>
      </c>
      <c r="J340" s="66">
        <f t="shared" si="63"/>
        <v>10106</v>
      </c>
      <c r="K340" s="66">
        <f t="shared" si="63"/>
        <v>6850</v>
      </c>
      <c r="L340" s="66">
        <f t="shared" si="63"/>
        <v>16956</v>
      </c>
    </row>
    <row r="341" spans="1:12" ht="13.35" customHeight="1">
      <c r="A341" s="45" t="s">
        <v>14</v>
      </c>
      <c r="B341" s="72">
        <v>0.109</v>
      </c>
      <c r="C341" s="62" t="s">
        <v>159</v>
      </c>
      <c r="D341" s="48">
        <f t="shared" ref="D341:L341" si="64">D340</f>
        <v>9784</v>
      </c>
      <c r="E341" s="48">
        <f t="shared" si="64"/>
        <v>3912</v>
      </c>
      <c r="F341" s="48">
        <f t="shared" si="64"/>
        <v>8116</v>
      </c>
      <c r="G341" s="48">
        <f t="shared" si="64"/>
        <v>4207</v>
      </c>
      <c r="H341" s="48">
        <f t="shared" si="64"/>
        <v>8116</v>
      </c>
      <c r="I341" s="48">
        <f t="shared" si="64"/>
        <v>4207</v>
      </c>
      <c r="J341" s="48">
        <f t="shared" si="64"/>
        <v>10106</v>
      </c>
      <c r="K341" s="48">
        <f t="shared" si="64"/>
        <v>6850</v>
      </c>
      <c r="L341" s="48">
        <f t="shared" si="64"/>
        <v>16956</v>
      </c>
    </row>
    <row r="342" spans="1:12">
      <c r="A342" s="45"/>
      <c r="B342" s="72"/>
      <c r="C342" s="62"/>
      <c r="D342" s="51"/>
      <c r="E342" s="49"/>
      <c r="F342" s="49"/>
      <c r="G342" s="49"/>
      <c r="H342" s="122"/>
      <c r="I342" s="122"/>
      <c r="J342" s="49"/>
      <c r="K342" s="49"/>
      <c r="L342" s="49"/>
    </row>
    <row r="343" spans="1:12" ht="25.5">
      <c r="A343" s="45"/>
      <c r="B343" s="72">
        <v>0.113</v>
      </c>
      <c r="C343" s="62" t="s">
        <v>231</v>
      </c>
      <c r="D343" s="43"/>
      <c r="E343" s="42"/>
      <c r="F343" s="42"/>
      <c r="G343" s="42"/>
      <c r="H343" s="120"/>
      <c r="I343" s="120"/>
      <c r="J343" s="42"/>
      <c r="K343" s="42"/>
      <c r="L343" s="42"/>
    </row>
    <row r="344" spans="1:12" ht="13.35" customHeight="1">
      <c r="A344" s="45"/>
      <c r="B344" s="147">
        <v>8</v>
      </c>
      <c r="C344" s="47" t="s">
        <v>334</v>
      </c>
      <c r="D344" s="51"/>
      <c r="E344" s="58"/>
      <c r="F344" s="49"/>
      <c r="G344" s="58"/>
      <c r="H344" s="49"/>
      <c r="I344" s="58"/>
      <c r="J344" s="49"/>
      <c r="K344" s="58"/>
      <c r="L344" s="49"/>
    </row>
    <row r="345" spans="1:12" ht="25.5">
      <c r="B345" s="41" t="s">
        <v>351</v>
      </c>
      <c r="C345" s="39" t="s">
        <v>214</v>
      </c>
      <c r="D345" s="44">
        <v>0</v>
      </c>
      <c r="E345" s="58">
        <v>0</v>
      </c>
      <c r="F345" s="58">
        <v>0</v>
      </c>
      <c r="G345" s="58">
        <v>0</v>
      </c>
      <c r="H345" s="58">
        <v>0</v>
      </c>
      <c r="I345" s="58">
        <v>0</v>
      </c>
      <c r="J345" s="51">
        <v>85</v>
      </c>
      <c r="K345" s="58">
        <v>0</v>
      </c>
      <c r="L345" s="51">
        <f>SUM(J345:K345)</f>
        <v>85</v>
      </c>
    </row>
    <row r="346" spans="1:12" ht="38.25">
      <c r="B346" s="41" t="s">
        <v>353</v>
      </c>
      <c r="C346" s="116" t="s">
        <v>337</v>
      </c>
      <c r="D346" s="44">
        <v>0</v>
      </c>
      <c r="E346" s="58">
        <v>0</v>
      </c>
      <c r="F346" s="58">
        <v>0</v>
      </c>
      <c r="G346" s="58">
        <v>0</v>
      </c>
      <c r="H346" s="58">
        <v>0</v>
      </c>
      <c r="I346" s="58">
        <v>0</v>
      </c>
      <c r="J346" s="51">
        <v>1002</v>
      </c>
      <c r="K346" s="58">
        <v>0</v>
      </c>
      <c r="L346" s="51">
        <f>SUM(J346:K346)</f>
        <v>1002</v>
      </c>
    </row>
    <row r="347" spans="1:12" ht="13.35" customHeight="1">
      <c r="A347" s="45" t="s">
        <v>14</v>
      </c>
      <c r="B347" s="147">
        <v>8</v>
      </c>
      <c r="C347" s="47" t="s">
        <v>334</v>
      </c>
      <c r="D347" s="69">
        <f t="shared" ref="D347:L347" si="65">SUM(D345:D346)</f>
        <v>0</v>
      </c>
      <c r="E347" s="69">
        <f t="shared" si="65"/>
        <v>0</v>
      </c>
      <c r="F347" s="69">
        <f t="shared" si="65"/>
        <v>0</v>
      </c>
      <c r="G347" s="69">
        <f t="shared" si="65"/>
        <v>0</v>
      </c>
      <c r="H347" s="69">
        <f t="shared" si="65"/>
        <v>0</v>
      </c>
      <c r="I347" s="69">
        <f t="shared" si="65"/>
        <v>0</v>
      </c>
      <c r="J347" s="48">
        <f t="shared" si="65"/>
        <v>1087</v>
      </c>
      <c r="K347" s="69">
        <f t="shared" si="65"/>
        <v>0</v>
      </c>
      <c r="L347" s="48">
        <f t="shared" si="65"/>
        <v>1087</v>
      </c>
    </row>
    <row r="348" spans="1:12">
      <c r="A348" s="45"/>
      <c r="B348" s="72"/>
      <c r="C348" s="62"/>
      <c r="D348" s="43"/>
      <c r="E348" s="42"/>
      <c r="F348" s="42"/>
      <c r="G348" s="42"/>
      <c r="H348" s="120"/>
      <c r="I348" s="120"/>
      <c r="J348" s="42"/>
      <c r="K348" s="42"/>
      <c r="L348" s="42"/>
    </row>
    <row r="349" spans="1:12">
      <c r="A349" s="45"/>
      <c r="B349" s="70">
        <v>75</v>
      </c>
      <c r="C349" s="47" t="s">
        <v>169</v>
      </c>
      <c r="D349" s="43"/>
      <c r="E349" s="42"/>
      <c r="F349" s="42"/>
      <c r="G349" s="42"/>
      <c r="H349" s="120"/>
      <c r="I349" s="120"/>
      <c r="J349" s="42"/>
      <c r="K349" s="42"/>
      <c r="L349" s="42"/>
    </row>
    <row r="350" spans="1:12">
      <c r="A350" s="45"/>
      <c r="B350" s="70">
        <v>44</v>
      </c>
      <c r="C350" s="47" t="s">
        <v>18</v>
      </c>
      <c r="D350" s="51"/>
      <c r="E350" s="49"/>
      <c r="F350" s="49"/>
      <c r="G350" s="49"/>
      <c r="H350" s="122"/>
      <c r="I350" s="122"/>
      <c r="J350" s="49"/>
      <c r="K350" s="49"/>
      <c r="L350" s="49"/>
    </row>
    <row r="351" spans="1:12" ht="13.35" customHeight="1">
      <c r="A351" s="45"/>
      <c r="B351" s="70" t="s">
        <v>170</v>
      </c>
      <c r="C351" s="47" t="s">
        <v>20</v>
      </c>
      <c r="D351" s="51">
        <v>2287</v>
      </c>
      <c r="E351" s="58">
        <v>0</v>
      </c>
      <c r="F351" s="51">
        <v>2803</v>
      </c>
      <c r="G351" s="58">
        <v>0</v>
      </c>
      <c r="H351" s="51">
        <v>2803</v>
      </c>
      <c r="I351" s="58">
        <v>0</v>
      </c>
      <c r="J351" s="51">
        <v>3102</v>
      </c>
      <c r="K351" s="58">
        <v>0</v>
      </c>
      <c r="L351" s="51">
        <f>SUM(J351:K351)</f>
        <v>3102</v>
      </c>
    </row>
    <row r="352" spans="1:12" ht="25.5">
      <c r="B352" s="41" t="s">
        <v>171</v>
      </c>
      <c r="C352" s="39" t="s">
        <v>214</v>
      </c>
      <c r="D352" s="155">
        <v>3677</v>
      </c>
      <c r="E352" s="58">
        <v>0</v>
      </c>
      <c r="F352" s="49">
        <v>10000</v>
      </c>
      <c r="G352" s="58">
        <v>0</v>
      </c>
      <c r="H352" s="49">
        <v>10000</v>
      </c>
      <c r="I352" s="58">
        <v>0</v>
      </c>
      <c r="J352" s="58">
        <v>0</v>
      </c>
      <c r="K352" s="58">
        <v>0</v>
      </c>
      <c r="L352" s="58">
        <f>SUM(J352:K352)</f>
        <v>0</v>
      </c>
    </row>
    <row r="353" spans="1:12" ht="38.25">
      <c r="B353" s="152" t="s">
        <v>296</v>
      </c>
      <c r="C353" s="116" t="s">
        <v>270</v>
      </c>
      <c r="D353" s="43">
        <v>698</v>
      </c>
      <c r="E353" s="58">
        <v>0</v>
      </c>
      <c r="F353" s="51">
        <v>857</v>
      </c>
      <c r="G353" s="58">
        <v>0</v>
      </c>
      <c r="H353" s="51">
        <v>857</v>
      </c>
      <c r="I353" s="58">
        <v>0</v>
      </c>
      <c r="J353" s="58">
        <v>0</v>
      </c>
      <c r="K353" s="58">
        <v>0</v>
      </c>
      <c r="L353" s="58">
        <f>SUM(J353:K353)</f>
        <v>0</v>
      </c>
    </row>
    <row r="354" spans="1:12" ht="13.35" customHeight="1">
      <c r="A354" s="45" t="s">
        <v>14</v>
      </c>
      <c r="B354" s="70">
        <v>44</v>
      </c>
      <c r="C354" s="47" t="s">
        <v>18</v>
      </c>
      <c r="D354" s="48">
        <f t="shared" ref="D354:L354" si="66">SUM(D351:D353)</f>
        <v>6662</v>
      </c>
      <c r="E354" s="69">
        <f t="shared" si="66"/>
        <v>0</v>
      </c>
      <c r="F354" s="68">
        <f t="shared" si="66"/>
        <v>13660</v>
      </c>
      <c r="G354" s="69">
        <f t="shared" si="66"/>
        <v>0</v>
      </c>
      <c r="H354" s="68">
        <f t="shared" si="66"/>
        <v>13660</v>
      </c>
      <c r="I354" s="69">
        <f t="shared" si="66"/>
        <v>0</v>
      </c>
      <c r="J354" s="48">
        <f t="shared" si="66"/>
        <v>3102</v>
      </c>
      <c r="K354" s="69">
        <f t="shared" si="66"/>
        <v>0</v>
      </c>
      <c r="L354" s="48">
        <f t="shared" si="66"/>
        <v>3102</v>
      </c>
    </row>
    <row r="355" spans="1:12" ht="13.35" customHeight="1">
      <c r="A355" s="45" t="s">
        <v>14</v>
      </c>
      <c r="B355" s="70">
        <v>75</v>
      </c>
      <c r="C355" s="47" t="s">
        <v>169</v>
      </c>
      <c r="D355" s="48">
        <f t="shared" ref="D355:L355" si="67">D354</f>
        <v>6662</v>
      </c>
      <c r="E355" s="69">
        <f t="shared" si="67"/>
        <v>0</v>
      </c>
      <c r="F355" s="68">
        <f t="shared" si="67"/>
        <v>13660</v>
      </c>
      <c r="G355" s="69">
        <f t="shared" si="67"/>
        <v>0</v>
      </c>
      <c r="H355" s="68">
        <f t="shared" si="67"/>
        <v>13660</v>
      </c>
      <c r="I355" s="69">
        <f t="shared" si="67"/>
        <v>0</v>
      </c>
      <c r="J355" s="48">
        <f t="shared" si="67"/>
        <v>3102</v>
      </c>
      <c r="K355" s="69">
        <f t="shared" si="67"/>
        <v>0</v>
      </c>
      <c r="L355" s="48">
        <f t="shared" si="67"/>
        <v>3102</v>
      </c>
    </row>
    <row r="356" spans="1:12" ht="25.5">
      <c r="A356" s="45" t="s">
        <v>14</v>
      </c>
      <c r="B356" s="72">
        <v>0.113</v>
      </c>
      <c r="C356" s="62" t="s">
        <v>231</v>
      </c>
      <c r="D356" s="48">
        <f t="shared" ref="D356:L356" si="68">D355+D347</f>
        <v>6662</v>
      </c>
      <c r="E356" s="69">
        <f t="shared" si="68"/>
        <v>0</v>
      </c>
      <c r="F356" s="48">
        <f t="shared" si="68"/>
        <v>13660</v>
      </c>
      <c r="G356" s="69">
        <f t="shared" si="68"/>
        <v>0</v>
      </c>
      <c r="H356" s="48">
        <f t="shared" si="68"/>
        <v>13660</v>
      </c>
      <c r="I356" s="69">
        <f t="shared" si="68"/>
        <v>0</v>
      </c>
      <c r="J356" s="48">
        <f t="shared" si="68"/>
        <v>4189</v>
      </c>
      <c r="K356" s="69">
        <f t="shared" si="68"/>
        <v>0</v>
      </c>
      <c r="L356" s="48">
        <f t="shared" si="68"/>
        <v>4189</v>
      </c>
    </row>
    <row r="357" spans="1:12">
      <c r="A357" s="45"/>
      <c r="B357" s="72"/>
      <c r="C357" s="62"/>
      <c r="D357" s="51"/>
      <c r="E357" s="58"/>
      <c r="F357" s="49"/>
      <c r="G357" s="58"/>
      <c r="H357" s="49"/>
      <c r="I357" s="58"/>
      <c r="J357" s="49"/>
      <c r="K357" s="58"/>
      <c r="L357" s="49"/>
    </row>
    <row r="358" spans="1:12" ht="13.35" customHeight="1">
      <c r="A358" s="45"/>
      <c r="B358" s="77">
        <v>0.8</v>
      </c>
      <c r="C358" s="62" t="s">
        <v>172</v>
      </c>
      <c r="D358" s="43"/>
      <c r="E358" s="42"/>
      <c r="F358" s="42"/>
      <c r="G358" s="42"/>
      <c r="H358" s="120"/>
      <c r="I358" s="120"/>
      <c r="J358" s="42"/>
      <c r="K358" s="42"/>
      <c r="L358" s="42"/>
    </row>
    <row r="359" spans="1:12" ht="13.35" customHeight="1">
      <c r="A359" s="45"/>
      <c r="B359" s="63">
        <v>76</v>
      </c>
      <c r="C359" s="47" t="s">
        <v>229</v>
      </c>
      <c r="D359" s="51"/>
      <c r="E359" s="49"/>
      <c r="F359" s="49"/>
      <c r="G359" s="49"/>
      <c r="H359" s="122"/>
      <c r="I359" s="122"/>
      <c r="J359" s="49"/>
      <c r="K359" s="49"/>
      <c r="L359" s="49"/>
    </row>
    <row r="360" spans="1:12" ht="13.35" customHeight="1">
      <c r="A360" s="53"/>
      <c r="B360" s="140" t="s">
        <v>173</v>
      </c>
      <c r="C360" s="54" t="s">
        <v>56</v>
      </c>
      <c r="D360" s="56">
        <v>0</v>
      </c>
      <c r="E360" s="56">
        <v>0</v>
      </c>
      <c r="F360" s="56">
        <v>0</v>
      </c>
      <c r="G360" s="55">
        <v>4</v>
      </c>
      <c r="H360" s="56">
        <v>0</v>
      </c>
      <c r="I360" s="55">
        <v>4</v>
      </c>
      <c r="J360" s="56">
        <v>0</v>
      </c>
      <c r="K360" s="55">
        <v>4</v>
      </c>
      <c r="L360" s="55">
        <f>SUM(J360:K360)</f>
        <v>4</v>
      </c>
    </row>
    <row r="361" spans="1:12">
      <c r="A361" s="45" t="s">
        <v>14</v>
      </c>
      <c r="B361" s="63">
        <v>76</v>
      </c>
      <c r="C361" s="47" t="s">
        <v>230</v>
      </c>
      <c r="D361" s="56">
        <f t="shared" ref="D361:L362" si="69">D360</f>
        <v>0</v>
      </c>
      <c r="E361" s="56">
        <f t="shared" si="69"/>
        <v>0</v>
      </c>
      <c r="F361" s="56">
        <f t="shared" si="69"/>
        <v>0</v>
      </c>
      <c r="G361" s="66">
        <f t="shared" si="69"/>
        <v>4</v>
      </c>
      <c r="H361" s="56">
        <f t="shared" si="69"/>
        <v>0</v>
      </c>
      <c r="I361" s="66">
        <f t="shared" si="69"/>
        <v>4</v>
      </c>
      <c r="J361" s="56">
        <f t="shared" si="69"/>
        <v>0</v>
      </c>
      <c r="K361" s="66">
        <f t="shared" si="69"/>
        <v>4</v>
      </c>
      <c r="L361" s="66">
        <f t="shared" si="69"/>
        <v>4</v>
      </c>
    </row>
    <row r="362" spans="1:12">
      <c r="A362" s="5" t="s">
        <v>14</v>
      </c>
      <c r="B362" s="77">
        <v>0.8</v>
      </c>
      <c r="C362" s="33" t="s">
        <v>172</v>
      </c>
      <c r="D362" s="69">
        <f t="shared" si="69"/>
        <v>0</v>
      </c>
      <c r="E362" s="69">
        <f t="shared" si="69"/>
        <v>0</v>
      </c>
      <c r="F362" s="69">
        <f t="shared" si="69"/>
        <v>0</v>
      </c>
      <c r="G362" s="48">
        <f t="shared" si="69"/>
        <v>4</v>
      </c>
      <c r="H362" s="69">
        <f t="shared" si="69"/>
        <v>0</v>
      </c>
      <c r="I362" s="48">
        <f t="shared" si="69"/>
        <v>4</v>
      </c>
      <c r="J362" s="69">
        <f t="shared" si="69"/>
        <v>0</v>
      </c>
      <c r="K362" s="48">
        <f t="shared" si="69"/>
        <v>4</v>
      </c>
      <c r="L362" s="48">
        <f t="shared" si="69"/>
        <v>4</v>
      </c>
    </row>
    <row r="363" spans="1:12">
      <c r="A363" s="74" t="s">
        <v>14</v>
      </c>
      <c r="B363" s="73">
        <v>2403</v>
      </c>
      <c r="C363" s="62" t="s">
        <v>2</v>
      </c>
      <c r="D363" s="48">
        <f t="shared" ref="D363:L363" si="70">D362+D356+D341+D319+D276+D255+D226+D208+D171+D58+D119</f>
        <v>107552</v>
      </c>
      <c r="E363" s="68">
        <f t="shared" si="70"/>
        <v>185195</v>
      </c>
      <c r="F363" s="68">
        <f t="shared" si="70"/>
        <v>142859</v>
      </c>
      <c r="G363" s="68">
        <f t="shared" si="70"/>
        <v>211256</v>
      </c>
      <c r="H363" s="68">
        <f t="shared" si="70"/>
        <v>142859</v>
      </c>
      <c r="I363" s="68">
        <f t="shared" si="70"/>
        <v>211256</v>
      </c>
      <c r="J363" s="48">
        <f t="shared" si="70"/>
        <v>127270</v>
      </c>
      <c r="K363" s="68">
        <f t="shared" si="70"/>
        <v>224338</v>
      </c>
      <c r="L363" s="68">
        <f t="shared" si="70"/>
        <v>351608</v>
      </c>
    </row>
    <row r="364" spans="1:12" ht="11.1" customHeight="1">
      <c r="A364" s="74"/>
      <c r="B364" s="73"/>
      <c r="C364" s="62"/>
      <c r="D364" s="51"/>
      <c r="E364" s="49"/>
      <c r="F364" s="49"/>
      <c r="G364" s="49"/>
      <c r="H364" s="122"/>
      <c r="I364" s="122"/>
      <c r="J364" s="49"/>
      <c r="K364" s="49"/>
      <c r="L364" s="49"/>
    </row>
    <row r="365" spans="1:12">
      <c r="A365" s="5" t="s">
        <v>16</v>
      </c>
      <c r="B365" s="35">
        <v>2404</v>
      </c>
      <c r="C365" s="33" t="s">
        <v>3</v>
      </c>
      <c r="D365" s="43"/>
      <c r="E365" s="42"/>
      <c r="F365" s="42"/>
      <c r="G365" s="42"/>
      <c r="H365" s="120"/>
      <c r="I365" s="120"/>
      <c r="J365" s="42"/>
      <c r="K365" s="42"/>
      <c r="L365" s="42"/>
    </row>
    <row r="366" spans="1:12">
      <c r="B366" s="77">
        <v>1E-3</v>
      </c>
      <c r="C366" s="37" t="s">
        <v>184</v>
      </c>
      <c r="D366" s="43"/>
      <c r="E366" s="42"/>
      <c r="F366" s="42"/>
      <c r="G366" s="42"/>
      <c r="H366" s="120"/>
      <c r="I366" s="120"/>
      <c r="J366" s="42"/>
      <c r="K366" s="42"/>
      <c r="L366" s="42"/>
    </row>
    <row r="367" spans="1:12">
      <c r="A367" s="45"/>
      <c r="B367" s="70">
        <v>60</v>
      </c>
      <c r="C367" s="47" t="s">
        <v>17</v>
      </c>
      <c r="D367" s="51"/>
      <c r="E367" s="49"/>
      <c r="F367" s="49"/>
      <c r="G367" s="49"/>
      <c r="H367" s="122"/>
      <c r="I367" s="122"/>
      <c r="J367" s="49"/>
      <c r="K367" s="49"/>
      <c r="L367" s="49"/>
    </row>
    <row r="368" spans="1:12">
      <c r="A368" s="45"/>
      <c r="B368" s="70">
        <v>44</v>
      </c>
      <c r="C368" s="47" t="s">
        <v>18</v>
      </c>
      <c r="D368" s="51"/>
      <c r="E368" s="49"/>
      <c r="F368" s="49"/>
      <c r="G368" s="49"/>
      <c r="H368" s="122"/>
      <c r="I368" s="122"/>
      <c r="J368" s="49"/>
      <c r="K368" s="49"/>
      <c r="L368" s="49"/>
    </row>
    <row r="369" spans="1:12">
      <c r="A369" s="45"/>
      <c r="B369" s="50" t="s">
        <v>19</v>
      </c>
      <c r="C369" s="47" t="s">
        <v>20</v>
      </c>
      <c r="D369" s="51">
        <v>3059</v>
      </c>
      <c r="E369" s="51">
        <v>1983</v>
      </c>
      <c r="F369" s="51">
        <v>4414</v>
      </c>
      <c r="G369" s="49">
        <v>1995</v>
      </c>
      <c r="H369" s="49">
        <v>4414</v>
      </c>
      <c r="I369" s="49">
        <v>1995</v>
      </c>
      <c r="J369" s="51">
        <v>5084</v>
      </c>
      <c r="K369" s="49">
        <v>2465</v>
      </c>
      <c r="L369" s="49">
        <f>SUM(J369:K369)</f>
        <v>7549</v>
      </c>
    </row>
    <row r="370" spans="1:12">
      <c r="A370" s="45"/>
      <c r="B370" s="50" t="s">
        <v>174</v>
      </c>
      <c r="C370" s="47" t="s">
        <v>52</v>
      </c>
      <c r="D370" s="51">
        <v>749</v>
      </c>
      <c r="E370" s="58">
        <v>0</v>
      </c>
      <c r="F370" s="51">
        <v>1377</v>
      </c>
      <c r="G370" s="58">
        <v>0</v>
      </c>
      <c r="H370" s="49">
        <v>1377</v>
      </c>
      <c r="I370" s="58">
        <v>0</v>
      </c>
      <c r="J370" s="51">
        <v>2400</v>
      </c>
      <c r="K370" s="58">
        <v>0</v>
      </c>
      <c r="L370" s="51">
        <f>SUM(J370:K370)</f>
        <v>2400</v>
      </c>
    </row>
    <row r="371" spans="1:12">
      <c r="A371" s="45" t="s">
        <v>14</v>
      </c>
      <c r="B371" s="70">
        <v>44</v>
      </c>
      <c r="C371" s="47" t="s">
        <v>18</v>
      </c>
      <c r="D371" s="48">
        <f t="shared" ref="D371:L371" si="71">SUM(D369:D370)</f>
        <v>3808</v>
      </c>
      <c r="E371" s="48">
        <f t="shared" si="71"/>
        <v>1983</v>
      </c>
      <c r="F371" s="48">
        <f t="shared" si="71"/>
        <v>5791</v>
      </c>
      <c r="G371" s="48">
        <f t="shared" si="71"/>
        <v>1995</v>
      </c>
      <c r="H371" s="48">
        <f t="shared" si="71"/>
        <v>5791</v>
      </c>
      <c r="I371" s="48">
        <f t="shared" si="71"/>
        <v>1995</v>
      </c>
      <c r="J371" s="48">
        <f t="shared" si="71"/>
        <v>7484</v>
      </c>
      <c r="K371" s="48">
        <f t="shared" si="71"/>
        <v>2465</v>
      </c>
      <c r="L371" s="48">
        <f t="shared" si="71"/>
        <v>9949</v>
      </c>
    </row>
    <row r="372" spans="1:12" ht="11.1" customHeight="1">
      <c r="A372" s="45"/>
      <c r="B372" s="50"/>
      <c r="C372" s="47"/>
      <c r="D372" s="43"/>
      <c r="E372" s="42"/>
      <c r="F372" s="42"/>
      <c r="G372" s="42"/>
      <c r="H372" s="120"/>
      <c r="I372" s="120"/>
      <c r="J372" s="42"/>
      <c r="K372" s="42"/>
      <c r="L372" s="42"/>
    </row>
    <row r="373" spans="1:12">
      <c r="A373" s="45"/>
      <c r="B373" s="70">
        <v>45</v>
      </c>
      <c r="C373" s="47" t="s">
        <v>29</v>
      </c>
      <c r="D373" s="43"/>
      <c r="E373" s="42"/>
      <c r="F373" s="42"/>
      <c r="G373" s="42"/>
      <c r="H373" s="120"/>
      <c r="I373" s="120"/>
      <c r="J373" s="42"/>
      <c r="K373" s="42"/>
      <c r="L373" s="42"/>
    </row>
    <row r="374" spans="1:12">
      <c r="A374" s="45"/>
      <c r="B374" s="50" t="s">
        <v>30</v>
      </c>
      <c r="C374" s="47" t="s">
        <v>20</v>
      </c>
      <c r="D374" s="44">
        <v>0</v>
      </c>
      <c r="E374" s="42">
        <v>3018</v>
      </c>
      <c r="F374" s="44">
        <v>0</v>
      </c>
      <c r="G374" s="42">
        <v>3529</v>
      </c>
      <c r="H374" s="44">
        <v>0</v>
      </c>
      <c r="I374" s="42">
        <v>3529</v>
      </c>
      <c r="J374" s="44">
        <v>0</v>
      </c>
      <c r="K374" s="42">
        <v>3885</v>
      </c>
      <c r="L374" s="42">
        <f>SUM(J374:K374)</f>
        <v>3885</v>
      </c>
    </row>
    <row r="375" spans="1:12">
      <c r="A375" s="45" t="s">
        <v>14</v>
      </c>
      <c r="B375" s="70">
        <v>45</v>
      </c>
      <c r="C375" s="47" t="s">
        <v>29</v>
      </c>
      <c r="D375" s="69">
        <f t="shared" ref="D375:L375" si="72">SUM(D374:D374)</f>
        <v>0</v>
      </c>
      <c r="E375" s="48">
        <f t="shared" si="72"/>
        <v>3018</v>
      </c>
      <c r="F375" s="69">
        <f t="shared" si="72"/>
        <v>0</v>
      </c>
      <c r="G375" s="48">
        <f t="shared" si="72"/>
        <v>3529</v>
      </c>
      <c r="H375" s="69">
        <f t="shared" si="72"/>
        <v>0</v>
      </c>
      <c r="I375" s="48">
        <f t="shared" si="72"/>
        <v>3529</v>
      </c>
      <c r="J375" s="69">
        <f t="shared" si="72"/>
        <v>0</v>
      </c>
      <c r="K375" s="48">
        <f t="shared" si="72"/>
        <v>3885</v>
      </c>
      <c r="L375" s="48">
        <f t="shared" si="72"/>
        <v>3885</v>
      </c>
    </row>
    <row r="376" spans="1:12" ht="11.1" customHeight="1">
      <c r="A376" s="45"/>
      <c r="B376" s="50"/>
      <c r="C376" s="79"/>
      <c r="D376" s="43"/>
      <c r="E376" s="42"/>
      <c r="F376" s="42"/>
      <c r="G376" s="42"/>
      <c r="H376" s="120"/>
      <c r="I376" s="120"/>
      <c r="J376" s="42"/>
      <c r="K376" s="42"/>
      <c r="L376" s="42"/>
    </row>
    <row r="377" spans="1:12">
      <c r="A377" s="45"/>
      <c r="B377" s="70">
        <v>47</v>
      </c>
      <c r="C377" s="47" t="s">
        <v>38</v>
      </c>
      <c r="D377" s="43"/>
      <c r="E377" s="42"/>
      <c r="F377" s="42"/>
      <c r="G377" s="42"/>
      <c r="H377" s="120"/>
      <c r="I377" s="120"/>
      <c r="J377" s="42"/>
      <c r="K377" s="42"/>
      <c r="L377" s="42"/>
    </row>
    <row r="378" spans="1:12">
      <c r="A378" s="45"/>
      <c r="B378" s="50" t="s">
        <v>39</v>
      </c>
      <c r="C378" s="47" t="s">
        <v>20</v>
      </c>
      <c r="D378" s="51">
        <v>2743</v>
      </c>
      <c r="E378" s="58">
        <v>0</v>
      </c>
      <c r="F378" s="51">
        <v>3586</v>
      </c>
      <c r="G378" s="58">
        <v>0</v>
      </c>
      <c r="H378" s="49">
        <v>3586</v>
      </c>
      <c r="I378" s="58">
        <v>0</v>
      </c>
      <c r="J378" s="51">
        <v>4116</v>
      </c>
      <c r="K378" s="58">
        <v>0</v>
      </c>
      <c r="L378" s="51">
        <f>SUM(J378:K378)</f>
        <v>4116</v>
      </c>
    </row>
    <row r="379" spans="1:12">
      <c r="A379" s="45"/>
      <c r="B379" s="50" t="s">
        <v>175</v>
      </c>
      <c r="C379" s="47" t="s">
        <v>52</v>
      </c>
      <c r="D379" s="51">
        <v>398</v>
      </c>
      <c r="E379" s="58">
        <v>0</v>
      </c>
      <c r="F379" s="51">
        <v>1123</v>
      </c>
      <c r="G379" s="58">
        <v>0</v>
      </c>
      <c r="H379" s="49">
        <v>1123</v>
      </c>
      <c r="I379" s="58">
        <v>0</v>
      </c>
      <c r="J379" s="51">
        <v>600</v>
      </c>
      <c r="K379" s="58">
        <v>0</v>
      </c>
      <c r="L379" s="51">
        <f>SUM(J379:K379)</f>
        <v>600</v>
      </c>
    </row>
    <row r="380" spans="1:12">
      <c r="A380" s="45" t="s">
        <v>14</v>
      </c>
      <c r="B380" s="70">
        <v>47</v>
      </c>
      <c r="C380" s="47" t="s">
        <v>38</v>
      </c>
      <c r="D380" s="48">
        <f t="shared" ref="D380:L380" si="73">SUM(D378:D379)</f>
        <v>3141</v>
      </c>
      <c r="E380" s="69">
        <f t="shared" si="73"/>
        <v>0</v>
      </c>
      <c r="F380" s="48">
        <f t="shared" si="73"/>
        <v>4709</v>
      </c>
      <c r="G380" s="69">
        <f t="shared" si="73"/>
        <v>0</v>
      </c>
      <c r="H380" s="48">
        <f t="shared" si="73"/>
        <v>4709</v>
      </c>
      <c r="I380" s="69">
        <f t="shared" si="73"/>
        <v>0</v>
      </c>
      <c r="J380" s="48">
        <f t="shared" si="73"/>
        <v>4716</v>
      </c>
      <c r="K380" s="69">
        <f t="shared" si="73"/>
        <v>0</v>
      </c>
      <c r="L380" s="48">
        <f t="shared" si="73"/>
        <v>4716</v>
      </c>
    </row>
    <row r="381" spans="1:12">
      <c r="A381" s="45" t="s">
        <v>14</v>
      </c>
      <c r="B381" s="70">
        <v>60</v>
      </c>
      <c r="C381" s="47" t="s">
        <v>17</v>
      </c>
      <c r="D381" s="48">
        <f t="shared" ref="D381:L381" si="74">D380+D375+D371+D367</f>
        <v>6949</v>
      </c>
      <c r="E381" s="48">
        <f t="shared" si="74"/>
        <v>5001</v>
      </c>
      <c r="F381" s="48">
        <f t="shared" si="74"/>
        <v>10500</v>
      </c>
      <c r="G381" s="48">
        <f t="shared" si="74"/>
        <v>5524</v>
      </c>
      <c r="H381" s="48">
        <f t="shared" si="74"/>
        <v>10500</v>
      </c>
      <c r="I381" s="48">
        <f t="shared" si="74"/>
        <v>5524</v>
      </c>
      <c r="J381" s="48">
        <f t="shared" si="74"/>
        <v>12200</v>
      </c>
      <c r="K381" s="48">
        <f t="shared" si="74"/>
        <v>6350</v>
      </c>
      <c r="L381" s="48">
        <f t="shared" si="74"/>
        <v>18550</v>
      </c>
    </row>
    <row r="382" spans="1:12">
      <c r="A382" s="45" t="s">
        <v>14</v>
      </c>
      <c r="B382" s="77">
        <v>1E-3</v>
      </c>
      <c r="C382" s="60" t="s">
        <v>184</v>
      </c>
      <c r="D382" s="66">
        <f t="shared" ref="D382:L382" si="75">D381</f>
        <v>6949</v>
      </c>
      <c r="E382" s="66">
        <f t="shared" si="75"/>
        <v>5001</v>
      </c>
      <c r="F382" s="66">
        <f t="shared" si="75"/>
        <v>10500</v>
      </c>
      <c r="G382" s="66">
        <f t="shared" si="75"/>
        <v>5524</v>
      </c>
      <c r="H382" s="66">
        <f t="shared" si="75"/>
        <v>10500</v>
      </c>
      <c r="I382" s="66">
        <f t="shared" si="75"/>
        <v>5524</v>
      </c>
      <c r="J382" s="66">
        <f t="shared" si="75"/>
        <v>12200</v>
      </c>
      <c r="K382" s="66">
        <f t="shared" si="75"/>
        <v>6350</v>
      </c>
      <c r="L382" s="66">
        <f t="shared" si="75"/>
        <v>18550</v>
      </c>
    </row>
    <row r="383" spans="1:12" ht="11.1" customHeight="1">
      <c r="A383" s="45"/>
      <c r="B383" s="77"/>
      <c r="C383" s="60"/>
      <c r="D383" s="51"/>
      <c r="E383" s="51"/>
      <c r="F383" s="51"/>
      <c r="G383" s="51"/>
      <c r="H383" s="51"/>
      <c r="I383" s="51"/>
      <c r="J383" s="51"/>
      <c r="K383" s="51"/>
      <c r="L383" s="51"/>
    </row>
    <row r="384" spans="1:12">
      <c r="B384" s="77">
        <v>0.10199999999999999</v>
      </c>
      <c r="C384" s="33" t="s">
        <v>176</v>
      </c>
      <c r="D384" s="51"/>
      <c r="E384" s="49"/>
      <c r="F384" s="49"/>
      <c r="G384" s="49"/>
      <c r="H384" s="122"/>
      <c r="I384" s="122"/>
      <c r="J384" s="49"/>
      <c r="K384" s="49"/>
      <c r="L384" s="49"/>
    </row>
    <row r="385" spans="1:12">
      <c r="B385" s="6">
        <v>62</v>
      </c>
      <c r="C385" s="39" t="s">
        <v>177</v>
      </c>
      <c r="D385" s="51"/>
      <c r="E385" s="49"/>
      <c r="F385" s="49"/>
      <c r="G385" s="49"/>
      <c r="H385" s="122"/>
      <c r="I385" s="122"/>
      <c r="J385" s="49"/>
      <c r="K385" s="49"/>
      <c r="L385" s="49"/>
    </row>
    <row r="386" spans="1:12">
      <c r="B386" s="6" t="s">
        <v>210</v>
      </c>
      <c r="C386" s="39" t="s">
        <v>209</v>
      </c>
      <c r="D386" s="51">
        <v>17994</v>
      </c>
      <c r="E386" s="58">
        <v>0</v>
      </c>
      <c r="F386" s="51">
        <v>6611</v>
      </c>
      <c r="G386" s="58">
        <v>0</v>
      </c>
      <c r="H386" s="49">
        <v>6611</v>
      </c>
      <c r="I386" s="58">
        <v>0</v>
      </c>
      <c r="J386" s="58">
        <v>0</v>
      </c>
      <c r="K386" s="58">
        <v>0</v>
      </c>
      <c r="L386" s="58">
        <f>SUM(J386:K386)</f>
        <v>0</v>
      </c>
    </row>
    <row r="387" spans="1:12">
      <c r="B387" s="6" t="s">
        <v>73</v>
      </c>
      <c r="C387" s="39" t="s">
        <v>315</v>
      </c>
      <c r="D387" s="56">
        <v>0</v>
      </c>
      <c r="E387" s="44">
        <v>0</v>
      </c>
      <c r="F387" s="66">
        <v>2000</v>
      </c>
      <c r="G387" s="44">
        <v>0</v>
      </c>
      <c r="H387" s="66">
        <v>2000</v>
      </c>
      <c r="I387" s="44">
        <v>0</v>
      </c>
      <c r="J387" s="66">
        <v>2000</v>
      </c>
      <c r="K387" s="44">
        <v>0</v>
      </c>
      <c r="L387" s="43">
        <f>SUM(J387:K387)</f>
        <v>2000</v>
      </c>
    </row>
    <row r="388" spans="1:12">
      <c r="A388" s="45" t="s">
        <v>14</v>
      </c>
      <c r="B388" s="63">
        <v>62</v>
      </c>
      <c r="C388" s="47" t="s">
        <v>177</v>
      </c>
      <c r="D388" s="48">
        <f t="shared" ref="D388:K388" si="76">SUM(D386:D387)</f>
        <v>17994</v>
      </c>
      <c r="E388" s="69">
        <f t="shared" si="76"/>
        <v>0</v>
      </c>
      <c r="F388" s="48">
        <f t="shared" si="76"/>
        <v>8611</v>
      </c>
      <c r="G388" s="69">
        <f t="shared" si="76"/>
        <v>0</v>
      </c>
      <c r="H388" s="48">
        <f t="shared" si="76"/>
        <v>8611</v>
      </c>
      <c r="I388" s="69">
        <f t="shared" si="76"/>
        <v>0</v>
      </c>
      <c r="J388" s="48">
        <f>SUM(J386:J387)</f>
        <v>2000</v>
      </c>
      <c r="K388" s="69">
        <f t="shared" si="76"/>
        <v>0</v>
      </c>
      <c r="L388" s="48">
        <f>SUM(L386:L387)</f>
        <v>2000</v>
      </c>
    </row>
    <row r="389" spans="1:12">
      <c r="A389" s="45" t="s">
        <v>14</v>
      </c>
      <c r="B389" s="77">
        <v>0.10199999999999999</v>
      </c>
      <c r="C389" s="62" t="s">
        <v>176</v>
      </c>
      <c r="D389" s="48">
        <f>D388</f>
        <v>17994</v>
      </c>
      <c r="E389" s="69">
        <f t="shared" ref="E389:L389" si="77">E388</f>
        <v>0</v>
      </c>
      <c r="F389" s="48">
        <f t="shared" si="77"/>
        <v>8611</v>
      </c>
      <c r="G389" s="69">
        <f t="shared" si="77"/>
        <v>0</v>
      </c>
      <c r="H389" s="48">
        <f t="shared" si="77"/>
        <v>8611</v>
      </c>
      <c r="I389" s="69">
        <f t="shared" si="77"/>
        <v>0</v>
      </c>
      <c r="J389" s="48">
        <f t="shared" si="77"/>
        <v>2000</v>
      </c>
      <c r="K389" s="69">
        <f t="shared" si="77"/>
        <v>0</v>
      </c>
      <c r="L389" s="48">
        <f t="shared" si="77"/>
        <v>2000</v>
      </c>
    </row>
    <row r="390" spans="1:12">
      <c r="A390" s="45" t="s">
        <v>14</v>
      </c>
      <c r="B390" s="73">
        <v>2404</v>
      </c>
      <c r="C390" s="62" t="s">
        <v>3</v>
      </c>
      <c r="D390" s="48">
        <f t="shared" ref="D390:L390" si="78">D382+D388</f>
        <v>24943</v>
      </c>
      <c r="E390" s="68">
        <f t="shared" si="78"/>
        <v>5001</v>
      </c>
      <c r="F390" s="68">
        <f t="shared" si="78"/>
        <v>19111</v>
      </c>
      <c r="G390" s="68">
        <f t="shared" si="78"/>
        <v>5524</v>
      </c>
      <c r="H390" s="68">
        <f t="shared" si="78"/>
        <v>19111</v>
      </c>
      <c r="I390" s="68">
        <f t="shared" si="78"/>
        <v>5524</v>
      </c>
      <c r="J390" s="48">
        <f t="shared" si="78"/>
        <v>14200</v>
      </c>
      <c r="K390" s="68">
        <f>K382+K388</f>
        <v>6350</v>
      </c>
      <c r="L390" s="68">
        <f t="shared" si="78"/>
        <v>20550</v>
      </c>
    </row>
    <row r="391" spans="1:12" ht="11.1" customHeight="1">
      <c r="A391" s="45"/>
      <c r="B391" s="73"/>
      <c r="C391" s="47"/>
      <c r="D391" s="51"/>
      <c r="E391" s="49"/>
      <c r="F391" s="49"/>
      <c r="G391" s="49"/>
      <c r="H391" s="122"/>
      <c r="I391" s="122"/>
      <c r="J391" s="49"/>
      <c r="K391" s="49"/>
      <c r="L391" s="49"/>
    </row>
    <row r="392" spans="1:12">
      <c r="A392" s="11" t="s">
        <v>16</v>
      </c>
      <c r="B392" s="81">
        <v>2405</v>
      </c>
      <c r="C392" s="82" t="s">
        <v>178</v>
      </c>
      <c r="D392" s="144"/>
      <c r="E392" s="78"/>
      <c r="F392" s="83"/>
      <c r="G392" s="83"/>
      <c r="H392" s="124"/>
      <c r="I392" s="124"/>
      <c r="J392" s="83"/>
      <c r="K392" s="83"/>
      <c r="L392" s="83"/>
    </row>
    <row r="393" spans="1:12">
      <c r="A393" s="89"/>
      <c r="B393" s="93">
        <v>1E-3</v>
      </c>
      <c r="C393" s="60" t="s">
        <v>184</v>
      </c>
      <c r="D393" s="145"/>
      <c r="E393" s="138"/>
      <c r="F393" s="138"/>
      <c r="G393" s="138"/>
      <c r="H393" s="139"/>
      <c r="I393" s="139"/>
      <c r="J393" s="138"/>
      <c r="K393" s="138"/>
      <c r="L393" s="138"/>
    </row>
    <row r="394" spans="1:12">
      <c r="A394" s="89"/>
      <c r="B394" s="90">
        <v>60</v>
      </c>
      <c r="C394" s="91" t="s">
        <v>179</v>
      </c>
      <c r="D394" s="145"/>
      <c r="E394" s="138"/>
      <c r="F394" s="138"/>
      <c r="G394" s="138"/>
      <c r="H394" s="139"/>
      <c r="I394" s="139"/>
      <c r="J394" s="138"/>
      <c r="K394" s="138"/>
      <c r="L394" s="138"/>
    </row>
    <row r="395" spans="1:12">
      <c r="A395" s="87"/>
      <c r="B395" s="141" t="s">
        <v>180</v>
      </c>
      <c r="C395" s="88" t="s">
        <v>20</v>
      </c>
      <c r="D395" s="56">
        <v>0</v>
      </c>
      <c r="E395" s="129">
        <v>8078</v>
      </c>
      <c r="F395" s="56">
        <v>0</v>
      </c>
      <c r="G395" s="129">
        <v>9205</v>
      </c>
      <c r="H395" s="56">
        <v>0</v>
      </c>
      <c r="I395" s="129">
        <v>9205</v>
      </c>
      <c r="J395" s="56">
        <v>0</v>
      </c>
      <c r="K395" s="129">
        <v>12374</v>
      </c>
      <c r="L395" s="129">
        <f>SUM(J395:K395)</f>
        <v>12374</v>
      </c>
    </row>
    <row r="396" spans="1:12">
      <c r="A396" s="89"/>
      <c r="B396" s="96" t="s">
        <v>181</v>
      </c>
      <c r="C396" s="91" t="s">
        <v>22</v>
      </c>
      <c r="D396" s="58">
        <v>0</v>
      </c>
      <c r="E396" s="51">
        <v>23</v>
      </c>
      <c r="F396" s="58">
        <v>0</v>
      </c>
      <c r="G396" s="92">
        <v>24</v>
      </c>
      <c r="H396" s="58">
        <v>0</v>
      </c>
      <c r="I396" s="92">
        <v>24</v>
      </c>
      <c r="J396" s="58">
        <v>0</v>
      </c>
      <c r="K396" s="92">
        <v>24</v>
      </c>
      <c r="L396" s="92">
        <f>SUM(J396:K396)</f>
        <v>24</v>
      </c>
    </row>
    <row r="397" spans="1:12">
      <c r="A397" s="89"/>
      <c r="B397" s="96" t="s">
        <v>182</v>
      </c>
      <c r="C397" s="91" t="s">
        <v>24</v>
      </c>
      <c r="D397" s="51">
        <v>1405</v>
      </c>
      <c r="E397" s="51">
        <v>309</v>
      </c>
      <c r="F397" s="51">
        <v>700</v>
      </c>
      <c r="G397" s="92">
        <v>310</v>
      </c>
      <c r="H397" s="92">
        <v>700</v>
      </c>
      <c r="I397" s="92">
        <v>310</v>
      </c>
      <c r="J397" s="51">
        <v>800</v>
      </c>
      <c r="K397" s="92">
        <f>310-183</f>
        <v>127</v>
      </c>
      <c r="L397" s="92">
        <f>SUM(J397:K397)</f>
        <v>927</v>
      </c>
    </row>
    <row r="398" spans="1:12">
      <c r="A398" s="11"/>
      <c r="B398" s="142" t="s">
        <v>183</v>
      </c>
      <c r="C398" s="85" t="s">
        <v>56</v>
      </c>
      <c r="D398" s="44">
        <v>0</v>
      </c>
      <c r="E398" s="44">
        <v>0</v>
      </c>
      <c r="F398" s="44">
        <v>0</v>
      </c>
      <c r="G398" s="44">
        <v>0</v>
      </c>
      <c r="H398" s="44">
        <v>0</v>
      </c>
      <c r="I398" s="44">
        <v>0</v>
      </c>
      <c r="J398" s="44">
        <v>0</v>
      </c>
      <c r="K398" s="44">
        <v>0</v>
      </c>
      <c r="L398" s="44">
        <f>SUM(J398:K398)</f>
        <v>0</v>
      </c>
    </row>
    <row r="399" spans="1:12">
      <c r="A399" s="11"/>
      <c r="B399" s="142" t="s">
        <v>313</v>
      </c>
      <c r="C399" s="85" t="s">
        <v>314</v>
      </c>
      <c r="D399" s="44">
        <v>0</v>
      </c>
      <c r="E399" s="44">
        <v>0</v>
      </c>
      <c r="F399" s="43">
        <v>2000</v>
      </c>
      <c r="G399" s="44">
        <v>0</v>
      </c>
      <c r="H399" s="43">
        <v>2000</v>
      </c>
      <c r="I399" s="44">
        <v>0</v>
      </c>
      <c r="J399" s="43">
        <v>2000</v>
      </c>
      <c r="K399" s="44">
        <v>0</v>
      </c>
      <c r="L399" s="43">
        <f>SUM(J399:K399)</f>
        <v>2000</v>
      </c>
    </row>
    <row r="400" spans="1:12">
      <c r="A400" s="89" t="s">
        <v>14</v>
      </c>
      <c r="B400" s="90">
        <v>60</v>
      </c>
      <c r="C400" s="91" t="s">
        <v>179</v>
      </c>
      <c r="D400" s="48">
        <f t="shared" ref="D400:K400" si="79">SUM(D395:D399)</f>
        <v>1405</v>
      </c>
      <c r="E400" s="48">
        <f t="shared" si="79"/>
        <v>8410</v>
      </c>
      <c r="F400" s="48">
        <f t="shared" si="79"/>
        <v>2700</v>
      </c>
      <c r="G400" s="48">
        <f t="shared" si="79"/>
        <v>9539</v>
      </c>
      <c r="H400" s="48">
        <f t="shared" si="79"/>
        <v>2700</v>
      </c>
      <c r="I400" s="48">
        <f t="shared" si="79"/>
        <v>9539</v>
      </c>
      <c r="J400" s="48">
        <f>SUM(J395:J399)</f>
        <v>2800</v>
      </c>
      <c r="K400" s="48">
        <f t="shared" si="79"/>
        <v>12525</v>
      </c>
      <c r="L400" s="48">
        <f>SUM(L395:L399)</f>
        <v>15325</v>
      </c>
    </row>
    <row r="401" spans="1:12" ht="9.9499999999999993" customHeight="1">
      <c r="A401" s="89"/>
      <c r="B401" s="90"/>
      <c r="C401" s="91"/>
      <c r="D401" s="51"/>
      <c r="E401" s="51"/>
      <c r="F401" s="51"/>
      <c r="G401" s="51"/>
      <c r="H401" s="51"/>
      <c r="I401" s="51"/>
      <c r="J401" s="51"/>
      <c r="K401" s="51"/>
      <c r="L401" s="51"/>
    </row>
    <row r="402" spans="1:12">
      <c r="A402" s="89"/>
      <c r="B402" s="90">
        <v>45</v>
      </c>
      <c r="C402" s="91" t="s">
        <v>29</v>
      </c>
      <c r="D402" s="51"/>
      <c r="E402" s="92"/>
      <c r="F402" s="92"/>
      <c r="G402" s="92"/>
      <c r="H402" s="126"/>
      <c r="I402" s="126"/>
      <c r="J402" s="92"/>
      <c r="K402" s="92"/>
      <c r="L402" s="92"/>
    </row>
    <row r="403" spans="1:12">
      <c r="A403" s="89"/>
      <c r="B403" s="90" t="s">
        <v>30</v>
      </c>
      <c r="C403" s="91" t="s">
        <v>20</v>
      </c>
      <c r="D403" s="58">
        <v>0</v>
      </c>
      <c r="E403" s="92">
        <v>10081</v>
      </c>
      <c r="F403" s="58">
        <v>0</v>
      </c>
      <c r="G403" s="92">
        <v>10795</v>
      </c>
      <c r="H403" s="58">
        <v>0</v>
      </c>
      <c r="I403" s="92">
        <v>10795</v>
      </c>
      <c r="J403" s="58">
        <v>0</v>
      </c>
      <c r="K403" s="92">
        <v>12083</v>
      </c>
      <c r="L403" s="92">
        <f>SUM(J403:K403)</f>
        <v>12083</v>
      </c>
    </row>
    <row r="404" spans="1:12">
      <c r="A404" s="89"/>
      <c r="B404" s="90" t="s">
        <v>31</v>
      </c>
      <c r="C404" s="91" t="s">
        <v>22</v>
      </c>
      <c r="D404" s="58">
        <v>0</v>
      </c>
      <c r="E404" s="92">
        <v>42</v>
      </c>
      <c r="F404" s="58">
        <v>0</v>
      </c>
      <c r="G404" s="92">
        <v>42</v>
      </c>
      <c r="H404" s="58">
        <v>0</v>
      </c>
      <c r="I404" s="92">
        <v>42</v>
      </c>
      <c r="J404" s="58">
        <v>0</v>
      </c>
      <c r="K404" s="92">
        <v>42</v>
      </c>
      <c r="L404" s="92">
        <f>SUM(J404:K404)</f>
        <v>42</v>
      </c>
    </row>
    <row r="405" spans="1:12">
      <c r="A405" s="89"/>
      <c r="B405" s="90" t="s">
        <v>32</v>
      </c>
      <c r="C405" s="91" t="s">
        <v>24</v>
      </c>
      <c r="D405" s="51">
        <v>955</v>
      </c>
      <c r="E405" s="44">
        <v>0</v>
      </c>
      <c r="F405" s="51">
        <v>500</v>
      </c>
      <c r="G405" s="58">
        <v>0</v>
      </c>
      <c r="H405" s="92">
        <v>500</v>
      </c>
      <c r="I405" s="58">
        <v>0</v>
      </c>
      <c r="J405" s="51">
        <v>675</v>
      </c>
      <c r="K405" s="51">
        <v>323</v>
      </c>
      <c r="L405" s="43">
        <f>SUM(J405:K405)</f>
        <v>998</v>
      </c>
    </row>
    <row r="406" spans="1:12">
      <c r="A406" s="11"/>
      <c r="B406" s="84" t="s">
        <v>207</v>
      </c>
      <c r="C406" s="85" t="s">
        <v>56</v>
      </c>
      <c r="D406" s="58">
        <v>0</v>
      </c>
      <c r="E406" s="44">
        <v>0</v>
      </c>
      <c r="F406" s="58">
        <v>0</v>
      </c>
      <c r="G406" s="58">
        <v>0</v>
      </c>
      <c r="H406" s="58">
        <v>0</v>
      </c>
      <c r="I406" s="58">
        <v>0</v>
      </c>
      <c r="J406" s="58">
        <v>0</v>
      </c>
      <c r="K406" s="58">
        <v>0</v>
      </c>
      <c r="L406" s="44">
        <f>SUM(J406:K406)</f>
        <v>0</v>
      </c>
    </row>
    <row r="407" spans="1:12">
      <c r="A407" s="89" t="s">
        <v>14</v>
      </c>
      <c r="B407" s="90">
        <v>45</v>
      </c>
      <c r="C407" s="91" t="s">
        <v>29</v>
      </c>
      <c r="D407" s="48">
        <f t="shared" ref="D407:L407" si="80">SUM(D403:D406)</f>
        <v>955</v>
      </c>
      <c r="E407" s="48">
        <f t="shared" si="80"/>
        <v>10123</v>
      </c>
      <c r="F407" s="48">
        <f t="shared" si="80"/>
        <v>500</v>
      </c>
      <c r="G407" s="48">
        <f t="shared" si="80"/>
        <v>10837</v>
      </c>
      <c r="H407" s="48">
        <f t="shared" si="80"/>
        <v>500</v>
      </c>
      <c r="I407" s="48">
        <f t="shared" si="80"/>
        <v>10837</v>
      </c>
      <c r="J407" s="48">
        <f t="shared" si="80"/>
        <v>675</v>
      </c>
      <c r="K407" s="48">
        <f t="shared" si="80"/>
        <v>12448</v>
      </c>
      <c r="L407" s="48">
        <f t="shared" si="80"/>
        <v>13123</v>
      </c>
    </row>
    <row r="408" spans="1:12">
      <c r="A408" s="89" t="s">
        <v>14</v>
      </c>
      <c r="B408" s="93">
        <v>1E-3</v>
      </c>
      <c r="C408" s="60" t="s">
        <v>184</v>
      </c>
      <c r="D408" s="66">
        <f t="shared" ref="D408:L408" si="81">D407+D400</f>
        <v>2360</v>
      </c>
      <c r="E408" s="66">
        <f t="shared" si="81"/>
        <v>18533</v>
      </c>
      <c r="F408" s="66">
        <f t="shared" si="81"/>
        <v>3200</v>
      </c>
      <c r="G408" s="66">
        <f t="shared" si="81"/>
        <v>20376</v>
      </c>
      <c r="H408" s="66">
        <f t="shared" si="81"/>
        <v>3200</v>
      </c>
      <c r="I408" s="66">
        <f t="shared" si="81"/>
        <v>20376</v>
      </c>
      <c r="J408" s="66">
        <f t="shared" si="81"/>
        <v>3475</v>
      </c>
      <c r="K408" s="66">
        <f t="shared" si="81"/>
        <v>24973</v>
      </c>
      <c r="L408" s="66">
        <f t="shared" si="81"/>
        <v>28448</v>
      </c>
    </row>
    <row r="409" spans="1:12">
      <c r="A409" s="89"/>
      <c r="B409" s="94"/>
      <c r="C409" s="60"/>
      <c r="D409" s="51"/>
      <c r="E409" s="92"/>
      <c r="F409" s="92"/>
      <c r="G409" s="92"/>
      <c r="H409" s="126"/>
      <c r="I409" s="126"/>
      <c r="J409" s="92"/>
      <c r="K409" s="92"/>
      <c r="L409" s="92"/>
    </row>
    <row r="410" spans="1:12">
      <c r="A410" s="89"/>
      <c r="B410" s="93">
        <v>0.10100000000000001</v>
      </c>
      <c r="C410" s="60" t="s">
        <v>185</v>
      </c>
      <c r="D410" s="43"/>
      <c r="E410" s="86"/>
      <c r="F410" s="86"/>
      <c r="G410" s="86"/>
      <c r="H410" s="125"/>
      <c r="I410" s="125"/>
      <c r="J410" s="86"/>
      <c r="K410" s="86"/>
      <c r="L410" s="86"/>
    </row>
    <row r="411" spans="1:12">
      <c r="A411" s="89"/>
      <c r="B411" s="95">
        <v>61</v>
      </c>
      <c r="C411" s="91" t="s">
        <v>186</v>
      </c>
      <c r="D411" s="51"/>
      <c r="E411" s="92"/>
      <c r="F411" s="92"/>
      <c r="G411" s="92"/>
      <c r="H411" s="126"/>
      <c r="I411" s="126"/>
      <c r="J411" s="92"/>
      <c r="K411" s="92"/>
      <c r="L411" s="92"/>
    </row>
    <row r="412" spans="1:12">
      <c r="A412" s="89"/>
      <c r="B412" s="96" t="s">
        <v>187</v>
      </c>
      <c r="C412" s="91" t="s">
        <v>20</v>
      </c>
      <c r="D412" s="44">
        <v>0</v>
      </c>
      <c r="E412" s="92">
        <v>5307</v>
      </c>
      <c r="F412" s="58">
        <v>0</v>
      </c>
      <c r="G412" s="92">
        <v>5904</v>
      </c>
      <c r="H412" s="58">
        <v>0</v>
      </c>
      <c r="I412" s="92">
        <v>5904</v>
      </c>
      <c r="J412" s="58">
        <v>0</v>
      </c>
      <c r="K412" s="92">
        <v>6180</v>
      </c>
      <c r="L412" s="92">
        <f>SUM(J412:K412)</f>
        <v>6180</v>
      </c>
    </row>
    <row r="413" spans="1:12">
      <c r="A413" s="89"/>
      <c r="B413" s="96" t="s">
        <v>188</v>
      </c>
      <c r="C413" s="91" t="s">
        <v>22</v>
      </c>
      <c r="D413" s="44">
        <v>0</v>
      </c>
      <c r="E413" s="92">
        <v>22</v>
      </c>
      <c r="F413" s="58">
        <v>0</v>
      </c>
      <c r="G413" s="92">
        <v>22</v>
      </c>
      <c r="H413" s="58">
        <v>0</v>
      </c>
      <c r="I413" s="92">
        <v>22</v>
      </c>
      <c r="J413" s="58">
        <v>0</v>
      </c>
      <c r="K413" s="92">
        <v>22</v>
      </c>
      <c r="L413" s="92">
        <f>SUM(J413:K413)</f>
        <v>22</v>
      </c>
    </row>
    <row r="414" spans="1:12">
      <c r="A414" s="89"/>
      <c r="B414" s="96" t="s">
        <v>189</v>
      </c>
      <c r="C414" s="91" t="s">
        <v>24</v>
      </c>
      <c r="D414" s="51">
        <v>1000</v>
      </c>
      <c r="E414" s="44">
        <v>0</v>
      </c>
      <c r="F414" s="51">
        <v>250</v>
      </c>
      <c r="G414" s="58">
        <v>0</v>
      </c>
      <c r="H414" s="92">
        <v>250</v>
      </c>
      <c r="I414" s="58">
        <v>0</v>
      </c>
      <c r="J414" s="51">
        <v>575</v>
      </c>
      <c r="K414" s="51">
        <v>402</v>
      </c>
      <c r="L414" s="51">
        <f>SUM(J414:K414)</f>
        <v>977</v>
      </c>
    </row>
    <row r="415" spans="1:12">
      <c r="A415" s="89"/>
      <c r="B415" s="96" t="s">
        <v>190</v>
      </c>
      <c r="C415" s="91" t="s">
        <v>56</v>
      </c>
      <c r="D415" s="56">
        <v>0</v>
      </c>
      <c r="E415" s="56">
        <v>0</v>
      </c>
      <c r="F415" s="56">
        <v>0</v>
      </c>
      <c r="G415" s="56">
        <v>0</v>
      </c>
      <c r="H415" s="56">
        <v>0</v>
      </c>
      <c r="I415" s="56">
        <v>0</v>
      </c>
      <c r="J415" s="56">
        <v>0</v>
      </c>
      <c r="K415" s="56">
        <v>0</v>
      </c>
      <c r="L415" s="56">
        <f>SUM(J415:K415)</f>
        <v>0</v>
      </c>
    </row>
    <row r="416" spans="1:12">
      <c r="A416" s="89" t="s">
        <v>14</v>
      </c>
      <c r="B416" s="95">
        <v>61</v>
      </c>
      <c r="C416" s="91" t="s">
        <v>186</v>
      </c>
      <c r="D416" s="66">
        <f t="shared" ref="D416:L416" si="82">SUM(D412:D415)</f>
        <v>1000</v>
      </c>
      <c r="E416" s="66">
        <f t="shared" si="82"/>
        <v>5329</v>
      </c>
      <c r="F416" s="66">
        <f t="shared" si="82"/>
        <v>250</v>
      </c>
      <c r="G416" s="66">
        <f t="shared" si="82"/>
        <v>5926</v>
      </c>
      <c r="H416" s="66">
        <f t="shared" si="82"/>
        <v>250</v>
      </c>
      <c r="I416" s="66">
        <f t="shared" si="82"/>
        <v>5926</v>
      </c>
      <c r="J416" s="66">
        <f t="shared" si="82"/>
        <v>575</v>
      </c>
      <c r="K416" s="66">
        <f t="shared" si="82"/>
        <v>6604</v>
      </c>
      <c r="L416" s="66">
        <f t="shared" si="82"/>
        <v>7179</v>
      </c>
    </row>
    <row r="417" spans="1:12">
      <c r="A417" s="89"/>
      <c r="B417" s="95"/>
      <c r="C417" s="91"/>
      <c r="D417" s="51"/>
      <c r="E417" s="92"/>
      <c r="F417" s="92"/>
      <c r="G417" s="92"/>
      <c r="H417" s="126"/>
      <c r="I417" s="126"/>
      <c r="J417" s="92"/>
      <c r="K417" s="92"/>
      <c r="L417" s="92"/>
    </row>
    <row r="418" spans="1:12">
      <c r="A418" s="89"/>
      <c r="B418" s="95">
        <v>62</v>
      </c>
      <c r="C418" s="91" t="s">
        <v>191</v>
      </c>
      <c r="D418" s="51"/>
      <c r="E418" s="92"/>
      <c r="F418" s="92"/>
      <c r="G418" s="92"/>
      <c r="H418" s="126"/>
      <c r="I418" s="126"/>
      <c r="J418" s="92"/>
      <c r="K418" s="92"/>
      <c r="L418" s="92"/>
    </row>
    <row r="419" spans="1:12">
      <c r="A419" s="89"/>
      <c r="B419" s="96" t="s">
        <v>192</v>
      </c>
      <c r="C419" s="91" t="s">
        <v>20</v>
      </c>
      <c r="D419" s="58">
        <v>0</v>
      </c>
      <c r="E419" s="92">
        <v>7284</v>
      </c>
      <c r="F419" s="58">
        <v>0</v>
      </c>
      <c r="G419" s="92">
        <v>7874</v>
      </c>
      <c r="H419" s="58">
        <v>0</v>
      </c>
      <c r="I419" s="92">
        <v>7874</v>
      </c>
      <c r="J419" s="58">
        <v>0</v>
      </c>
      <c r="K419" s="92">
        <v>7844</v>
      </c>
      <c r="L419" s="92">
        <f>SUM(J419:K419)</f>
        <v>7844</v>
      </c>
    </row>
    <row r="420" spans="1:12">
      <c r="A420" s="11"/>
      <c r="B420" s="142" t="s">
        <v>193</v>
      </c>
      <c r="C420" s="85" t="s">
        <v>22</v>
      </c>
      <c r="D420" s="44">
        <v>0</v>
      </c>
      <c r="E420" s="92">
        <v>24</v>
      </c>
      <c r="F420" s="44">
        <v>0</v>
      </c>
      <c r="G420" s="86">
        <v>24</v>
      </c>
      <c r="H420" s="44">
        <v>0</v>
      </c>
      <c r="I420" s="86">
        <v>24</v>
      </c>
      <c r="J420" s="44">
        <v>0</v>
      </c>
      <c r="K420" s="86">
        <v>24</v>
      </c>
      <c r="L420" s="86">
        <f>SUM(J420:K420)</f>
        <v>24</v>
      </c>
    </row>
    <row r="421" spans="1:12">
      <c r="A421" s="89"/>
      <c r="B421" s="96" t="s">
        <v>194</v>
      </c>
      <c r="C421" s="91" t="s">
        <v>24</v>
      </c>
      <c r="D421" s="51">
        <v>1000</v>
      </c>
      <c r="E421" s="58">
        <v>0</v>
      </c>
      <c r="F421" s="51">
        <v>300</v>
      </c>
      <c r="G421" s="58">
        <v>0</v>
      </c>
      <c r="H421" s="92">
        <v>300</v>
      </c>
      <c r="I421" s="58">
        <v>0</v>
      </c>
      <c r="J421" s="51">
        <v>350</v>
      </c>
      <c r="K421" s="51">
        <v>146</v>
      </c>
      <c r="L421" s="51">
        <f>SUM(J421:K421)</f>
        <v>496</v>
      </c>
    </row>
    <row r="422" spans="1:12">
      <c r="A422" s="89"/>
      <c r="B422" s="96" t="s">
        <v>195</v>
      </c>
      <c r="C422" s="91" t="s">
        <v>56</v>
      </c>
      <c r="D422" s="58">
        <v>0</v>
      </c>
      <c r="E422" s="58">
        <v>0</v>
      </c>
      <c r="F422" s="58">
        <v>0</v>
      </c>
      <c r="G422" s="58">
        <v>0</v>
      </c>
      <c r="H422" s="58">
        <v>0</v>
      </c>
      <c r="I422" s="58">
        <v>0</v>
      </c>
      <c r="J422" s="58">
        <v>0</v>
      </c>
      <c r="K422" s="58">
        <v>0</v>
      </c>
      <c r="L422" s="58">
        <f>SUM(J422:K422)</f>
        <v>0</v>
      </c>
    </row>
    <row r="423" spans="1:12">
      <c r="A423" s="89" t="s">
        <v>14</v>
      </c>
      <c r="B423" s="95">
        <v>62</v>
      </c>
      <c r="C423" s="91" t="s">
        <v>191</v>
      </c>
      <c r="D423" s="48">
        <f t="shared" ref="D423:L423" si="83">SUM(D419:D422)</f>
        <v>1000</v>
      </c>
      <c r="E423" s="48">
        <f t="shared" si="83"/>
        <v>7308</v>
      </c>
      <c r="F423" s="48">
        <f t="shared" si="83"/>
        <v>300</v>
      </c>
      <c r="G423" s="48">
        <f t="shared" si="83"/>
        <v>7898</v>
      </c>
      <c r="H423" s="48">
        <f t="shared" si="83"/>
        <v>300</v>
      </c>
      <c r="I423" s="48">
        <f t="shared" si="83"/>
        <v>7898</v>
      </c>
      <c r="J423" s="48">
        <f t="shared" si="83"/>
        <v>350</v>
      </c>
      <c r="K423" s="48">
        <f t="shared" si="83"/>
        <v>8014</v>
      </c>
      <c r="L423" s="48">
        <f t="shared" si="83"/>
        <v>8364</v>
      </c>
    </row>
    <row r="424" spans="1:12" ht="9.9499999999999993" customHeight="1">
      <c r="A424" s="89"/>
      <c r="B424" s="95"/>
      <c r="C424" s="91"/>
      <c r="D424" s="51"/>
      <c r="E424" s="92"/>
      <c r="F424" s="92"/>
      <c r="G424" s="92"/>
      <c r="H424" s="126"/>
      <c r="I424" s="126"/>
      <c r="J424" s="92"/>
      <c r="K424" s="92"/>
      <c r="L424" s="92"/>
    </row>
    <row r="425" spans="1:12">
      <c r="A425" s="89"/>
      <c r="B425" s="95">
        <v>63</v>
      </c>
      <c r="C425" s="91" t="s">
        <v>196</v>
      </c>
      <c r="D425" s="51"/>
      <c r="E425" s="92"/>
      <c r="F425" s="92"/>
      <c r="G425" s="92"/>
      <c r="H425" s="126"/>
      <c r="I425" s="126"/>
      <c r="J425" s="92"/>
      <c r="K425" s="92"/>
      <c r="L425" s="92"/>
    </row>
    <row r="426" spans="1:12">
      <c r="A426" s="89"/>
      <c r="B426" s="96" t="s">
        <v>197</v>
      </c>
      <c r="C426" s="91" t="s">
        <v>20</v>
      </c>
      <c r="D426" s="58">
        <v>0</v>
      </c>
      <c r="E426" s="92">
        <v>5381</v>
      </c>
      <c r="F426" s="58">
        <v>0</v>
      </c>
      <c r="G426" s="92">
        <v>5290</v>
      </c>
      <c r="H426" s="58">
        <v>0</v>
      </c>
      <c r="I426" s="92">
        <v>5290</v>
      </c>
      <c r="J426" s="58">
        <v>0</v>
      </c>
      <c r="K426" s="92">
        <v>6056</v>
      </c>
      <c r="L426" s="92">
        <f>SUM(J426:K426)</f>
        <v>6056</v>
      </c>
    </row>
    <row r="427" spans="1:12">
      <c r="A427" s="89"/>
      <c r="B427" s="96" t="s">
        <v>198</v>
      </c>
      <c r="C427" s="91" t="s">
        <v>22</v>
      </c>
      <c r="D427" s="58">
        <v>0</v>
      </c>
      <c r="E427" s="92">
        <v>26</v>
      </c>
      <c r="F427" s="58">
        <v>0</v>
      </c>
      <c r="G427" s="92">
        <v>26</v>
      </c>
      <c r="H427" s="58">
        <v>0</v>
      </c>
      <c r="I427" s="92">
        <v>26</v>
      </c>
      <c r="J427" s="58">
        <v>0</v>
      </c>
      <c r="K427" s="92">
        <v>26</v>
      </c>
      <c r="L427" s="92">
        <f>SUM(J427:K427)</f>
        <v>26</v>
      </c>
    </row>
    <row r="428" spans="1:12">
      <c r="A428" s="89"/>
      <c r="B428" s="96" t="s">
        <v>199</v>
      </c>
      <c r="C428" s="91" t="s">
        <v>24</v>
      </c>
      <c r="D428" s="51">
        <v>1000</v>
      </c>
      <c r="E428" s="58">
        <v>0</v>
      </c>
      <c r="F428" s="51">
        <v>250</v>
      </c>
      <c r="G428" s="58">
        <v>0</v>
      </c>
      <c r="H428" s="92">
        <v>250</v>
      </c>
      <c r="I428" s="58">
        <v>0</v>
      </c>
      <c r="J428" s="51">
        <v>400</v>
      </c>
      <c r="K428" s="51">
        <v>73</v>
      </c>
      <c r="L428" s="51">
        <f>SUM(J428:K428)</f>
        <v>473</v>
      </c>
    </row>
    <row r="429" spans="1:12">
      <c r="A429" s="87"/>
      <c r="B429" s="141" t="s">
        <v>200</v>
      </c>
      <c r="C429" s="88" t="s">
        <v>56</v>
      </c>
      <c r="D429" s="56">
        <v>0</v>
      </c>
      <c r="E429" s="56">
        <v>0</v>
      </c>
      <c r="F429" s="56">
        <v>0</v>
      </c>
      <c r="G429" s="56">
        <v>0</v>
      </c>
      <c r="H429" s="56">
        <v>0</v>
      </c>
      <c r="I429" s="56">
        <v>0</v>
      </c>
      <c r="J429" s="56">
        <v>0</v>
      </c>
      <c r="K429" s="56">
        <v>0</v>
      </c>
      <c r="L429" s="56">
        <f>SUM(J429:K429)</f>
        <v>0</v>
      </c>
    </row>
    <row r="430" spans="1:12">
      <c r="A430" s="89" t="s">
        <v>14</v>
      </c>
      <c r="B430" s="95">
        <v>63</v>
      </c>
      <c r="C430" s="91" t="s">
        <v>196</v>
      </c>
      <c r="D430" s="66">
        <f t="shared" ref="D430:L430" si="84">SUM(D426:D429)</f>
        <v>1000</v>
      </c>
      <c r="E430" s="66">
        <f t="shared" si="84"/>
        <v>5407</v>
      </c>
      <c r="F430" s="66">
        <f t="shared" si="84"/>
        <v>250</v>
      </c>
      <c r="G430" s="66">
        <f t="shared" si="84"/>
        <v>5316</v>
      </c>
      <c r="H430" s="66">
        <f t="shared" si="84"/>
        <v>250</v>
      </c>
      <c r="I430" s="66">
        <f t="shared" si="84"/>
        <v>5316</v>
      </c>
      <c r="J430" s="66">
        <f t="shared" si="84"/>
        <v>400</v>
      </c>
      <c r="K430" s="66">
        <f t="shared" si="84"/>
        <v>6155</v>
      </c>
      <c r="L430" s="66">
        <f t="shared" si="84"/>
        <v>6555</v>
      </c>
    </row>
    <row r="431" spans="1:12">
      <c r="A431" s="89" t="s">
        <v>14</v>
      </c>
      <c r="B431" s="93">
        <v>0.10100000000000001</v>
      </c>
      <c r="C431" s="60" t="s">
        <v>185</v>
      </c>
      <c r="D431" s="66">
        <f t="shared" ref="D431:L431" si="85">D430+D423+D416</f>
        <v>3000</v>
      </c>
      <c r="E431" s="66">
        <f t="shared" si="85"/>
        <v>18044</v>
      </c>
      <c r="F431" s="66">
        <f t="shared" si="85"/>
        <v>800</v>
      </c>
      <c r="G431" s="66">
        <f t="shared" si="85"/>
        <v>19140</v>
      </c>
      <c r="H431" s="66">
        <f t="shared" si="85"/>
        <v>800</v>
      </c>
      <c r="I431" s="66">
        <f t="shared" si="85"/>
        <v>19140</v>
      </c>
      <c r="J431" s="66">
        <f t="shared" si="85"/>
        <v>1325</v>
      </c>
      <c r="K431" s="66">
        <f t="shared" si="85"/>
        <v>20773</v>
      </c>
      <c r="L431" s="66">
        <f t="shared" si="85"/>
        <v>22098</v>
      </c>
    </row>
    <row r="432" spans="1:12">
      <c r="A432" s="89"/>
      <c r="B432" s="97"/>
      <c r="C432" s="60"/>
      <c r="D432" s="65"/>
      <c r="E432" s="98"/>
      <c r="F432" s="98"/>
      <c r="G432" s="98"/>
      <c r="H432" s="127"/>
      <c r="I432" s="127"/>
      <c r="J432" s="98"/>
      <c r="K432" s="98"/>
      <c r="L432" s="98"/>
    </row>
    <row r="433" spans="1:12" ht="14.1" customHeight="1">
      <c r="A433" s="75"/>
      <c r="B433" s="99">
        <v>0.8</v>
      </c>
      <c r="C433" s="76" t="s">
        <v>172</v>
      </c>
      <c r="D433" s="51"/>
      <c r="E433" s="92"/>
      <c r="F433" s="92"/>
      <c r="G433" s="92"/>
      <c r="H433" s="126"/>
      <c r="I433" s="126"/>
      <c r="J433" s="92"/>
      <c r="K433" s="92"/>
      <c r="L433" s="92"/>
    </row>
    <row r="434" spans="1:12" ht="14.1" customHeight="1">
      <c r="A434" s="11"/>
      <c r="B434" s="84">
        <v>82</v>
      </c>
      <c r="C434" s="85" t="s">
        <v>220</v>
      </c>
      <c r="D434" s="51"/>
      <c r="E434" s="92"/>
      <c r="F434" s="92"/>
      <c r="G434" s="92"/>
      <c r="H434" s="126"/>
      <c r="I434" s="126"/>
      <c r="J434" s="92"/>
      <c r="K434" s="92"/>
      <c r="L434" s="92"/>
    </row>
    <row r="435" spans="1:12" ht="14.1" customHeight="1">
      <c r="A435" s="11"/>
      <c r="B435" s="84" t="s">
        <v>221</v>
      </c>
      <c r="C435" s="85" t="s">
        <v>52</v>
      </c>
      <c r="D435" s="51">
        <v>1300</v>
      </c>
      <c r="E435" s="58">
        <v>0</v>
      </c>
      <c r="F435" s="51">
        <v>34</v>
      </c>
      <c r="G435" s="58">
        <v>0</v>
      </c>
      <c r="H435" s="92">
        <v>1464</v>
      </c>
      <c r="I435" s="58">
        <v>0</v>
      </c>
      <c r="J435" s="51">
        <v>1734</v>
      </c>
      <c r="K435" s="58">
        <v>0</v>
      </c>
      <c r="L435" s="51">
        <f>SUM(J435:K435)</f>
        <v>1734</v>
      </c>
    </row>
    <row r="436" spans="1:12" ht="14.1" customHeight="1">
      <c r="A436" s="11"/>
      <c r="B436" s="84" t="s">
        <v>287</v>
      </c>
      <c r="C436" s="85" t="s">
        <v>22</v>
      </c>
      <c r="D436" s="51">
        <v>28</v>
      </c>
      <c r="E436" s="58">
        <v>0</v>
      </c>
      <c r="F436" s="58">
        <v>0</v>
      </c>
      <c r="G436" s="58">
        <v>0</v>
      </c>
      <c r="H436" s="51">
        <v>100</v>
      </c>
      <c r="I436" s="58">
        <v>0</v>
      </c>
      <c r="J436" s="51">
        <v>149</v>
      </c>
      <c r="K436" s="58">
        <v>0</v>
      </c>
      <c r="L436" s="51">
        <f>SUM(J436:K436)</f>
        <v>149</v>
      </c>
    </row>
    <row r="437" spans="1:12" ht="14.1" customHeight="1">
      <c r="A437" s="11"/>
      <c r="B437" s="84" t="s">
        <v>288</v>
      </c>
      <c r="C437" s="85" t="s">
        <v>24</v>
      </c>
      <c r="D437" s="51">
        <v>6</v>
      </c>
      <c r="E437" s="58">
        <v>0</v>
      </c>
      <c r="F437" s="58">
        <v>0</v>
      </c>
      <c r="G437" s="58">
        <v>0</v>
      </c>
      <c r="H437" s="51">
        <v>30</v>
      </c>
      <c r="I437" s="58">
        <v>0</v>
      </c>
      <c r="J437" s="51">
        <v>104</v>
      </c>
      <c r="K437" s="58">
        <v>0</v>
      </c>
      <c r="L437" s="51">
        <f>SUM(J437:K437)</f>
        <v>104</v>
      </c>
    </row>
    <row r="438" spans="1:12" ht="14.1" customHeight="1">
      <c r="A438" s="11"/>
      <c r="B438" s="84" t="s">
        <v>289</v>
      </c>
      <c r="C438" s="91" t="s">
        <v>26</v>
      </c>
      <c r="D438" s="51">
        <v>45</v>
      </c>
      <c r="E438" s="58">
        <v>0</v>
      </c>
      <c r="F438" s="58">
        <v>0</v>
      </c>
      <c r="G438" s="58">
        <v>0</v>
      </c>
      <c r="H438" s="51">
        <v>20</v>
      </c>
      <c r="I438" s="58">
        <v>0</v>
      </c>
      <c r="J438" s="51">
        <v>57</v>
      </c>
      <c r="K438" s="58">
        <v>0</v>
      </c>
      <c r="L438" s="51">
        <f>SUM(J438:K438)</f>
        <v>57</v>
      </c>
    </row>
    <row r="439" spans="1:12" ht="14.1" customHeight="1">
      <c r="A439" s="89" t="s">
        <v>14</v>
      </c>
      <c r="B439" s="90">
        <v>82</v>
      </c>
      <c r="C439" s="91" t="s">
        <v>220</v>
      </c>
      <c r="D439" s="48">
        <f t="shared" ref="D439:K439" si="86">SUM(D435:D438)</f>
        <v>1379</v>
      </c>
      <c r="E439" s="69">
        <f t="shared" si="86"/>
        <v>0</v>
      </c>
      <c r="F439" s="48">
        <f t="shared" si="86"/>
        <v>34</v>
      </c>
      <c r="G439" s="69">
        <f t="shared" si="86"/>
        <v>0</v>
      </c>
      <c r="H439" s="48">
        <f t="shared" si="86"/>
        <v>1614</v>
      </c>
      <c r="I439" s="69">
        <f t="shared" si="86"/>
        <v>0</v>
      </c>
      <c r="J439" s="48">
        <f>SUM(J435:J438)</f>
        <v>2044</v>
      </c>
      <c r="K439" s="69">
        <f t="shared" si="86"/>
        <v>0</v>
      </c>
      <c r="L439" s="48">
        <f>SUM(L435:L438)</f>
        <v>2044</v>
      </c>
    </row>
    <row r="440" spans="1:12" ht="14.1" customHeight="1">
      <c r="A440" s="89" t="s">
        <v>14</v>
      </c>
      <c r="B440" s="100">
        <v>0.8</v>
      </c>
      <c r="C440" s="76" t="s">
        <v>172</v>
      </c>
      <c r="D440" s="66">
        <f>D439</f>
        <v>1379</v>
      </c>
      <c r="E440" s="56">
        <f t="shared" ref="E440:L440" si="87">E439</f>
        <v>0</v>
      </c>
      <c r="F440" s="66">
        <f t="shared" si="87"/>
        <v>34</v>
      </c>
      <c r="G440" s="56">
        <f t="shared" si="87"/>
        <v>0</v>
      </c>
      <c r="H440" s="66">
        <f t="shared" si="87"/>
        <v>1614</v>
      </c>
      <c r="I440" s="56">
        <f t="shared" si="87"/>
        <v>0</v>
      </c>
      <c r="J440" s="66">
        <f t="shared" si="87"/>
        <v>2044</v>
      </c>
      <c r="K440" s="56">
        <f t="shared" si="87"/>
        <v>0</v>
      </c>
      <c r="L440" s="66">
        <f t="shared" si="87"/>
        <v>2044</v>
      </c>
    </row>
    <row r="441" spans="1:12" ht="14.1" customHeight="1">
      <c r="A441" s="89" t="s">
        <v>14</v>
      </c>
      <c r="B441" s="97">
        <v>2405</v>
      </c>
      <c r="C441" s="60" t="s">
        <v>178</v>
      </c>
      <c r="D441" s="66">
        <f t="shared" ref="D441:L441" si="88">D431+D408+D440</f>
        <v>6739</v>
      </c>
      <c r="E441" s="66">
        <f t="shared" si="88"/>
        <v>36577</v>
      </c>
      <c r="F441" s="66">
        <f t="shared" si="88"/>
        <v>4034</v>
      </c>
      <c r="G441" s="66">
        <f t="shared" si="88"/>
        <v>39516</v>
      </c>
      <c r="H441" s="66">
        <f t="shared" si="88"/>
        <v>5614</v>
      </c>
      <c r="I441" s="66">
        <f t="shared" si="88"/>
        <v>39516</v>
      </c>
      <c r="J441" s="66">
        <f t="shared" si="88"/>
        <v>6844</v>
      </c>
      <c r="K441" s="66">
        <f t="shared" si="88"/>
        <v>45746</v>
      </c>
      <c r="L441" s="66">
        <f t="shared" si="88"/>
        <v>52590</v>
      </c>
    </row>
    <row r="442" spans="1:12">
      <c r="A442" s="101" t="s">
        <v>14</v>
      </c>
      <c r="B442" s="102"/>
      <c r="C442" s="103" t="s">
        <v>15</v>
      </c>
      <c r="D442" s="66">
        <f t="shared" ref="D442:L442" si="89">D363+D390+D441</f>
        <v>139234</v>
      </c>
      <c r="E442" s="55">
        <f t="shared" si="89"/>
        <v>226773</v>
      </c>
      <c r="F442" s="55">
        <f t="shared" si="89"/>
        <v>166004</v>
      </c>
      <c r="G442" s="55">
        <f t="shared" si="89"/>
        <v>256296</v>
      </c>
      <c r="H442" s="55">
        <f t="shared" si="89"/>
        <v>167584</v>
      </c>
      <c r="I442" s="55">
        <f t="shared" si="89"/>
        <v>256296</v>
      </c>
      <c r="J442" s="66">
        <f t="shared" si="89"/>
        <v>148314</v>
      </c>
      <c r="K442" s="55">
        <f t="shared" si="89"/>
        <v>276434</v>
      </c>
      <c r="L442" s="55">
        <f t="shared" si="89"/>
        <v>424748</v>
      </c>
    </row>
    <row r="443" spans="1:12">
      <c r="A443" s="45"/>
      <c r="B443" s="63"/>
      <c r="C443" s="62"/>
      <c r="D443" s="51"/>
      <c r="E443" s="49"/>
      <c r="F443" s="49"/>
      <c r="G443" s="49"/>
      <c r="H443" s="122"/>
      <c r="I443" s="122"/>
      <c r="J443" s="49"/>
      <c r="K443" s="49"/>
      <c r="L443" s="49"/>
    </row>
    <row r="444" spans="1:12">
      <c r="C444" s="33" t="s">
        <v>201</v>
      </c>
      <c r="D444" s="51"/>
      <c r="E444" s="49"/>
      <c r="F444" s="49"/>
      <c r="G444" s="49"/>
      <c r="H444" s="122"/>
      <c r="I444" s="122"/>
      <c r="J444" s="49"/>
      <c r="K444" s="49"/>
      <c r="L444" s="49"/>
    </row>
    <row r="445" spans="1:12">
      <c r="A445" s="45" t="s">
        <v>16</v>
      </c>
      <c r="B445" s="73">
        <v>4403</v>
      </c>
      <c r="C445" s="104" t="s">
        <v>202</v>
      </c>
      <c r="D445" s="51"/>
      <c r="E445" s="49"/>
      <c r="F445" s="49"/>
      <c r="G445" s="49"/>
      <c r="H445" s="122"/>
      <c r="I445" s="122"/>
      <c r="J445" s="49"/>
      <c r="K445" s="49"/>
      <c r="L445" s="49"/>
    </row>
    <row r="446" spans="1:12">
      <c r="A446" s="45"/>
      <c r="B446" s="77">
        <v>0.10100000000000001</v>
      </c>
      <c r="C446" s="104" t="s">
        <v>203</v>
      </c>
      <c r="D446" s="51"/>
      <c r="E446" s="49"/>
      <c r="F446" s="49"/>
      <c r="G446" s="49"/>
      <c r="H446" s="122"/>
      <c r="I446" s="122"/>
      <c r="J446" s="49"/>
      <c r="K446" s="49"/>
      <c r="L446" s="49"/>
    </row>
    <row r="447" spans="1:12" ht="25.5">
      <c r="B447" s="148">
        <v>7</v>
      </c>
      <c r="C447" s="116" t="s">
        <v>333</v>
      </c>
      <c r="D447" s="51"/>
      <c r="E447" s="58"/>
      <c r="F447" s="51"/>
      <c r="G447" s="58"/>
      <c r="H447" s="51"/>
      <c r="I447" s="58"/>
      <c r="J447" s="44"/>
      <c r="K447" s="58"/>
      <c r="L447" s="44"/>
    </row>
    <row r="448" spans="1:12" ht="26.1" customHeight="1">
      <c r="A448" s="45"/>
      <c r="B448" s="152" t="s">
        <v>346</v>
      </c>
      <c r="C448" s="116" t="s">
        <v>338</v>
      </c>
      <c r="D448" s="58">
        <v>0</v>
      </c>
      <c r="E448" s="58">
        <v>0</v>
      </c>
      <c r="F448" s="58">
        <v>0</v>
      </c>
      <c r="G448" s="58">
        <v>0</v>
      </c>
      <c r="H448" s="58">
        <v>0</v>
      </c>
      <c r="I448" s="58">
        <v>0</v>
      </c>
      <c r="J448" s="51">
        <v>2152</v>
      </c>
      <c r="K448" s="58">
        <v>0</v>
      </c>
      <c r="L448" s="51">
        <f>SUM(J448:K448)</f>
        <v>2152</v>
      </c>
    </row>
    <row r="449" spans="1:12" ht="25.5">
      <c r="A449" s="5" t="s">
        <v>14</v>
      </c>
      <c r="B449" s="148">
        <v>7</v>
      </c>
      <c r="C449" s="116" t="s">
        <v>333</v>
      </c>
      <c r="D449" s="69">
        <f t="shared" ref="D449:L449" si="90">SUM(D448:D448)</f>
        <v>0</v>
      </c>
      <c r="E449" s="69">
        <f t="shared" si="90"/>
        <v>0</v>
      </c>
      <c r="F449" s="69">
        <f t="shared" si="90"/>
        <v>0</v>
      </c>
      <c r="G449" s="69">
        <f t="shared" si="90"/>
        <v>0</v>
      </c>
      <c r="H449" s="69">
        <f t="shared" si="90"/>
        <v>0</v>
      </c>
      <c r="I449" s="69">
        <f t="shared" si="90"/>
        <v>0</v>
      </c>
      <c r="J449" s="48">
        <f t="shared" si="90"/>
        <v>2152</v>
      </c>
      <c r="K449" s="69">
        <f t="shared" si="90"/>
        <v>0</v>
      </c>
      <c r="L449" s="48">
        <f t="shared" si="90"/>
        <v>2152</v>
      </c>
    </row>
    <row r="450" spans="1:12">
      <c r="B450" s="146"/>
      <c r="C450" s="116"/>
      <c r="D450" s="65"/>
      <c r="E450" s="65"/>
      <c r="F450" s="65"/>
      <c r="G450" s="65"/>
      <c r="H450" s="65"/>
      <c r="I450" s="65"/>
      <c r="J450" s="65"/>
      <c r="K450" s="65"/>
      <c r="L450" s="65"/>
    </row>
    <row r="451" spans="1:12" ht="13.35" customHeight="1">
      <c r="A451" s="45"/>
      <c r="B451" s="149">
        <v>8</v>
      </c>
      <c r="C451" s="116" t="s">
        <v>334</v>
      </c>
      <c r="D451" s="51"/>
      <c r="E451" s="51"/>
      <c r="F451" s="51"/>
      <c r="G451" s="51"/>
      <c r="H451" s="51"/>
      <c r="I451" s="51"/>
      <c r="J451" s="51"/>
      <c r="K451" s="51"/>
      <c r="L451" s="51"/>
    </row>
    <row r="452" spans="1:12" ht="26.1" customHeight="1">
      <c r="A452" s="45"/>
      <c r="B452" s="157" t="s">
        <v>351</v>
      </c>
      <c r="C452" s="116" t="s">
        <v>385</v>
      </c>
      <c r="D452" s="56">
        <v>0</v>
      </c>
      <c r="E452" s="56">
        <v>0</v>
      </c>
      <c r="F452" s="56">
        <v>0</v>
      </c>
      <c r="G452" s="56">
        <v>0</v>
      </c>
      <c r="H452" s="56">
        <v>0</v>
      </c>
      <c r="I452" s="56">
        <v>0</v>
      </c>
      <c r="J452" s="66">
        <v>10000</v>
      </c>
      <c r="K452" s="56">
        <v>0</v>
      </c>
      <c r="L452" s="66">
        <f>SUM(J452:K452)</f>
        <v>10000</v>
      </c>
    </row>
    <row r="453" spans="1:12" ht="13.35" customHeight="1">
      <c r="A453" s="45" t="s">
        <v>14</v>
      </c>
      <c r="B453" s="149">
        <v>8</v>
      </c>
      <c r="C453" s="116" t="s">
        <v>334</v>
      </c>
      <c r="D453" s="56">
        <f>D452</f>
        <v>0</v>
      </c>
      <c r="E453" s="56">
        <f t="shared" ref="E453:L453" si="91">E452</f>
        <v>0</v>
      </c>
      <c r="F453" s="56">
        <f t="shared" si="91"/>
        <v>0</v>
      </c>
      <c r="G453" s="56">
        <f t="shared" si="91"/>
        <v>0</v>
      </c>
      <c r="H453" s="56">
        <f t="shared" si="91"/>
        <v>0</v>
      </c>
      <c r="I453" s="56">
        <f t="shared" si="91"/>
        <v>0</v>
      </c>
      <c r="J453" s="66">
        <f t="shared" si="91"/>
        <v>10000</v>
      </c>
      <c r="K453" s="56">
        <f t="shared" si="91"/>
        <v>0</v>
      </c>
      <c r="L453" s="66">
        <f t="shared" si="91"/>
        <v>10000</v>
      </c>
    </row>
    <row r="454" spans="1:12">
      <c r="A454" s="45"/>
      <c r="B454" s="77"/>
      <c r="C454" s="104"/>
      <c r="D454" s="51"/>
      <c r="E454" s="49"/>
      <c r="F454" s="49"/>
      <c r="G454" s="49"/>
      <c r="H454" s="122"/>
      <c r="I454" s="122"/>
      <c r="J454" s="49"/>
      <c r="K454" s="49"/>
      <c r="L454" s="49"/>
    </row>
    <row r="455" spans="1:12">
      <c r="A455" s="45"/>
      <c r="B455" s="105" t="s">
        <v>204</v>
      </c>
      <c r="C455" s="106" t="s">
        <v>18</v>
      </c>
      <c r="D455" s="51"/>
      <c r="E455" s="49"/>
      <c r="F455" s="49"/>
      <c r="G455" s="49"/>
      <c r="H455" s="122"/>
      <c r="I455" s="122"/>
      <c r="J455" s="49"/>
      <c r="K455" s="49"/>
      <c r="L455" s="49"/>
    </row>
    <row r="456" spans="1:12" ht="26.1" customHeight="1">
      <c r="A456" s="53"/>
      <c r="B456" s="140" t="s">
        <v>252</v>
      </c>
      <c r="C456" s="158" t="s">
        <v>298</v>
      </c>
      <c r="D456" s="66">
        <v>149</v>
      </c>
      <c r="E456" s="56">
        <v>0</v>
      </c>
      <c r="F456" s="66">
        <v>11989</v>
      </c>
      <c r="G456" s="56">
        <v>0</v>
      </c>
      <c r="H456" s="66">
        <v>11989</v>
      </c>
      <c r="I456" s="56">
        <v>0</v>
      </c>
      <c r="J456" s="66">
        <v>5000</v>
      </c>
      <c r="K456" s="56">
        <v>0</v>
      </c>
      <c r="L456" s="66">
        <f t="shared" ref="L456:L461" si="92">SUM(J456:K456)</f>
        <v>5000</v>
      </c>
    </row>
    <row r="457" spans="1:12" ht="26.1" customHeight="1">
      <c r="A457" s="45"/>
      <c r="B457" s="152" t="s">
        <v>293</v>
      </c>
      <c r="C457" s="116" t="s">
        <v>297</v>
      </c>
      <c r="D457" s="51">
        <v>907</v>
      </c>
      <c r="E457" s="58">
        <v>0</v>
      </c>
      <c r="F457" s="51">
        <v>14364</v>
      </c>
      <c r="G457" s="58">
        <v>0</v>
      </c>
      <c r="H457" s="51">
        <v>14364</v>
      </c>
      <c r="I457" s="58">
        <v>0</v>
      </c>
      <c r="J457" s="58">
        <v>0</v>
      </c>
      <c r="K457" s="58">
        <v>0</v>
      </c>
      <c r="L457" s="58">
        <f t="shared" si="92"/>
        <v>0</v>
      </c>
    </row>
    <row r="458" spans="1:12">
      <c r="A458" s="45"/>
      <c r="B458" s="152" t="s">
        <v>294</v>
      </c>
      <c r="C458" s="116" t="s">
        <v>271</v>
      </c>
      <c r="D458" s="51">
        <v>46</v>
      </c>
      <c r="E458" s="58">
        <v>0</v>
      </c>
      <c r="F458" s="51">
        <v>1000</v>
      </c>
      <c r="G458" s="58">
        <v>0</v>
      </c>
      <c r="H458" s="51">
        <v>1000</v>
      </c>
      <c r="I458" s="58">
        <v>0</v>
      </c>
      <c r="J458" s="51">
        <v>1000</v>
      </c>
      <c r="K458" s="58">
        <v>0</v>
      </c>
      <c r="L458" s="51">
        <f t="shared" si="92"/>
        <v>1000</v>
      </c>
    </row>
    <row r="459" spans="1:12" ht="26.1" customHeight="1">
      <c r="B459" s="143" t="s">
        <v>303</v>
      </c>
      <c r="C459" s="116" t="s">
        <v>297</v>
      </c>
      <c r="D459" s="51">
        <v>5000</v>
      </c>
      <c r="E459" s="58">
        <v>0</v>
      </c>
      <c r="F459" s="58">
        <v>0</v>
      </c>
      <c r="G459" s="58">
        <v>0</v>
      </c>
      <c r="H459" s="58">
        <v>0</v>
      </c>
      <c r="I459" s="58">
        <v>0</v>
      </c>
      <c r="J459" s="44">
        <v>0</v>
      </c>
      <c r="K459" s="58">
        <v>0</v>
      </c>
      <c r="L459" s="44">
        <f t="shared" si="92"/>
        <v>0</v>
      </c>
    </row>
    <row r="460" spans="1:12" ht="26.1" customHeight="1">
      <c r="B460" s="143" t="s">
        <v>304</v>
      </c>
      <c r="C460" s="116" t="s">
        <v>389</v>
      </c>
      <c r="D460" s="51">
        <v>1972</v>
      </c>
      <c r="E460" s="58">
        <v>0</v>
      </c>
      <c r="F460" s="58">
        <v>0</v>
      </c>
      <c r="G460" s="58">
        <v>0</v>
      </c>
      <c r="H460" s="58">
        <v>0</v>
      </c>
      <c r="I460" s="58">
        <v>0</v>
      </c>
      <c r="J460" s="44">
        <v>0</v>
      </c>
      <c r="K460" s="58">
        <v>0</v>
      </c>
      <c r="L460" s="44">
        <f t="shared" si="92"/>
        <v>0</v>
      </c>
    </row>
    <row r="461" spans="1:12" ht="26.1" customHeight="1">
      <c r="B461" s="143" t="s">
        <v>305</v>
      </c>
      <c r="C461" s="116" t="s">
        <v>390</v>
      </c>
      <c r="D461" s="51">
        <v>400</v>
      </c>
      <c r="E461" s="58">
        <v>0</v>
      </c>
      <c r="F461" s="58">
        <v>0</v>
      </c>
      <c r="G461" s="58">
        <v>0</v>
      </c>
      <c r="H461" s="58">
        <v>0</v>
      </c>
      <c r="I461" s="58">
        <v>0</v>
      </c>
      <c r="J461" s="44">
        <v>0</v>
      </c>
      <c r="K461" s="58">
        <v>0</v>
      </c>
      <c r="L461" s="44">
        <f t="shared" si="92"/>
        <v>0</v>
      </c>
    </row>
    <row r="462" spans="1:12" ht="13.35" customHeight="1">
      <c r="A462" s="5" t="s">
        <v>14</v>
      </c>
      <c r="B462" s="105" t="s">
        <v>204</v>
      </c>
      <c r="C462" s="106" t="s">
        <v>18</v>
      </c>
      <c r="D462" s="48">
        <f t="shared" ref="D462:L462" si="93">SUM(D456:D461)</f>
        <v>8474</v>
      </c>
      <c r="E462" s="69">
        <f t="shared" si="93"/>
        <v>0</v>
      </c>
      <c r="F462" s="48">
        <f t="shared" si="93"/>
        <v>27353</v>
      </c>
      <c r="G462" s="69">
        <f t="shared" si="93"/>
        <v>0</v>
      </c>
      <c r="H462" s="48">
        <f t="shared" si="93"/>
        <v>27353</v>
      </c>
      <c r="I462" s="69">
        <f t="shared" si="93"/>
        <v>0</v>
      </c>
      <c r="J462" s="48">
        <f t="shared" si="93"/>
        <v>6000</v>
      </c>
      <c r="K462" s="69">
        <f t="shared" si="93"/>
        <v>0</v>
      </c>
      <c r="L462" s="48">
        <f t="shared" si="93"/>
        <v>6000</v>
      </c>
    </row>
    <row r="463" spans="1:12" ht="13.35" customHeight="1">
      <c r="A463" s="5" t="s">
        <v>14</v>
      </c>
      <c r="B463" s="77">
        <v>0.10100000000000001</v>
      </c>
      <c r="C463" s="108" t="s">
        <v>203</v>
      </c>
      <c r="D463" s="48">
        <f t="shared" ref="D463:L463" si="94">SUM(D456:D461)+D449+D453</f>
        <v>8474</v>
      </c>
      <c r="E463" s="69">
        <f t="shared" si="94"/>
        <v>0</v>
      </c>
      <c r="F463" s="48">
        <f t="shared" si="94"/>
        <v>27353</v>
      </c>
      <c r="G463" s="69">
        <f t="shared" si="94"/>
        <v>0</v>
      </c>
      <c r="H463" s="48">
        <f t="shared" si="94"/>
        <v>27353</v>
      </c>
      <c r="I463" s="69">
        <f t="shared" si="94"/>
        <v>0</v>
      </c>
      <c r="J463" s="48">
        <f t="shared" si="94"/>
        <v>18152</v>
      </c>
      <c r="K463" s="69">
        <f t="shared" si="94"/>
        <v>0</v>
      </c>
      <c r="L463" s="48">
        <f t="shared" si="94"/>
        <v>18152</v>
      </c>
    </row>
    <row r="464" spans="1:12" ht="13.35" customHeight="1">
      <c r="A464" s="45" t="s">
        <v>14</v>
      </c>
      <c r="B464" s="73">
        <v>4403</v>
      </c>
      <c r="C464" s="104" t="s">
        <v>5</v>
      </c>
      <c r="D464" s="48">
        <f t="shared" ref="D464:L464" si="95">D463</f>
        <v>8474</v>
      </c>
      <c r="E464" s="69">
        <f t="shared" si="95"/>
        <v>0</v>
      </c>
      <c r="F464" s="48">
        <f t="shared" si="95"/>
        <v>27353</v>
      </c>
      <c r="G464" s="69">
        <f t="shared" si="95"/>
        <v>0</v>
      </c>
      <c r="H464" s="48">
        <f t="shared" si="95"/>
        <v>27353</v>
      </c>
      <c r="I464" s="69">
        <f t="shared" si="95"/>
        <v>0</v>
      </c>
      <c r="J464" s="48">
        <f t="shared" si="95"/>
        <v>18152</v>
      </c>
      <c r="K464" s="69">
        <f t="shared" si="95"/>
        <v>0</v>
      </c>
      <c r="L464" s="48">
        <f t="shared" si="95"/>
        <v>18152</v>
      </c>
    </row>
    <row r="465" spans="1:12" ht="13.35" customHeight="1">
      <c r="B465" s="35"/>
      <c r="C465" s="107"/>
      <c r="D465" s="51"/>
      <c r="E465" s="49"/>
      <c r="F465" s="49"/>
      <c r="G465" s="49"/>
      <c r="H465" s="122"/>
      <c r="I465" s="122"/>
      <c r="J465" s="49"/>
      <c r="K465" s="49"/>
      <c r="L465" s="49"/>
    </row>
    <row r="466" spans="1:12" ht="13.35" customHeight="1">
      <c r="A466" s="11" t="s">
        <v>16</v>
      </c>
      <c r="B466" s="81">
        <v>4405</v>
      </c>
      <c r="C466" s="37" t="s">
        <v>205</v>
      </c>
      <c r="D466" s="43"/>
      <c r="E466" s="86"/>
      <c r="F466" s="86"/>
      <c r="G466" s="86"/>
      <c r="H466" s="125"/>
      <c r="I466" s="125"/>
      <c r="J466" s="86"/>
      <c r="K466" s="86"/>
      <c r="L466" s="86"/>
    </row>
    <row r="467" spans="1:12" ht="13.35" customHeight="1">
      <c r="A467" s="11"/>
      <c r="B467" s="109">
        <v>0.10100000000000001</v>
      </c>
      <c r="C467" s="60" t="s">
        <v>185</v>
      </c>
      <c r="D467" s="43"/>
      <c r="E467" s="86"/>
      <c r="F467" s="86"/>
      <c r="G467" s="86"/>
      <c r="H467" s="125"/>
      <c r="I467" s="125"/>
      <c r="J467" s="86"/>
      <c r="K467" s="86"/>
      <c r="L467" s="86"/>
    </row>
    <row r="468" spans="1:12" ht="13.35" customHeight="1">
      <c r="A468" s="11"/>
      <c r="B468" s="142" t="s">
        <v>223</v>
      </c>
      <c r="C468" s="85" t="s">
        <v>172</v>
      </c>
      <c r="D468" s="43">
        <v>1163</v>
      </c>
      <c r="E468" s="44">
        <v>0</v>
      </c>
      <c r="F468" s="44">
        <v>0</v>
      </c>
      <c r="G468" s="44">
        <v>0</v>
      </c>
      <c r="H468" s="44">
        <v>0</v>
      </c>
      <c r="I468" s="44">
        <v>0</v>
      </c>
      <c r="J468" s="44">
        <v>0</v>
      </c>
      <c r="K468" s="44">
        <v>0</v>
      </c>
      <c r="L468" s="44">
        <f t="shared" ref="L468:L481" si="96">SUM(J468:K468)</f>
        <v>0</v>
      </c>
    </row>
    <row r="469" spans="1:12" ht="25.5">
      <c r="A469" s="89"/>
      <c r="B469" s="96" t="s">
        <v>212</v>
      </c>
      <c r="C469" s="91" t="s">
        <v>215</v>
      </c>
      <c r="D469" s="44">
        <v>0</v>
      </c>
      <c r="E469" s="58">
        <v>0</v>
      </c>
      <c r="F469" s="51">
        <v>7443</v>
      </c>
      <c r="G469" s="58">
        <v>0</v>
      </c>
      <c r="H469" s="51">
        <v>7443</v>
      </c>
      <c r="I469" s="58">
        <v>0</v>
      </c>
      <c r="J469" s="58">
        <v>0</v>
      </c>
      <c r="K469" s="58">
        <v>0</v>
      </c>
      <c r="L469" s="58">
        <f t="shared" si="96"/>
        <v>0</v>
      </c>
    </row>
    <row r="470" spans="1:12" ht="13.35" customHeight="1">
      <c r="A470" s="89"/>
      <c r="B470" s="96" t="s">
        <v>239</v>
      </c>
      <c r="C470" s="91" t="s">
        <v>240</v>
      </c>
      <c r="D470" s="51">
        <v>7867</v>
      </c>
      <c r="E470" s="44">
        <v>0</v>
      </c>
      <c r="F470" s="44">
        <v>0</v>
      </c>
      <c r="G470" s="44">
        <v>0</v>
      </c>
      <c r="H470" s="44">
        <v>0</v>
      </c>
      <c r="I470" s="44">
        <v>0</v>
      </c>
      <c r="J470" s="44">
        <v>0</v>
      </c>
      <c r="K470" s="44">
        <v>0</v>
      </c>
      <c r="L470" s="44">
        <f t="shared" si="96"/>
        <v>0</v>
      </c>
    </row>
    <row r="471" spans="1:12" ht="38.25">
      <c r="A471" s="89"/>
      <c r="B471" s="96" t="s">
        <v>250</v>
      </c>
      <c r="C471" s="91" t="s">
        <v>248</v>
      </c>
      <c r="D471" s="43">
        <v>166</v>
      </c>
      <c r="E471" s="44">
        <v>0</v>
      </c>
      <c r="F471" s="43">
        <v>7681</v>
      </c>
      <c r="G471" s="44">
        <v>0</v>
      </c>
      <c r="H471" s="43">
        <v>7681</v>
      </c>
      <c r="I471" s="44">
        <v>0</v>
      </c>
      <c r="J471" s="44">
        <v>0</v>
      </c>
      <c r="K471" s="44">
        <v>0</v>
      </c>
      <c r="L471" s="44">
        <f t="shared" si="96"/>
        <v>0</v>
      </c>
    </row>
    <row r="472" spans="1:12" ht="26.1" customHeight="1">
      <c r="A472" s="89"/>
      <c r="B472" s="96" t="s">
        <v>251</v>
      </c>
      <c r="C472" s="91" t="s">
        <v>249</v>
      </c>
      <c r="D472" s="43">
        <v>1670</v>
      </c>
      <c r="E472" s="44">
        <v>0</v>
      </c>
      <c r="F472" s="44">
        <v>0</v>
      </c>
      <c r="G472" s="44">
        <v>0</v>
      </c>
      <c r="H472" s="44">
        <v>0</v>
      </c>
      <c r="I472" s="44">
        <v>0</v>
      </c>
      <c r="J472" s="44">
        <v>0</v>
      </c>
      <c r="K472" s="44">
        <v>0</v>
      </c>
      <c r="L472" s="44">
        <f t="shared" si="96"/>
        <v>0</v>
      </c>
    </row>
    <row r="473" spans="1:12" ht="26.1" customHeight="1">
      <c r="A473" s="89"/>
      <c r="B473" s="96" t="s">
        <v>264</v>
      </c>
      <c r="C473" s="91" t="s">
        <v>284</v>
      </c>
      <c r="D473" s="44">
        <v>0</v>
      </c>
      <c r="E473" s="44">
        <v>0</v>
      </c>
      <c r="F473" s="43">
        <v>5900</v>
      </c>
      <c r="G473" s="44">
        <v>0</v>
      </c>
      <c r="H473" s="43">
        <v>5900</v>
      </c>
      <c r="I473" s="44">
        <v>0</v>
      </c>
      <c r="J473" s="44">
        <v>0</v>
      </c>
      <c r="K473" s="44">
        <v>0</v>
      </c>
      <c r="L473" s="44">
        <f t="shared" si="96"/>
        <v>0</v>
      </c>
    </row>
    <row r="474" spans="1:12" ht="26.1" customHeight="1">
      <c r="A474" s="89"/>
      <c r="B474" s="96" t="s">
        <v>272</v>
      </c>
      <c r="C474" s="91" t="s">
        <v>290</v>
      </c>
      <c r="D474" s="51">
        <v>1374</v>
      </c>
      <c r="E474" s="58">
        <v>0</v>
      </c>
      <c r="F474" s="51">
        <v>128</v>
      </c>
      <c r="G474" s="58">
        <v>0</v>
      </c>
      <c r="H474" s="51">
        <v>128</v>
      </c>
      <c r="I474" s="58">
        <v>0</v>
      </c>
      <c r="J474" s="58">
        <v>0</v>
      </c>
      <c r="K474" s="58">
        <v>0</v>
      </c>
      <c r="L474" s="58">
        <f t="shared" si="96"/>
        <v>0</v>
      </c>
    </row>
    <row r="475" spans="1:12" ht="26.1" customHeight="1">
      <c r="A475" s="89"/>
      <c r="B475" s="96" t="s">
        <v>273</v>
      </c>
      <c r="C475" s="91" t="s">
        <v>291</v>
      </c>
      <c r="D475" s="51">
        <v>1442</v>
      </c>
      <c r="E475" s="58">
        <v>0</v>
      </c>
      <c r="F475" s="51">
        <v>636</v>
      </c>
      <c r="G475" s="58">
        <v>0</v>
      </c>
      <c r="H475" s="51">
        <v>636</v>
      </c>
      <c r="I475" s="58">
        <v>0</v>
      </c>
      <c r="J475" s="58">
        <v>0</v>
      </c>
      <c r="K475" s="58">
        <v>0</v>
      </c>
      <c r="L475" s="58">
        <f t="shared" si="96"/>
        <v>0</v>
      </c>
    </row>
    <row r="476" spans="1:12" ht="38.25">
      <c r="A476" s="87"/>
      <c r="B476" s="141" t="s">
        <v>274</v>
      </c>
      <c r="C476" s="88" t="s">
        <v>292</v>
      </c>
      <c r="D476" s="66">
        <v>300</v>
      </c>
      <c r="E476" s="56">
        <v>0</v>
      </c>
      <c r="F476" s="56">
        <v>0</v>
      </c>
      <c r="G476" s="56">
        <v>0</v>
      </c>
      <c r="H476" s="56">
        <v>0</v>
      </c>
      <c r="I476" s="56">
        <v>0</v>
      </c>
      <c r="J476" s="56">
        <v>0</v>
      </c>
      <c r="K476" s="56">
        <v>0</v>
      </c>
      <c r="L476" s="56">
        <f t="shared" si="96"/>
        <v>0</v>
      </c>
    </row>
    <row r="477" spans="1:12" ht="27" customHeight="1">
      <c r="A477" s="89"/>
      <c r="B477" s="96" t="s">
        <v>275</v>
      </c>
      <c r="C477" s="91" t="s">
        <v>276</v>
      </c>
      <c r="D477" s="51">
        <v>1520</v>
      </c>
      <c r="E477" s="58">
        <v>0</v>
      </c>
      <c r="F477" s="51">
        <v>3047</v>
      </c>
      <c r="G477" s="58">
        <v>0</v>
      </c>
      <c r="H477" s="51">
        <v>3047</v>
      </c>
      <c r="I477" s="58">
        <v>0</v>
      </c>
      <c r="J477" s="58">
        <v>0</v>
      </c>
      <c r="K477" s="58">
        <v>0</v>
      </c>
      <c r="L477" s="58">
        <f t="shared" si="96"/>
        <v>0</v>
      </c>
    </row>
    <row r="478" spans="1:12" ht="38.25">
      <c r="A478" s="89"/>
      <c r="B478" s="96" t="s">
        <v>277</v>
      </c>
      <c r="C478" s="91" t="s">
        <v>278</v>
      </c>
      <c r="D478" s="51">
        <v>1620</v>
      </c>
      <c r="E478" s="58">
        <v>0</v>
      </c>
      <c r="F478" s="51">
        <v>6305</v>
      </c>
      <c r="G478" s="58">
        <v>0</v>
      </c>
      <c r="H478" s="51">
        <v>6305</v>
      </c>
      <c r="I478" s="58">
        <v>0</v>
      </c>
      <c r="J478" s="58">
        <v>0</v>
      </c>
      <c r="K478" s="58">
        <v>0</v>
      </c>
      <c r="L478" s="58">
        <f t="shared" si="96"/>
        <v>0</v>
      </c>
    </row>
    <row r="479" spans="1:12">
      <c r="A479" s="89"/>
      <c r="B479" s="96" t="s">
        <v>281</v>
      </c>
      <c r="C479" s="91" t="s">
        <v>285</v>
      </c>
      <c r="D479" s="44">
        <v>0</v>
      </c>
      <c r="E479" s="44">
        <v>0</v>
      </c>
      <c r="F479" s="44">
        <v>0</v>
      </c>
      <c r="G479" s="44">
        <v>0</v>
      </c>
      <c r="H479" s="43">
        <v>675</v>
      </c>
      <c r="I479" s="44">
        <v>0</v>
      </c>
      <c r="J479" s="44">
        <v>0</v>
      </c>
      <c r="K479" s="44">
        <v>0</v>
      </c>
      <c r="L479" s="44">
        <f t="shared" si="96"/>
        <v>0</v>
      </c>
    </row>
    <row r="480" spans="1:12">
      <c r="A480" s="89"/>
      <c r="B480" s="96" t="s">
        <v>309</v>
      </c>
      <c r="C480" s="91" t="s">
        <v>312</v>
      </c>
      <c r="D480" s="43">
        <v>3000</v>
      </c>
      <c r="E480" s="44">
        <v>0</v>
      </c>
      <c r="F480" s="43">
        <v>3000</v>
      </c>
      <c r="G480" s="44">
        <v>0</v>
      </c>
      <c r="H480" s="43">
        <v>3000</v>
      </c>
      <c r="I480" s="44">
        <v>0</v>
      </c>
      <c r="J480" s="44">
        <v>0</v>
      </c>
      <c r="K480" s="44">
        <v>0</v>
      </c>
      <c r="L480" s="44">
        <f t="shared" si="96"/>
        <v>0</v>
      </c>
    </row>
    <row r="481" spans="1:12" ht="27" customHeight="1">
      <c r="A481" s="89"/>
      <c r="B481" s="96" t="s">
        <v>310</v>
      </c>
      <c r="C481" s="91" t="s">
        <v>311</v>
      </c>
      <c r="D481" s="44">
        <v>0</v>
      </c>
      <c r="E481" s="44">
        <v>0</v>
      </c>
      <c r="F481" s="43">
        <v>2888</v>
      </c>
      <c r="G481" s="44">
        <v>0</v>
      </c>
      <c r="H481" s="43">
        <v>2888</v>
      </c>
      <c r="I481" s="44">
        <v>0</v>
      </c>
      <c r="J481" s="44">
        <v>0</v>
      </c>
      <c r="K481" s="44">
        <v>0</v>
      </c>
      <c r="L481" s="44">
        <f t="shared" si="96"/>
        <v>0</v>
      </c>
    </row>
    <row r="482" spans="1:12">
      <c r="A482" s="89"/>
      <c r="B482" s="96"/>
      <c r="C482" s="91"/>
      <c r="D482" s="43"/>
      <c r="E482" s="44"/>
      <c r="F482" s="44"/>
      <c r="G482" s="44"/>
      <c r="H482" s="44"/>
      <c r="I482" s="44"/>
      <c r="J482" s="43"/>
      <c r="K482" s="44"/>
      <c r="L482" s="43"/>
    </row>
    <row r="483" spans="1:12" ht="27" customHeight="1">
      <c r="A483" s="89"/>
      <c r="B483" s="105" t="s">
        <v>354</v>
      </c>
      <c r="C483" s="91" t="s">
        <v>355</v>
      </c>
      <c r="D483" s="43"/>
      <c r="E483" s="44"/>
      <c r="F483" s="44"/>
      <c r="G483" s="44"/>
      <c r="H483" s="44"/>
      <c r="I483" s="44"/>
      <c r="J483" s="43"/>
      <c r="K483" s="44"/>
      <c r="L483" s="43"/>
    </row>
    <row r="484" spans="1:12" ht="27" customHeight="1">
      <c r="A484" s="89"/>
      <c r="B484" s="96" t="s">
        <v>356</v>
      </c>
      <c r="C484" s="91" t="s">
        <v>340</v>
      </c>
      <c r="D484" s="44">
        <v>0</v>
      </c>
      <c r="E484" s="58">
        <v>0</v>
      </c>
      <c r="F484" s="58">
        <v>0</v>
      </c>
      <c r="G484" s="58">
        <v>0</v>
      </c>
      <c r="H484" s="58">
        <v>0</v>
      </c>
      <c r="I484" s="58">
        <v>0</v>
      </c>
      <c r="J484" s="51">
        <v>1800</v>
      </c>
      <c r="K484" s="58">
        <v>0</v>
      </c>
      <c r="L484" s="51">
        <f t="shared" ref="L484:L496" si="97">SUM(J484:K484)</f>
        <v>1800</v>
      </c>
    </row>
    <row r="485" spans="1:12" ht="27" customHeight="1">
      <c r="A485" s="89"/>
      <c r="B485" s="96" t="s">
        <v>357</v>
      </c>
      <c r="C485" s="91" t="s">
        <v>339</v>
      </c>
      <c r="D485" s="44">
        <v>0</v>
      </c>
      <c r="E485" s="58">
        <v>0</v>
      </c>
      <c r="F485" s="58">
        <v>0</v>
      </c>
      <c r="G485" s="58">
        <v>0</v>
      </c>
      <c r="H485" s="58">
        <v>0</v>
      </c>
      <c r="I485" s="58">
        <v>0</v>
      </c>
      <c r="J485" s="51">
        <v>600</v>
      </c>
      <c r="K485" s="58">
        <v>0</v>
      </c>
      <c r="L485" s="51">
        <f t="shared" si="97"/>
        <v>600</v>
      </c>
    </row>
    <row r="486" spans="1:12" ht="27" customHeight="1">
      <c r="A486" s="89"/>
      <c r="B486" s="96" t="s">
        <v>358</v>
      </c>
      <c r="C486" s="91" t="s">
        <v>380</v>
      </c>
      <c r="D486" s="44">
        <v>0</v>
      </c>
      <c r="E486" s="44">
        <v>0</v>
      </c>
      <c r="F486" s="44">
        <v>0</v>
      </c>
      <c r="G486" s="44">
        <v>0</v>
      </c>
      <c r="H486" s="44">
        <v>0</v>
      </c>
      <c r="I486" s="44">
        <v>0</v>
      </c>
      <c r="J486" s="43">
        <v>792</v>
      </c>
      <c r="K486" s="44">
        <v>0</v>
      </c>
      <c r="L486" s="43">
        <f t="shared" si="97"/>
        <v>792</v>
      </c>
    </row>
    <row r="487" spans="1:12" ht="27" customHeight="1">
      <c r="A487" s="89"/>
      <c r="B487" s="96" t="s">
        <v>359</v>
      </c>
      <c r="C487" s="91" t="s">
        <v>341</v>
      </c>
      <c r="D487" s="44">
        <v>0</v>
      </c>
      <c r="E487" s="44">
        <v>0</v>
      </c>
      <c r="F487" s="44">
        <v>0</v>
      </c>
      <c r="G487" s="44">
        <v>0</v>
      </c>
      <c r="H487" s="44">
        <v>0</v>
      </c>
      <c r="I487" s="44">
        <v>0</v>
      </c>
      <c r="J487" s="43">
        <v>3200</v>
      </c>
      <c r="K487" s="44">
        <v>0</v>
      </c>
      <c r="L487" s="43">
        <f t="shared" si="97"/>
        <v>3200</v>
      </c>
    </row>
    <row r="488" spans="1:12" ht="27" customHeight="1">
      <c r="A488" s="89"/>
      <c r="B488" s="96" t="s">
        <v>360</v>
      </c>
      <c r="C488" s="91" t="s">
        <v>342</v>
      </c>
      <c r="D488" s="44">
        <v>0</v>
      </c>
      <c r="E488" s="44">
        <v>0</v>
      </c>
      <c r="F488" s="44">
        <v>0</v>
      </c>
      <c r="G488" s="44">
        <v>0</v>
      </c>
      <c r="H488" s="44">
        <v>0</v>
      </c>
      <c r="I488" s="44">
        <v>0</v>
      </c>
      <c r="J488" s="43">
        <v>800</v>
      </c>
      <c r="K488" s="44">
        <v>0</v>
      </c>
      <c r="L488" s="43">
        <f t="shared" si="97"/>
        <v>800</v>
      </c>
    </row>
    <row r="489" spans="1:12" ht="27" customHeight="1">
      <c r="A489" s="89"/>
      <c r="B489" s="96" t="s">
        <v>361</v>
      </c>
      <c r="C489" s="91" t="s">
        <v>343</v>
      </c>
      <c r="D489" s="58">
        <v>0</v>
      </c>
      <c r="E489" s="58">
        <v>0</v>
      </c>
      <c r="F489" s="58">
        <v>0</v>
      </c>
      <c r="G489" s="58">
        <v>0</v>
      </c>
      <c r="H489" s="58">
        <v>0</v>
      </c>
      <c r="I489" s="58">
        <v>0</v>
      </c>
      <c r="J489" s="51">
        <v>18</v>
      </c>
      <c r="K489" s="58">
        <v>0</v>
      </c>
      <c r="L489" s="51">
        <f t="shared" si="97"/>
        <v>18</v>
      </c>
    </row>
    <row r="490" spans="1:12" ht="27" customHeight="1">
      <c r="A490" s="89"/>
      <c r="B490" s="96" t="s">
        <v>362</v>
      </c>
      <c r="C490" s="91" t="s">
        <v>344</v>
      </c>
      <c r="D490" s="58">
        <v>0</v>
      </c>
      <c r="E490" s="58">
        <v>0</v>
      </c>
      <c r="F490" s="58">
        <v>0</v>
      </c>
      <c r="G490" s="58">
        <v>0</v>
      </c>
      <c r="H490" s="58">
        <v>0</v>
      </c>
      <c r="I490" s="58">
        <v>0</v>
      </c>
      <c r="J490" s="51">
        <v>636</v>
      </c>
      <c r="K490" s="58">
        <v>0</v>
      </c>
      <c r="L490" s="51">
        <f t="shared" si="97"/>
        <v>636</v>
      </c>
    </row>
    <row r="491" spans="1:12" ht="27" customHeight="1">
      <c r="A491" s="89"/>
      <c r="B491" s="96" t="s">
        <v>363</v>
      </c>
      <c r="C491" s="91" t="s">
        <v>369</v>
      </c>
      <c r="D491" s="58">
        <v>0</v>
      </c>
      <c r="E491" s="58">
        <v>0</v>
      </c>
      <c r="F491" s="58">
        <v>0</v>
      </c>
      <c r="G491" s="58">
        <v>0</v>
      </c>
      <c r="H491" s="58">
        <v>0</v>
      </c>
      <c r="I491" s="58">
        <v>0</v>
      </c>
      <c r="J491" s="51">
        <v>405</v>
      </c>
      <c r="K491" s="58">
        <v>0</v>
      </c>
      <c r="L491" s="51">
        <f t="shared" si="97"/>
        <v>405</v>
      </c>
    </row>
    <row r="492" spans="1:12" ht="27" customHeight="1">
      <c r="A492" s="89"/>
      <c r="B492" s="96" t="s">
        <v>364</v>
      </c>
      <c r="C492" s="91" t="s">
        <v>388</v>
      </c>
      <c r="D492" s="58">
        <v>0</v>
      </c>
      <c r="E492" s="58">
        <v>0</v>
      </c>
      <c r="F492" s="58">
        <v>0</v>
      </c>
      <c r="G492" s="58">
        <v>0</v>
      </c>
      <c r="H492" s="58">
        <v>0</v>
      </c>
      <c r="I492" s="58">
        <v>0</v>
      </c>
      <c r="J492" s="51">
        <v>520</v>
      </c>
      <c r="K492" s="58">
        <v>0</v>
      </c>
      <c r="L492" s="51">
        <f t="shared" si="97"/>
        <v>520</v>
      </c>
    </row>
    <row r="493" spans="1:12" ht="27" customHeight="1">
      <c r="A493" s="87"/>
      <c r="B493" s="141" t="s">
        <v>365</v>
      </c>
      <c r="C493" s="88" t="s">
        <v>345</v>
      </c>
      <c r="D493" s="56">
        <v>0</v>
      </c>
      <c r="E493" s="56">
        <v>0</v>
      </c>
      <c r="F493" s="56">
        <v>0</v>
      </c>
      <c r="G493" s="56">
        <v>0</v>
      </c>
      <c r="H493" s="56">
        <v>0</v>
      </c>
      <c r="I493" s="56">
        <v>0</v>
      </c>
      <c r="J493" s="66">
        <v>2888</v>
      </c>
      <c r="K493" s="56">
        <v>0</v>
      </c>
      <c r="L493" s="66">
        <f t="shared" si="97"/>
        <v>2888</v>
      </c>
    </row>
    <row r="494" spans="1:12" ht="25.5">
      <c r="A494" s="89"/>
      <c r="B494" s="96" t="s">
        <v>366</v>
      </c>
      <c r="C494" s="91" t="s">
        <v>381</v>
      </c>
      <c r="D494" s="44">
        <v>0</v>
      </c>
      <c r="E494" s="44">
        <v>0</v>
      </c>
      <c r="F494" s="44">
        <v>0</v>
      </c>
      <c r="G494" s="44">
        <v>0</v>
      </c>
      <c r="H494" s="44">
        <v>0</v>
      </c>
      <c r="I494" s="44">
        <v>0</v>
      </c>
      <c r="J494" s="43">
        <v>2500</v>
      </c>
      <c r="K494" s="44">
        <v>0</v>
      </c>
      <c r="L494" s="43">
        <f t="shared" si="97"/>
        <v>2500</v>
      </c>
    </row>
    <row r="495" spans="1:12" ht="25.5">
      <c r="A495" s="89"/>
      <c r="B495" s="96" t="s">
        <v>367</v>
      </c>
      <c r="C495" s="91" t="s">
        <v>376</v>
      </c>
      <c r="D495" s="44">
        <v>0</v>
      </c>
      <c r="E495" s="44">
        <v>0</v>
      </c>
      <c r="F495" s="44">
        <v>0</v>
      </c>
      <c r="G495" s="44">
        <v>0</v>
      </c>
      <c r="H495" s="44">
        <v>0</v>
      </c>
      <c r="I495" s="44">
        <v>0</v>
      </c>
      <c r="J495" s="43">
        <v>5400</v>
      </c>
      <c r="K495" s="44">
        <v>0</v>
      </c>
      <c r="L495" s="43">
        <f t="shared" si="97"/>
        <v>5400</v>
      </c>
    </row>
    <row r="496" spans="1:12" ht="25.5">
      <c r="A496" s="89"/>
      <c r="B496" s="96" t="s">
        <v>368</v>
      </c>
      <c r="C496" s="91" t="s">
        <v>377</v>
      </c>
      <c r="D496" s="44">
        <v>0</v>
      </c>
      <c r="E496" s="44">
        <v>0</v>
      </c>
      <c r="F496" s="44">
        <v>0</v>
      </c>
      <c r="G496" s="44">
        <v>0</v>
      </c>
      <c r="H496" s="44">
        <v>0</v>
      </c>
      <c r="I496" s="44">
        <v>0</v>
      </c>
      <c r="J496" s="43">
        <v>600</v>
      </c>
      <c r="K496" s="44">
        <v>0</v>
      </c>
      <c r="L496" s="43">
        <f t="shared" si="97"/>
        <v>600</v>
      </c>
    </row>
    <row r="497" spans="1:12" ht="25.5">
      <c r="A497" s="89" t="s">
        <v>14</v>
      </c>
      <c r="B497" s="105" t="s">
        <v>354</v>
      </c>
      <c r="C497" s="91" t="s">
        <v>355</v>
      </c>
      <c r="D497" s="69">
        <f>SUM(D484:D496)</f>
        <v>0</v>
      </c>
      <c r="E497" s="69">
        <f t="shared" ref="E497:L497" si="98">SUM(E484:E496)</f>
        <v>0</v>
      </c>
      <c r="F497" s="69">
        <f t="shared" si="98"/>
        <v>0</v>
      </c>
      <c r="G497" s="69">
        <f t="shared" si="98"/>
        <v>0</v>
      </c>
      <c r="H497" s="69">
        <f t="shared" si="98"/>
        <v>0</v>
      </c>
      <c r="I497" s="69">
        <f t="shared" si="98"/>
        <v>0</v>
      </c>
      <c r="J497" s="48">
        <f t="shared" si="98"/>
        <v>20159</v>
      </c>
      <c r="K497" s="69">
        <f t="shared" si="98"/>
        <v>0</v>
      </c>
      <c r="L497" s="48">
        <f t="shared" si="98"/>
        <v>20159</v>
      </c>
    </row>
    <row r="498" spans="1:12">
      <c r="A498" s="89"/>
      <c r="B498" s="105"/>
      <c r="C498" s="60"/>
      <c r="D498" s="58"/>
      <c r="E498" s="58"/>
      <c r="F498" s="58"/>
      <c r="G498" s="58"/>
      <c r="H498" s="58"/>
      <c r="I498" s="58"/>
      <c r="J498" s="51"/>
      <c r="K498" s="58"/>
      <c r="L498" s="51"/>
    </row>
    <row r="499" spans="1:12">
      <c r="A499" s="89"/>
      <c r="B499" s="105" t="s">
        <v>370</v>
      </c>
      <c r="C499" s="91" t="s">
        <v>371</v>
      </c>
      <c r="D499" s="44"/>
      <c r="E499" s="44"/>
      <c r="F499" s="44"/>
      <c r="G499" s="44"/>
      <c r="H499" s="44"/>
      <c r="I499" s="44"/>
      <c r="J499" s="44"/>
      <c r="K499" s="44"/>
      <c r="L499" s="44"/>
    </row>
    <row r="500" spans="1:12" ht="25.5">
      <c r="A500" s="89"/>
      <c r="B500" s="96" t="s">
        <v>372</v>
      </c>
      <c r="C500" s="91" t="s">
        <v>373</v>
      </c>
      <c r="D500" s="56">
        <v>0</v>
      </c>
      <c r="E500" s="56">
        <v>0</v>
      </c>
      <c r="F500" s="56">
        <v>0</v>
      </c>
      <c r="G500" s="56">
        <v>0</v>
      </c>
      <c r="H500" s="56">
        <v>0</v>
      </c>
      <c r="I500" s="56">
        <v>0</v>
      </c>
      <c r="J500" s="43">
        <v>270</v>
      </c>
      <c r="K500" s="44">
        <v>0</v>
      </c>
      <c r="L500" s="43">
        <f>SUM(J500:K500)</f>
        <v>270</v>
      </c>
    </row>
    <row r="501" spans="1:12">
      <c r="A501" s="89" t="s">
        <v>14</v>
      </c>
      <c r="B501" s="105" t="s">
        <v>370</v>
      </c>
      <c r="C501" s="91" t="s">
        <v>371</v>
      </c>
      <c r="D501" s="69">
        <f>D500</f>
        <v>0</v>
      </c>
      <c r="E501" s="69">
        <f t="shared" ref="E501:L501" si="99">E500</f>
        <v>0</v>
      </c>
      <c r="F501" s="69">
        <f t="shared" si="99"/>
        <v>0</v>
      </c>
      <c r="G501" s="69">
        <f t="shared" si="99"/>
        <v>0</v>
      </c>
      <c r="H501" s="69">
        <f t="shared" si="99"/>
        <v>0</v>
      </c>
      <c r="I501" s="69">
        <f t="shared" si="99"/>
        <v>0</v>
      </c>
      <c r="J501" s="48">
        <f t="shared" si="99"/>
        <v>270</v>
      </c>
      <c r="K501" s="69">
        <f t="shared" si="99"/>
        <v>0</v>
      </c>
      <c r="L501" s="48">
        <f t="shared" si="99"/>
        <v>270</v>
      </c>
    </row>
    <row r="502" spans="1:12">
      <c r="A502" s="89" t="s">
        <v>14</v>
      </c>
      <c r="B502" s="110">
        <v>0.10100000000000001</v>
      </c>
      <c r="C502" s="60" t="s">
        <v>185</v>
      </c>
      <c r="D502" s="48">
        <f t="shared" ref="D502:E502" si="100">D501+D497+D481+D480+D479+D478+D477+D476+D475+D474+D473+D472+D471+D470+D469+D468</f>
        <v>20122</v>
      </c>
      <c r="E502" s="69">
        <f t="shared" si="100"/>
        <v>0</v>
      </c>
      <c r="F502" s="48">
        <f>F501+F497+F481+F480+F479+F478+F477+F476+F475+F474+F473+F472+F471+F470+F469+F468</f>
        <v>37028</v>
      </c>
      <c r="G502" s="69">
        <f t="shared" ref="G502:L502" si="101">G501+G497+G481+G480+G479+G478+G477+G476+G475+G474+G473+G472+G471+G470+G469+G468</f>
        <v>0</v>
      </c>
      <c r="H502" s="48">
        <f t="shared" si="101"/>
        <v>37703</v>
      </c>
      <c r="I502" s="69">
        <f t="shared" si="101"/>
        <v>0</v>
      </c>
      <c r="J502" s="48">
        <f t="shared" si="101"/>
        <v>20429</v>
      </c>
      <c r="K502" s="69">
        <f t="shared" si="101"/>
        <v>0</v>
      </c>
      <c r="L502" s="48">
        <f t="shared" si="101"/>
        <v>20429</v>
      </c>
    </row>
    <row r="503" spans="1:12">
      <c r="A503" s="87" t="s">
        <v>14</v>
      </c>
      <c r="B503" s="111">
        <v>4405</v>
      </c>
      <c r="C503" s="80" t="s">
        <v>205</v>
      </c>
      <c r="D503" s="48">
        <f>D502</f>
        <v>20122</v>
      </c>
      <c r="E503" s="69">
        <f t="shared" ref="E503:K503" si="102">E502+E464</f>
        <v>0</v>
      </c>
      <c r="F503" s="48">
        <f>F502</f>
        <v>37028</v>
      </c>
      <c r="G503" s="69">
        <f t="shared" si="102"/>
        <v>0</v>
      </c>
      <c r="H503" s="48">
        <f>H502</f>
        <v>37703</v>
      </c>
      <c r="I503" s="69">
        <f t="shared" si="102"/>
        <v>0</v>
      </c>
      <c r="J503" s="48">
        <f>J502</f>
        <v>20429</v>
      </c>
      <c r="K503" s="69">
        <f t="shared" si="102"/>
        <v>0</v>
      </c>
      <c r="L503" s="48">
        <f>L502</f>
        <v>20429</v>
      </c>
    </row>
    <row r="504" spans="1:12">
      <c r="A504" s="101" t="s">
        <v>14</v>
      </c>
      <c r="B504" s="102"/>
      <c r="C504" s="112" t="s">
        <v>201</v>
      </c>
      <c r="D504" s="43">
        <f t="shared" ref="D504:L504" si="103">D503+D464</f>
        <v>28596</v>
      </c>
      <c r="E504" s="44">
        <f t="shared" si="103"/>
        <v>0</v>
      </c>
      <c r="F504" s="43">
        <f t="shared" si="103"/>
        <v>64381</v>
      </c>
      <c r="G504" s="44">
        <f t="shared" si="103"/>
        <v>0</v>
      </c>
      <c r="H504" s="43">
        <f t="shared" si="103"/>
        <v>65056</v>
      </c>
      <c r="I504" s="44">
        <f t="shared" si="103"/>
        <v>0</v>
      </c>
      <c r="J504" s="43">
        <f t="shared" si="103"/>
        <v>38581</v>
      </c>
      <c r="K504" s="44">
        <f t="shared" si="103"/>
        <v>0</v>
      </c>
      <c r="L504" s="43">
        <f t="shared" si="103"/>
        <v>38581</v>
      </c>
    </row>
    <row r="505" spans="1:12">
      <c r="A505" s="101" t="s">
        <v>14</v>
      </c>
      <c r="B505" s="102"/>
      <c r="C505" s="112" t="s">
        <v>7</v>
      </c>
      <c r="D505" s="48">
        <f t="shared" ref="D505:L505" si="104">D504+D442</f>
        <v>167830</v>
      </c>
      <c r="E505" s="68">
        <f t="shared" si="104"/>
        <v>226773</v>
      </c>
      <c r="F505" s="68">
        <f t="shared" si="104"/>
        <v>230385</v>
      </c>
      <c r="G505" s="68">
        <f t="shared" si="104"/>
        <v>256296</v>
      </c>
      <c r="H505" s="68">
        <f t="shared" si="104"/>
        <v>232640</v>
      </c>
      <c r="I505" s="68">
        <f t="shared" si="104"/>
        <v>256296</v>
      </c>
      <c r="J505" s="48">
        <f t="shared" si="104"/>
        <v>186895</v>
      </c>
      <c r="K505" s="68">
        <f t="shared" si="104"/>
        <v>276434</v>
      </c>
      <c r="L505" s="68">
        <f t="shared" si="104"/>
        <v>463329</v>
      </c>
    </row>
    <row r="506" spans="1:12">
      <c r="A506" s="57"/>
      <c r="B506" s="113"/>
      <c r="C506" s="114"/>
      <c r="D506" s="65"/>
      <c r="E506" s="64"/>
      <c r="F506" s="64"/>
      <c r="G506" s="64"/>
      <c r="H506" s="64"/>
      <c r="I506" s="64"/>
      <c r="J506" s="64"/>
      <c r="K506" s="64"/>
      <c r="L506" s="64"/>
    </row>
    <row r="507" spans="1:12">
      <c r="A507" s="45" t="s">
        <v>387</v>
      </c>
      <c r="B507" s="63" t="s">
        <v>386</v>
      </c>
      <c r="C507" s="106" t="s">
        <v>329</v>
      </c>
      <c r="D507" s="51"/>
      <c r="E507" s="49"/>
      <c r="F507" s="49"/>
      <c r="G507" s="49"/>
      <c r="H507" s="49"/>
      <c r="I507" s="49"/>
      <c r="J507" s="49">
        <v>1000</v>
      </c>
      <c r="K507" s="49"/>
      <c r="L507" s="49"/>
    </row>
    <row r="508" spans="1:12">
      <c r="A508" s="53"/>
      <c r="B508" s="67"/>
      <c r="C508" s="156"/>
      <c r="D508" s="66"/>
      <c r="E508" s="55"/>
      <c r="F508" s="55"/>
      <c r="G508" s="55"/>
      <c r="H508" s="55"/>
      <c r="I508" s="55"/>
      <c r="J508" s="55"/>
      <c r="K508" s="55"/>
      <c r="L508" s="55"/>
    </row>
    <row r="509" spans="1:12">
      <c r="A509" s="45"/>
      <c r="B509" s="63"/>
      <c r="C509" s="47"/>
      <c r="D509" s="58"/>
      <c r="E509" s="58"/>
      <c r="F509" s="58"/>
      <c r="G509" s="58"/>
      <c r="H509" s="58"/>
      <c r="I509" s="58"/>
      <c r="J509" s="58"/>
      <c r="K509" s="58"/>
      <c r="L509" s="58"/>
    </row>
    <row r="510" spans="1:12">
      <c r="A510" s="45"/>
      <c r="B510" s="63"/>
      <c r="C510" s="47"/>
      <c r="D510" s="58"/>
      <c r="E510" s="58"/>
      <c r="F510" s="58"/>
      <c r="G510" s="58"/>
      <c r="H510" s="58"/>
      <c r="I510" s="58"/>
      <c r="J510" s="58"/>
      <c r="K510" s="58"/>
      <c r="L510" s="58"/>
    </row>
    <row r="511" spans="1:12">
      <c r="A511" s="53"/>
      <c r="B511" s="67"/>
      <c r="C511" s="53"/>
      <c r="D511" s="24"/>
      <c r="E511" s="24"/>
      <c r="F511" s="24"/>
      <c r="G511" s="24"/>
      <c r="H511" s="24"/>
      <c r="I511" s="24"/>
      <c r="J511" s="24"/>
      <c r="K511" s="24"/>
      <c r="L511" s="24"/>
    </row>
    <row r="512" spans="1:12">
      <c r="D512" s="115"/>
      <c r="E512" s="115"/>
      <c r="F512" s="115"/>
      <c r="G512" s="115"/>
      <c r="H512" s="115"/>
      <c r="I512" s="115"/>
      <c r="L512" s="9"/>
    </row>
    <row r="513" spans="3:12">
      <c r="D513" s="9"/>
      <c r="E513" s="9"/>
      <c r="F513" s="9"/>
      <c r="G513" s="9"/>
      <c r="H513" s="9"/>
      <c r="I513" s="9"/>
      <c r="L513" s="9"/>
    </row>
    <row r="514" spans="3:12">
      <c r="C514" s="7"/>
      <c r="D514" s="9"/>
      <c r="E514" s="9"/>
      <c r="F514" s="9"/>
      <c r="G514" s="9"/>
      <c r="H514" s="9"/>
      <c r="I514" s="9"/>
      <c r="L514" s="9"/>
    </row>
    <row r="515" spans="3:12">
      <c r="D515" s="9"/>
      <c r="E515" s="9"/>
      <c r="F515" s="9"/>
      <c r="G515" s="9"/>
      <c r="H515" s="9"/>
      <c r="I515" s="9"/>
      <c r="L515" s="9"/>
    </row>
    <row r="516" spans="3:12">
      <c r="D516" s="9"/>
      <c r="E516" s="9"/>
      <c r="F516" s="9"/>
      <c r="G516" s="9"/>
      <c r="H516" s="9"/>
      <c r="I516" s="9"/>
      <c r="L516" s="9"/>
    </row>
    <row r="517" spans="3:12">
      <c r="D517" s="9"/>
      <c r="E517" s="9"/>
      <c r="F517" s="9"/>
      <c r="G517" s="9"/>
      <c r="H517" s="9"/>
      <c r="I517" s="9"/>
      <c r="L517" s="9"/>
    </row>
    <row r="518" spans="3:12">
      <c r="D518" s="9"/>
      <c r="E518" s="9"/>
      <c r="F518" s="9"/>
      <c r="G518" s="9"/>
      <c r="H518" s="9"/>
      <c r="I518" s="9"/>
      <c r="L518" s="9"/>
    </row>
    <row r="519" spans="3:12">
      <c r="C519" s="7"/>
      <c r="D519" s="9"/>
      <c r="E519" s="9"/>
      <c r="F519" s="9"/>
      <c r="G519" s="9"/>
      <c r="H519" s="9"/>
      <c r="I519" s="9"/>
      <c r="L519" s="9"/>
    </row>
    <row r="520" spans="3:12">
      <c r="C520" s="7"/>
      <c r="D520" s="9"/>
      <c r="E520" s="9"/>
      <c r="F520" s="9"/>
      <c r="G520" s="9"/>
      <c r="H520" s="9"/>
      <c r="I520" s="9"/>
      <c r="L520" s="9"/>
    </row>
    <row r="521" spans="3:12">
      <c r="C521" s="7"/>
      <c r="D521" s="9"/>
      <c r="E521" s="9"/>
      <c r="F521" s="9"/>
      <c r="G521" s="9"/>
      <c r="H521" s="9"/>
      <c r="I521" s="9"/>
      <c r="L521" s="9"/>
    </row>
    <row r="522" spans="3:12">
      <c r="C522" s="7"/>
      <c r="D522" s="9"/>
      <c r="E522" s="9"/>
      <c r="F522" s="9"/>
      <c r="G522" s="9"/>
      <c r="H522" s="9"/>
      <c r="I522" s="9"/>
      <c r="L522" s="9"/>
    </row>
    <row r="523" spans="3:12">
      <c r="C523" s="7"/>
      <c r="D523" s="9"/>
      <c r="E523" s="9"/>
      <c r="F523" s="9"/>
      <c r="G523" s="9"/>
      <c r="H523" s="9"/>
      <c r="I523" s="9"/>
      <c r="L523" s="9"/>
    </row>
    <row r="524" spans="3:12">
      <c r="C524" s="7"/>
      <c r="D524" s="9"/>
      <c r="E524" s="9"/>
      <c r="F524" s="9"/>
      <c r="G524" s="9"/>
      <c r="H524" s="9"/>
      <c r="I524" s="9"/>
      <c r="L524" s="9"/>
    </row>
    <row r="525" spans="3:12">
      <c r="C525" s="7"/>
      <c r="D525" s="9"/>
      <c r="E525" s="9"/>
      <c r="F525" s="9"/>
      <c r="G525" s="9"/>
      <c r="H525" s="9"/>
      <c r="I525" s="9"/>
      <c r="L525" s="9"/>
    </row>
    <row r="526" spans="3:12">
      <c r="D526" s="9"/>
      <c r="E526" s="9"/>
      <c r="F526" s="9"/>
      <c r="G526" s="9"/>
      <c r="H526" s="9"/>
      <c r="I526" s="9"/>
      <c r="L526" s="9"/>
    </row>
    <row r="527" spans="3:12">
      <c r="D527" s="9"/>
      <c r="E527" s="9"/>
      <c r="F527" s="9"/>
      <c r="G527" s="9"/>
      <c r="H527" s="9"/>
      <c r="I527" s="9"/>
      <c r="L527" s="9"/>
    </row>
    <row r="528" spans="3:12">
      <c r="D528" s="9"/>
      <c r="E528" s="9"/>
      <c r="F528" s="9"/>
      <c r="G528" s="9"/>
      <c r="H528" s="9"/>
      <c r="I528" s="9"/>
      <c r="L528" s="9"/>
    </row>
    <row r="529" spans="4:12">
      <c r="D529" s="9"/>
      <c r="E529" s="9"/>
      <c r="F529" s="9"/>
      <c r="G529" s="9"/>
      <c r="H529" s="9"/>
      <c r="I529" s="9"/>
      <c r="L529" s="9"/>
    </row>
    <row r="530" spans="4:12">
      <c r="D530" s="9"/>
      <c r="E530" s="9"/>
      <c r="F530" s="9"/>
      <c r="G530" s="9"/>
      <c r="H530" s="9"/>
      <c r="I530" s="9"/>
      <c r="L530" s="9"/>
    </row>
    <row r="531" spans="4:12">
      <c r="D531" s="9"/>
      <c r="E531" s="9"/>
      <c r="F531" s="9"/>
      <c r="G531" s="9"/>
      <c r="H531" s="9"/>
      <c r="I531" s="9"/>
      <c r="L531" s="9"/>
    </row>
    <row r="532" spans="4:12">
      <c r="D532" s="9"/>
      <c r="E532" s="9"/>
      <c r="F532" s="9"/>
      <c r="G532" s="9"/>
      <c r="H532" s="9"/>
      <c r="I532" s="9"/>
      <c r="L532" s="9"/>
    </row>
  </sheetData>
  <autoFilter ref="A20:L509">
    <filterColumn colId="2"/>
  </autoFilter>
  <customSheetViews>
    <customSheetView guid="{E57F7D2B-6C27-407B-9710-2828BB462CF1}" scale="85" showPageBreaks="1" printArea="1" showAutoFilter="1" hiddenRows="1" view="pageBreakPreview" topLeftCell="D485">
      <selection activeCell="I499" sqref="I499"/>
      <pageMargins left="0.74803149606299202" right="0.39370078740157499" top="0.74803149606299202" bottom="0.90551181102362199" header="0.511811023622047" footer="0.59055118110236204"/>
      <printOptions horizontalCentered="1"/>
      <pageSetup paperSize="9" firstPageNumber="14" fitToHeight="22" orientation="landscape" blackAndWhite="1" useFirstPageNumber="1" r:id="rId1"/>
      <headerFooter alignWithMargins="0">
        <oddHeader xml:space="preserve">&amp;C   </oddHeader>
        <oddFooter>&amp;C&amp;"Times New Roman,Bold"   Vol-I     -    &amp;P</oddFooter>
      </headerFooter>
      <autoFilter ref="B1:AG1"/>
    </customSheetView>
    <customSheetView guid="{CE6969D3-C4C4-4E74-BA3B-A9142892664E}" scale="115" showPageBreaks="1" printArea="1" showAutoFilter="1" hiddenRows="1" view="pageBreakPreview" showRuler="0" topLeftCell="A512">
      <selection activeCell="N514" sqref="N514"/>
      <pageMargins left="0.74803149606299202" right="0.39370078740157499" top="0.74803149606299202" bottom="0.90551181102362199" header="0.511811023622047" footer="0.59055118110236204"/>
      <printOptions horizontalCentered="1"/>
      <pageSetup paperSize="9" firstPageNumber="14" fitToHeight="22" orientation="landscape" blackAndWhite="1" useFirstPageNumber="1" r:id="rId2"/>
      <headerFooter alignWithMargins="0">
        <oddHeader xml:space="preserve">&amp;C   </oddHeader>
        <oddFooter>&amp;C&amp;"Times New Roman,Bold"   Vol-I     -    &amp;P</oddFooter>
      </headerFooter>
      <autoFilter ref="B1:AA1"/>
    </customSheetView>
    <customSheetView guid="{A1D4F895-248C-45AC-AB56-DBE99D2594FB}" showPageBreaks="1" zeroValues="0" printArea="1" showAutoFilter="1" view="pageBreakPreview" showRuler="0" topLeftCell="A596">
      <selection activeCell="G643" sqref="G643"/>
      <pageMargins left="0.74803149606299202" right="0.511811023622047" top="0.74803149606299202" bottom="0.90551181102362199" header="0.511811023622047" footer="0"/>
      <printOptions horizontalCentered="1"/>
      <pageSetup paperSize="9" firstPageNumber="45" fitToHeight="22" orientation="landscape" blackAndWhite="1" useFirstPageNumber="1" horizontalDpi="4294967292" r:id="rId3"/>
      <headerFooter alignWithMargins="0">
        <oddHeader>&amp;C    &amp;"Times New Roman,Bold"  &amp;P</oddHeader>
      </headerFooter>
      <autoFilter ref="B1:M1"/>
    </customSheetView>
    <customSheetView guid="{11785445-139B-4A31-9FC3-9005FC3C3095}" scale="115" showPageBreaks="1" printArea="1" showAutoFilter="1" hiddenRows="1" view="pageBreakPreview" showRuler="0" topLeftCell="A479">
      <selection activeCell="K440" sqref="K440"/>
      <pageMargins left="0.74803149606299202" right="0.39370078740157499" top="0.74803149606299202" bottom="0.90551181102362199" header="0.511811023622047" footer="0.59055118110236204"/>
      <printOptions horizontalCentered="1"/>
      <pageSetup paperSize="9" firstPageNumber="14" fitToHeight="22" orientation="landscape" blackAndWhite="1" useFirstPageNumber="1" r:id="rId4"/>
      <headerFooter alignWithMargins="0">
        <oddHeader xml:space="preserve">&amp;C   </oddHeader>
        <oddFooter>&amp;C&amp;"Times New Roman,Bold"   Vol-I     -    &amp;P</oddFooter>
      </headerFooter>
      <autoFilter ref="B1:AA1"/>
    </customSheetView>
    <customSheetView guid="{C9005DB3-FAA8-4560-9BCE-49977A5934C6}" scale="75" showPageBreaks="1" printArea="1" showAutoFilter="1" hiddenRows="1" showRuler="0" topLeftCell="A2">
      <pane xSplit="6" ySplit="17" topLeftCell="G515" activePane="bottomRight" state="frozen"/>
      <selection pane="bottomRight" activeCell="C405" sqref="C405"/>
      <pageMargins left="0.74803149606299202" right="0.39370078740157499" top="0.74803149606299202" bottom="0.90551181102362199" header="0.511811023622047" footer="0.59055118110236204"/>
      <printOptions horizontalCentered="1"/>
      <pageSetup paperSize="9" firstPageNumber="14" fitToHeight="22" orientation="landscape" blackAndWhite="1" useFirstPageNumber="1" r:id="rId5"/>
      <headerFooter alignWithMargins="0">
        <oddHeader xml:space="preserve">&amp;C   </oddHeader>
        <oddFooter>&amp;C&amp;"Times New Roman,Bold"   Vol-I     -    &amp;P</oddFooter>
      </headerFooter>
      <autoFilter ref="B1:AA1"/>
    </customSheetView>
    <customSheetView guid="{AB0B25A3-0912-441B-B755-8571BB521299}" scale="85" showPageBreaks="1" printArea="1" showAutoFilter="1" hiddenRows="1" view="pageBreakPreview" topLeftCell="A2">
      <selection activeCell="G25" sqref="G25"/>
      <pageMargins left="0.74803149606299202" right="0.39370078740157499" top="0.74803149606299202" bottom="0.90551181102362199" header="0.511811023622047" footer="0.59055118110236204"/>
      <printOptions horizontalCentered="1"/>
      <pageSetup paperSize="9" firstPageNumber="14" fitToHeight="22" orientation="landscape" blackAndWhite="1" useFirstPageNumber="1" r:id="rId6"/>
      <headerFooter alignWithMargins="0">
        <oddHeader xml:space="preserve">&amp;C   </oddHeader>
        <oddFooter>&amp;C&amp;"Times New Roman,Bold"   Vol-I     -    &amp;P</oddFooter>
      </headerFooter>
      <autoFilter ref="B1:AG1"/>
    </customSheetView>
  </customSheetViews>
  <mergeCells count="9">
    <mergeCell ref="F9:H9"/>
    <mergeCell ref="H16:I16"/>
    <mergeCell ref="D16:E16"/>
    <mergeCell ref="F16:G16"/>
    <mergeCell ref="J16:L16"/>
    <mergeCell ref="H15:I15"/>
    <mergeCell ref="D15:E15"/>
    <mergeCell ref="F15:G15"/>
    <mergeCell ref="J15:L15"/>
  </mergeCells>
  <phoneticPr fontId="2" type="noConversion"/>
  <printOptions horizontalCentered="1"/>
  <pageMargins left="0.74803149606299202" right="0.39370078740157499" top="0.74803149606299202" bottom="0.90551181102362199" header="0.511811023622047" footer="0.59055118110236204"/>
  <pageSetup paperSize="9" firstPageNumber="13" fitToHeight="22" orientation="landscape" blackAndWhite="1" useFirstPageNumber="1" r:id="rId7"/>
  <headerFooter alignWithMargins="0">
    <oddHeader xml:space="preserve">&amp;C   </oddHeader>
    <oddFooter>&amp;C&amp;"Times New Roman,Bold"   Vol-I     -    &amp;P</oddFooter>
  </headerFooter>
  <legacyDrawing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11</vt:i4>
      </vt:variant>
    </vt:vector>
  </HeadingPairs>
  <TitlesOfParts>
    <vt:vector size="12" baseType="lpstr">
      <vt:lpstr>dem2</vt:lpstr>
      <vt:lpstr>'dem2'!ah</vt:lpstr>
      <vt:lpstr>'dem2'!ahcap</vt:lpstr>
      <vt:lpstr>'dem2'!animal</vt:lpstr>
      <vt:lpstr>'dem2'!dd</vt:lpstr>
      <vt:lpstr>'dem2'!fishcap</vt:lpstr>
      <vt:lpstr>'dem2'!Fishrev</vt:lpstr>
      <vt:lpstr>'dem2'!np</vt:lpstr>
      <vt:lpstr>'dem2'!Print_Area</vt:lpstr>
      <vt:lpstr>'dem2'!Print_Titles</vt:lpstr>
      <vt:lpstr>'dem2'!revise</vt:lpstr>
      <vt:lpstr>'dem2'!summary</vt:lpstr>
    </vt:vector>
  </TitlesOfParts>
  <Company>Fainance Section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Buget Section</dc:creator>
  <cp:lastModifiedBy>Siyon</cp:lastModifiedBy>
  <cp:lastPrinted>2014-06-13T14:58:07Z</cp:lastPrinted>
  <dcterms:created xsi:type="dcterms:W3CDTF">2004-06-05T04:32:33Z</dcterms:created>
  <dcterms:modified xsi:type="dcterms:W3CDTF">2014-06-16T05:50:20Z</dcterms:modified>
</cp:coreProperties>
</file>