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510" yWindow="0" windowWidth="7470" windowHeight="7320"/>
  </bookViews>
  <sheets>
    <sheet name="dem23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'dem23'!$A$15:$L$64</definedName>
    <definedName name="_Regression_Int" localSheetId="0" hidden="1">1</definedName>
    <definedName name="censusrec">#REF!</definedName>
    <definedName name="charged">'dem23'!$E$9:$G$9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 localSheetId="0">'dem23'!$D$29:$L$29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'dem23'!$K$62</definedName>
    <definedName name="Nutrition">#REF!</definedName>
    <definedName name="oges">#REF!</definedName>
    <definedName name="pension">#REF!</definedName>
    <definedName name="_xlnm.Print_Area" localSheetId="0">'dem23'!$A$1:$L$65</definedName>
    <definedName name="_xlnm.Print_Titles" localSheetId="0">'dem23'!$12:$15</definedName>
    <definedName name="pwcap">#REF!</definedName>
    <definedName name="rec" localSheetId="0">'dem23'!$D$65:$L$65</definedName>
    <definedName name="reform">#REF!</definedName>
    <definedName name="revise" localSheetId="0">'dem23'!#REF!</definedName>
    <definedName name="sgs" localSheetId="0">'dem23'!$D$47:$L$47</definedName>
    <definedName name="sgsrec" localSheetId="0">'dem23'!#REF!</definedName>
    <definedName name="socialwelfare">#REF!</definedName>
    <definedName name="spfrd">#REF!</definedName>
    <definedName name="sss">#REF!</definedName>
    <definedName name="summary" localSheetId="0">'dem23'!#REF!</definedName>
    <definedName name="tax">#REF!</definedName>
    <definedName name="udhd">#REF!</definedName>
    <definedName name="urbancap">#REF!</definedName>
    <definedName name="voted">'dem23'!$E$10:$G$10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'dem23'!$A$1:$L$64</definedName>
    <definedName name="Z_239EE218_578E_4317_BEED_14D5D7089E27_.wvu.PrintArea" localSheetId="0" hidden="1">'dem23'!$A$1:$L$62</definedName>
    <definedName name="Z_239EE218_578E_4317_BEED_14D5D7089E27_.wvu.PrintTitles" localSheetId="0" hidden="1">'dem23'!$12:$15</definedName>
    <definedName name="Z_302A3EA3_AE96_11D5_A646_0050BA3D7AFD_.wvu.FilterData" localSheetId="0" hidden="1">'dem23'!$A$1:$L$64</definedName>
    <definedName name="Z_302A3EA3_AE96_11D5_A646_0050BA3D7AFD_.wvu.PrintArea" localSheetId="0" hidden="1">'dem23'!$A$1:$L$62</definedName>
    <definedName name="Z_302A3EA3_AE96_11D5_A646_0050BA3D7AFD_.wvu.PrintTitles" localSheetId="0" hidden="1">'dem23'!$12:$15</definedName>
    <definedName name="Z_36DBA021_0ECB_11D4_8064_004005726899_.wvu.PrintArea" localSheetId="0" hidden="1">'dem23'!$A$1:$L$62</definedName>
    <definedName name="Z_36DBA021_0ECB_11D4_8064_004005726899_.wvu.PrintTitles" localSheetId="0" hidden="1">'dem23'!$12:$15</definedName>
    <definedName name="Z_93EBE921_AE91_11D5_8685_004005726899_.wvu.PrintArea" localSheetId="0" hidden="1">'dem23'!$A$1:$L$62</definedName>
    <definedName name="Z_93EBE921_AE91_11D5_8685_004005726899_.wvu.PrintTitles" localSheetId="0" hidden="1">'dem23'!$12:$15</definedName>
    <definedName name="Z_94DA79C1_0FDE_11D5_9579_000021DAEEA2_.wvu.PrintArea" localSheetId="0" hidden="1">'dem23'!$A$1:$L$62</definedName>
    <definedName name="Z_94DA79C1_0FDE_11D5_9579_000021DAEEA2_.wvu.PrintTitles" localSheetId="0" hidden="1">'dem23'!$12:$15</definedName>
    <definedName name="Z_C868F8C3_16D7_11D5_A68D_81D6213F5331_.wvu.PrintArea" localSheetId="0" hidden="1">'dem23'!$A$1:$L$62</definedName>
    <definedName name="Z_C868F8C3_16D7_11D5_A68D_81D6213F5331_.wvu.PrintTitles" localSheetId="0" hidden="1">'dem23'!$12:$15</definedName>
    <definedName name="Z_E5DF37BD_125C_11D5_8DC4_D0F5D88B3549_.wvu.PrintArea" localSheetId="0" hidden="1">'dem23'!$A$1:$L$62</definedName>
    <definedName name="Z_E5DF37BD_125C_11D5_8DC4_D0F5D88B3549_.wvu.PrintTitles" localSheetId="0" hidden="1">'dem23'!$12:$15</definedName>
    <definedName name="Z_F8ADACC1_164E_11D6_B603_000021DAEEA2_.wvu.PrintArea" localSheetId="0" hidden="1">'dem23'!$A$1:$L$62</definedName>
    <definedName name="Z_F8ADACC1_164E_11D6_B603_000021DAEEA2_.wvu.PrintTitles" localSheetId="0" hidden="1">'dem23'!$12:$15</definedName>
  </definedNames>
  <calcPr calcId="125725"/>
</workbook>
</file>

<file path=xl/calcChain.xml><?xml version="1.0" encoding="utf-8"?>
<calcChain xmlns="http://schemas.openxmlformats.org/spreadsheetml/2006/main">
  <c r="J56" i="4"/>
  <c r="J58" s="1"/>
  <c r="G56"/>
  <c r="G58" s="1"/>
  <c r="F56"/>
  <c r="F58" s="1"/>
  <c r="J54"/>
  <c r="I54"/>
  <c r="I56" s="1"/>
  <c r="I58" s="1"/>
  <c r="H54"/>
  <c r="H56" s="1"/>
  <c r="H58" s="1"/>
  <c r="G54"/>
  <c r="F54"/>
  <c r="E54"/>
  <c r="E56" s="1"/>
  <c r="E58" s="1"/>
  <c r="D54"/>
  <c r="D56" s="1"/>
  <c r="D58" s="1"/>
  <c r="J53"/>
  <c r="J55" s="1"/>
  <c r="J57" s="1"/>
  <c r="J59" s="1"/>
  <c r="I53"/>
  <c r="I55" s="1"/>
  <c r="I57" s="1"/>
  <c r="I59" s="1"/>
  <c r="H53"/>
  <c r="H55" s="1"/>
  <c r="H57" s="1"/>
  <c r="H59" s="1"/>
  <c r="G53"/>
  <c r="G55" s="1"/>
  <c r="G57" s="1"/>
  <c r="G59" s="1"/>
  <c r="F53"/>
  <c r="F55" s="1"/>
  <c r="F57" s="1"/>
  <c r="F59" s="1"/>
  <c r="E53"/>
  <c r="E55" s="1"/>
  <c r="E57" s="1"/>
  <c r="E59" s="1"/>
  <c r="D53"/>
  <c r="D55" s="1"/>
  <c r="D57" s="1"/>
  <c r="D59" s="1"/>
  <c r="K55" l="1"/>
  <c r="L55" s="1"/>
  <c r="L54"/>
  <c r="L53"/>
  <c r="L42"/>
  <c r="L36"/>
  <c r="L25"/>
  <c r="L24"/>
  <c r="L23"/>
  <c r="K43"/>
  <c r="K41"/>
  <c r="E61"/>
  <c r="F61"/>
  <c r="G61"/>
  <c r="H61"/>
  <c r="I61"/>
  <c r="J61"/>
  <c r="D61"/>
  <c r="K35"/>
  <c r="L35" s="1"/>
  <c r="K22"/>
  <c r="L22" s="1"/>
  <c r="K37"/>
  <c r="I44"/>
  <c r="I38"/>
  <c r="H44"/>
  <c r="H38"/>
  <c r="G44"/>
  <c r="G38"/>
  <c r="F44"/>
  <c r="F38"/>
  <c r="E44"/>
  <c r="D44"/>
  <c r="E38"/>
  <c r="D38"/>
  <c r="D26"/>
  <c r="D28" s="1"/>
  <c r="D29" s="1"/>
  <c r="I26"/>
  <c r="I28" s="1"/>
  <c r="I29" s="1"/>
  <c r="H26"/>
  <c r="H28" s="1"/>
  <c r="H29" s="1"/>
  <c r="G26"/>
  <c r="G28" s="1"/>
  <c r="G29" s="1"/>
  <c r="F26"/>
  <c r="F27" s="1"/>
  <c r="E26"/>
  <c r="E28" s="1"/>
  <c r="E29" s="1"/>
  <c r="J38"/>
  <c r="J44"/>
  <c r="J26"/>
  <c r="J28" s="1"/>
  <c r="J29" s="1"/>
  <c r="E27"/>
  <c r="E45" l="1"/>
  <c r="E46" s="1"/>
  <c r="E47" s="1"/>
  <c r="K44"/>
  <c r="K45" s="1"/>
  <c r="K46" s="1"/>
  <c r="K47" s="1"/>
  <c r="L26"/>
  <c r="L28" s="1"/>
  <c r="L29" s="1"/>
  <c r="K38"/>
  <c r="L37"/>
  <c r="K26"/>
  <c r="K28" s="1"/>
  <c r="K29" s="1"/>
  <c r="K56"/>
  <c r="K57" s="1"/>
  <c r="K58" s="1"/>
  <c r="K59" s="1"/>
  <c r="E9" s="1"/>
  <c r="G9" s="1"/>
  <c r="L41"/>
  <c r="L43"/>
  <c r="G27"/>
  <c r="G45"/>
  <c r="G46" s="1"/>
  <c r="G47" s="1"/>
  <c r="G60" s="1"/>
  <c r="G62" s="1"/>
  <c r="L56"/>
  <c r="L57" s="1"/>
  <c r="L58" s="1"/>
  <c r="L59" s="1"/>
  <c r="L61" s="1"/>
  <c r="E60"/>
  <c r="E62" s="1"/>
  <c r="J45"/>
  <c r="J46" s="1"/>
  <c r="J47" s="1"/>
  <c r="J60" s="1"/>
  <c r="J62" s="1"/>
  <c r="D45"/>
  <c r="D46" s="1"/>
  <c r="D47" s="1"/>
  <c r="D60" s="1"/>
  <c r="D62" s="1"/>
  <c r="L38"/>
  <c r="F45"/>
  <c r="F46" s="1"/>
  <c r="F47" s="1"/>
  <c r="J27"/>
  <c r="D27"/>
  <c r="I45"/>
  <c r="I46" s="1"/>
  <c r="I47" s="1"/>
  <c r="I60" s="1"/>
  <c r="I62" s="1"/>
  <c r="H45"/>
  <c r="H46" s="1"/>
  <c r="H47" s="1"/>
  <c r="H60" s="1"/>
  <c r="H62" s="1"/>
  <c r="H27"/>
  <c r="I27"/>
  <c r="F28"/>
  <c r="F29" s="1"/>
  <c r="L27"/>
  <c r="K61" l="1"/>
  <c r="L44"/>
  <c r="L45" s="1"/>
  <c r="L46" s="1"/>
  <c r="L47" s="1"/>
  <c r="L60" s="1"/>
  <c r="L62" s="1"/>
  <c r="E10" s="1"/>
  <c r="G10" s="1"/>
  <c r="K27"/>
  <c r="K60"/>
  <c r="F60"/>
  <c r="F62" s="1"/>
  <c r="K62" l="1"/>
</calcChain>
</file>

<file path=xl/sharedStrings.xml><?xml version="1.0" encoding="utf-8"?>
<sst xmlns="http://schemas.openxmlformats.org/spreadsheetml/2006/main" count="110" uniqueCount="52">
  <si>
    <t>LAW</t>
  </si>
  <si>
    <t>Administration of Justice</t>
  </si>
  <si>
    <t>(d) Administrative Services</t>
  </si>
  <si>
    <t>Secretariat - General Services</t>
  </si>
  <si>
    <t>Revenue</t>
  </si>
  <si>
    <t>Capital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</si>
  <si>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</si>
  <si>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</si>
  <si>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</si>
  <si>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</si>
  <si>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</si>
  <si>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</si>
  <si>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</si>
  <si>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</si>
  <si>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</si>
  <si>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</si>
  <si>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</si>
  <si>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Law Department</t>
  </si>
  <si>
    <t>Advocate General's Office</t>
  </si>
  <si>
    <t>24.60.01</t>
  </si>
  <si>
    <t>Salaries</t>
  </si>
  <si>
    <t>24.60.11</t>
  </si>
  <si>
    <t>Travel Expenses</t>
  </si>
  <si>
    <t>24.60.13</t>
  </si>
  <si>
    <t>Office Expenses</t>
  </si>
  <si>
    <t>24.60.28</t>
  </si>
  <si>
    <t>Professional Services</t>
  </si>
  <si>
    <t>Head Office Establishment</t>
  </si>
  <si>
    <t>24.44.01</t>
  </si>
  <si>
    <t>24.44.11</t>
  </si>
  <si>
    <t>24.44.13</t>
  </si>
  <si>
    <t>Law Commission</t>
  </si>
  <si>
    <t>24.61.01</t>
  </si>
  <si>
    <t>24.61.11</t>
  </si>
  <si>
    <t>24.61.13</t>
  </si>
  <si>
    <t>Secretariat</t>
  </si>
  <si>
    <t>DEMAND NO. 23</t>
  </si>
  <si>
    <t>II. Details of the estimates and the heads under which this grant will be accounted for:</t>
  </si>
  <si>
    <t>A - General Services (a) Organs of State</t>
  </si>
  <si>
    <t>Legal Advisers and Counsels</t>
  </si>
  <si>
    <t>(In Thousands of Rupees)</t>
  </si>
  <si>
    <t>2012-13</t>
  </si>
  <si>
    <t>2013-14</t>
  </si>
  <si>
    <t>2014-15</t>
  </si>
  <si>
    <t>I.  Estimate of the amount required in the year ending 31st March, 2015 to defray the charges in respect of Law</t>
  </si>
  <si>
    <t>Other Administrative Services</t>
  </si>
  <si>
    <t>Vigilance</t>
  </si>
  <si>
    <t>62.44.01</t>
  </si>
  <si>
    <t>62.44.11</t>
  </si>
  <si>
    <t>62.44.13</t>
  </si>
  <si>
    <t>Sikkim Lokayukta (Charged)</t>
  </si>
  <si>
    <t>Charged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</si>
</sst>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0000#"/>
    <numFmt numFmtId="166" formatCode="00.000"/>
    <numFmt numFmtId="167" formatCode="00.0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3" fillId="0" borderId="0" xfId="2" applyFont="1" applyFill="1" applyBorder="1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Border="1"/>
    <xf numFmtId="0" fontId="3" fillId="0" borderId="1" xfId="5" applyFont="1" applyFill="1" applyBorder="1"/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right"/>
    </xf>
    <xf numFmtId="0" fontId="4" fillId="0" borderId="0" xfId="2" applyFont="1" applyFill="1" applyAlignment="1">
      <alignment horizontal="right"/>
    </xf>
    <xf numFmtId="166" fontId="4" fillId="0" borderId="0" xfId="2" applyNumberFormat="1" applyFont="1" applyFill="1" applyAlignment="1">
      <alignment horizontal="right"/>
    </xf>
    <xf numFmtId="0" fontId="4" fillId="0" borderId="0" xfId="2" applyFont="1" applyFill="1"/>
    <xf numFmtId="0" fontId="4" fillId="0" borderId="0" xfId="2" applyFont="1" applyFill="1" applyAlignment="1" applyProtection="1">
      <alignment horizontal="left"/>
    </xf>
    <xf numFmtId="0" fontId="3" fillId="0" borderId="0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left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left"/>
    </xf>
    <xf numFmtId="0" fontId="3" fillId="0" borderId="0" xfId="6" applyFont="1" applyFill="1" applyBorder="1" applyAlignment="1" applyProtection="1">
      <alignment horizontal="left"/>
    </xf>
    <xf numFmtId="0" fontId="3" fillId="0" borderId="1" xfId="2" applyFont="1" applyFill="1" applyBorder="1" applyAlignment="1">
      <alignment horizontal="left"/>
    </xf>
    <xf numFmtId="0" fontId="4" fillId="0" borderId="0" xfId="3" applyFont="1" applyFill="1" applyBorder="1" applyAlignment="1" applyProtection="1">
      <alignment horizontal="center"/>
    </xf>
    <xf numFmtId="0" fontId="3" fillId="0" borderId="2" xfId="2" applyFont="1" applyFill="1" applyBorder="1" applyAlignment="1">
      <alignment horizontal="left"/>
    </xf>
    <xf numFmtId="0" fontId="4" fillId="0" borderId="2" xfId="2" applyFont="1" applyFill="1" applyBorder="1" applyAlignment="1" applyProtection="1">
      <alignment horizontal="left"/>
    </xf>
    <xf numFmtId="0" fontId="3" fillId="0" borderId="1" xfId="2" applyFont="1" applyFill="1" applyBorder="1" applyAlignment="1" applyProtection="1">
      <alignment horizontal="left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Alignment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/>
    <xf numFmtId="0" fontId="3" fillId="0" borderId="0" xfId="2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right"/>
    </xf>
    <xf numFmtId="0" fontId="4" fillId="0" borderId="0" xfId="2" applyNumberFormat="1" applyFont="1" applyFill="1" applyBorder="1" applyAlignment="1">
      <alignment horizontal="center"/>
    </xf>
    <xf numFmtId="0" fontId="4" fillId="0" borderId="0" xfId="2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164" fontId="3" fillId="0" borderId="0" xfId="1" applyFont="1" applyFill="1" applyBorder="1" applyAlignment="1" applyProtection="1">
      <alignment horizontal="right" wrapText="1"/>
    </xf>
    <xf numFmtId="0" fontId="3" fillId="0" borderId="3" xfId="2" applyNumberFormat="1" applyFont="1" applyFill="1" applyBorder="1" applyAlignment="1" applyProtection="1">
      <alignment horizontal="center"/>
    </xf>
    <xf numFmtId="164" fontId="3" fillId="0" borderId="0" xfId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2" xfId="1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Border="1" applyAlignment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Border="1" applyAlignment="1">
      <alignment horizontal="right" vertical="top" wrapText="1"/>
    </xf>
    <xf numFmtId="0" fontId="5" fillId="0" borderId="0" xfId="4" applyNumberFormat="1" applyFont="1" applyFill="1" applyBorder="1" applyAlignment="1" applyProtection="1">
      <alignment horizontal="left" vertical="top" wrapText="1"/>
    </xf>
    <xf numFmtId="164" fontId="6" fillId="0" borderId="0" xfId="1" applyFont="1" applyFill="1" applyAlignment="1" applyProtection="1">
      <alignment horizontal="right" wrapText="1"/>
    </xf>
    <xf numFmtId="0" fontId="6" fillId="0" borderId="0" xfId="2" applyNumberFormat="1" applyFont="1" applyFill="1" applyAlignment="1" applyProtection="1">
      <alignment horizontal="right" wrapText="1"/>
    </xf>
    <xf numFmtId="0" fontId="6" fillId="0" borderId="0" xfId="2" applyFont="1" applyFill="1"/>
    <xf numFmtId="0" fontId="5" fillId="0" borderId="0" xfId="2" applyFont="1" applyFill="1"/>
    <xf numFmtId="0" fontId="6" fillId="0" borderId="0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0" fontId="6" fillId="0" borderId="2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center"/>
    </xf>
    <xf numFmtId="165" fontId="3" fillId="0" borderId="0" xfId="2" applyNumberFormat="1" applyFont="1" applyFill="1" applyAlignment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5" fontId="3" fillId="0" borderId="1" xfId="2" applyNumberFormat="1" applyFont="1" applyFill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165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6" fillId="0" borderId="0" xfId="2" applyFont="1" applyFill="1" applyBorder="1" applyAlignment="1">
      <alignment horizontal="right"/>
    </xf>
    <xf numFmtId="0" fontId="3" fillId="0" borderId="2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/>
    </xf>
    <xf numFmtId="1" fontId="5" fillId="0" borderId="0" xfId="3" applyNumberFormat="1" applyFont="1" applyFill="1" applyBorder="1" applyAlignment="1" applyProtection="1">
      <alignment horizontal="right"/>
    </xf>
    <xf numFmtId="167" fontId="5" fillId="0" borderId="0" xfId="2" applyNumberFormat="1" applyFont="1" applyFill="1" applyAlignment="1">
      <alignment horizontal="right"/>
    </xf>
    <xf numFmtId="0" fontId="5" fillId="0" borderId="2" xfId="2" applyFont="1" applyFill="1" applyBorder="1" applyAlignment="1" applyProtection="1">
      <alignment horizontal="left"/>
    </xf>
    <xf numFmtId="0" fontId="3" fillId="0" borderId="0" xfId="5" applyNumberFormat="1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5"/>
  <dimension ref="A1:L65"/>
  <sheetViews>
    <sheetView tabSelected="1" view="pageBreakPreview" zoomScaleNormal="100" zoomScaleSheetLayoutView="100" workbookViewId="0">
      <selection activeCell="H16" sqref="H16"/>
    </sheetView>
  </sheetViews>
  <sheetFormatPr defaultColWidth="11" defaultRowHeight="12.75"/>
  <cols>
    <col min="1" max="1" width="6.42578125" style="17" customWidth="1"/>
    <col min="2" max="2" width="8.140625" style="3" customWidth="1"/>
    <col min="3" max="3" width="34.5703125" style="2" customWidth="1"/>
    <col min="4" max="4" width="8.5703125" style="26" customWidth="1"/>
    <col min="5" max="5" width="9.42578125" style="26" customWidth="1"/>
    <col min="6" max="6" width="8.42578125" style="2" customWidth="1"/>
    <col min="7" max="8" width="8.5703125" style="2" customWidth="1"/>
    <col min="9" max="9" width="8.42578125" style="26" customWidth="1"/>
    <col min="10" max="10" width="8.5703125" style="2" customWidth="1"/>
    <col min="11" max="11" width="9.140625" style="2" customWidth="1"/>
    <col min="12" max="12" width="8.42578125" style="2" customWidth="1"/>
    <col min="13" max="16384" width="11" style="2"/>
  </cols>
  <sheetData>
    <row r="1" spans="1:12">
      <c r="A1" s="97" t="s">
        <v>36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>
      <c r="A3" s="16"/>
      <c r="B3" s="87"/>
      <c r="C3" s="79"/>
      <c r="D3" s="25"/>
      <c r="E3" s="25"/>
      <c r="F3" s="79"/>
      <c r="G3" s="79"/>
      <c r="H3" s="79"/>
      <c r="I3" s="25"/>
      <c r="J3" s="79"/>
      <c r="K3" s="79"/>
      <c r="L3" s="79"/>
    </row>
    <row r="4" spans="1:12">
      <c r="A4" s="16"/>
      <c r="B4" s="87"/>
      <c r="C4" s="1"/>
      <c r="D4" s="44" t="s">
        <v>38</v>
      </c>
      <c r="E4" s="45">
        <v>2014</v>
      </c>
      <c r="F4" s="14" t="s">
        <v>1</v>
      </c>
      <c r="G4" s="1"/>
      <c r="H4" s="1"/>
      <c r="I4" s="42"/>
      <c r="J4" s="1"/>
      <c r="K4" s="1"/>
      <c r="L4" s="1"/>
    </row>
    <row r="5" spans="1:12">
      <c r="A5" s="16"/>
      <c r="B5" s="87"/>
      <c r="C5" s="1"/>
      <c r="D5" s="44" t="s">
        <v>2</v>
      </c>
      <c r="E5" s="45">
        <v>2052</v>
      </c>
      <c r="F5" s="14" t="s">
        <v>3</v>
      </c>
      <c r="G5" s="1"/>
      <c r="H5" s="1"/>
      <c r="I5" s="42"/>
      <c r="J5" s="1"/>
      <c r="K5" s="1"/>
      <c r="L5" s="1"/>
    </row>
    <row r="6" spans="1:12">
      <c r="A6" s="16"/>
      <c r="B6" s="87"/>
      <c r="C6" s="1"/>
      <c r="D6" s="44"/>
      <c r="E6" s="65">
        <v>2070</v>
      </c>
      <c r="F6" s="66" t="s">
        <v>45</v>
      </c>
      <c r="G6" s="1"/>
      <c r="H6" s="1"/>
      <c r="I6" s="42"/>
      <c r="J6" s="1"/>
      <c r="K6" s="1"/>
      <c r="L6" s="1"/>
    </row>
    <row r="7" spans="1:12">
      <c r="A7" s="16" t="s">
        <v>44</v>
      </c>
      <c r="B7" s="87"/>
      <c r="C7" s="1"/>
      <c r="D7" s="44"/>
      <c r="F7" s="14"/>
      <c r="G7" s="1"/>
      <c r="H7" s="1"/>
      <c r="I7" s="42"/>
      <c r="J7" s="1"/>
      <c r="K7" s="1"/>
      <c r="L7" s="1"/>
    </row>
    <row r="8" spans="1:12">
      <c r="D8" s="46"/>
      <c r="E8" s="47" t="s">
        <v>4</v>
      </c>
      <c r="F8" s="20" t="s">
        <v>5</v>
      </c>
      <c r="G8" s="20" t="s">
        <v>14</v>
      </c>
    </row>
    <row r="9" spans="1:12" ht="13.5">
      <c r="D9" s="64" t="s">
        <v>51</v>
      </c>
      <c r="E9" s="93">
        <f>K59</f>
        <v>21864</v>
      </c>
      <c r="F9" s="24" t="s">
        <v>7</v>
      </c>
      <c r="G9" s="93">
        <f>F9+E9</f>
        <v>21864</v>
      </c>
    </row>
    <row r="10" spans="1:12">
      <c r="D10" s="24" t="s">
        <v>6</v>
      </c>
      <c r="E10" s="24">
        <f>L62</f>
        <v>60410</v>
      </c>
      <c r="F10" s="24" t="s">
        <v>7</v>
      </c>
      <c r="G10" s="24">
        <f>F10+E10</f>
        <v>60410</v>
      </c>
      <c r="H10" s="26"/>
      <c r="J10" s="26"/>
      <c r="K10" s="26"/>
      <c r="L10" s="26"/>
    </row>
    <row r="11" spans="1:12">
      <c r="A11" s="4" t="s">
        <v>37</v>
      </c>
      <c r="F11" s="26"/>
      <c r="G11" s="26"/>
      <c r="H11" s="26"/>
      <c r="J11" s="26"/>
      <c r="K11" s="26"/>
      <c r="L11" s="26"/>
    </row>
    <row r="12" spans="1:12" ht="13.5">
      <c r="C12" s="6"/>
      <c r="D12" s="27"/>
      <c r="E12" s="27"/>
      <c r="F12" s="27"/>
      <c r="G12" s="27"/>
      <c r="H12" s="27"/>
      <c r="I12" s="28"/>
      <c r="J12" s="29"/>
      <c r="K12" s="30"/>
      <c r="L12" s="31" t="s">
        <v>40</v>
      </c>
    </row>
    <row r="13" spans="1:12" s="8" customFormat="1">
      <c r="A13" s="55"/>
      <c r="B13" s="56"/>
      <c r="C13" s="57"/>
      <c r="D13" s="98" t="s">
        <v>8</v>
      </c>
      <c r="E13" s="98"/>
      <c r="F13" s="96" t="s">
        <v>9</v>
      </c>
      <c r="G13" s="96"/>
      <c r="H13" s="96" t="s">
        <v>10</v>
      </c>
      <c r="I13" s="96"/>
      <c r="J13" s="96" t="s">
        <v>9</v>
      </c>
      <c r="K13" s="96"/>
      <c r="L13" s="96"/>
    </row>
    <row r="14" spans="1:12" s="8" customFormat="1">
      <c r="A14" s="58"/>
      <c r="B14" s="59"/>
      <c r="C14" s="57" t="s">
        <v>11</v>
      </c>
      <c r="D14" s="96" t="s">
        <v>41</v>
      </c>
      <c r="E14" s="96"/>
      <c r="F14" s="96" t="s">
        <v>42</v>
      </c>
      <c r="G14" s="96"/>
      <c r="H14" s="96" t="s">
        <v>42</v>
      </c>
      <c r="I14" s="96"/>
      <c r="J14" s="96" t="s">
        <v>43</v>
      </c>
      <c r="K14" s="96"/>
      <c r="L14" s="96"/>
    </row>
    <row r="15" spans="1:12" s="8" customFormat="1">
      <c r="A15" s="60"/>
      <c r="B15" s="61"/>
      <c r="C15" s="62"/>
      <c r="D15" s="32" t="s">
        <v>12</v>
      </c>
      <c r="E15" s="32" t="s">
        <v>13</v>
      </c>
      <c r="F15" s="32" t="s">
        <v>12</v>
      </c>
      <c r="G15" s="32" t="s">
        <v>13</v>
      </c>
      <c r="H15" s="32" t="s">
        <v>12</v>
      </c>
      <c r="I15" s="32" t="s">
        <v>13</v>
      </c>
      <c r="J15" s="32" t="s">
        <v>12</v>
      </c>
      <c r="K15" s="32" t="s">
        <v>13</v>
      </c>
      <c r="L15" s="32" t="s">
        <v>14</v>
      </c>
    </row>
    <row r="16" spans="1:12" s="8" customFormat="1" ht="13.5" customHeight="1">
      <c r="A16" s="18"/>
      <c r="B16" s="9"/>
      <c r="C16" s="7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3.5" customHeight="1">
      <c r="C17" s="13" t="s">
        <v>15</v>
      </c>
      <c r="D17" s="34"/>
      <c r="E17" s="35"/>
      <c r="F17" s="34"/>
      <c r="G17" s="35"/>
      <c r="H17" s="34"/>
      <c r="I17" s="35"/>
      <c r="J17" s="34"/>
      <c r="K17" s="35"/>
      <c r="L17" s="34"/>
    </row>
    <row r="18" spans="1:12" ht="13.5" customHeight="1">
      <c r="A18" s="17" t="s">
        <v>16</v>
      </c>
      <c r="B18" s="10">
        <v>2014</v>
      </c>
      <c r="C18" s="13" t="s">
        <v>1</v>
      </c>
      <c r="D18" s="36"/>
      <c r="F18" s="36"/>
      <c r="G18" s="26"/>
      <c r="H18" s="36"/>
      <c r="J18" s="36"/>
      <c r="K18" s="26"/>
      <c r="L18" s="26"/>
    </row>
    <row r="19" spans="1:12" ht="13.5" customHeight="1">
      <c r="B19" s="11">
        <v>0.114</v>
      </c>
      <c r="C19" s="12" t="s">
        <v>39</v>
      </c>
      <c r="D19" s="36"/>
      <c r="F19" s="36"/>
      <c r="G19" s="26"/>
      <c r="H19" s="36"/>
      <c r="J19" s="36"/>
      <c r="K19" s="26"/>
      <c r="L19" s="26"/>
    </row>
    <row r="20" spans="1:12" ht="13.5" customHeight="1">
      <c r="B20" s="3">
        <v>24</v>
      </c>
      <c r="C20" s="4" t="s">
        <v>17</v>
      </c>
      <c r="D20" s="36"/>
      <c r="F20" s="36"/>
      <c r="G20" s="26"/>
      <c r="H20" s="36"/>
      <c r="J20" s="36"/>
      <c r="K20" s="26"/>
      <c r="L20" s="26"/>
    </row>
    <row r="21" spans="1:12" ht="13.5" customHeight="1">
      <c r="B21" s="3">
        <v>60</v>
      </c>
      <c r="C21" s="1" t="s">
        <v>18</v>
      </c>
      <c r="D21" s="36"/>
      <c r="F21" s="36"/>
      <c r="G21" s="26"/>
      <c r="H21" s="36"/>
      <c r="J21" s="36"/>
      <c r="K21" s="26"/>
      <c r="L21" s="26"/>
    </row>
    <row r="22" spans="1:12" ht="13.5" customHeight="1">
      <c r="B22" s="80" t="s">
        <v>19</v>
      </c>
      <c r="C22" s="2" t="s">
        <v>20</v>
      </c>
      <c r="D22" s="50">
        <v>0</v>
      </c>
      <c r="E22" s="81">
        <v>13079</v>
      </c>
      <c r="F22" s="50">
        <v>0</v>
      </c>
      <c r="G22" s="51">
        <v>13722</v>
      </c>
      <c r="H22" s="50">
        <v>0</v>
      </c>
      <c r="I22" s="51">
        <v>13722</v>
      </c>
      <c r="J22" s="50">
        <v>0</v>
      </c>
      <c r="K22" s="51">
        <f>6831+8993</f>
        <v>15824</v>
      </c>
      <c r="L22" s="37">
        <f>SUM(J22:K22)</f>
        <v>15824</v>
      </c>
    </row>
    <row r="23" spans="1:12" ht="13.5" customHeight="1">
      <c r="B23" s="80" t="s">
        <v>21</v>
      </c>
      <c r="C23" s="2" t="s">
        <v>22</v>
      </c>
      <c r="D23" s="50">
        <v>0</v>
      </c>
      <c r="E23" s="81">
        <v>300</v>
      </c>
      <c r="F23" s="50">
        <v>0</v>
      </c>
      <c r="G23" s="51">
        <v>500</v>
      </c>
      <c r="H23" s="50">
        <v>0</v>
      </c>
      <c r="I23" s="51">
        <v>500</v>
      </c>
      <c r="J23" s="50">
        <v>0</v>
      </c>
      <c r="K23" s="51">
        <v>500</v>
      </c>
      <c r="L23" s="37">
        <f>SUM(J23:K23)</f>
        <v>500</v>
      </c>
    </row>
    <row r="24" spans="1:12" ht="13.5" customHeight="1">
      <c r="B24" s="80" t="s">
        <v>23</v>
      </c>
      <c r="C24" s="2" t="s">
        <v>24</v>
      </c>
      <c r="D24" s="48">
        <v>0</v>
      </c>
      <c r="E24" s="82">
        <v>2609</v>
      </c>
      <c r="F24" s="48">
        <v>0</v>
      </c>
      <c r="G24" s="52">
        <v>2430</v>
      </c>
      <c r="H24" s="48">
        <v>0</v>
      </c>
      <c r="I24" s="52">
        <v>2430</v>
      </c>
      <c r="J24" s="48">
        <v>0</v>
      </c>
      <c r="K24" s="52">
        <v>2430</v>
      </c>
      <c r="L24" s="38">
        <f>SUM(J24:K24)</f>
        <v>2430</v>
      </c>
    </row>
    <row r="25" spans="1:12" ht="13.5" customHeight="1">
      <c r="B25" s="80" t="s">
        <v>25</v>
      </c>
      <c r="C25" s="2" t="s">
        <v>26</v>
      </c>
      <c r="D25" s="48">
        <v>0</v>
      </c>
      <c r="E25" s="82">
        <v>400</v>
      </c>
      <c r="F25" s="48">
        <v>0</v>
      </c>
      <c r="G25" s="52">
        <v>200</v>
      </c>
      <c r="H25" s="48">
        <v>0</v>
      </c>
      <c r="I25" s="52">
        <v>200</v>
      </c>
      <c r="J25" s="48">
        <v>0</v>
      </c>
      <c r="K25" s="52">
        <v>200</v>
      </c>
      <c r="L25" s="38">
        <f>SUM(J25:K25)</f>
        <v>200</v>
      </c>
    </row>
    <row r="26" spans="1:12" ht="13.5" customHeight="1">
      <c r="A26" s="17" t="s">
        <v>14</v>
      </c>
      <c r="B26" s="3">
        <v>60</v>
      </c>
      <c r="C26" s="2" t="s">
        <v>18</v>
      </c>
      <c r="D26" s="53">
        <f t="shared" ref="D26:L26" si="0">SUM(D22:D25)</f>
        <v>0</v>
      </c>
      <c r="E26" s="54">
        <f t="shared" si="0"/>
        <v>16388</v>
      </c>
      <c r="F26" s="53">
        <f t="shared" si="0"/>
        <v>0</v>
      </c>
      <c r="G26" s="54">
        <f t="shared" si="0"/>
        <v>16852</v>
      </c>
      <c r="H26" s="53">
        <f t="shared" si="0"/>
        <v>0</v>
      </c>
      <c r="I26" s="54">
        <f t="shared" si="0"/>
        <v>16852</v>
      </c>
      <c r="J26" s="53">
        <f t="shared" si="0"/>
        <v>0</v>
      </c>
      <c r="K26" s="54">
        <f t="shared" si="0"/>
        <v>18954</v>
      </c>
      <c r="L26" s="54">
        <f t="shared" si="0"/>
        <v>18954</v>
      </c>
    </row>
    <row r="27" spans="1:12" ht="13.5" customHeight="1">
      <c r="A27" s="17" t="s">
        <v>14</v>
      </c>
      <c r="B27" s="3">
        <v>24</v>
      </c>
      <c r="C27" s="4" t="s">
        <v>17</v>
      </c>
      <c r="D27" s="53">
        <f t="shared" ref="D27:L27" si="1">D26</f>
        <v>0</v>
      </c>
      <c r="E27" s="54">
        <f t="shared" si="1"/>
        <v>16388</v>
      </c>
      <c r="F27" s="53">
        <f t="shared" si="1"/>
        <v>0</v>
      </c>
      <c r="G27" s="54">
        <f t="shared" si="1"/>
        <v>16852</v>
      </c>
      <c r="H27" s="53">
        <f t="shared" si="1"/>
        <v>0</v>
      </c>
      <c r="I27" s="54">
        <f t="shared" si="1"/>
        <v>16852</v>
      </c>
      <c r="J27" s="53">
        <f t="shared" si="1"/>
        <v>0</v>
      </c>
      <c r="K27" s="54">
        <f t="shared" si="1"/>
        <v>18954</v>
      </c>
      <c r="L27" s="54">
        <f t="shared" si="1"/>
        <v>18954</v>
      </c>
    </row>
    <row r="28" spans="1:12" ht="13.5" customHeight="1">
      <c r="A28" s="17" t="s">
        <v>14</v>
      </c>
      <c r="B28" s="11">
        <v>0.114</v>
      </c>
      <c r="C28" s="12" t="s">
        <v>39</v>
      </c>
      <c r="D28" s="53">
        <f t="shared" ref="D28:L28" si="2">D26</f>
        <v>0</v>
      </c>
      <c r="E28" s="54">
        <f t="shared" si="2"/>
        <v>16388</v>
      </c>
      <c r="F28" s="53">
        <f t="shared" si="2"/>
        <v>0</v>
      </c>
      <c r="G28" s="54">
        <f t="shared" si="2"/>
        <v>16852</v>
      </c>
      <c r="H28" s="53">
        <f t="shared" si="2"/>
        <v>0</v>
      </c>
      <c r="I28" s="54">
        <f t="shared" si="2"/>
        <v>16852</v>
      </c>
      <c r="J28" s="53">
        <f t="shared" si="2"/>
        <v>0</v>
      </c>
      <c r="K28" s="54">
        <f>K26</f>
        <v>18954</v>
      </c>
      <c r="L28" s="54">
        <f t="shared" si="2"/>
        <v>18954</v>
      </c>
    </row>
    <row r="29" spans="1:12" ht="13.5" customHeight="1">
      <c r="A29" s="17" t="s">
        <v>14</v>
      </c>
      <c r="B29" s="10">
        <v>2014</v>
      </c>
      <c r="C29" s="13" t="s">
        <v>1</v>
      </c>
      <c r="D29" s="53">
        <f t="shared" ref="D29:L29" si="3">D28</f>
        <v>0</v>
      </c>
      <c r="E29" s="54">
        <f t="shared" si="3"/>
        <v>16388</v>
      </c>
      <c r="F29" s="53">
        <f t="shared" si="3"/>
        <v>0</v>
      </c>
      <c r="G29" s="54">
        <f t="shared" si="3"/>
        <v>16852</v>
      </c>
      <c r="H29" s="53">
        <f t="shared" si="3"/>
        <v>0</v>
      </c>
      <c r="I29" s="54">
        <f t="shared" si="3"/>
        <v>16852</v>
      </c>
      <c r="J29" s="53">
        <f t="shared" si="3"/>
        <v>0</v>
      </c>
      <c r="K29" s="54">
        <f t="shared" si="3"/>
        <v>18954</v>
      </c>
      <c r="L29" s="54">
        <f t="shared" si="3"/>
        <v>18954</v>
      </c>
    </row>
    <row r="30" spans="1:12" ht="13.5" customHeight="1">
      <c r="B30" s="10"/>
      <c r="C30" s="4"/>
      <c r="D30" s="39"/>
      <c r="E30" s="38"/>
      <c r="F30" s="39"/>
      <c r="G30" s="38"/>
      <c r="H30" s="39"/>
      <c r="I30" s="38"/>
      <c r="J30" s="39"/>
      <c r="K30" s="38"/>
      <c r="L30" s="38"/>
    </row>
    <row r="31" spans="1:12" ht="13.5" customHeight="1">
      <c r="A31" s="17" t="s">
        <v>16</v>
      </c>
      <c r="B31" s="10">
        <v>2052</v>
      </c>
      <c r="C31" s="13" t="s">
        <v>3</v>
      </c>
      <c r="D31" s="36"/>
      <c r="E31" s="40"/>
      <c r="F31" s="36"/>
      <c r="G31" s="40"/>
      <c r="H31" s="36"/>
      <c r="I31" s="40"/>
      <c r="J31" s="36"/>
      <c r="K31" s="40"/>
      <c r="L31" s="40"/>
    </row>
    <row r="32" spans="1:12" ht="13.5" customHeight="1">
      <c r="B32" s="88">
        <v>0.09</v>
      </c>
      <c r="C32" s="13" t="s">
        <v>35</v>
      </c>
      <c r="D32" s="36"/>
      <c r="E32" s="40"/>
      <c r="F32" s="36"/>
      <c r="G32" s="40"/>
      <c r="H32" s="36"/>
      <c r="I32" s="40"/>
      <c r="J32" s="36"/>
      <c r="K32" s="40"/>
      <c r="L32" s="40"/>
    </row>
    <row r="33" spans="1:12" ht="13.5" customHeight="1">
      <c r="B33" s="3">
        <v>24</v>
      </c>
      <c r="C33" s="4" t="s">
        <v>17</v>
      </c>
      <c r="D33" s="36"/>
      <c r="E33" s="40"/>
      <c r="F33" s="36"/>
      <c r="G33" s="40"/>
      <c r="H33" s="36"/>
      <c r="I33" s="40"/>
      <c r="J33" s="36"/>
      <c r="K33" s="40"/>
      <c r="L33" s="40"/>
    </row>
    <row r="34" spans="1:12" ht="13.5" customHeight="1">
      <c r="B34" s="3">
        <v>44</v>
      </c>
      <c r="C34" s="4" t="s">
        <v>27</v>
      </c>
      <c r="D34" s="36"/>
      <c r="E34" s="40"/>
      <c r="F34" s="36"/>
      <c r="G34" s="40"/>
      <c r="H34" s="36"/>
      <c r="I34" s="40"/>
      <c r="J34" s="36"/>
      <c r="K34" s="40"/>
      <c r="L34" s="40"/>
    </row>
    <row r="35" spans="1:12" ht="13.5" customHeight="1">
      <c r="A35" s="16"/>
      <c r="B35" s="86" t="s">
        <v>28</v>
      </c>
      <c r="C35" s="14" t="s">
        <v>20</v>
      </c>
      <c r="D35" s="48">
        <v>0</v>
      </c>
      <c r="E35" s="82">
        <v>16552</v>
      </c>
      <c r="F35" s="48">
        <v>0</v>
      </c>
      <c r="G35" s="52">
        <v>18360</v>
      </c>
      <c r="H35" s="48">
        <v>0</v>
      </c>
      <c r="I35" s="52">
        <v>18360</v>
      </c>
      <c r="J35" s="48">
        <v>0</v>
      </c>
      <c r="K35" s="52">
        <f>20295+540</f>
        <v>20835</v>
      </c>
      <c r="L35" s="38">
        <f>SUM(J35:K35)</f>
        <v>20835</v>
      </c>
    </row>
    <row r="36" spans="1:12" ht="13.5" customHeight="1">
      <c r="A36" s="16"/>
      <c r="B36" s="86" t="s">
        <v>29</v>
      </c>
      <c r="C36" s="14" t="s">
        <v>22</v>
      </c>
      <c r="D36" s="48">
        <v>0</v>
      </c>
      <c r="E36" s="82">
        <v>256</v>
      </c>
      <c r="F36" s="48">
        <v>0</v>
      </c>
      <c r="G36" s="52">
        <v>1100</v>
      </c>
      <c r="H36" s="48">
        <v>0</v>
      </c>
      <c r="I36" s="52">
        <v>1100</v>
      </c>
      <c r="J36" s="48">
        <v>0</v>
      </c>
      <c r="K36" s="52">
        <v>1100</v>
      </c>
      <c r="L36" s="38">
        <f>SUM(J36:K36)</f>
        <v>1100</v>
      </c>
    </row>
    <row r="37" spans="1:12" ht="13.5" customHeight="1">
      <c r="A37" s="19"/>
      <c r="B37" s="83" t="s">
        <v>30</v>
      </c>
      <c r="C37" s="23" t="s">
        <v>24</v>
      </c>
      <c r="D37" s="77">
        <v>0</v>
      </c>
      <c r="E37" s="84">
        <v>1725</v>
      </c>
      <c r="F37" s="77">
        <v>0</v>
      </c>
      <c r="G37" s="85">
        <v>1324</v>
      </c>
      <c r="H37" s="77">
        <v>0</v>
      </c>
      <c r="I37" s="85">
        <v>1324</v>
      </c>
      <c r="J37" s="77">
        <v>0</v>
      </c>
      <c r="K37" s="85">
        <f>1324+2000</f>
        <v>3324</v>
      </c>
      <c r="L37" s="78">
        <f>SUM(J37:K37)</f>
        <v>3324</v>
      </c>
    </row>
    <row r="38" spans="1:12" ht="13.5" customHeight="1">
      <c r="A38" s="16" t="s">
        <v>14</v>
      </c>
      <c r="B38" s="87">
        <v>44</v>
      </c>
      <c r="C38" s="14" t="s">
        <v>27</v>
      </c>
      <c r="D38" s="77">
        <f t="shared" ref="D38:L38" si="4">SUM(D35:D37)</f>
        <v>0</v>
      </c>
      <c r="E38" s="85">
        <f t="shared" si="4"/>
        <v>18533</v>
      </c>
      <c r="F38" s="77">
        <f t="shared" si="4"/>
        <v>0</v>
      </c>
      <c r="G38" s="85">
        <f t="shared" si="4"/>
        <v>20784</v>
      </c>
      <c r="H38" s="77">
        <f t="shared" si="4"/>
        <v>0</v>
      </c>
      <c r="I38" s="85">
        <f t="shared" si="4"/>
        <v>20784</v>
      </c>
      <c r="J38" s="77">
        <f t="shared" si="4"/>
        <v>0</v>
      </c>
      <c r="K38" s="85">
        <f t="shared" si="4"/>
        <v>25259</v>
      </c>
      <c r="L38" s="85">
        <f t="shared" si="4"/>
        <v>25259</v>
      </c>
    </row>
    <row r="39" spans="1:12">
      <c r="A39" s="16"/>
      <c r="B39" s="87"/>
      <c r="C39" s="14"/>
      <c r="D39" s="38"/>
      <c r="E39" s="38"/>
      <c r="F39" s="38"/>
      <c r="G39" s="38"/>
      <c r="H39" s="38"/>
      <c r="I39" s="38"/>
      <c r="J39" s="38"/>
      <c r="K39" s="38"/>
      <c r="L39" s="38"/>
    </row>
    <row r="40" spans="1:12" ht="13.5" customHeight="1">
      <c r="B40" s="3">
        <v>61</v>
      </c>
      <c r="C40" s="4" t="s">
        <v>31</v>
      </c>
      <c r="D40" s="36"/>
      <c r="E40" s="40"/>
      <c r="F40" s="36"/>
      <c r="G40" s="40"/>
      <c r="H40" s="36"/>
      <c r="I40" s="40"/>
      <c r="J40" s="36"/>
      <c r="K40" s="40"/>
      <c r="L40" s="40"/>
    </row>
    <row r="41" spans="1:12" ht="13.5" customHeight="1">
      <c r="B41" s="80" t="s">
        <v>32</v>
      </c>
      <c r="C41" s="4" t="s">
        <v>20</v>
      </c>
      <c r="D41" s="50">
        <v>0</v>
      </c>
      <c r="E41" s="81">
        <v>7330</v>
      </c>
      <c r="F41" s="50">
        <v>0</v>
      </c>
      <c r="G41" s="51">
        <v>8113</v>
      </c>
      <c r="H41" s="50">
        <v>0</v>
      </c>
      <c r="I41" s="51">
        <v>8113</v>
      </c>
      <c r="J41" s="50">
        <v>0</v>
      </c>
      <c r="K41" s="51">
        <f>9411+676+2636</f>
        <v>12723</v>
      </c>
      <c r="L41" s="37">
        <f>SUM(J41:K41)</f>
        <v>12723</v>
      </c>
    </row>
    <row r="42" spans="1:12" ht="13.5" customHeight="1">
      <c r="B42" s="80" t="s">
        <v>33</v>
      </c>
      <c r="C42" s="4" t="s">
        <v>22</v>
      </c>
      <c r="D42" s="50">
        <v>0</v>
      </c>
      <c r="E42" s="81">
        <v>397</v>
      </c>
      <c r="F42" s="50">
        <v>0</v>
      </c>
      <c r="G42" s="52">
        <v>400</v>
      </c>
      <c r="H42" s="50">
        <v>0</v>
      </c>
      <c r="I42" s="51">
        <v>400</v>
      </c>
      <c r="J42" s="50">
        <v>0</v>
      </c>
      <c r="K42" s="52">
        <v>400</v>
      </c>
      <c r="L42" s="37">
        <f>SUM(J42:K42)</f>
        <v>400</v>
      </c>
    </row>
    <row r="43" spans="1:12" ht="13.5" customHeight="1">
      <c r="B43" s="80" t="s">
        <v>34</v>
      </c>
      <c r="C43" s="4" t="s">
        <v>24</v>
      </c>
      <c r="D43" s="50">
        <v>0</v>
      </c>
      <c r="E43" s="81">
        <v>1756</v>
      </c>
      <c r="F43" s="50">
        <v>0</v>
      </c>
      <c r="G43" s="52">
        <v>4100</v>
      </c>
      <c r="H43" s="50">
        <v>0</v>
      </c>
      <c r="I43" s="51">
        <v>4100</v>
      </c>
      <c r="J43" s="50">
        <v>0</v>
      </c>
      <c r="K43" s="52">
        <f>3000+74</f>
        <v>3074</v>
      </c>
      <c r="L43" s="37">
        <f>SUM(J43:K43)</f>
        <v>3074</v>
      </c>
    </row>
    <row r="44" spans="1:12" ht="13.5" customHeight="1">
      <c r="A44" s="16" t="s">
        <v>14</v>
      </c>
      <c r="B44" s="87">
        <v>61</v>
      </c>
      <c r="C44" s="14" t="s">
        <v>31</v>
      </c>
      <c r="D44" s="53">
        <f t="shared" ref="D44:L44" si="5">SUM(D41:D43)</f>
        <v>0</v>
      </c>
      <c r="E44" s="54">
        <f t="shared" si="5"/>
        <v>9483</v>
      </c>
      <c r="F44" s="53">
        <f t="shared" si="5"/>
        <v>0</v>
      </c>
      <c r="G44" s="54">
        <f t="shared" si="5"/>
        <v>12613</v>
      </c>
      <c r="H44" s="53">
        <f t="shared" si="5"/>
        <v>0</v>
      </c>
      <c r="I44" s="54">
        <f t="shared" si="5"/>
        <v>12613</v>
      </c>
      <c r="J44" s="53">
        <f t="shared" si="5"/>
        <v>0</v>
      </c>
      <c r="K44" s="54">
        <f t="shared" si="5"/>
        <v>16197</v>
      </c>
      <c r="L44" s="54">
        <f t="shared" si="5"/>
        <v>16197</v>
      </c>
    </row>
    <row r="45" spans="1:12" ht="13.5" customHeight="1">
      <c r="A45" s="16" t="s">
        <v>14</v>
      </c>
      <c r="B45" s="3">
        <v>24</v>
      </c>
      <c r="C45" s="14" t="s">
        <v>17</v>
      </c>
      <c r="D45" s="53">
        <f t="shared" ref="D45:L45" si="6">D44+D38</f>
        <v>0</v>
      </c>
      <c r="E45" s="54">
        <f t="shared" si="6"/>
        <v>28016</v>
      </c>
      <c r="F45" s="53">
        <f t="shared" si="6"/>
        <v>0</v>
      </c>
      <c r="G45" s="54">
        <f t="shared" si="6"/>
        <v>33397</v>
      </c>
      <c r="H45" s="53">
        <f t="shared" si="6"/>
        <v>0</v>
      </c>
      <c r="I45" s="54">
        <f t="shared" si="6"/>
        <v>33397</v>
      </c>
      <c r="J45" s="53">
        <f t="shared" si="6"/>
        <v>0</v>
      </c>
      <c r="K45" s="54">
        <f t="shared" si="6"/>
        <v>41456</v>
      </c>
      <c r="L45" s="54">
        <f t="shared" si="6"/>
        <v>41456</v>
      </c>
    </row>
    <row r="46" spans="1:12" ht="13.5" customHeight="1">
      <c r="A46" s="17" t="s">
        <v>14</v>
      </c>
      <c r="B46" s="88">
        <v>0.09</v>
      </c>
      <c r="C46" s="15" t="s">
        <v>35</v>
      </c>
      <c r="D46" s="53">
        <f t="shared" ref="D46:L47" si="7">D45</f>
        <v>0</v>
      </c>
      <c r="E46" s="54">
        <f t="shared" si="7"/>
        <v>28016</v>
      </c>
      <c r="F46" s="53">
        <f t="shared" si="7"/>
        <v>0</v>
      </c>
      <c r="G46" s="54">
        <f t="shared" si="7"/>
        <v>33397</v>
      </c>
      <c r="H46" s="53">
        <f t="shared" si="7"/>
        <v>0</v>
      </c>
      <c r="I46" s="54">
        <f t="shared" si="7"/>
        <v>33397</v>
      </c>
      <c r="J46" s="53">
        <f t="shared" si="7"/>
        <v>0</v>
      </c>
      <c r="K46" s="54">
        <f t="shared" si="7"/>
        <v>41456</v>
      </c>
      <c r="L46" s="54">
        <f t="shared" si="7"/>
        <v>41456</v>
      </c>
    </row>
    <row r="47" spans="1:12" ht="13.5" customHeight="1">
      <c r="A47" s="17" t="s">
        <v>14</v>
      </c>
      <c r="B47" s="10">
        <v>2052</v>
      </c>
      <c r="C47" s="15" t="s">
        <v>3</v>
      </c>
      <c r="D47" s="53">
        <f t="shared" si="7"/>
        <v>0</v>
      </c>
      <c r="E47" s="54">
        <f t="shared" si="7"/>
        <v>28016</v>
      </c>
      <c r="F47" s="53">
        <f t="shared" si="7"/>
        <v>0</v>
      </c>
      <c r="G47" s="54">
        <f t="shared" si="7"/>
        <v>33397</v>
      </c>
      <c r="H47" s="53">
        <f t="shared" si="7"/>
        <v>0</v>
      </c>
      <c r="I47" s="54">
        <f t="shared" si="7"/>
        <v>33397</v>
      </c>
      <c r="J47" s="53">
        <f t="shared" si="7"/>
        <v>0</v>
      </c>
      <c r="K47" s="54">
        <f t="shared" si="7"/>
        <v>41456</v>
      </c>
      <c r="L47" s="54">
        <f t="shared" si="7"/>
        <v>41456</v>
      </c>
    </row>
    <row r="48" spans="1:12" ht="13.5" customHeight="1">
      <c r="B48" s="10"/>
      <c r="C48" s="15"/>
      <c r="D48" s="50"/>
      <c r="E48" s="51"/>
      <c r="F48" s="50"/>
      <c r="G48" s="51"/>
      <c r="H48" s="50"/>
      <c r="I48" s="51"/>
      <c r="J48" s="50"/>
      <c r="K48" s="51"/>
      <c r="L48" s="51"/>
    </row>
    <row r="49" spans="1:12" ht="13.5" customHeight="1">
      <c r="A49" s="17" t="s">
        <v>16</v>
      </c>
      <c r="B49" s="67">
        <v>2070</v>
      </c>
      <c r="C49" s="68" t="s">
        <v>45</v>
      </c>
      <c r="D49" s="69"/>
      <c r="E49" s="70"/>
      <c r="F49" s="69"/>
      <c r="G49" s="70"/>
      <c r="H49" s="69"/>
      <c r="I49" s="70"/>
      <c r="J49" s="69"/>
      <c r="K49" s="70"/>
      <c r="L49" s="70"/>
    </row>
    <row r="50" spans="1:12" ht="13.5" customHeight="1">
      <c r="B50" s="94">
        <v>0.104</v>
      </c>
      <c r="C50" s="72" t="s">
        <v>46</v>
      </c>
      <c r="D50" s="69"/>
      <c r="E50" s="70"/>
      <c r="F50" s="69"/>
      <c r="G50" s="70"/>
      <c r="H50" s="69"/>
      <c r="I50" s="70"/>
      <c r="J50" s="69"/>
      <c r="K50" s="70"/>
      <c r="L50" s="70"/>
    </row>
    <row r="51" spans="1:12" ht="13.5" customHeight="1">
      <c r="B51" s="89">
        <v>62</v>
      </c>
      <c r="C51" s="71" t="s">
        <v>50</v>
      </c>
      <c r="D51" s="69"/>
      <c r="E51" s="70"/>
      <c r="F51" s="69"/>
      <c r="G51" s="70"/>
      <c r="H51" s="69"/>
      <c r="I51" s="70"/>
      <c r="J51" s="69"/>
      <c r="K51" s="70"/>
      <c r="L51" s="70"/>
    </row>
    <row r="52" spans="1:12" ht="13.5" customHeight="1">
      <c r="B52" s="90">
        <v>44</v>
      </c>
      <c r="C52" s="73" t="s">
        <v>27</v>
      </c>
      <c r="D52" s="69"/>
      <c r="E52" s="70"/>
      <c r="F52" s="69"/>
      <c r="G52" s="70"/>
      <c r="H52" s="69"/>
      <c r="I52" s="70"/>
      <c r="J52" s="69"/>
      <c r="K52" s="70"/>
      <c r="L52" s="70"/>
    </row>
    <row r="53" spans="1:12" ht="13.5" customHeight="1">
      <c r="B53" s="89" t="s">
        <v>47</v>
      </c>
      <c r="C53" s="74" t="s">
        <v>20</v>
      </c>
      <c r="D53" s="48">
        <f t="shared" ref="D53:J53" si="8">D51</f>
        <v>0</v>
      </c>
      <c r="E53" s="48">
        <f t="shared" si="8"/>
        <v>0</v>
      </c>
      <c r="F53" s="48">
        <f t="shared" si="8"/>
        <v>0</v>
      </c>
      <c r="G53" s="48">
        <f t="shared" si="8"/>
        <v>0</v>
      </c>
      <c r="H53" s="48">
        <f t="shared" si="8"/>
        <v>0</v>
      </c>
      <c r="I53" s="48">
        <f t="shared" si="8"/>
        <v>0</v>
      </c>
      <c r="J53" s="48">
        <f t="shared" si="8"/>
        <v>0</v>
      </c>
      <c r="K53" s="70">
        <v>3460</v>
      </c>
      <c r="L53" s="70">
        <f>SUM(J53:K53)</f>
        <v>3460</v>
      </c>
    </row>
    <row r="54" spans="1:12" ht="13.5" customHeight="1">
      <c r="B54" s="89" t="s">
        <v>48</v>
      </c>
      <c r="C54" s="74" t="s">
        <v>22</v>
      </c>
      <c r="D54" s="48">
        <f t="shared" ref="D54:J54" si="9">D52</f>
        <v>0</v>
      </c>
      <c r="E54" s="48">
        <f t="shared" si="9"/>
        <v>0</v>
      </c>
      <c r="F54" s="48">
        <f t="shared" si="9"/>
        <v>0</v>
      </c>
      <c r="G54" s="48">
        <f t="shared" si="9"/>
        <v>0</v>
      </c>
      <c r="H54" s="48">
        <f t="shared" si="9"/>
        <v>0</v>
      </c>
      <c r="I54" s="48">
        <f t="shared" si="9"/>
        <v>0</v>
      </c>
      <c r="J54" s="48">
        <f t="shared" si="9"/>
        <v>0</v>
      </c>
      <c r="K54" s="70">
        <v>2000</v>
      </c>
      <c r="L54" s="70">
        <f>SUM(J54:K54)</f>
        <v>2000</v>
      </c>
    </row>
    <row r="55" spans="1:12" ht="13.5" customHeight="1">
      <c r="B55" s="89" t="s">
        <v>49</v>
      </c>
      <c r="C55" s="74" t="s">
        <v>24</v>
      </c>
      <c r="D55" s="77">
        <f t="shared" ref="D55:J55" si="10">D53</f>
        <v>0</v>
      </c>
      <c r="E55" s="77">
        <f t="shared" si="10"/>
        <v>0</v>
      </c>
      <c r="F55" s="77">
        <f t="shared" si="10"/>
        <v>0</v>
      </c>
      <c r="G55" s="77">
        <f t="shared" si="10"/>
        <v>0</v>
      </c>
      <c r="H55" s="77">
        <f t="shared" si="10"/>
        <v>0</v>
      </c>
      <c r="I55" s="77">
        <f t="shared" si="10"/>
        <v>0</v>
      </c>
      <c r="J55" s="77">
        <f t="shared" si="10"/>
        <v>0</v>
      </c>
      <c r="K55" s="70">
        <f>11404+5000</f>
        <v>16404</v>
      </c>
      <c r="L55" s="70">
        <f>SUM(J55:K55)</f>
        <v>16404</v>
      </c>
    </row>
    <row r="56" spans="1:12" ht="13.5" customHeight="1">
      <c r="A56" s="17" t="s">
        <v>14</v>
      </c>
      <c r="B56" s="90">
        <v>44</v>
      </c>
      <c r="C56" s="73" t="s">
        <v>27</v>
      </c>
      <c r="D56" s="53">
        <f t="shared" ref="D56:J56" si="11">D54</f>
        <v>0</v>
      </c>
      <c r="E56" s="53">
        <f t="shared" si="11"/>
        <v>0</v>
      </c>
      <c r="F56" s="53">
        <f t="shared" si="11"/>
        <v>0</v>
      </c>
      <c r="G56" s="53">
        <f t="shared" si="11"/>
        <v>0</v>
      </c>
      <c r="H56" s="53">
        <f t="shared" si="11"/>
        <v>0</v>
      </c>
      <c r="I56" s="53">
        <f t="shared" si="11"/>
        <v>0</v>
      </c>
      <c r="J56" s="53">
        <f t="shared" si="11"/>
        <v>0</v>
      </c>
      <c r="K56" s="75">
        <f t="shared" ref="K56:L56" si="12">SUM(K53:K55)</f>
        <v>21864</v>
      </c>
      <c r="L56" s="75">
        <f t="shared" si="12"/>
        <v>21864</v>
      </c>
    </row>
    <row r="57" spans="1:12" ht="13.5" customHeight="1">
      <c r="A57" s="17" t="s">
        <v>14</v>
      </c>
      <c r="B57" s="89">
        <v>62</v>
      </c>
      <c r="C57" s="71" t="s">
        <v>50</v>
      </c>
      <c r="D57" s="53">
        <f t="shared" ref="D57:J57" si="13">D55</f>
        <v>0</v>
      </c>
      <c r="E57" s="53">
        <f t="shared" si="13"/>
        <v>0</v>
      </c>
      <c r="F57" s="53">
        <f t="shared" si="13"/>
        <v>0</v>
      </c>
      <c r="G57" s="53">
        <f t="shared" si="13"/>
        <v>0</v>
      </c>
      <c r="H57" s="53">
        <f t="shared" si="13"/>
        <v>0</v>
      </c>
      <c r="I57" s="53">
        <f t="shared" si="13"/>
        <v>0</v>
      </c>
      <c r="J57" s="53">
        <f t="shared" si="13"/>
        <v>0</v>
      </c>
      <c r="K57" s="75">
        <f t="shared" ref="K57:L59" si="14">K56</f>
        <v>21864</v>
      </c>
      <c r="L57" s="75">
        <f t="shared" si="14"/>
        <v>21864</v>
      </c>
    </row>
    <row r="58" spans="1:12" ht="13.5" customHeight="1">
      <c r="A58" s="17" t="s">
        <v>14</v>
      </c>
      <c r="B58" s="94">
        <v>0.104</v>
      </c>
      <c r="C58" s="72" t="s">
        <v>46</v>
      </c>
      <c r="D58" s="53">
        <f t="shared" ref="D58:J58" si="15">D56</f>
        <v>0</v>
      </c>
      <c r="E58" s="53">
        <f t="shared" si="15"/>
        <v>0</v>
      </c>
      <c r="F58" s="53">
        <f t="shared" si="15"/>
        <v>0</v>
      </c>
      <c r="G58" s="53">
        <f t="shared" si="15"/>
        <v>0</v>
      </c>
      <c r="H58" s="53">
        <f t="shared" si="15"/>
        <v>0</v>
      </c>
      <c r="I58" s="53">
        <f t="shared" si="15"/>
        <v>0</v>
      </c>
      <c r="J58" s="53">
        <f t="shared" si="15"/>
        <v>0</v>
      </c>
      <c r="K58" s="75">
        <f t="shared" si="14"/>
        <v>21864</v>
      </c>
      <c r="L58" s="75">
        <f t="shared" si="14"/>
        <v>21864</v>
      </c>
    </row>
    <row r="59" spans="1:12" ht="13.5" customHeight="1">
      <c r="A59" s="17" t="s">
        <v>14</v>
      </c>
      <c r="B59" s="67">
        <v>2070</v>
      </c>
      <c r="C59" s="68" t="s">
        <v>45</v>
      </c>
      <c r="D59" s="53">
        <f t="shared" ref="D59:J59" si="16">D57</f>
        <v>0</v>
      </c>
      <c r="E59" s="53">
        <f t="shared" si="16"/>
        <v>0</v>
      </c>
      <c r="F59" s="53">
        <f t="shared" si="16"/>
        <v>0</v>
      </c>
      <c r="G59" s="53">
        <f t="shared" si="16"/>
        <v>0</v>
      </c>
      <c r="H59" s="53">
        <f t="shared" si="16"/>
        <v>0</v>
      </c>
      <c r="I59" s="53">
        <f t="shared" si="16"/>
        <v>0</v>
      </c>
      <c r="J59" s="53">
        <f t="shared" si="16"/>
        <v>0</v>
      </c>
      <c r="K59" s="76">
        <f t="shared" si="14"/>
        <v>21864</v>
      </c>
      <c r="L59" s="76">
        <f t="shared" si="14"/>
        <v>21864</v>
      </c>
    </row>
    <row r="60" spans="1:12" ht="13.5" customHeight="1">
      <c r="A60" s="21" t="s">
        <v>14</v>
      </c>
      <c r="B60" s="91"/>
      <c r="C60" s="22" t="s">
        <v>15</v>
      </c>
      <c r="D60" s="53">
        <f>D47+D29+D59</f>
        <v>0</v>
      </c>
      <c r="E60" s="63">
        <f t="shared" ref="E60:L60" si="17">E47+E29+E59</f>
        <v>44404</v>
      </c>
      <c r="F60" s="53">
        <f t="shared" si="17"/>
        <v>0</v>
      </c>
      <c r="G60" s="63">
        <f t="shared" si="17"/>
        <v>50249</v>
      </c>
      <c r="H60" s="53">
        <f t="shared" si="17"/>
        <v>0</v>
      </c>
      <c r="I60" s="63">
        <f t="shared" si="17"/>
        <v>50249</v>
      </c>
      <c r="J60" s="53">
        <f t="shared" si="17"/>
        <v>0</v>
      </c>
      <c r="K60" s="63">
        <f t="shared" si="17"/>
        <v>82274</v>
      </c>
      <c r="L60" s="63">
        <f t="shared" si="17"/>
        <v>82274</v>
      </c>
    </row>
    <row r="61" spans="1:12" ht="13.5" customHeight="1">
      <c r="A61" s="21" t="s">
        <v>14</v>
      </c>
      <c r="B61" s="91"/>
      <c r="C61" s="95" t="s">
        <v>51</v>
      </c>
      <c r="D61" s="53">
        <f>D59</f>
        <v>0</v>
      </c>
      <c r="E61" s="53">
        <f t="shared" ref="E61:L61" si="18">E59</f>
        <v>0</v>
      </c>
      <c r="F61" s="53">
        <f t="shared" si="18"/>
        <v>0</v>
      </c>
      <c r="G61" s="53">
        <f t="shared" si="18"/>
        <v>0</v>
      </c>
      <c r="H61" s="53">
        <f t="shared" si="18"/>
        <v>0</v>
      </c>
      <c r="I61" s="53">
        <f t="shared" si="18"/>
        <v>0</v>
      </c>
      <c r="J61" s="53">
        <f t="shared" si="18"/>
        <v>0</v>
      </c>
      <c r="K61" s="75">
        <f t="shared" si="18"/>
        <v>21864</v>
      </c>
      <c r="L61" s="75">
        <f t="shared" si="18"/>
        <v>21864</v>
      </c>
    </row>
    <row r="62" spans="1:12" ht="13.5" customHeight="1">
      <c r="A62" s="21" t="s">
        <v>14</v>
      </c>
      <c r="B62" s="91"/>
      <c r="C62" s="22" t="s">
        <v>6</v>
      </c>
      <c r="D62" s="53">
        <f>D60-D61</f>
        <v>0</v>
      </c>
      <c r="E62" s="63">
        <f t="shared" ref="E62:L62" si="19">E60-E61</f>
        <v>44404</v>
      </c>
      <c r="F62" s="53">
        <f t="shared" si="19"/>
        <v>0</v>
      </c>
      <c r="G62" s="63">
        <f t="shared" si="19"/>
        <v>50249</v>
      </c>
      <c r="H62" s="53">
        <f t="shared" si="19"/>
        <v>0</v>
      </c>
      <c r="I62" s="63">
        <f t="shared" si="19"/>
        <v>50249</v>
      </c>
      <c r="J62" s="53">
        <f t="shared" si="19"/>
        <v>0</v>
      </c>
      <c r="K62" s="63">
        <f t="shared" si="19"/>
        <v>60410</v>
      </c>
      <c r="L62" s="63">
        <f t="shared" si="19"/>
        <v>60410</v>
      </c>
    </row>
    <row r="63" spans="1:12">
      <c r="A63" s="16"/>
      <c r="B63" s="87"/>
      <c r="C63" s="15"/>
      <c r="D63" s="49"/>
      <c r="E63" s="38"/>
      <c r="F63" s="39"/>
      <c r="G63" s="38"/>
      <c r="H63" s="41"/>
      <c r="I63" s="38"/>
      <c r="J63" s="39"/>
      <c r="K63" s="38"/>
      <c r="L63" s="38"/>
    </row>
    <row r="64" spans="1:12">
      <c r="A64" s="16"/>
      <c r="B64" s="92"/>
      <c r="C64" s="5"/>
      <c r="D64" s="42"/>
      <c r="E64" s="42"/>
      <c r="F64" s="43"/>
      <c r="G64" s="42"/>
      <c r="H64" s="43"/>
      <c r="I64" s="42"/>
      <c r="J64" s="43"/>
      <c r="K64" s="42"/>
      <c r="L64" s="42"/>
    </row>
    <row r="65" spans="1:12">
      <c r="A65" s="16"/>
      <c r="B65" s="87"/>
      <c r="C65" s="1"/>
      <c r="D65" s="44"/>
      <c r="E65" s="44"/>
      <c r="F65" s="44"/>
      <c r="G65" s="44"/>
      <c r="H65" s="44"/>
      <c r="I65" s="44"/>
      <c r="J65" s="44"/>
      <c r="K65" s="44"/>
      <c r="L65" s="44"/>
    </row>
  </sheetData>
  <autoFilter ref="A15:L64"/>
  <mergeCells count="10">
    <mergeCell ref="A1:L1"/>
    <mergeCell ref="A2:L2"/>
    <mergeCell ref="D13:E13"/>
    <mergeCell ref="F13:G13"/>
    <mergeCell ref="H13:I13"/>
    <mergeCell ref="J13:L13"/>
    <mergeCell ref="D14:E14"/>
    <mergeCell ref="F14:G14"/>
    <mergeCell ref="H14:I14"/>
    <mergeCell ref="J14:L14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103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dem23</vt:lpstr>
      <vt:lpstr>charged</vt:lpstr>
      <vt:lpstr>'dem23'!justice</vt:lpstr>
      <vt:lpstr>'dem23'!np</vt:lpstr>
      <vt:lpstr>'dem23'!Print_Area</vt:lpstr>
      <vt:lpstr>'dem23'!Print_Titles</vt:lpstr>
      <vt:lpstr>'dem23'!rec</vt:lpstr>
      <vt:lpstr>'dem23'!sgs</vt:lpstr>
      <vt:lpstr>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2014-06-13T16:32:49Z</cp:lastPrinted>
  <dcterms:created xsi:type="dcterms:W3CDTF">2004-06-02T16:20:41Z</dcterms:created>
  <dcterms:modified xsi:type="dcterms:W3CDTF">2014-06-16T05:57:43Z</dcterms:modified>
</cp:coreProperties>
</file>