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4350" windowWidth="8145" windowHeight="9315" tabRatio="604"/>
  </bookViews>
  <sheets>
    <sheet name="dem7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'dem7'!$A$17:$L$570</definedName>
    <definedName name="censusrec">#REF!</definedName>
    <definedName name="charged">#REF!</definedName>
    <definedName name="da">#REF!</definedName>
    <definedName name="educap" localSheetId="0">'dem7'!$D$554:$L$554</definedName>
    <definedName name="education" localSheetId="0">'dem7'!$D$385:$L$385</definedName>
    <definedName name="educationrevenue" localSheetId="0">'dem7'!$E$12:$G$12</definedName>
    <definedName name="edurec1" localSheetId="0">'dem7'!$D$569:$L$569</definedName>
    <definedName name="edurec2" localSheetId="0">'dem7'!#REF!</definedName>
    <definedName name="edurec3" localSheetId="0">'dem7'!$D$568:$L$568</definedName>
    <definedName name="edurec4" localSheetId="0">'dem7'!#REF!</definedName>
    <definedName name="Fishrev">#REF!</definedName>
    <definedName name="fwl">#REF!</definedName>
    <definedName name="fwlcap">#REF!</definedName>
    <definedName name="fwlrec">#REF!</definedName>
    <definedName name="housing" localSheetId="0">'dem7'!#REF!</definedName>
    <definedName name="justice">#REF!</definedName>
    <definedName name="Labour" localSheetId="0">'dem7'!#REF!</definedName>
    <definedName name="nc">#REF!</definedName>
    <definedName name="ncfund">#REF!</definedName>
    <definedName name="ncrec">#REF!</definedName>
    <definedName name="ncrec1">#REF!</definedName>
    <definedName name="np" localSheetId="0">'dem7'!#REF!</definedName>
    <definedName name="oges">#REF!</definedName>
    <definedName name="pension">#REF!</definedName>
    <definedName name="_xlnm.Print_Area" localSheetId="0">'dem7'!$A$1:$L$570</definedName>
    <definedName name="_xlnm.Print_Titles" localSheetId="0">'dem7'!$14:$17</definedName>
    <definedName name="pw" localSheetId="0">'dem7'!$D$35:$L$35</definedName>
    <definedName name="rec" localSheetId="0">'dem7'!#REF!</definedName>
    <definedName name="revise" localSheetId="0">'dem7'!#REF!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'dem7'!#REF!</definedName>
    <definedName name="techcap" localSheetId="0">'dem7'!#REF!</definedName>
    <definedName name="technical" localSheetId="0">'dem7'!$D$398:$L$398</definedName>
    <definedName name="techrec" localSheetId="0">'dem7'!#REF!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'dem7'!#REF!</definedName>
    <definedName name="Z_239EE218_578E_4317_BEED_14D5D7089E27_.wvu.FilterData" localSheetId="0" hidden="1">'dem7'!$A$1:$L$570</definedName>
    <definedName name="Z_239EE218_578E_4317_BEED_14D5D7089E27_.wvu.PrintArea" localSheetId="0" hidden="1">'dem7'!$A$1:$L$570</definedName>
    <definedName name="Z_239EE218_578E_4317_BEED_14D5D7089E27_.wvu.PrintTitles" localSheetId="0" hidden="1">'dem7'!$14:$17</definedName>
    <definedName name="Z_302A3EA3_AE96_11D5_A646_0050BA3D7AFD_.wvu.Cols" localSheetId="0" hidden="1">'dem7'!#REF!</definedName>
    <definedName name="Z_302A3EA3_AE96_11D5_A646_0050BA3D7AFD_.wvu.FilterData" localSheetId="0" hidden="1">'dem7'!$A$1:$L$570</definedName>
    <definedName name="Z_302A3EA3_AE96_11D5_A646_0050BA3D7AFD_.wvu.PrintArea" localSheetId="0" hidden="1">'dem7'!$A$1:$L$570</definedName>
    <definedName name="Z_302A3EA3_AE96_11D5_A646_0050BA3D7AFD_.wvu.PrintTitles" localSheetId="0" hidden="1">'dem7'!$14:$17</definedName>
    <definedName name="Z_36DBA021_0ECB_11D4_8064_004005726899_.wvu.Cols" localSheetId="0" hidden="1">'dem7'!#REF!</definedName>
    <definedName name="Z_36DBA021_0ECB_11D4_8064_004005726899_.wvu.FilterData" localSheetId="0" hidden="1">'dem7'!$C$19:$C$404</definedName>
    <definedName name="Z_36DBA021_0ECB_11D4_8064_004005726899_.wvu.PrintArea" localSheetId="0" hidden="1">'dem7'!$A$1:$L$566</definedName>
    <definedName name="Z_36DBA021_0ECB_11D4_8064_004005726899_.wvu.PrintTitles" localSheetId="0" hidden="1">'dem7'!$14:$17</definedName>
    <definedName name="Z_93EBE921_AE91_11D5_8685_004005726899_.wvu.Cols" localSheetId="0" hidden="1">'dem7'!#REF!</definedName>
    <definedName name="Z_93EBE921_AE91_11D5_8685_004005726899_.wvu.FilterData" localSheetId="0" hidden="1">'dem7'!$C$19:$C$404</definedName>
    <definedName name="Z_93EBE921_AE91_11D5_8685_004005726899_.wvu.PrintArea" localSheetId="0" hidden="1">'dem7'!$A$1:$L$566</definedName>
    <definedName name="Z_93EBE921_AE91_11D5_8685_004005726899_.wvu.PrintTitles" localSheetId="0" hidden="1">'dem7'!$14:$17</definedName>
    <definedName name="Z_94DA79C1_0FDE_11D5_9579_000021DAEEA2_.wvu.Cols" localSheetId="0" hidden="1">'dem7'!#REF!</definedName>
    <definedName name="Z_94DA79C1_0FDE_11D5_9579_000021DAEEA2_.wvu.FilterData" localSheetId="0" hidden="1">'dem7'!$C$19:$C$404</definedName>
    <definedName name="Z_94DA79C1_0FDE_11D5_9579_000021DAEEA2_.wvu.PrintArea" localSheetId="0" hidden="1">'dem7'!$A$1:$L$566</definedName>
    <definedName name="Z_94DA79C1_0FDE_11D5_9579_000021DAEEA2_.wvu.PrintTitles" localSheetId="0" hidden="1">'dem7'!$14:$17</definedName>
    <definedName name="Z_B4CB0997_161F_11D5_8064_004005726899_.wvu.FilterData" localSheetId="0" hidden="1">'dem7'!$C$19:$C$404</definedName>
    <definedName name="Z_C868F8C3_16D7_11D5_A68D_81D6213F5331_.wvu.Cols" localSheetId="0" hidden="1">'dem7'!#REF!</definedName>
    <definedName name="Z_C868F8C3_16D7_11D5_A68D_81D6213F5331_.wvu.FilterData" localSheetId="0" hidden="1">'dem7'!$C$19:$C$404</definedName>
    <definedName name="Z_C868F8C3_16D7_11D5_A68D_81D6213F5331_.wvu.PrintArea" localSheetId="0" hidden="1">'dem7'!$A$1:$L$566</definedName>
    <definedName name="Z_C868F8C3_16D7_11D5_A68D_81D6213F5331_.wvu.PrintTitles" localSheetId="0" hidden="1">'dem7'!$14:$17</definedName>
    <definedName name="Z_E5DF37BD_125C_11D5_8DC4_D0F5D88B3549_.wvu.Cols" localSheetId="0" hidden="1">'dem7'!#REF!</definedName>
    <definedName name="Z_E5DF37BD_125C_11D5_8DC4_D0F5D88B3549_.wvu.FilterData" localSheetId="0" hidden="1">'dem7'!$C$19:$C$404</definedName>
    <definedName name="Z_E5DF37BD_125C_11D5_8DC4_D0F5D88B3549_.wvu.PrintArea" localSheetId="0" hidden="1">'dem7'!$A$1:$L$566</definedName>
    <definedName name="Z_E5DF37BD_125C_11D5_8DC4_D0F5D88B3549_.wvu.PrintTitles" localSheetId="0" hidden="1">'dem7'!$14:$17</definedName>
    <definedName name="Z_F8ADACC1_164E_11D6_B603_000021DAEEA2_.wvu.Cols" localSheetId="0" hidden="1">'dem7'!#REF!</definedName>
    <definedName name="Z_F8ADACC1_164E_11D6_B603_000021DAEEA2_.wvu.FilterData" localSheetId="0" hidden="1">'dem7'!$C$19:$C$404</definedName>
    <definedName name="Z_F8ADACC1_164E_11D6_B603_000021DAEEA2_.wvu.PrintArea" localSheetId="0" hidden="1">'dem7'!$A$1:$L$570</definedName>
    <definedName name="Z_F8ADACC1_164E_11D6_B603_000021DAEEA2_.wvu.PrintTitles" localSheetId="0" hidden="1">'dem7'!$14:$17</definedName>
  </definedNames>
  <calcPr calcId="125725"/>
</workbook>
</file>

<file path=xl/calcChain.xml><?xml version="1.0" encoding="utf-8"?>
<calcChain xmlns="http://schemas.openxmlformats.org/spreadsheetml/2006/main">
  <c r="L560" i="4"/>
  <c r="L549"/>
  <c r="L545"/>
  <c r="L539"/>
  <c r="L535"/>
  <c r="L531"/>
  <c r="L527"/>
  <c r="L521"/>
  <c r="L517"/>
  <c r="L513"/>
  <c r="L509"/>
  <c r="L505"/>
  <c r="L501"/>
  <c r="L492"/>
  <c r="L489"/>
  <c r="L486"/>
  <c r="L483"/>
  <c r="L480"/>
  <c r="L477"/>
  <c r="L474"/>
  <c r="L470"/>
  <c r="L469"/>
  <c r="L465"/>
  <c r="L464"/>
  <c r="L457"/>
  <c r="L456"/>
  <c r="L455"/>
  <c r="L451"/>
  <c r="L450"/>
  <c r="L446"/>
  <c r="L445"/>
  <c r="L444"/>
  <c r="L443"/>
  <c r="L442"/>
  <c r="L434"/>
  <c r="L433"/>
  <c r="L432"/>
  <c r="L431"/>
  <c r="L427"/>
  <c r="L426"/>
  <c r="L425"/>
  <c r="L421"/>
  <c r="L420"/>
  <c r="L419"/>
  <c r="L418"/>
  <c r="L417"/>
  <c r="L416"/>
  <c r="L412"/>
  <c r="L411"/>
  <c r="L410"/>
  <c r="L409"/>
  <c r="L408"/>
  <c r="L407"/>
  <c r="L395"/>
  <c r="L394"/>
  <c r="L393"/>
  <c r="L392"/>
  <c r="L391"/>
  <c r="L390"/>
  <c r="L381"/>
  <c r="L380"/>
  <c r="L377"/>
  <c r="L372"/>
  <c r="L371"/>
  <c r="L370"/>
  <c r="L369"/>
  <c r="L367"/>
  <c r="L366"/>
  <c r="L359"/>
  <c r="L355"/>
  <c r="L349"/>
  <c r="L342"/>
  <c r="L341"/>
  <c r="L337"/>
  <c r="L336"/>
  <c r="L335"/>
  <c r="L334"/>
  <c r="L329"/>
  <c r="L328"/>
  <c r="L327"/>
  <c r="L326"/>
  <c r="L321"/>
  <c r="L320"/>
  <c r="L319"/>
  <c r="L318"/>
  <c r="L317"/>
  <c r="L313"/>
  <c r="L312"/>
  <c r="L311"/>
  <c r="L310"/>
  <c r="L306"/>
  <c r="L305"/>
  <c r="L304"/>
  <c r="L303"/>
  <c r="L302"/>
  <c r="L298"/>
  <c r="L297"/>
  <c r="L296"/>
  <c r="L295"/>
  <c r="L294"/>
  <c r="L290"/>
  <c r="L289"/>
  <c r="L288"/>
  <c r="L287"/>
  <c r="L286"/>
  <c r="L282"/>
  <c r="L281"/>
  <c r="L280"/>
  <c r="L279"/>
  <c r="L278"/>
  <c r="L277"/>
  <c r="L276"/>
  <c r="L275"/>
  <c r="L267"/>
  <c r="L264"/>
  <c r="L263"/>
  <c r="L262"/>
  <c r="L261"/>
  <c r="L260"/>
  <c r="L259"/>
  <c r="L258"/>
  <c r="L257"/>
  <c r="L252"/>
  <c r="L236"/>
  <c r="L235"/>
  <c r="L234"/>
  <c r="L246"/>
  <c r="L242"/>
  <c r="L241"/>
  <c r="L240"/>
  <c r="L229"/>
  <c r="L225"/>
  <c r="L219"/>
  <c r="L214"/>
  <c r="L209"/>
  <c r="L204"/>
  <c r="L197"/>
  <c r="L191"/>
  <c r="L190"/>
  <c r="L189"/>
  <c r="L188"/>
  <c r="L187"/>
  <c r="L183"/>
  <c r="L182"/>
  <c r="L181"/>
  <c r="L180"/>
  <c r="L179"/>
  <c r="L175"/>
  <c r="L174"/>
  <c r="L173"/>
  <c r="L172"/>
  <c r="L168"/>
  <c r="L167"/>
  <c r="L166"/>
  <c r="L165"/>
  <c r="L164"/>
  <c r="L137"/>
  <c r="L156"/>
  <c r="L153"/>
  <c r="L150"/>
  <c r="L132"/>
  <c r="L128"/>
  <c r="L146"/>
  <c r="L145"/>
  <c r="L141"/>
  <c r="L123"/>
  <c r="L81"/>
  <c r="L80"/>
  <c r="L76"/>
  <c r="L75"/>
  <c r="L71"/>
  <c r="L70"/>
  <c r="L66"/>
  <c r="L118"/>
  <c r="L117"/>
  <c r="L116"/>
  <c r="L115"/>
  <c r="L111"/>
  <c r="L110"/>
  <c r="L109"/>
  <c r="L108"/>
  <c r="L104"/>
  <c r="L103"/>
  <c r="L102"/>
  <c r="L101"/>
  <c r="L97"/>
  <c r="L96"/>
  <c r="L95"/>
  <c r="L94"/>
  <c r="L93"/>
  <c r="L89"/>
  <c r="L88"/>
  <c r="L87"/>
  <c r="L86"/>
  <c r="L59"/>
  <c r="L58"/>
  <c r="L40"/>
  <c r="L49"/>
  <c r="L48"/>
  <c r="L47"/>
  <c r="L46"/>
  <c r="L45"/>
  <c r="L44"/>
  <c r="L31"/>
  <c r="L30"/>
  <c r="D268" l="1"/>
  <c r="D269" s="1"/>
  <c r="E268"/>
  <c r="E269" s="1"/>
  <c r="F268"/>
  <c r="F269" s="1"/>
  <c r="G268"/>
  <c r="G269" s="1"/>
  <c r="H268"/>
  <c r="H269" s="1"/>
  <c r="I268"/>
  <c r="I269" s="1"/>
  <c r="J268"/>
  <c r="J269" s="1"/>
  <c r="K268"/>
  <c r="K269" s="1"/>
  <c r="K368"/>
  <c r="L368" s="1"/>
  <c r="E237" l="1"/>
  <c r="F237"/>
  <c r="G237"/>
  <c r="H237"/>
  <c r="I237"/>
  <c r="J237"/>
  <c r="K237"/>
  <c r="D237"/>
  <c r="E129"/>
  <c r="F129"/>
  <c r="G129"/>
  <c r="H129"/>
  <c r="I129"/>
  <c r="J129"/>
  <c r="K129"/>
  <c r="D129"/>
  <c r="L129"/>
  <c r="L237" l="1"/>
  <c r="J25" l="1"/>
  <c r="L25" s="1"/>
  <c r="K563" l="1"/>
  <c r="J563"/>
  <c r="I563"/>
  <c r="H563"/>
  <c r="G563"/>
  <c r="F563"/>
  <c r="E563"/>
  <c r="D563"/>
  <c r="K561"/>
  <c r="K562" s="1"/>
  <c r="J561"/>
  <c r="J562" s="1"/>
  <c r="I561"/>
  <c r="I562" s="1"/>
  <c r="H561"/>
  <c r="H562" s="1"/>
  <c r="G561"/>
  <c r="G562" s="1"/>
  <c r="F561"/>
  <c r="F562" s="1"/>
  <c r="E561"/>
  <c r="E562" s="1"/>
  <c r="D561"/>
  <c r="D562" s="1"/>
  <c r="L563"/>
  <c r="L561" l="1"/>
  <c r="L562" s="1"/>
  <c r="L522" l="1"/>
  <c r="L518"/>
  <c r="L514"/>
  <c r="L510"/>
  <c r="L502"/>
  <c r="L268"/>
  <c r="L138"/>
  <c r="L133"/>
  <c r="E138"/>
  <c r="F138"/>
  <c r="G138"/>
  <c r="H138"/>
  <c r="I138"/>
  <c r="J138"/>
  <c r="K138"/>
  <c r="D138"/>
  <c r="K522"/>
  <c r="J522"/>
  <c r="I522"/>
  <c r="H522"/>
  <c r="G522"/>
  <c r="F522"/>
  <c r="E522"/>
  <c r="D522"/>
  <c r="K518"/>
  <c r="J518"/>
  <c r="I518"/>
  <c r="H518"/>
  <c r="G518"/>
  <c r="F518"/>
  <c r="E518"/>
  <c r="D518"/>
  <c r="K514"/>
  <c r="J514"/>
  <c r="I514"/>
  <c r="H514"/>
  <c r="G514"/>
  <c r="F514"/>
  <c r="E514"/>
  <c r="D514"/>
  <c r="K510"/>
  <c r="J510"/>
  <c r="I510"/>
  <c r="H510"/>
  <c r="G510"/>
  <c r="F510"/>
  <c r="E510"/>
  <c r="D510"/>
  <c r="K506"/>
  <c r="J506"/>
  <c r="I506"/>
  <c r="H506"/>
  <c r="G506"/>
  <c r="F506"/>
  <c r="E506"/>
  <c r="D506"/>
  <c r="K502"/>
  <c r="J502"/>
  <c r="I502"/>
  <c r="H502"/>
  <c r="G502"/>
  <c r="F502"/>
  <c r="E502"/>
  <c r="D502"/>
  <c r="E133"/>
  <c r="F133"/>
  <c r="G133"/>
  <c r="H133"/>
  <c r="I133"/>
  <c r="J133"/>
  <c r="K133"/>
  <c r="D133"/>
  <c r="E67"/>
  <c r="F67"/>
  <c r="G67"/>
  <c r="H67"/>
  <c r="I67"/>
  <c r="J67"/>
  <c r="K67"/>
  <c r="D67"/>
  <c r="K82"/>
  <c r="J82"/>
  <c r="I82"/>
  <c r="H82"/>
  <c r="G82"/>
  <c r="F82"/>
  <c r="E82"/>
  <c r="D82"/>
  <c r="K77"/>
  <c r="J77"/>
  <c r="I77"/>
  <c r="H77"/>
  <c r="G77"/>
  <c r="F77"/>
  <c r="E77"/>
  <c r="D77"/>
  <c r="K72"/>
  <c r="J72"/>
  <c r="I72"/>
  <c r="H72"/>
  <c r="G72"/>
  <c r="F72"/>
  <c r="E72"/>
  <c r="D72"/>
  <c r="K218"/>
  <c r="L218" s="1"/>
  <c r="K213"/>
  <c r="L213" s="1"/>
  <c r="K208"/>
  <c r="L208" s="1"/>
  <c r="K203"/>
  <c r="L203" s="1"/>
  <c r="G523" l="1"/>
  <c r="F523"/>
  <c r="E523"/>
  <c r="I523"/>
  <c r="K523"/>
  <c r="J523"/>
  <c r="D523"/>
  <c r="H523"/>
  <c r="L269"/>
  <c r="E83"/>
  <c r="G83"/>
  <c r="I83"/>
  <c r="K83"/>
  <c r="D83"/>
  <c r="F83"/>
  <c r="H83"/>
  <c r="J83"/>
  <c r="L506"/>
  <c r="L523" s="1"/>
  <c r="L67"/>
  <c r="L72"/>
  <c r="L77"/>
  <c r="L82"/>
  <c r="E447"/>
  <c r="F447"/>
  <c r="G447"/>
  <c r="H447"/>
  <c r="I447"/>
  <c r="J447"/>
  <c r="K447"/>
  <c r="D447"/>
  <c r="E98"/>
  <c r="F98"/>
  <c r="G98"/>
  <c r="H98"/>
  <c r="I98"/>
  <c r="J98"/>
  <c r="K98"/>
  <c r="D98"/>
  <c r="K41"/>
  <c r="J41"/>
  <c r="K50"/>
  <c r="J50"/>
  <c r="I41"/>
  <c r="H41"/>
  <c r="G41"/>
  <c r="F41"/>
  <c r="E41"/>
  <c r="D41"/>
  <c r="L41"/>
  <c r="I50"/>
  <c r="H50"/>
  <c r="G50"/>
  <c r="F50"/>
  <c r="E50"/>
  <c r="D50"/>
  <c r="K528"/>
  <c r="K532"/>
  <c r="K536"/>
  <c r="K540"/>
  <c r="K550"/>
  <c r="K546"/>
  <c r="K466"/>
  <c r="K471"/>
  <c r="K458"/>
  <c r="K452"/>
  <c r="K435"/>
  <c r="K428"/>
  <c r="K422"/>
  <c r="K413"/>
  <c r="K396"/>
  <c r="K397" s="1"/>
  <c r="K398" s="1"/>
  <c r="K382"/>
  <c r="K383" s="1"/>
  <c r="K373"/>
  <c r="K374" s="1"/>
  <c r="K360"/>
  <c r="K356"/>
  <c r="K350"/>
  <c r="K351" s="1"/>
  <c r="K314"/>
  <c r="K307"/>
  <c r="K299"/>
  <c r="K291"/>
  <c r="K283"/>
  <c r="K322"/>
  <c r="K330"/>
  <c r="K331" s="1"/>
  <c r="K338"/>
  <c r="K343"/>
  <c r="K243"/>
  <c r="K247"/>
  <c r="K230"/>
  <c r="K220"/>
  <c r="K215"/>
  <c r="K210"/>
  <c r="K205"/>
  <c r="K198"/>
  <c r="K192"/>
  <c r="K184"/>
  <c r="K176"/>
  <c r="K169"/>
  <c r="K226"/>
  <c r="K253"/>
  <c r="K254" s="1"/>
  <c r="K142"/>
  <c r="K147"/>
  <c r="K124"/>
  <c r="K105"/>
  <c r="K90"/>
  <c r="K119"/>
  <c r="K112"/>
  <c r="K60"/>
  <c r="K61" s="1"/>
  <c r="K26"/>
  <c r="K32"/>
  <c r="I550"/>
  <c r="I546"/>
  <c r="H550"/>
  <c r="G550"/>
  <c r="F550"/>
  <c r="E550"/>
  <c r="D550"/>
  <c r="H546"/>
  <c r="G546"/>
  <c r="F546"/>
  <c r="E546"/>
  <c r="D546"/>
  <c r="I540"/>
  <c r="H540"/>
  <c r="G540"/>
  <c r="F540"/>
  <c r="E540"/>
  <c r="D540"/>
  <c r="I536"/>
  <c r="H536"/>
  <c r="G536"/>
  <c r="F536"/>
  <c r="E536"/>
  <c r="D536"/>
  <c r="I532"/>
  <c r="H532"/>
  <c r="G532"/>
  <c r="F532"/>
  <c r="E532"/>
  <c r="D532"/>
  <c r="I528"/>
  <c r="H528"/>
  <c r="G528"/>
  <c r="F528"/>
  <c r="E528"/>
  <c r="D528"/>
  <c r="E466"/>
  <c r="E471"/>
  <c r="I466"/>
  <c r="H466"/>
  <c r="H471"/>
  <c r="G466"/>
  <c r="F466"/>
  <c r="D466"/>
  <c r="I458"/>
  <c r="I452"/>
  <c r="H458"/>
  <c r="G458"/>
  <c r="F458"/>
  <c r="F452"/>
  <c r="E458"/>
  <c r="D458"/>
  <c r="H452"/>
  <c r="G452"/>
  <c r="E452"/>
  <c r="D452"/>
  <c r="I435"/>
  <c r="H435"/>
  <c r="H428"/>
  <c r="H422"/>
  <c r="H413"/>
  <c r="G435"/>
  <c r="F435"/>
  <c r="E435"/>
  <c r="D435"/>
  <c r="I428"/>
  <c r="G428"/>
  <c r="F428"/>
  <c r="E428"/>
  <c r="D428"/>
  <c r="I422"/>
  <c r="G422"/>
  <c r="F422"/>
  <c r="E422"/>
  <c r="D422"/>
  <c r="I413"/>
  <c r="G413"/>
  <c r="F413"/>
  <c r="E413"/>
  <c r="D413"/>
  <c r="I396"/>
  <c r="I397" s="1"/>
  <c r="I398" s="1"/>
  <c r="H396"/>
  <c r="H397" s="1"/>
  <c r="H398" s="1"/>
  <c r="G396"/>
  <c r="G397" s="1"/>
  <c r="G398" s="1"/>
  <c r="F396"/>
  <c r="F397" s="1"/>
  <c r="F398" s="1"/>
  <c r="E396"/>
  <c r="E397" s="1"/>
  <c r="E398" s="1"/>
  <c r="D396"/>
  <c r="D397" s="1"/>
  <c r="D398" s="1"/>
  <c r="I382"/>
  <c r="I383" s="1"/>
  <c r="H382"/>
  <c r="H383" s="1"/>
  <c r="G382"/>
  <c r="G383" s="1"/>
  <c r="F382"/>
  <c r="F383" s="1"/>
  <c r="E382"/>
  <c r="E383" s="1"/>
  <c r="D382"/>
  <c r="D383" s="1"/>
  <c r="I373"/>
  <c r="I374" s="1"/>
  <c r="H373"/>
  <c r="H374" s="1"/>
  <c r="G373"/>
  <c r="G374" s="1"/>
  <c r="F373"/>
  <c r="F374" s="1"/>
  <c r="E373"/>
  <c r="E374" s="1"/>
  <c r="D373"/>
  <c r="D374" s="1"/>
  <c r="I360"/>
  <c r="H360"/>
  <c r="H356"/>
  <c r="G360"/>
  <c r="F360"/>
  <c r="E360"/>
  <c r="D360"/>
  <c r="I356"/>
  <c r="G356"/>
  <c r="F356"/>
  <c r="E356"/>
  <c r="D356"/>
  <c r="I350"/>
  <c r="I351" s="1"/>
  <c r="H350"/>
  <c r="H351" s="1"/>
  <c r="G350"/>
  <c r="G351" s="1"/>
  <c r="F350"/>
  <c r="F351" s="1"/>
  <c r="E350"/>
  <c r="E351" s="1"/>
  <c r="D350"/>
  <c r="D351" s="1"/>
  <c r="I343"/>
  <c r="H343"/>
  <c r="G343"/>
  <c r="F343"/>
  <c r="E343"/>
  <c r="D343"/>
  <c r="I338"/>
  <c r="H338"/>
  <c r="G338"/>
  <c r="F338"/>
  <c r="E338"/>
  <c r="D338"/>
  <c r="I330"/>
  <c r="I331" s="1"/>
  <c r="I314"/>
  <c r="I307"/>
  <c r="I299"/>
  <c r="I291"/>
  <c r="I283"/>
  <c r="I322"/>
  <c r="H330"/>
  <c r="H331" s="1"/>
  <c r="H314"/>
  <c r="H307"/>
  <c r="H299"/>
  <c r="H291"/>
  <c r="H283"/>
  <c r="H322"/>
  <c r="G330"/>
  <c r="G331" s="1"/>
  <c r="G314"/>
  <c r="G307"/>
  <c r="G299"/>
  <c r="G291"/>
  <c r="G283"/>
  <c r="G322"/>
  <c r="F330"/>
  <c r="F331" s="1"/>
  <c r="F314"/>
  <c r="F307"/>
  <c r="F299"/>
  <c r="F291"/>
  <c r="F283"/>
  <c r="F322"/>
  <c r="E330"/>
  <c r="E331" s="1"/>
  <c r="E314"/>
  <c r="E307"/>
  <c r="E299"/>
  <c r="E291"/>
  <c r="E283"/>
  <c r="E322"/>
  <c r="D330"/>
  <c r="D331" s="1"/>
  <c r="D322"/>
  <c r="D314"/>
  <c r="D307"/>
  <c r="D299"/>
  <c r="D291"/>
  <c r="D283"/>
  <c r="I253"/>
  <c r="I254" s="1"/>
  <c r="H253"/>
  <c r="H254" s="1"/>
  <c r="G253"/>
  <c r="G254" s="1"/>
  <c r="F253"/>
  <c r="F254" s="1"/>
  <c r="E253"/>
  <c r="E254" s="1"/>
  <c r="D253"/>
  <c r="D254" s="1"/>
  <c r="I247"/>
  <c r="H247"/>
  <c r="G247"/>
  <c r="F247"/>
  <c r="E247"/>
  <c r="D247"/>
  <c r="I243"/>
  <c r="H243"/>
  <c r="G243"/>
  <c r="F243"/>
  <c r="E243"/>
  <c r="D243"/>
  <c r="I230"/>
  <c r="H230"/>
  <c r="G230"/>
  <c r="F230"/>
  <c r="E230"/>
  <c r="D230"/>
  <c r="I226"/>
  <c r="H226"/>
  <c r="G226"/>
  <c r="F226"/>
  <c r="E226"/>
  <c r="D226"/>
  <c r="I220"/>
  <c r="I215"/>
  <c r="I210"/>
  <c r="I205"/>
  <c r="H220"/>
  <c r="G220"/>
  <c r="F220"/>
  <c r="E220"/>
  <c r="D220"/>
  <c r="H215"/>
  <c r="G215"/>
  <c r="F215"/>
  <c r="F210"/>
  <c r="F205"/>
  <c r="E215"/>
  <c r="D215"/>
  <c r="H210"/>
  <c r="G210"/>
  <c r="E210"/>
  <c r="D210"/>
  <c r="H205"/>
  <c r="G205"/>
  <c r="E205"/>
  <c r="D205"/>
  <c r="I198"/>
  <c r="H198"/>
  <c r="G198"/>
  <c r="F198"/>
  <c r="E198"/>
  <c r="D198"/>
  <c r="I192"/>
  <c r="H192"/>
  <c r="H184"/>
  <c r="H176"/>
  <c r="H169"/>
  <c r="G192"/>
  <c r="G184"/>
  <c r="G176"/>
  <c r="G169"/>
  <c r="F192"/>
  <c r="E192"/>
  <c r="D192"/>
  <c r="D184"/>
  <c r="D176"/>
  <c r="D169"/>
  <c r="I184"/>
  <c r="F184"/>
  <c r="E184"/>
  <c r="I176"/>
  <c r="F176"/>
  <c r="E176"/>
  <c r="I169"/>
  <c r="F169"/>
  <c r="E169"/>
  <c r="I147"/>
  <c r="H147"/>
  <c r="G147"/>
  <c r="F147"/>
  <c r="E147"/>
  <c r="D147"/>
  <c r="I142"/>
  <c r="H142"/>
  <c r="G142"/>
  <c r="F142"/>
  <c r="E142"/>
  <c r="D142"/>
  <c r="I124"/>
  <c r="H124"/>
  <c r="G124"/>
  <c r="F124"/>
  <c r="E124"/>
  <c r="D124"/>
  <c r="I119"/>
  <c r="H119"/>
  <c r="G119"/>
  <c r="F119"/>
  <c r="E119"/>
  <c r="D119"/>
  <c r="I112"/>
  <c r="H112"/>
  <c r="G112"/>
  <c r="F112"/>
  <c r="E112"/>
  <c r="D112"/>
  <c r="I105"/>
  <c r="H105"/>
  <c r="G105"/>
  <c r="F105"/>
  <c r="E105"/>
  <c r="D105"/>
  <c r="D90"/>
  <c r="F90"/>
  <c r="I90"/>
  <c r="H90"/>
  <c r="G90"/>
  <c r="E90"/>
  <c r="I60"/>
  <c r="I61" s="1"/>
  <c r="F60"/>
  <c r="F61" s="1"/>
  <c r="E60"/>
  <c r="E61" s="1"/>
  <c r="H60"/>
  <c r="H61" s="1"/>
  <c r="G60"/>
  <c r="G61" s="1"/>
  <c r="D60"/>
  <c r="D61" s="1"/>
  <c r="I32"/>
  <c r="H32"/>
  <c r="G32"/>
  <c r="F32"/>
  <c r="E32"/>
  <c r="D32"/>
  <c r="I26"/>
  <c r="H26"/>
  <c r="G26"/>
  <c r="F26"/>
  <c r="E26"/>
  <c r="D26"/>
  <c r="L550"/>
  <c r="L546"/>
  <c r="L540"/>
  <c r="L536"/>
  <c r="L528"/>
  <c r="L350"/>
  <c r="L351" s="1"/>
  <c r="L338"/>
  <c r="L253"/>
  <c r="L254" s="1"/>
  <c r="L247"/>
  <c r="L230"/>
  <c r="L226"/>
  <c r="L198"/>
  <c r="L142"/>
  <c r="L124"/>
  <c r="J540"/>
  <c r="J536"/>
  <c r="J413"/>
  <c r="D471"/>
  <c r="F471"/>
  <c r="G471"/>
  <c r="I471"/>
  <c r="J471"/>
  <c r="J466"/>
  <c r="J435"/>
  <c r="J428"/>
  <c r="J422"/>
  <c r="J396"/>
  <c r="J397" s="1"/>
  <c r="J398" s="1"/>
  <c r="J373"/>
  <c r="J374" s="1"/>
  <c r="L26"/>
  <c r="J26"/>
  <c r="J32"/>
  <c r="J60"/>
  <c r="J61" s="1"/>
  <c r="J105"/>
  <c r="J112"/>
  <c r="J119"/>
  <c r="J124"/>
  <c r="J142"/>
  <c r="J147"/>
  <c r="J169"/>
  <c r="J176"/>
  <c r="J184"/>
  <c r="J192"/>
  <c r="J198"/>
  <c r="J205"/>
  <c r="J210"/>
  <c r="J215"/>
  <c r="J220"/>
  <c r="J226"/>
  <c r="J230"/>
  <c r="J243"/>
  <c r="J247"/>
  <c r="J253"/>
  <c r="J254" s="1"/>
  <c r="J283"/>
  <c r="J291"/>
  <c r="J299"/>
  <c r="J307"/>
  <c r="J314"/>
  <c r="J322"/>
  <c r="J330"/>
  <c r="J331" s="1"/>
  <c r="J338"/>
  <c r="J343"/>
  <c r="J350"/>
  <c r="J351" s="1"/>
  <c r="J356"/>
  <c r="J360"/>
  <c r="J382"/>
  <c r="J383" s="1"/>
  <c r="J452"/>
  <c r="J458"/>
  <c r="J528"/>
  <c r="J532"/>
  <c r="J546"/>
  <c r="J550"/>
  <c r="J90"/>
  <c r="L452"/>
  <c r="K493" l="1"/>
  <c r="E51"/>
  <c r="E52" s="1"/>
  <c r="G51"/>
  <c r="G52" s="1"/>
  <c r="J493"/>
  <c r="F51"/>
  <c r="F52" s="1"/>
  <c r="D51"/>
  <c r="D52" s="1"/>
  <c r="H51"/>
  <c r="H52" s="1"/>
  <c r="F493"/>
  <c r="I493"/>
  <c r="G493"/>
  <c r="D493"/>
  <c r="H493"/>
  <c r="E493"/>
  <c r="J494"/>
  <c r="D361"/>
  <c r="E494"/>
  <c r="K361"/>
  <c r="K494"/>
  <c r="I51"/>
  <c r="I52" s="1"/>
  <c r="F494"/>
  <c r="I494"/>
  <c r="G494"/>
  <c r="D494"/>
  <c r="H494"/>
  <c r="F361"/>
  <c r="I361"/>
  <c r="E361"/>
  <c r="H361"/>
  <c r="J361"/>
  <c r="G361"/>
  <c r="F157"/>
  <c r="J157"/>
  <c r="E157"/>
  <c r="I157"/>
  <c r="D157"/>
  <c r="H157"/>
  <c r="G157"/>
  <c r="K157"/>
  <c r="D248"/>
  <c r="H248"/>
  <c r="G248"/>
  <c r="F248"/>
  <c r="E248"/>
  <c r="I248"/>
  <c r="J248"/>
  <c r="K248"/>
  <c r="E120"/>
  <c r="G120"/>
  <c r="I120"/>
  <c r="L83"/>
  <c r="D120"/>
  <c r="F120"/>
  <c r="H120"/>
  <c r="J120"/>
  <c r="K120"/>
  <c r="F33"/>
  <c r="F34" s="1"/>
  <c r="F35" s="1"/>
  <c r="H541"/>
  <c r="K51"/>
  <c r="K52" s="1"/>
  <c r="K436"/>
  <c r="K437" s="1"/>
  <c r="F436"/>
  <c r="F437" s="1"/>
  <c r="H551"/>
  <c r="K541"/>
  <c r="E33"/>
  <c r="E34" s="1"/>
  <c r="E35" s="1"/>
  <c r="I33"/>
  <c r="I34" s="1"/>
  <c r="I35" s="1"/>
  <c r="I193"/>
  <c r="I194" s="1"/>
  <c r="G541"/>
  <c r="J51"/>
  <c r="J52" s="1"/>
  <c r="D33"/>
  <c r="D34" s="1"/>
  <c r="D35" s="1"/>
  <c r="H33"/>
  <c r="H34" s="1"/>
  <c r="H35" s="1"/>
  <c r="G33"/>
  <c r="G34" s="1"/>
  <c r="G35" s="1"/>
  <c r="I541"/>
  <c r="G459"/>
  <c r="J459"/>
  <c r="L458"/>
  <c r="H459"/>
  <c r="F459"/>
  <c r="I459"/>
  <c r="E541"/>
  <c r="D551"/>
  <c r="I551"/>
  <c r="K551"/>
  <c r="K33"/>
  <c r="K34" s="1"/>
  <c r="K35" s="1"/>
  <c r="K459"/>
  <c r="L105"/>
  <c r="L119"/>
  <c r="L169"/>
  <c r="L243"/>
  <c r="L248" s="1"/>
  <c r="L299"/>
  <c r="L356"/>
  <c r="H193"/>
  <c r="H194" s="1"/>
  <c r="G436"/>
  <c r="G437" s="1"/>
  <c r="D436"/>
  <c r="D437" s="1"/>
  <c r="K193"/>
  <c r="K194" s="1"/>
  <c r="L532"/>
  <c r="L541" s="1"/>
  <c r="J221"/>
  <c r="J222" s="1"/>
  <c r="J33"/>
  <c r="J34" s="1"/>
  <c r="J35" s="1"/>
  <c r="L147"/>
  <c r="L157" s="1"/>
  <c r="L176"/>
  <c r="L205"/>
  <c r="L322"/>
  <c r="L90"/>
  <c r="L382"/>
  <c r="L383" s="1"/>
  <c r="L413"/>
  <c r="L447"/>
  <c r="D193"/>
  <c r="D194" s="1"/>
  <c r="E193"/>
  <c r="E194" s="1"/>
  <c r="I221"/>
  <c r="I222" s="1"/>
  <c r="H436"/>
  <c r="H437" s="1"/>
  <c r="E459"/>
  <c r="K221"/>
  <c r="K222" s="1"/>
  <c r="D459"/>
  <c r="J193"/>
  <c r="J194" s="1"/>
  <c r="J436"/>
  <c r="J437" s="1"/>
  <c r="L32"/>
  <c r="L33" s="1"/>
  <c r="L34" s="1"/>
  <c r="L35" s="1"/>
  <c r="L60"/>
  <c r="L61" s="1"/>
  <c r="L184"/>
  <c r="L192"/>
  <c r="L210"/>
  <c r="L220"/>
  <c r="L283"/>
  <c r="L307"/>
  <c r="L330"/>
  <c r="L331" s="1"/>
  <c r="L360"/>
  <c r="J551"/>
  <c r="F551"/>
  <c r="J541"/>
  <c r="E551"/>
  <c r="G551"/>
  <c r="G221"/>
  <c r="G222" s="1"/>
  <c r="D221"/>
  <c r="D222" s="1"/>
  <c r="L343"/>
  <c r="L373"/>
  <c r="L374" s="1"/>
  <c r="L396"/>
  <c r="L397" s="1"/>
  <c r="L398" s="1"/>
  <c r="L422"/>
  <c r="L428"/>
  <c r="L435"/>
  <c r="L466"/>
  <c r="L471"/>
  <c r="F541"/>
  <c r="F193"/>
  <c r="F194" s="1"/>
  <c r="G193"/>
  <c r="G194" s="1"/>
  <c r="E221"/>
  <c r="E222" s="1"/>
  <c r="F221"/>
  <c r="F222" s="1"/>
  <c r="H221"/>
  <c r="H222" s="1"/>
  <c r="E436"/>
  <c r="E437" s="1"/>
  <c r="I436"/>
  <c r="I437" s="1"/>
  <c r="L291"/>
  <c r="L551"/>
  <c r="D541"/>
  <c r="D384"/>
  <c r="F384"/>
  <c r="L112"/>
  <c r="L314"/>
  <c r="E384"/>
  <c r="L98"/>
  <c r="L215"/>
  <c r="G384"/>
  <c r="J384"/>
  <c r="K344"/>
  <c r="K345" s="1"/>
  <c r="E344"/>
  <c r="E345" s="1"/>
  <c r="G344"/>
  <c r="G345" s="1"/>
  <c r="L50"/>
  <c r="L51" s="1"/>
  <c r="L52" s="1"/>
  <c r="D344"/>
  <c r="D345" s="1"/>
  <c r="F344"/>
  <c r="F345" s="1"/>
  <c r="H384"/>
  <c r="I344"/>
  <c r="I345" s="1"/>
  <c r="H344"/>
  <c r="H345" s="1"/>
  <c r="K384"/>
  <c r="J344"/>
  <c r="J345" s="1"/>
  <c r="I384"/>
  <c r="L493" l="1"/>
  <c r="I158"/>
  <c r="L361"/>
  <c r="L494"/>
  <c r="J158"/>
  <c r="K158"/>
  <c r="K270"/>
  <c r="J270"/>
  <c r="F552"/>
  <c r="F553" s="1"/>
  <c r="L120"/>
  <c r="L158" s="1"/>
  <c r="H495"/>
  <c r="L459"/>
  <c r="G495"/>
  <c r="F158"/>
  <c r="I270"/>
  <c r="K552"/>
  <c r="K553" s="1"/>
  <c r="E158"/>
  <c r="K495"/>
  <c r="D270"/>
  <c r="E552"/>
  <c r="E553" s="1"/>
  <c r="H552"/>
  <c r="H553" s="1"/>
  <c r="I552"/>
  <c r="I553" s="1"/>
  <c r="F495"/>
  <c r="D495"/>
  <c r="H270"/>
  <c r="I495"/>
  <c r="E270"/>
  <c r="L221"/>
  <c r="L222" s="1"/>
  <c r="G158"/>
  <c r="G270"/>
  <c r="L552"/>
  <c r="L553" s="1"/>
  <c r="D552"/>
  <c r="D553" s="1"/>
  <c r="J552"/>
  <c r="J553" s="1"/>
  <c r="G552"/>
  <c r="G553" s="1"/>
  <c r="J495"/>
  <c r="E495"/>
  <c r="H158"/>
  <c r="D158"/>
  <c r="F270"/>
  <c r="L193"/>
  <c r="L194" s="1"/>
  <c r="L384"/>
  <c r="L436"/>
  <c r="L437" s="1"/>
  <c r="L344"/>
  <c r="L345" s="1"/>
  <c r="K385" l="1"/>
  <c r="K399" s="1"/>
  <c r="G554"/>
  <c r="G564" s="1"/>
  <c r="K554"/>
  <c r="H554"/>
  <c r="H564" s="1"/>
  <c r="I385"/>
  <c r="I399" s="1"/>
  <c r="F554"/>
  <c r="F564" s="1"/>
  <c r="D385"/>
  <c r="D399" s="1"/>
  <c r="F385"/>
  <c r="F399" s="1"/>
  <c r="E385"/>
  <c r="E399" s="1"/>
  <c r="E554"/>
  <c r="E564" s="1"/>
  <c r="D554"/>
  <c r="D564" s="1"/>
  <c r="H385"/>
  <c r="H399" s="1"/>
  <c r="I554"/>
  <c r="G385"/>
  <c r="G399" s="1"/>
  <c r="J385"/>
  <c r="J399" s="1"/>
  <c r="L270"/>
  <c r="L385" s="1"/>
  <c r="L399" s="1"/>
  <c r="E12" s="1"/>
  <c r="L495"/>
  <c r="L554" s="1"/>
  <c r="J554"/>
  <c r="J564" s="1"/>
  <c r="J565" l="1"/>
  <c r="G565"/>
  <c r="I564"/>
  <c r="I565" s="1"/>
  <c r="K564"/>
  <c r="K565" s="1"/>
  <c r="L564"/>
  <c r="F12" s="1"/>
  <c r="H565"/>
  <c r="E565"/>
  <c r="F565"/>
  <c r="D565"/>
  <c r="L565" l="1"/>
  <c r="G12"/>
</calcChain>
</file>

<file path=xl/sharedStrings.xml><?xml version="1.0" encoding="utf-8"?>
<sst xmlns="http://schemas.openxmlformats.org/spreadsheetml/2006/main" count="853" uniqueCount="395">
  <si>
    <t>DEMAND NO. 7</t>
  </si>
  <si>
    <t>Public Works</t>
  </si>
  <si>
    <t>Technical Education</t>
  </si>
  <si>
    <t>(a) Education, Sports, Art &amp; Culture</t>
  </si>
  <si>
    <t>Capital Outlay on Education, Sports, Art &amp; Culture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</si>
  <si>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</si>
  <si>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</si>
  <si>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</si>
  <si>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</si>
  <si>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</si>
  <si>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</si>
  <si>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</si>
  <si>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</si>
  <si>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</si>
  <si>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</si>
  <si>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</si>
  <si>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and Repairs</t>
  </si>
  <si>
    <t>Maintenance &amp; Repairs of Educational Institutions</t>
  </si>
  <si>
    <t>General Education</t>
  </si>
  <si>
    <t>Elementary Education</t>
  </si>
  <si>
    <t>Equipments</t>
  </si>
  <si>
    <t>Primary Schools</t>
  </si>
  <si>
    <t>Office Expenses</t>
  </si>
  <si>
    <t>Other Charges</t>
  </si>
  <si>
    <t>Minor Works</t>
  </si>
  <si>
    <t>Scholarships/Stipend</t>
  </si>
  <si>
    <t>62.00.81</t>
  </si>
  <si>
    <t>Government Primary Schools</t>
  </si>
  <si>
    <t>00.00.31</t>
  </si>
  <si>
    <t>00.00.72</t>
  </si>
  <si>
    <t>Teachers &amp; Other Services</t>
  </si>
  <si>
    <t>East District</t>
  </si>
  <si>
    <t>Salaries</t>
  </si>
  <si>
    <t>Travel Expenses</t>
  </si>
  <si>
    <t>West District</t>
  </si>
  <si>
    <t>North District</t>
  </si>
  <si>
    <t>South District</t>
  </si>
  <si>
    <t>Teachers' Training</t>
  </si>
  <si>
    <t>Teachers' Training Institute</t>
  </si>
  <si>
    <t>66.00.01</t>
  </si>
  <si>
    <t>66.00.11</t>
  </si>
  <si>
    <t>66.00.13</t>
  </si>
  <si>
    <t>66.00.50</t>
  </si>
  <si>
    <t>State Institute of Education</t>
  </si>
  <si>
    <t>67.00.01</t>
  </si>
  <si>
    <t>67.00.11</t>
  </si>
  <si>
    <t>67.00.13</t>
  </si>
  <si>
    <t>67.00.50</t>
  </si>
  <si>
    <t>81.00.01</t>
  </si>
  <si>
    <t>81.00.11</t>
  </si>
  <si>
    <t>81.00.13</t>
  </si>
  <si>
    <t>81.00.50</t>
  </si>
  <si>
    <t>00.00.74</t>
  </si>
  <si>
    <t>Printing, Publication and Distribution</t>
  </si>
  <si>
    <t>Text Books</t>
  </si>
  <si>
    <t>Grants-in-aid</t>
  </si>
  <si>
    <t>Other Expenditure</t>
  </si>
  <si>
    <t>Sikkim Board of School Education</t>
  </si>
  <si>
    <t>70.00.13</t>
  </si>
  <si>
    <t>70.00.50</t>
  </si>
  <si>
    <t>Mid Day Meal Programme</t>
  </si>
  <si>
    <t>Secondary Education</t>
  </si>
  <si>
    <t>Direction &amp; Administration</t>
  </si>
  <si>
    <t>Directorate of Education (District Education Offices)</t>
  </si>
  <si>
    <t>Rents, Rates &amp; Taxes</t>
  </si>
  <si>
    <t>Motor Vehicles</t>
  </si>
  <si>
    <t>00.00.52</t>
  </si>
  <si>
    <t>Machinery &amp;  Equipments</t>
  </si>
  <si>
    <t>High and Higher Secondary Schools</t>
  </si>
  <si>
    <t>64.45.01</t>
  </si>
  <si>
    <t>64.45.11</t>
  </si>
  <si>
    <t>64.46.01</t>
  </si>
  <si>
    <t>64.46.11</t>
  </si>
  <si>
    <t>64.47.01</t>
  </si>
  <si>
    <t>64.47.11</t>
  </si>
  <si>
    <t>64.48.01</t>
  </si>
  <si>
    <t>64.48.11</t>
  </si>
  <si>
    <t>00.00.16</t>
  </si>
  <si>
    <t>Scholarships</t>
  </si>
  <si>
    <t>Government Secondary Schools</t>
  </si>
  <si>
    <t>Establishment Expenses</t>
  </si>
  <si>
    <t>65.00.13</t>
  </si>
  <si>
    <t>65.00.50</t>
  </si>
  <si>
    <t>Non Govt. Secondary Schools</t>
  </si>
  <si>
    <t>60.00.31</t>
  </si>
  <si>
    <t>Vocational Education Programme</t>
  </si>
  <si>
    <t>00.00.82</t>
  </si>
  <si>
    <t>Central Vocational Education (100% CSS)</t>
  </si>
  <si>
    <t>00.00.83</t>
  </si>
  <si>
    <t>Computer Literacy in School (100% CSS)</t>
  </si>
  <si>
    <t>University &amp; Higher Education</t>
  </si>
  <si>
    <t>Government Colleges &amp; Institutes</t>
  </si>
  <si>
    <t>Government Degree College,  Gangtok</t>
  </si>
  <si>
    <t>65.00.01</t>
  </si>
  <si>
    <t>65.00.11</t>
  </si>
  <si>
    <t>65.00.14</t>
  </si>
  <si>
    <t>65.00.21</t>
  </si>
  <si>
    <t>65.00.51</t>
  </si>
  <si>
    <t>65.00.52</t>
  </si>
  <si>
    <t>Govt. Degree College,  Gangtok</t>
  </si>
  <si>
    <t>Sikkim Law College</t>
  </si>
  <si>
    <t>66.00.14</t>
  </si>
  <si>
    <t>67.00.34</t>
  </si>
  <si>
    <t>New Degree College, Namchi.</t>
  </si>
  <si>
    <t>68.00.01</t>
  </si>
  <si>
    <t>68.00.11</t>
  </si>
  <si>
    <t>68.00.13</t>
  </si>
  <si>
    <t>68.00.50</t>
  </si>
  <si>
    <t>69.00.01</t>
  </si>
  <si>
    <t>69.00.11</t>
  </si>
  <si>
    <t>69.00.13</t>
  </si>
  <si>
    <t>69.00.50</t>
  </si>
  <si>
    <t>Govt. College &amp; Institutes</t>
  </si>
  <si>
    <t>Adult Education</t>
  </si>
  <si>
    <t>Other Adult Education Programme</t>
  </si>
  <si>
    <t>00.00.50</t>
  </si>
  <si>
    <t>Language Development</t>
  </si>
  <si>
    <t>Sanskrit Education</t>
  </si>
  <si>
    <t>Grants-in-aid to Sanskrit Pathshalas</t>
  </si>
  <si>
    <t>General</t>
  </si>
  <si>
    <t>Establishment</t>
  </si>
  <si>
    <t>60.00.01</t>
  </si>
  <si>
    <t>60.00.11</t>
  </si>
  <si>
    <t>60.00.13</t>
  </si>
  <si>
    <t>60.00.50</t>
  </si>
  <si>
    <t>60.00.51</t>
  </si>
  <si>
    <t>Post Metric State Govt. Scholarships</t>
  </si>
  <si>
    <t>61.00.34</t>
  </si>
  <si>
    <t>CAPITAL SECTION</t>
  </si>
  <si>
    <t>Capital Outlay on Education, Sports, Art  and Culture</t>
  </si>
  <si>
    <t>Buildings</t>
  </si>
  <si>
    <t>70.45.75</t>
  </si>
  <si>
    <t>70.45.76</t>
  </si>
  <si>
    <t>Scheme Financed by NABARD</t>
  </si>
  <si>
    <t>46</t>
  </si>
  <si>
    <t>70.46.76</t>
  </si>
  <si>
    <t>47</t>
  </si>
  <si>
    <t>70.47.76</t>
  </si>
  <si>
    <t>48</t>
  </si>
  <si>
    <t>70.48.76</t>
  </si>
  <si>
    <t>University and Higher Education</t>
  </si>
  <si>
    <t>70.46.75</t>
  </si>
  <si>
    <t>Sanskrit Mahavidhyalaya</t>
  </si>
  <si>
    <t>Technical Schools</t>
  </si>
  <si>
    <t>Education, Sports, Art and Culture</t>
  </si>
  <si>
    <t>84.00.31</t>
  </si>
  <si>
    <t>71.00.72</t>
  </si>
  <si>
    <t>70.00.01</t>
  </si>
  <si>
    <t>70.46.79</t>
  </si>
  <si>
    <t>Construction of School Building (NEC)</t>
  </si>
  <si>
    <t>70.48.79</t>
  </si>
  <si>
    <t>71.00.73</t>
  </si>
  <si>
    <t>70.00.11</t>
  </si>
  <si>
    <t>70.00.14</t>
  </si>
  <si>
    <t>Construction of School Building (NLCPR)</t>
  </si>
  <si>
    <t>70.46.80</t>
  </si>
  <si>
    <t>70.48.80</t>
  </si>
  <si>
    <t>70.48.75</t>
  </si>
  <si>
    <t>Other Maintenance Expenditure</t>
  </si>
  <si>
    <t>Wages</t>
  </si>
  <si>
    <t>Supplies and Materials</t>
  </si>
  <si>
    <t>60.77.02</t>
  </si>
  <si>
    <t>61.77.21</t>
  </si>
  <si>
    <t>61.77.27</t>
  </si>
  <si>
    <t>Grants-in-Aid to Polytechnics</t>
  </si>
  <si>
    <t>II. Details of the estimates and the heads under which this grant will be accounted for:</t>
  </si>
  <si>
    <t>School Lunch/Midday Meal Programme
(100% CSS)</t>
  </si>
  <si>
    <t>Sarva Shiksha Abhiyan (State Share )</t>
  </si>
  <si>
    <t>00.00.88</t>
  </si>
  <si>
    <t>00.00.89</t>
  </si>
  <si>
    <t>School Furniture (NEC)</t>
  </si>
  <si>
    <t>Setting up of District Institutes of 
Education &amp; Training (100% CSS)</t>
  </si>
  <si>
    <t>Transportation Charges in Mid-Day Meal Programme (100% CSS)</t>
  </si>
  <si>
    <t>Assistance to Non-Govt. Secondary 
Schools</t>
  </si>
  <si>
    <t>Sikkim Institute of Higher Nyingma 
Studies (SIHNS)</t>
  </si>
  <si>
    <t>Maintenance &amp; Repairs of Educational
Institutions</t>
  </si>
  <si>
    <t>A - General Services (d) Administrative Services</t>
  </si>
  <si>
    <t>B - Social Services  (a) Education, Sports, Art &amp; Culture</t>
  </si>
  <si>
    <t>B - Capital Account of General Services</t>
  </si>
  <si>
    <t>Revenue</t>
  </si>
  <si>
    <t>Capital</t>
  </si>
  <si>
    <t>83.00.01</t>
  </si>
  <si>
    <t>83.00.11</t>
  </si>
  <si>
    <t>83.00.13</t>
  </si>
  <si>
    <t>83.00.50</t>
  </si>
  <si>
    <t>00.00.91</t>
  </si>
  <si>
    <t>HUMAN RESOURCE DEVELOPMENT</t>
  </si>
  <si>
    <t>Supplies &amp;  Materials</t>
  </si>
  <si>
    <t>Promotion of Modern Indian Languages 
and Literature</t>
  </si>
  <si>
    <t>Work Charged Establishment</t>
  </si>
  <si>
    <t>66.00.31</t>
  </si>
  <si>
    <t>86.00.50</t>
  </si>
  <si>
    <t>58.45.01</t>
  </si>
  <si>
    <t>58.45.11</t>
  </si>
  <si>
    <t>58.45.13</t>
  </si>
  <si>
    <t>58.45.51</t>
  </si>
  <si>
    <t>58.46.01</t>
  </si>
  <si>
    <t>58.46.11</t>
  </si>
  <si>
    <t>58.46.13</t>
  </si>
  <si>
    <t>58.46.51</t>
  </si>
  <si>
    <t>58.47.01</t>
  </si>
  <si>
    <t>58.47.11</t>
  </si>
  <si>
    <t>58.47.13</t>
  </si>
  <si>
    <t>58.47.14</t>
  </si>
  <si>
    <t>58.47.51</t>
  </si>
  <si>
    <t>58.48.01</t>
  </si>
  <si>
    <t>58.48.11</t>
  </si>
  <si>
    <t>58.48.13</t>
  </si>
  <si>
    <t>58.48.14</t>
  </si>
  <si>
    <t>58.48.51</t>
  </si>
  <si>
    <t>71.71.50</t>
  </si>
  <si>
    <t>71.71.53</t>
  </si>
  <si>
    <t>Setting of Polytechnic at Mangshila, North Sikkim</t>
  </si>
  <si>
    <t>Major Works  (CSS)</t>
  </si>
  <si>
    <t>82.00.11</t>
  </si>
  <si>
    <t>82.00.13</t>
  </si>
  <si>
    <t>82.00.50</t>
  </si>
  <si>
    <t>82.00.01</t>
  </si>
  <si>
    <t>Establishment of B. Ed. College at Soreng</t>
  </si>
  <si>
    <t>71.71.01</t>
  </si>
  <si>
    <t>71.71.11</t>
  </si>
  <si>
    <t>71.71.13</t>
  </si>
  <si>
    <t>70.45.78</t>
  </si>
  <si>
    <t>Financial Support to Students of North Eastern Region (NEC)</t>
  </si>
  <si>
    <t>Construction of School Buildings 
(NLCPR)</t>
  </si>
  <si>
    <t>Construction of School Building 
(NLCPR)</t>
  </si>
  <si>
    <t>70.45.84</t>
  </si>
  <si>
    <t>Construction of School Buildings 
(NEC)</t>
  </si>
  <si>
    <t>70.47.81</t>
  </si>
  <si>
    <t>00.00.75</t>
  </si>
  <si>
    <t>70.46.83</t>
  </si>
  <si>
    <t>DIET Building (100% CSS)</t>
  </si>
  <si>
    <t>Setting of Polytechnic at Yangthang, West Sikkim</t>
  </si>
  <si>
    <t>71.72.53</t>
  </si>
  <si>
    <t>70.45.79</t>
  </si>
  <si>
    <t>Upgradation of Infrastructure at VC Ganju Lama SS School at Rabong (SPA)</t>
  </si>
  <si>
    <t>70.45.80</t>
  </si>
  <si>
    <t>Construction of 12 Room School Building cum Multi-Purpose Hall at Tadong Secondary School (SPA)</t>
  </si>
  <si>
    <t>70.48.77</t>
  </si>
  <si>
    <t>Infrastructure Development for Namchi SS School (SPA)</t>
  </si>
  <si>
    <t>70.45.85</t>
  </si>
  <si>
    <t>Govt. College Gangtok (SPA)</t>
  </si>
  <si>
    <t>Construction of Various Schools (SPA)</t>
  </si>
  <si>
    <t>61.00.84</t>
  </si>
  <si>
    <t>CM's Special Merit Scholarship Scheme</t>
  </si>
  <si>
    <t>(In Thousands of Rupees)</t>
  </si>
  <si>
    <t>Stipend to North Sikkim Students Studying in TNA</t>
  </si>
  <si>
    <t>Rastriya Madhyamik Shiksha Abhiyan (State Share)</t>
  </si>
  <si>
    <t>Integrated Education of Disable Children (100% CSS)</t>
  </si>
  <si>
    <t>Sikkim e-Education Infosys (NEC)</t>
  </si>
  <si>
    <t>Construction of Various Works at Sir Tashi Namgyal SS School (SPA)</t>
  </si>
  <si>
    <t>Central Scheme for Upgradation of Existing/ Setting up of New Polytechnics</t>
  </si>
  <si>
    <t>2012-13</t>
  </si>
  <si>
    <t>72.00.01</t>
  </si>
  <si>
    <t>72.00.11</t>
  </si>
  <si>
    <t>72.00.13</t>
  </si>
  <si>
    <t>72.00.50</t>
  </si>
  <si>
    <t>Establishment of College at Gyalshing</t>
  </si>
  <si>
    <t>Scheme for Infrastructure Development Private Aided/Unaided Minority Institutes (Elementary Secondary/Sr.Secondary Schools) (IDMI)</t>
  </si>
  <si>
    <t>72.71.53</t>
  </si>
  <si>
    <t>Construction of women's hostel at ATTC, Bardang</t>
  </si>
  <si>
    <t>Construction of women's hostel at CCCT, Chisopani</t>
  </si>
  <si>
    <t>72.72.53</t>
  </si>
  <si>
    <t>70.46.81</t>
  </si>
  <si>
    <t>87.00.31</t>
  </si>
  <si>
    <t>Arts College at Rhenock</t>
  </si>
  <si>
    <t>Grants for Elementary Education (13th F.C. Grant)</t>
  </si>
  <si>
    <t>Polytechnics under Coordinated Action for Skill Development</t>
  </si>
  <si>
    <t>62.00.82</t>
  </si>
  <si>
    <t>Purchase of Uniform</t>
  </si>
  <si>
    <t>58.45.14</t>
  </si>
  <si>
    <t>65.00.71</t>
  </si>
  <si>
    <t>65.00.72</t>
  </si>
  <si>
    <t>HCM's Winter Coaching Camps</t>
  </si>
  <si>
    <t>00.00.84</t>
  </si>
  <si>
    <t>Computer Literacy in School (State Share)</t>
  </si>
  <si>
    <t>00.00.94</t>
  </si>
  <si>
    <t>68.00.21</t>
  </si>
  <si>
    <t>Establishment of New College at Gangtok</t>
  </si>
  <si>
    <t>73.00.50</t>
  </si>
  <si>
    <t>73.00.01</t>
  </si>
  <si>
    <t>Grant in Aid for Development of Modern Language</t>
  </si>
  <si>
    <t>60.00.71</t>
  </si>
  <si>
    <t>Sponsorship  to Jamia Islamia University for Sikkim Studies</t>
  </si>
  <si>
    <t>70.45.83</t>
  </si>
  <si>
    <t>Scheme Financed by NABARD (State Share)</t>
  </si>
  <si>
    <t>70.47.80</t>
  </si>
  <si>
    <t>70.48.81</t>
  </si>
  <si>
    <t>61</t>
  </si>
  <si>
    <t>State Share under SPA</t>
  </si>
  <si>
    <t>70.61.53</t>
  </si>
  <si>
    <t>Major Works</t>
  </si>
  <si>
    <t>62</t>
  </si>
  <si>
    <t>HCM's Tour Schemes</t>
  </si>
  <si>
    <t>70.62.53</t>
  </si>
  <si>
    <t>63</t>
  </si>
  <si>
    <t>Land Compensation for Various works</t>
  </si>
  <si>
    <t>70.63.71</t>
  </si>
  <si>
    <t>Infrastructure Development</t>
  </si>
  <si>
    <t>64</t>
  </si>
  <si>
    <t>State Share under NLCPR</t>
  </si>
  <si>
    <t>70.64.53</t>
  </si>
  <si>
    <t>65</t>
  </si>
  <si>
    <t>State Share under NEC</t>
  </si>
  <si>
    <t>70.65.53</t>
  </si>
  <si>
    <t>66</t>
  </si>
  <si>
    <t>Vidharti Bhawan</t>
  </si>
  <si>
    <t>70.66.53</t>
  </si>
  <si>
    <t>67</t>
  </si>
  <si>
    <t>70.67.53</t>
  </si>
  <si>
    <t>Construction of various Schools in Sikkim (SPA)</t>
  </si>
  <si>
    <t>Setting up of District Institutes of 
Education &amp; Training (South District) 
(100% CSS)</t>
  </si>
  <si>
    <t>Setting up of District Institutes of Education 
&amp; Training (West District) (100% CSS)</t>
  </si>
  <si>
    <t>Scheme Financed by NABARD (State 
Share)</t>
  </si>
  <si>
    <t>School Lunch/Midday Meal Programme</t>
  </si>
  <si>
    <t>Rec</t>
  </si>
  <si>
    <t>2013-14</t>
  </si>
  <si>
    <t>67.00.81</t>
  </si>
  <si>
    <t>Upgradation of existing ATTC, Bardang, East Sikkim</t>
  </si>
  <si>
    <t>71.73.53</t>
  </si>
  <si>
    <t>71.74.53</t>
  </si>
  <si>
    <t>Upgradation of existing CCCT, Chisopani, South Sikkim</t>
  </si>
  <si>
    <t>Sanskrit Mahavidhalaya, Samdong</t>
  </si>
  <si>
    <t>60.00.72</t>
  </si>
  <si>
    <t>Purchase of Laptops</t>
  </si>
  <si>
    <t>Rehabilitation of displaced person by Central University, Yangang</t>
  </si>
  <si>
    <t>Infrastruction Development at Kamrang Government Degree College, South</t>
  </si>
  <si>
    <t>70.45.86</t>
  </si>
  <si>
    <t>Strengthening of State Council of Education and Training (90:10 CSS)</t>
  </si>
  <si>
    <t>General Education, 03.911-Deduct Recoveries of Overpayments</t>
  </si>
  <si>
    <t>2014-15</t>
  </si>
  <si>
    <t>I. Estimate of the amount required in the year ending 31st March, 2015 to defray the charges in respect of Human Resource Development</t>
  </si>
  <si>
    <t>Other Administrative Services</t>
  </si>
  <si>
    <t>Training</t>
  </si>
  <si>
    <t>Directorate of Capacity Building</t>
  </si>
  <si>
    <t>Advertisement &amp; Publicity</t>
  </si>
  <si>
    <t>Skill Development Fund</t>
  </si>
  <si>
    <t>State Institute of Capacity Building, Karfectar</t>
  </si>
  <si>
    <t>45.00.31</t>
  </si>
  <si>
    <t>Grants in Aid</t>
  </si>
  <si>
    <t>State Institute of Capacity Building, 
Karfectar</t>
  </si>
  <si>
    <t>47.00.01</t>
  </si>
  <si>
    <t>47.00.11</t>
  </si>
  <si>
    <t>47.00.13</t>
  </si>
  <si>
    <t>47.00.26</t>
  </si>
  <si>
    <t>47.00.71</t>
  </si>
  <si>
    <t>47.00.72</t>
  </si>
  <si>
    <t>General Education,80.911-Deduct Recoveries of Overpayments</t>
  </si>
  <si>
    <t>General Education,02.911-Deduct Recoveries of Overpayments</t>
  </si>
  <si>
    <t>67.00.82</t>
  </si>
  <si>
    <t>Hosting of 40th Jawaharlal National Science Mathematics &amp; Environment Exhibition (JNNSM &amp; EE) at Gangtok, Sikkim (NLCPR)</t>
  </si>
  <si>
    <t>Construction of Model School in Sikkim (NLCPR)</t>
  </si>
  <si>
    <t>Support for Educational Development including Teachers Training and Adult Education</t>
  </si>
  <si>
    <t>Strengthening of State Council of Education and Training (90% CSS)</t>
  </si>
  <si>
    <t>Scheme for providing education to Madrasas, Minorities and Disabled</t>
  </si>
  <si>
    <t>Rashtriya Uchhtar Shiksha Abhiyan</t>
  </si>
  <si>
    <t>Rastriya Madhyamik Shiksha Abhiyan</t>
  </si>
  <si>
    <t>23.00.81</t>
  </si>
  <si>
    <t>25.67.81</t>
  </si>
  <si>
    <t>25.81.01</t>
  </si>
  <si>
    <t>25.81.50</t>
  </si>
  <si>
    <t>25.82.01</t>
  </si>
  <si>
    <t>25.82.50</t>
  </si>
  <si>
    <t>25.83.01</t>
  </si>
  <si>
    <t>25.83.50</t>
  </si>
  <si>
    <t>27.87.31</t>
  </si>
  <si>
    <t>27.00.81</t>
  </si>
  <si>
    <t>28.71.53</t>
  </si>
  <si>
    <t>28.72.53</t>
  </si>
  <si>
    <t>28.73.53</t>
  </si>
  <si>
    <t>28.74.53</t>
  </si>
  <si>
    <t>Loans for Education, Sports, Art and 
Culture</t>
  </si>
  <si>
    <t>Comprehensive Education Loan Scheme</t>
  </si>
  <si>
    <t>60.00.55</t>
  </si>
  <si>
    <t>Loans and Advances</t>
  </si>
  <si>
    <t>24.00.81</t>
  </si>
  <si>
    <t>24.00.82</t>
  </si>
  <si>
    <t>24.00.83</t>
  </si>
  <si>
    <t>Information and Communication Techonology in School ( 90% CSS)</t>
  </si>
  <si>
    <t>Sarva Shiksha Abhiyan  (SSA)</t>
  </si>
  <si>
    <t>22.00.81</t>
  </si>
  <si>
    <t>National Programme Nutritional Support to Primary Education (MDM)</t>
  </si>
  <si>
    <t>28.75.53</t>
  </si>
  <si>
    <t>28.76.53</t>
  </si>
  <si>
    <t>Capacity Building /Training 
Programme</t>
  </si>
  <si>
    <t>Vocationalisation of Higher Education (CSS)</t>
  </si>
  <si>
    <t>School Furniture (NEC State Share)</t>
  </si>
  <si>
    <t>Scheme for providing Education to Madrasas, Minorities and Disabled</t>
  </si>
  <si>
    <t>B. Ed. College</t>
  </si>
  <si>
    <t>B. Ed College</t>
  </si>
  <si>
    <t>Construction of Administrative Block 
Three Storied Science College at Soreng 
(NEC)</t>
  </si>
  <si>
    <t>Sarva Shiksha Abhiyan (90 % CSS)</t>
  </si>
  <si>
    <t>Setting up of District Institutes of 
Education &amp; Training (West District) 
(100% CSS)</t>
  </si>
  <si>
    <t>Construction of DIET Building at Burtuk, 
East Sikkim</t>
  </si>
  <si>
    <t>Information and Communication Techonology in School (State share)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</si>
</sst>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0#"/>
    <numFmt numFmtId="165" formatCode="00##"/>
    <numFmt numFmtId="166" formatCode="0##"/>
    <numFmt numFmtId="167" formatCode="##"/>
    <numFmt numFmtId="168" formatCode="00000#"/>
    <numFmt numFmtId="169" formatCode="00.00#"/>
    <numFmt numFmtId="170" formatCode="00.000"/>
    <numFmt numFmtId="171" formatCode="##.0##"/>
    <numFmt numFmtId="172" formatCode="0#.0##"/>
    <numFmt numFmtId="173" formatCode="0#.000"/>
    <numFmt numFmtId="174" formatCode="_(* #,##0_);_(* \(#,##0\);_(* &quot;-&quot;??_);_(@_)"/>
    <numFmt numFmtId="175" formatCode="0;[Red]0"/>
    <numFmt numFmtId="176" formatCode="0#.###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226">
    <xf numFmtId="0" fontId="0" fillId="0" borderId="0" xfId="0"/>
    <xf numFmtId="0" fontId="3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/>
    <xf numFmtId="0" fontId="3" fillId="0" borderId="0" xfId="3" applyFont="1" applyFill="1" applyBorder="1" applyAlignment="1" applyProtection="1">
      <alignment horizontal="center"/>
    </xf>
    <xf numFmtId="0" fontId="3" fillId="0" borderId="0" xfId="3" applyNumberFormat="1" applyFont="1" applyFill="1" applyBorder="1" applyAlignment="1" applyProtection="1"/>
    <xf numFmtId="0" fontId="3" fillId="0" borderId="0" xfId="3" applyFont="1" applyFill="1" applyBorder="1" applyAlignment="1" applyProtection="1"/>
    <xf numFmtId="0" fontId="4" fillId="0" borderId="0" xfId="7" applyNumberFormat="1" applyFont="1" applyFill="1" applyAlignment="1" applyProtection="1">
      <alignment horizontal="right"/>
    </xf>
    <xf numFmtId="0" fontId="3" fillId="0" borderId="0" xfId="3" applyNumberFormat="1" applyFont="1" applyFill="1" applyAlignment="1">
      <alignment horizontal="center"/>
    </xf>
    <xf numFmtId="0" fontId="4" fillId="0" borderId="0" xfId="3" applyFont="1" applyFill="1"/>
    <xf numFmtId="0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Alignment="1" applyProtection="1">
      <alignment horizontal="right"/>
    </xf>
    <xf numFmtId="0" fontId="4" fillId="0" borderId="0" xfId="3" applyFont="1" applyFill="1" applyAlignment="1" applyProtection="1">
      <alignment horizontal="left"/>
    </xf>
    <xf numFmtId="0" fontId="4" fillId="0" borderId="0" xfId="3" applyNumberFormat="1" applyFont="1" applyFill="1"/>
    <xf numFmtId="0" fontId="4" fillId="0" borderId="0" xfId="3" applyNumberFormat="1" applyFont="1" applyFill="1" applyAlignment="1" applyProtection="1">
      <alignment horizontal="left"/>
    </xf>
    <xf numFmtId="0" fontId="4" fillId="0" borderId="0" xfId="3" applyNumberFormat="1" applyFont="1" applyFill="1" applyBorder="1"/>
    <xf numFmtId="0" fontId="3" fillId="0" borderId="0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Alignment="1"/>
    <xf numFmtId="0" fontId="4" fillId="0" borderId="1" xfId="5" applyNumberFormat="1" applyFont="1" applyFill="1" applyBorder="1"/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4" fillId="0" borderId="1" xfId="5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right"/>
    </xf>
    <xf numFmtId="43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43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43" fontId="4" fillId="0" borderId="0" xfId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43" fontId="4" fillId="0" borderId="0" xfId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43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43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43" fontId="4" fillId="0" borderId="0" xfId="1" applyFont="1" applyFill="1" applyAlignment="1">
      <alignment horizontal="right"/>
    </xf>
    <xf numFmtId="0" fontId="4" fillId="0" borderId="0" xfId="3" applyNumberFormat="1" applyFont="1" applyFill="1" applyAlignment="1">
      <alignment horizontal="right"/>
    </xf>
    <xf numFmtId="0" fontId="4" fillId="0" borderId="0" xfId="1" applyNumberFormat="1" applyFont="1" applyFill="1" applyAlignment="1">
      <alignment horizontal="right"/>
    </xf>
    <xf numFmtId="0" fontId="4" fillId="0" borderId="0" xfId="3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Alignment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75" fontId="4" fillId="0" borderId="0" xfId="3" applyNumberFormat="1" applyFont="1" applyFill="1" applyBorder="1" applyAlignment="1" applyProtection="1">
      <alignment horizontal="right"/>
    </xf>
    <xf numFmtId="43" fontId="4" fillId="0" borderId="3" xfId="1" applyFont="1" applyFill="1" applyBorder="1" applyAlignment="1" applyProtection="1">
      <alignment horizontal="right" wrapText="1"/>
    </xf>
    <xf numFmtId="0" fontId="4" fillId="0" borderId="3" xfId="3" applyNumberFormat="1" applyFont="1" applyFill="1" applyBorder="1" applyAlignment="1" applyProtection="1">
      <alignment horizontal="right"/>
    </xf>
    <xf numFmtId="43" fontId="4" fillId="0" borderId="0" xfId="1" applyFont="1" applyFill="1" applyBorder="1" applyAlignment="1">
      <alignment horizontal="right" wrapText="1"/>
    </xf>
    <xf numFmtId="43" fontId="4" fillId="0" borderId="0" xfId="1" applyFont="1" applyFill="1" applyAlignment="1">
      <alignment horizontal="right" wrapText="1"/>
    </xf>
    <xf numFmtId="0" fontId="4" fillId="0" borderId="1" xfId="3" applyNumberFormat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 wrapText="1"/>
    </xf>
    <xf numFmtId="0" fontId="3" fillId="0" borderId="0" xfId="3" applyNumberFormat="1" applyFont="1" applyFill="1" applyAlignment="1">
      <alignment horizontal="right"/>
    </xf>
    <xf numFmtId="0" fontId="4" fillId="0" borderId="0" xfId="7" applyNumberFormat="1" applyFont="1" applyFill="1" applyAlignment="1">
      <alignment horizontal="right"/>
    </xf>
    <xf numFmtId="0" fontId="4" fillId="0" borderId="0" xfId="7" applyNumberFormat="1" applyFont="1" applyFill="1" applyBorder="1" applyAlignment="1">
      <alignment horizontal="right"/>
    </xf>
    <xf numFmtId="0" fontId="4" fillId="0" borderId="0" xfId="7" applyNumberFormat="1" applyFont="1" applyFill="1" applyBorder="1" applyAlignment="1" applyProtection="1">
      <alignment horizontal="right"/>
    </xf>
    <xf numFmtId="0" fontId="4" fillId="0" borderId="0" xfId="3" applyFont="1" applyFill="1" applyBorder="1" applyAlignment="1">
      <alignment horizontal="left" vertical="top"/>
    </xf>
    <xf numFmtId="0" fontId="4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center" vertical="top" wrapText="1"/>
    </xf>
    <xf numFmtId="0" fontId="4" fillId="0" borderId="0" xfId="3" applyFont="1" applyFill="1" applyAlignment="1">
      <alignment horizontal="left" vertical="top"/>
    </xf>
    <xf numFmtId="0" fontId="4" fillId="0" borderId="0" xfId="3" applyFont="1" applyFill="1" applyAlignment="1">
      <alignment horizontal="right" vertical="top" wrapText="1"/>
    </xf>
    <xf numFmtId="0" fontId="4" fillId="0" borderId="0" xfId="3" applyFont="1" applyFill="1" applyAlignment="1">
      <alignment vertical="top" wrapText="1"/>
    </xf>
    <xf numFmtId="0" fontId="3" fillId="0" borderId="0" xfId="3" applyFont="1" applyFill="1" applyAlignment="1" applyProtection="1">
      <alignment horizontal="center" vertical="top" wrapText="1"/>
    </xf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Alignment="1" applyProtection="1">
      <alignment horizontal="left" vertical="top"/>
    </xf>
    <xf numFmtId="0" fontId="4" fillId="0" borderId="0" xfId="3" applyFont="1" applyFill="1" applyBorder="1" applyAlignment="1">
      <alignment horizontal="right" vertical="top"/>
    </xf>
    <xf numFmtId="0" fontId="4" fillId="0" borderId="0" xfId="3" applyFont="1" applyFill="1" applyAlignment="1"/>
    <xf numFmtId="0" fontId="4" fillId="0" borderId="0" xfId="7" applyFont="1" applyFill="1" applyAlignment="1">
      <alignment horizontal="left" vertical="top"/>
    </xf>
    <xf numFmtId="0" fontId="4" fillId="0" borderId="0" xfId="7" applyFont="1" applyFill="1" applyAlignment="1">
      <alignment horizontal="right" vertical="top"/>
    </xf>
    <xf numFmtId="0" fontId="4" fillId="0" borderId="1" xfId="5" applyFont="1" applyFill="1" applyBorder="1"/>
    <xf numFmtId="0" fontId="4" fillId="0" borderId="0" xfId="5" applyFont="1" applyFill="1" applyBorder="1" applyProtection="1"/>
    <xf numFmtId="0" fontId="4" fillId="0" borderId="0" xfId="6" applyFont="1" applyFill="1" applyProtection="1"/>
    <xf numFmtId="0" fontId="4" fillId="0" borderId="0" xfId="6" applyFont="1" applyFill="1" applyBorder="1" applyAlignment="1" applyProtection="1">
      <alignment horizontal="left" vertical="top"/>
    </xf>
    <xf numFmtId="0" fontId="4" fillId="0" borderId="0" xfId="6" applyFont="1" applyFill="1" applyBorder="1" applyAlignment="1" applyProtection="1">
      <alignment horizontal="right" vertical="top"/>
    </xf>
    <xf numFmtId="0" fontId="3" fillId="0" borderId="0" xfId="3" applyFont="1" applyFill="1" applyAlignment="1" applyProtection="1">
      <alignment horizontal="left" vertical="top" wrapText="1"/>
    </xf>
    <xf numFmtId="0" fontId="3" fillId="0" borderId="0" xfId="7" applyFont="1" applyFill="1" applyAlignment="1">
      <alignment horizontal="righ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Alignment="1">
      <alignment horizontal="right" vertical="top" wrapText="1"/>
    </xf>
    <xf numFmtId="0" fontId="4" fillId="0" borderId="0" xfId="7" applyFont="1" applyFill="1" applyBorder="1" applyAlignment="1" applyProtection="1">
      <alignment horizontal="left" vertical="top" wrapText="1"/>
    </xf>
    <xf numFmtId="171" fontId="3" fillId="0" borderId="0" xfId="7" applyNumberFormat="1" applyFont="1" applyFill="1" applyAlignment="1">
      <alignment horizontal="right" vertical="top" wrapText="1"/>
    </xf>
    <xf numFmtId="164" fontId="4" fillId="0" borderId="0" xfId="3" applyNumberFormat="1" applyFont="1" applyFill="1" applyBorder="1" applyAlignment="1">
      <alignment horizontal="right" vertical="top"/>
    </xf>
    <xf numFmtId="0" fontId="4" fillId="0" borderId="0" xfId="7" applyFont="1" applyFill="1" applyAlignment="1" applyProtection="1">
      <alignment horizontal="left" vertical="top" wrapText="1"/>
    </xf>
    <xf numFmtId="0" fontId="4" fillId="0" borderId="0" xfId="7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0" xfId="7" applyFont="1" applyFill="1"/>
    <xf numFmtId="0" fontId="4" fillId="0" borderId="0" xfId="7" applyFont="1" applyFill="1" applyBorder="1" applyAlignment="1">
      <alignment horizontal="right" vertical="top" wrapText="1"/>
    </xf>
    <xf numFmtId="0" fontId="3" fillId="0" borderId="0" xfId="7" applyFont="1" applyFill="1" applyBorder="1" applyAlignment="1">
      <alignment horizontal="right" vertical="top" wrapText="1"/>
    </xf>
    <xf numFmtId="0" fontId="3" fillId="0" borderId="0" xfId="3" applyFont="1" applyFill="1" applyBorder="1" applyAlignment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164" fontId="4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172" fontId="3" fillId="0" borderId="0" xfId="7" applyNumberFormat="1" applyFont="1" applyFill="1" applyBorder="1" applyAlignment="1">
      <alignment horizontal="righ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0" fontId="4" fillId="0" borderId="1" xfId="3" applyFont="1" applyFill="1" applyBorder="1" applyAlignment="1">
      <alignment horizontal="left" vertical="top"/>
    </xf>
    <xf numFmtId="0" fontId="4" fillId="0" borderId="1" xfId="3" applyFont="1" applyFill="1" applyBorder="1" applyAlignment="1">
      <alignment horizontal="righ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173" fontId="3" fillId="0" borderId="0" xfId="7" applyNumberFormat="1" applyFont="1" applyFill="1" applyBorder="1" applyAlignment="1">
      <alignment horizontal="right" vertical="top" wrapText="1"/>
    </xf>
    <xf numFmtId="169" fontId="3" fillId="0" borderId="0" xfId="3" applyNumberFormat="1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170" fontId="3" fillId="0" borderId="0" xfId="3" applyNumberFormat="1" applyFont="1" applyFill="1" applyBorder="1" applyAlignment="1">
      <alignment horizontal="righ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169" fontId="3" fillId="0" borderId="1" xfId="3" applyNumberFormat="1" applyFont="1" applyFill="1" applyBorder="1" applyAlignment="1">
      <alignment horizontal="right" vertical="top" wrapText="1"/>
    </xf>
    <xf numFmtId="0" fontId="4" fillId="0" borderId="2" xfId="3" applyFont="1" applyFill="1" applyBorder="1" applyAlignment="1">
      <alignment horizontal="left" vertical="top"/>
    </xf>
    <xf numFmtId="0" fontId="4" fillId="0" borderId="2" xfId="3" applyFont="1" applyFill="1" applyBorder="1" applyAlignment="1">
      <alignment horizontal="right" vertical="top" wrapText="1"/>
    </xf>
    <xf numFmtId="0" fontId="3" fillId="0" borderId="2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left" vertical="top" wrapText="1"/>
    </xf>
    <xf numFmtId="168" fontId="4" fillId="0" borderId="0" xfId="7" applyNumberFormat="1" applyFont="1" applyFill="1" applyBorder="1" applyAlignment="1">
      <alignment horizontal="right" vertical="top" wrapText="1"/>
    </xf>
    <xf numFmtId="49" fontId="4" fillId="0" borderId="0" xfId="7" applyNumberFormat="1" applyFont="1" applyFill="1" applyBorder="1" applyAlignment="1">
      <alignment horizontal="right" vertical="top" wrapText="1"/>
    </xf>
    <xf numFmtId="170" fontId="3" fillId="0" borderId="0" xfId="7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164" fontId="4" fillId="0" borderId="0" xfId="7" applyNumberFormat="1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horizontal="right" vertical="top" wrapText="1"/>
    </xf>
    <xf numFmtId="0" fontId="3" fillId="0" borderId="2" xfId="3" applyFont="1" applyFill="1" applyBorder="1" applyAlignment="1">
      <alignment vertical="top" wrapText="1"/>
    </xf>
    <xf numFmtId="170" fontId="3" fillId="0" borderId="1" xfId="7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75" fontId="4" fillId="0" borderId="0" xfId="5" applyNumberFormat="1" applyFont="1" applyFill="1" applyBorder="1" applyAlignment="1" applyProtection="1">
      <alignment horizontal="right"/>
    </xf>
    <xf numFmtId="175" fontId="4" fillId="0" borderId="0" xfId="3" applyNumberFormat="1" applyFont="1" applyFill="1" applyAlignment="1" applyProtection="1">
      <alignment horizontal="left"/>
    </xf>
    <xf numFmtId="175" fontId="4" fillId="0" borderId="0" xfId="3" applyNumberFormat="1" applyFont="1" applyFill="1" applyAlignment="1" applyProtection="1">
      <alignment horizontal="right"/>
    </xf>
    <xf numFmtId="175" fontId="4" fillId="0" borderId="0" xfId="1" applyNumberFormat="1" applyFont="1" applyFill="1" applyAlignment="1" applyProtection="1">
      <alignment horizontal="right" wrapText="1"/>
    </xf>
    <xf numFmtId="175" fontId="4" fillId="0" borderId="0" xfId="1" applyNumberFormat="1" applyFont="1" applyFill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right" wrapText="1"/>
    </xf>
    <xf numFmtId="175" fontId="4" fillId="0" borderId="0" xfId="3" applyNumberFormat="1" applyFont="1" applyFill="1" applyAlignment="1">
      <alignment horizontal="right"/>
    </xf>
    <xf numFmtId="175" fontId="4" fillId="0" borderId="0" xfId="1" applyNumberFormat="1" applyFont="1" applyFill="1" applyAlignment="1">
      <alignment horizontal="right"/>
    </xf>
    <xf numFmtId="175" fontId="4" fillId="0" borderId="0" xfId="3" applyNumberFormat="1" applyFont="1" applyFill="1" applyBorder="1" applyAlignment="1">
      <alignment horizontal="right"/>
    </xf>
    <xf numFmtId="175" fontId="4" fillId="0" borderId="3" xfId="1" applyNumberFormat="1" applyFont="1" applyFill="1" applyBorder="1" applyAlignment="1" applyProtection="1">
      <alignment horizontal="right" wrapText="1"/>
    </xf>
    <xf numFmtId="175" fontId="4" fillId="0" borderId="3" xfId="3" applyNumberFormat="1" applyFont="1" applyFill="1" applyBorder="1" applyAlignment="1" applyProtection="1">
      <alignment horizontal="right"/>
    </xf>
    <xf numFmtId="175" fontId="4" fillId="0" borderId="0" xfId="7" applyNumberFormat="1" applyFont="1" applyFill="1" applyBorder="1" applyAlignment="1">
      <alignment horizontal="right"/>
    </xf>
    <xf numFmtId="175" fontId="4" fillId="0" borderId="0" xfId="7" applyNumberFormat="1" applyFont="1" applyFill="1" applyAlignment="1">
      <alignment horizontal="right"/>
    </xf>
    <xf numFmtId="175" fontId="4" fillId="0" borderId="0" xfId="7" applyNumberFormat="1" applyFont="1" applyFill="1" applyBorder="1" applyAlignment="1" applyProtection="1">
      <alignment horizontal="right"/>
    </xf>
    <xf numFmtId="175" fontId="4" fillId="0" borderId="0" xfId="7" applyNumberFormat="1" applyFont="1" applyFill="1" applyAlignment="1" applyProtection="1">
      <alignment horizontal="right"/>
    </xf>
    <xf numFmtId="0" fontId="4" fillId="0" borderId="0" xfId="4" applyFont="1" applyFill="1" applyBorder="1" applyAlignment="1">
      <alignment horizontal="right" vertical="top" wrapText="1"/>
    </xf>
    <xf numFmtId="0" fontId="4" fillId="0" borderId="3" xfId="6" applyFont="1" applyFill="1" applyBorder="1" applyAlignment="1" applyProtection="1">
      <alignment vertical="top"/>
    </xf>
    <xf numFmtId="171" fontId="3" fillId="0" borderId="0" xfId="7" applyNumberFormat="1" applyFont="1" applyFill="1" applyBorder="1" applyAlignment="1">
      <alignment horizontal="right" vertical="top" wrapText="1"/>
    </xf>
    <xf numFmtId="0" fontId="4" fillId="0" borderId="3" xfId="6" applyFont="1" applyFill="1" applyBorder="1" applyAlignment="1" applyProtection="1">
      <alignment horizontal="left" vertical="top" wrapText="1"/>
    </xf>
    <xf numFmtId="0" fontId="4" fillId="0" borderId="3" xfId="6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/>
    </xf>
    <xf numFmtId="43" fontId="4" fillId="0" borderId="2" xfId="1" applyNumberFormat="1" applyFont="1" applyFill="1" applyBorder="1" applyAlignment="1" applyProtection="1">
      <alignment horizontal="right" wrapText="1"/>
    </xf>
    <xf numFmtId="174" fontId="3" fillId="0" borderId="0" xfId="3" applyNumberFormat="1" applyFont="1" applyFill="1" applyBorder="1" applyAlignment="1" applyProtection="1">
      <alignment horizontal="center"/>
    </xf>
    <xf numFmtId="174" fontId="3" fillId="0" borderId="0" xfId="3" applyNumberFormat="1" applyFont="1" applyFill="1" applyAlignment="1" applyProtection="1">
      <alignment horizontal="center"/>
    </xf>
    <xf numFmtId="174" fontId="4" fillId="0" borderId="0" xfId="3" applyNumberFormat="1" applyFont="1" applyFill="1"/>
    <xf numFmtId="174" fontId="4" fillId="0" borderId="0" xfId="3" applyNumberFormat="1" applyFont="1" applyFill="1" applyAlignment="1"/>
    <xf numFmtId="174" fontId="6" fillId="0" borderId="1" xfId="5" applyNumberFormat="1" applyFont="1" applyFill="1" applyBorder="1" applyAlignment="1" applyProtection="1">
      <alignment horizontal="right"/>
    </xf>
    <xf numFmtId="174" fontId="4" fillId="0" borderId="1" xfId="5" applyNumberFormat="1" applyFont="1" applyFill="1" applyBorder="1" applyAlignment="1" applyProtection="1">
      <alignment horizontal="right"/>
    </xf>
    <xf numFmtId="174" fontId="4" fillId="0" borderId="0" xfId="5" applyNumberFormat="1" applyFont="1" applyFill="1" applyBorder="1" applyAlignment="1" applyProtection="1">
      <alignment horizontal="right"/>
    </xf>
    <xf numFmtId="174" fontId="4" fillId="0" borderId="0" xfId="3" applyNumberFormat="1" applyFont="1" applyFill="1" applyAlignment="1" applyProtection="1">
      <alignment horizontal="center"/>
    </xf>
    <xf numFmtId="174" fontId="4" fillId="0" borderId="0" xfId="3" applyNumberFormat="1" applyFont="1" applyFill="1" applyAlignment="1" applyProtection="1">
      <alignment horizontal="right"/>
    </xf>
    <xf numFmtId="174" fontId="4" fillId="0" borderId="0" xfId="1" applyNumberFormat="1" applyFont="1" applyFill="1" applyAlignment="1" applyProtection="1">
      <alignment horizontal="right" wrapText="1"/>
    </xf>
    <xf numFmtId="174" fontId="4" fillId="0" borderId="0" xfId="3" applyNumberFormat="1" applyFont="1" applyFill="1" applyBorder="1" applyAlignment="1" applyProtection="1">
      <alignment horizontal="right"/>
    </xf>
    <xf numFmtId="174" fontId="4" fillId="0" borderId="0" xfId="1" applyNumberFormat="1" applyFont="1" applyFill="1" applyBorder="1" applyAlignment="1" applyProtection="1">
      <alignment horizontal="right" wrapText="1"/>
    </xf>
    <xf numFmtId="174" fontId="4" fillId="0" borderId="0" xfId="3" applyNumberFormat="1" applyFont="1" applyFill="1" applyAlignment="1">
      <alignment horizontal="right"/>
    </xf>
    <xf numFmtId="174" fontId="4" fillId="0" borderId="0" xfId="1" applyNumberFormat="1" applyFont="1" applyFill="1" applyAlignment="1">
      <alignment horizontal="right"/>
    </xf>
    <xf numFmtId="174" fontId="4" fillId="0" borderId="0" xfId="3" applyNumberFormat="1" applyFont="1" applyFill="1" applyBorder="1" applyAlignment="1">
      <alignment horizontal="right"/>
    </xf>
    <xf numFmtId="174" fontId="4" fillId="0" borderId="3" xfId="3" applyNumberFormat="1" applyFont="1" applyFill="1" applyBorder="1" applyAlignment="1" applyProtection="1">
      <alignment horizontal="right"/>
    </xf>
    <xf numFmtId="174" fontId="4" fillId="0" borderId="3" xfId="1" applyNumberFormat="1" applyFont="1" applyFill="1" applyBorder="1" applyAlignment="1" applyProtection="1">
      <alignment horizontal="right" wrapText="1"/>
    </xf>
    <xf numFmtId="174" fontId="4" fillId="0" borderId="0" xfId="7" applyNumberFormat="1" applyFont="1" applyFill="1" applyBorder="1" applyAlignment="1">
      <alignment horizontal="right"/>
    </xf>
    <xf numFmtId="174" fontId="4" fillId="0" borderId="0" xfId="7" applyNumberFormat="1" applyFont="1" applyFill="1" applyAlignment="1">
      <alignment horizontal="right"/>
    </xf>
    <xf numFmtId="174" fontId="4" fillId="0" borderId="0" xfId="7" applyNumberFormat="1" applyFont="1" applyFill="1" applyBorder="1" applyAlignment="1" applyProtection="1">
      <alignment horizontal="right"/>
    </xf>
    <xf numFmtId="174" fontId="4" fillId="0" borderId="0" xfId="7" applyNumberFormat="1" applyFont="1" applyFill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 wrapText="1"/>
    </xf>
    <xf numFmtId="164" fontId="4" fillId="0" borderId="1" xfId="7" applyNumberFormat="1" applyFont="1" applyFill="1" applyBorder="1" applyAlignment="1">
      <alignment horizontal="right" vertical="top" wrapText="1"/>
    </xf>
    <xf numFmtId="0" fontId="3" fillId="0" borderId="1" xfId="3" applyFont="1" applyFill="1" applyBorder="1" applyAlignment="1">
      <alignment vertical="top" wrapText="1"/>
    </xf>
    <xf numFmtId="0" fontId="4" fillId="0" borderId="1" xfId="1" applyNumberFormat="1" applyFont="1" applyFill="1" applyBorder="1"/>
    <xf numFmtId="174" fontId="4" fillId="0" borderId="1" xfId="1" applyNumberFormat="1" applyFont="1" applyFill="1" applyBorder="1" applyAlignment="1">
      <alignment horizontal="right" wrapText="1"/>
    </xf>
    <xf numFmtId="0" fontId="4" fillId="0" borderId="0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>
      <alignment horizontal="right"/>
    </xf>
    <xf numFmtId="0" fontId="4" fillId="0" borderId="0" xfId="2" applyFont="1" applyFill="1"/>
    <xf numFmtId="169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left" vertical="top" wrapText="1"/>
    </xf>
    <xf numFmtId="0" fontId="4" fillId="0" borderId="2" xfId="2" applyNumberFormat="1" applyFont="1" applyFill="1" applyBorder="1" applyAlignment="1" applyProtection="1">
      <alignment horizontal="right"/>
    </xf>
    <xf numFmtId="0" fontId="4" fillId="0" borderId="2" xfId="2" applyNumberFormat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 wrapText="1"/>
    </xf>
    <xf numFmtId="0" fontId="4" fillId="0" borderId="2" xfId="1" applyNumberFormat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vertical="top"/>
    </xf>
    <xf numFmtId="0" fontId="3" fillId="0" borderId="0" xfId="2" applyNumberFormat="1" applyFont="1" applyFill="1" applyBorder="1" applyAlignment="1">
      <alignment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vertical="top" wrapText="1"/>
    </xf>
    <xf numFmtId="176" fontId="3" fillId="0" borderId="0" xfId="2" applyNumberFormat="1" applyFont="1" applyFill="1" applyBorder="1" applyAlignment="1">
      <alignment horizontal="right" vertical="top" wrapText="1"/>
    </xf>
    <xf numFmtId="43" fontId="4" fillId="0" borderId="0" xfId="1" applyNumberFormat="1" applyFont="1" applyFill="1" applyBorder="1" applyAlignment="1" applyProtection="1">
      <alignment horizontal="right" wrapText="1"/>
    </xf>
    <xf numFmtId="0" fontId="4" fillId="0" borderId="1" xfId="7" applyFont="1" applyFill="1" applyBorder="1" applyAlignment="1">
      <alignment horizontal="right" vertical="top" wrapText="1"/>
    </xf>
    <xf numFmtId="164" fontId="4" fillId="0" borderId="1" xfId="3" applyNumberFormat="1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176" fontId="3" fillId="0" borderId="1" xfId="2" applyNumberFormat="1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vertical="top" wrapText="1"/>
    </xf>
    <xf numFmtId="0" fontId="4" fillId="0" borderId="0" xfId="3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0" xfId="7" applyNumberFormat="1" applyFont="1" applyFill="1" applyBorder="1" applyAlignment="1">
      <alignment horizontal="right" vertical="top" wrapText="1"/>
    </xf>
    <xf numFmtId="0" fontId="4" fillId="0" borderId="0" xfId="3" applyNumberFormat="1" applyFont="1" applyFill="1" applyAlignment="1" applyProtection="1">
      <alignment horizontal="right" wrapText="1"/>
    </xf>
    <xf numFmtId="168" fontId="4" fillId="0" borderId="1" xfId="3" applyNumberFormat="1" applyFont="1" applyFill="1" applyBorder="1" applyAlignment="1">
      <alignment horizontal="right" vertical="top" wrapText="1"/>
    </xf>
    <xf numFmtId="0" fontId="4" fillId="0" borderId="1" xfId="3" applyNumberFormat="1" applyFont="1" applyFill="1" applyBorder="1" applyAlignment="1" applyProtection="1">
      <alignment horizontal="right" wrapText="1"/>
    </xf>
    <xf numFmtId="0" fontId="4" fillId="0" borderId="0" xfId="3" applyNumberFormat="1" applyFont="1" applyFill="1" applyBorder="1" applyAlignment="1">
      <alignment horizontal="right" wrapText="1"/>
    </xf>
    <xf numFmtId="0" fontId="4" fillId="0" borderId="0" xfId="3" applyNumberFormat="1" applyFont="1" applyFill="1" applyAlignment="1">
      <alignment horizontal="right" wrapText="1"/>
    </xf>
    <xf numFmtId="0" fontId="4" fillId="0" borderId="2" xfId="3" applyNumberFormat="1" applyFont="1" applyFill="1" applyBorder="1" applyAlignment="1" applyProtection="1">
      <alignment horizontal="right" wrapText="1"/>
    </xf>
    <xf numFmtId="0" fontId="4" fillId="0" borderId="2" xfId="3" applyNumberFormat="1" applyFont="1" applyFill="1" applyBorder="1" applyAlignment="1" applyProtection="1">
      <alignment horizontal="right"/>
    </xf>
    <xf numFmtId="0" fontId="4" fillId="0" borderId="1" xfId="3" applyNumberFormat="1" applyFont="1" applyFill="1" applyBorder="1" applyAlignment="1" applyProtection="1">
      <alignment horizontal="right"/>
    </xf>
    <xf numFmtId="0" fontId="4" fillId="0" borderId="1" xfId="1" applyNumberFormat="1" applyFont="1" applyFill="1" applyBorder="1" applyAlignment="1" applyProtection="1">
      <alignment wrapText="1"/>
    </xf>
    <xf numFmtId="0" fontId="4" fillId="0" borderId="0" xfId="4" applyNumberFormat="1" applyFont="1" applyFill="1" applyBorder="1" applyAlignment="1" applyProtection="1">
      <alignment horizontal="right" wrapText="1"/>
    </xf>
    <xf numFmtId="0" fontId="4" fillId="0" borderId="0" xfId="7" applyNumberFormat="1" applyFont="1" applyFill="1" applyBorder="1" applyAlignment="1">
      <alignment horizontal="right" wrapText="1"/>
    </xf>
    <xf numFmtId="168" fontId="4" fillId="0" borderId="1" xfId="7" applyNumberFormat="1" applyFont="1" applyFill="1" applyBorder="1" applyAlignment="1">
      <alignment horizontal="right" vertical="top" wrapText="1"/>
    </xf>
    <xf numFmtId="0" fontId="4" fillId="0" borderId="2" xfId="7" applyNumberFormat="1" applyFont="1" applyFill="1" applyBorder="1" applyAlignment="1" applyProtection="1">
      <alignment horizontal="right"/>
    </xf>
    <xf numFmtId="168" fontId="4" fillId="0" borderId="0" xfId="8" applyNumberFormat="1" applyFont="1" applyFill="1" applyBorder="1" applyAlignment="1">
      <alignment horizontal="right" vertical="top" wrapText="1"/>
    </xf>
    <xf numFmtId="49" fontId="4" fillId="0" borderId="1" xfId="7" applyNumberFormat="1" applyFont="1" applyFill="1" applyBorder="1" applyAlignment="1">
      <alignment horizontal="right" vertical="top" wrapText="1"/>
    </xf>
    <xf numFmtId="172" fontId="3" fillId="0" borderId="1" xfId="7" applyNumberFormat="1" applyFont="1" applyFill="1" applyBorder="1" applyAlignment="1">
      <alignment horizontal="right" vertical="top" wrapText="1"/>
    </xf>
    <xf numFmtId="173" fontId="3" fillId="0" borderId="1" xfId="7" applyNumberFormat="1" applyFont="1" applyFill="1" applyBorder="1" applyAlignment="1">
      <alignment horizontal="right" vertical="top" wrapText="1"/>
    </xf>
    <xf numFmtId="0" fontId="4" fillId="0" borderId="1" xfId="7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vertical="top" wrapText="1"/>
    </xf>
    <xf numFmtId="43" fontId="4" fillId="0" borderId="1" xfId="1" applyNumberFormat="1" applyFont="1" applyFill="1" applyBorder="1" applyAlignment="1" applyProtection="1">
      <alignment horizontal="right" wrapText="1"/>
    </xf>
    <xf numFmtId="0" fontId="4" fillId="0" borderId="1" xfId="7" applyNumberFormat="1" applyFont="1" applyFill="1" applyBorder="1" applyAlignment="1">
      <alignment horizontal="right" wrapText="1"/>
    </xf>
    <xf numFmtId="0" fontId="4" fillId="0" borderId="0" xfId="2" applyNumberFormat="1" applyFont="1" applyFill="1" applyBorder="1" applyAlignment="1" applyProtection="1">
      <alignment horizontal="left" vertical="top"/>
    </xf>
    <xf numFmtId="0" fontId="4" fillId="0" borderId="0" xfId="5" applyNumberFormat="1" applyFont="1" applyFill="1" applyBorder="1" applyAlignment="1" applyProtection="1">
      <alignment horizontal="center"/>
    </xf>
    <xf numFmtId="0" fontId="4" fillId="0" borderId="3" xfId="5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03-04" xfId="3"/>
    <cellStyle name="Normal_budget for 03-04_Dem7" xfId="4"/>
    <cellStyle name="Normal_BUDGET-2000" xfId="5"/>
    <cellStyle name="Normal_budgetDocNIC02-03" xfId="6"/>
    <cellStyle name="Normal_DEMAND17" xfId="7"/>
    <cellStyle name="Normal_DEMAND17_Dem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Budget%20Documents\$Budget%20documents$\$Budgets%202002%20onward$\$Bud2014$\Budget%20for%20website\Demand%20for%20Grants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2"/>
  <dimension ref="A1:L655"/>
  <sheetViews>
    <sheetView tabSelected="1" view="pageBreakPreview" zoomScaleNormal="100" zoomScaleSheetLayoutView="100" workbookViewId="0">
      <selection activeCell="A571" sqref="A571:L604"/>
    </sheetView>
  </sheetViews>
  <sheetFormatPr defaultColWidth="12.42578125" defaultRowHeight="12.75"/>
  <cols>
    <col min="1" max="1" width="6.42578125" style="56" customWidth="1"/>
    <col min="2" max="2" width="8.140625" style="57" customWidth="1"/>
    <col min="3" max="3" width="34.5703125" style="58" customWidth="1"/>
    <col min="4" max="4" width="8.5703125" style="12" customWidth="1"/>
    <col min="5" max="5" width="9.42578125" style="12" customWidth="1"/>
    <col min="6" max="6" width="8.42578125" style="8" customWidth="1"/>
    <col min="7" max="7" width="8.5703125" style="8" customWidth="1"/>
    <col min="8" max="8" width="8.5703125" style="14" customWidth="1"/>
    <col min="9" max="9" width="8.42578125" style="14" customWidth="1"/>
    <col min="10" max="10" width="8.5703125" style="12" customWidth="1"/>
    <col min="11" max="11" width="9.140625" style="12" customWidth="1"/>
    <col min="12" max="12" width="8.42578125" style="145" customWidth="1"/>
    <col min="13" max="16384" width="12.42578125" style="8"/>
  </cols>
  <sheetData>
    <row r="1" spans="1:12" ht="14.1" customHeight="1">
      <c r="A1" s="53"/>
      <c r="B1" s="54"/>
      <c r="C1" s="55"/>
      <c r="D1" s="1"/>
      <c r="E1" s="1" t="s">
        <v>0</v>
      </c>
      <c r="F1" s="2"/>
      <c r="G1" s="3"/>
      <c r="H1" s="1"/>
      <c r="I1" s="1"/>
      <c r="J1" s="1"/>
      <c r="K1" s="1"/>
      <c r="L1" s="143"/>
    </row>
    <row r="2" spans="1:12" ht="14.1" customHeight="1">
      <c r="A2" s="53"/>
      <c r="B2" s="54"/>
      <c r="C2" s="55"/>
      <c r="D2" s="4" t="s">
        <v>186</v>
      </c>
      <c r="E2" s="4"/>
      <c r="F2" s="5"/>
      <c r="G2" s="3"/>
      <c r="H2" s="1"/>
      <c r="I2" s="1"/>
      <c r="J2" s="1"/>
      <c r="K2" s="1"/>
      <c r="L2" s="143"/>
    </row>
    <row r="3" spans="1:12" ht="14.1" customHeight="1">
      <c r="A3" s="53"/>
      <c r="B3" s="54"/>
      <c r="C3" s="55"/>
      <c r="D3" s="1"/>
      <c r="E3" s="1"/>
      <c r="F3" s="2"/>
      <c r="G3" s="3"/>
      <c r="H3" s="1"/>
      <c r="I3" s="1"/>
      <c r="J3" s="1"/>
      <c r="K3" s="1"/>
      <c r="L3" s="143"/>
    </row>
    <row r="4" spans="1:12">
      <c r="D4" s="6" t="s">
        <v>176</v>
      </c>
      <c r="E4" s="7">
        <v>2059</v>
      </c>
      <c r="F4" s="8" t="s">
        <v>1</v>
      </c>
      <c r="H4" s="9"/>
      <c r="I4" s="9"/>
      <c r="J4" s="9"/>
      <c r="K4" s="9"/>
      <c r="L4" s="144"/>
    </row>
    <row r="5" spans="1:12">
      <c r="D5" s="6"/>
      <c r="E5" s="185">
        <v>2070</v>
      </c>
      <c r="F5" s="223" t="s">
        <v>332</v>
      </c>
      <c r="H5" s="9"/>
      <c r="I5" s="9"/>
      <c r="J5" s="9"/>
      <c r="K5" s="9"/>
      <c r="L5" s="144"/>
    </row>
    <row r="6" spans="1:12">
      <c r="D6" s="10" t="s">
        <v>177</v>
      </c>
      <c r="E6" s="9">
        <v>2202</v>
      </c>
      <c r="F6" s="11" t="s">
        <v>18</v>
      </c>
      <c r="H6" s="9"/>
      <c r="I6" s="9"/>
      <c r="J6" s="9"/>
      <c r="K6" s="9"/>
      <c r="L6" s="144"/>
    </row>
    <row r="7" spans="1:12">
      <c r="C7" s="59"/>
      <c r="D7" s="9"/>
      <c r="E7" s="9">
        <v>2203</v>
      </c>
      <c r="F7" s="11" t="s">
        <v>2</v>
      </c>
      <c r="H7" s="9"/>
      <c r="I7" s="9"/>
      <c r="J7" s="9"/>
      <c r="K7" s="9"/>
      <c r="L7" s="144"/>
    </row>
    <row r="8" spans="1:12">
      <c r="B8" s="54"/>
      <c r="C8" s="60"/>
      <c r="D8" s="10" t="s">
        <v>178</v>
      </c>
      <c r="F8" s="12"/>
      <c r="G8" s="12"/>
      <c r="H8" s="9"/>
      <c r="I8" s="9"/>
      <c r="J8" s="9"/>
      <c r="K8" s="9"/>
      <c r="L8" s="144"/>
    </row>
    <row r="9" spans="1:12">
      <c r="D9" s="10" t="s">
        <v>3</v>
      </c>
      <c r="E9" s="9">
        <v>4202</v>
      </c>
      <c r="F9" s="13" t="s">
        <v>4</v>
      </c>
      <c r="G9" s="12"/>
      <c r="H9" s="9"/>
      <c r="I9" s="9"/>
      <c r="J9" s="9"/>
      <c r="K9" s="9"/>
      <c r="L9" s="144"/>
    </row>
    <row r="10" spans="1:12">
      <c r="A10" s="61" t="s">
        <v>331</v>
      </c>
      <c r="B10" s="54"/>
      <c r="C10" s="59"/>
      <c r="D10" s="9"/>
      <c r="F10" s="12"/>
      <c r="G10" s="9"/>
      <c r="H10" s="9"/>
      <c r="I10" s="9"/>
      <c r="J10" s="9"/>
      <c r="K10" s="9"/>
      <c r="L10" s="144"/>
    </row>
    <row r="11" spans="1:12">
      <c r="D11" s="14"/>
      <c r="E11" s="9" t="s">
        <v>179</v>
      </c>
      <c r="F11" s="9" t="s">
        <v>180</v>
      </c>
      <c r="G11" s="9" t="s">
        <v>12</v>
      </c>
      <c r="H11" s="12"/>
      <c r="I11" s="12"/>
    </row>
    <row r="12" spans="1:12">
      <c r="D12" s="15" t="s">
        <v>5</v>
      </c>
      <c r="E12" s="7">
        <f>L399</f>
        <v>4969025</v>
      </c>
      <c r="F12" s="1">
        <f>L564</f>
        <v>393944</v>
      </c>
      <c r="G12" s="7">
        <f>F12+E12</f>
        <v>5362969</v>
      </c>
      <c r="H12" s="12"/>
      <c r="I12" s="12"/>
    </row>
    <row r="13" spans="1:12" s="63" customFormat="1">
      <c r="A13" s="61" t="s">
        <v>165</v>
      </c>
      <c r="B13" s="62"/>
      <c r="D13" s="16"/>
      <c r="E13" s="16"/>
      <c r="F13" s="16"/>
      <c r="G13" s="16"/>
      <c r="H13" s="16"/>
      <c r="I13" s="16"/>
      <c r="J13" s="16"/>
      <c r="K13" s="16"/>
      <c r="L13" s="146"/>
    </row>
    <row r="14" spans="1:12" ht="13.5">
      <c r="A14" s="64"/>
      <c r="B14" s="65"/>
      <c r="C14" s="66"/>
      <c r="D14" s="17"/>
      <c r="E14" s="17"/>
      <c r="F14" s="17"/>
      <c r="G14" s="17"/>
      <c r="H14" s="18"/>
      <c r="I14" s="19"/>
      <c r="J14" s="18"/>
      <c r="K14" s="19"/>
      <c r="L14" s="147" t="s">
        <v>245</v>
      </c>
    </row>
    <row r="15" spans="1:12" s="68" customFormat="1">
      <c r="A15" s="134"/>
      <c r="B15" s="135"/>
      <c r="C15" s="136"/>
      <c r="D15" s="225" t="s">
        <v>6</v>
      </c>
      <c r="E15" s="225"/>
      <c r="F15" s="224" t="s">
        <v>7</v>
      </c>
      <c r="G15" s="224"/>
      <c r="H15" s="224" t="s">
        <v>8</v>
      </c>
      <c r="I15" s="224"/>
      <c r="J15" s="224" t="s">
        <v>7</v>
      </c>
      <c r="K15" s="224"/>
      <c r="L15" s="224"/>
    </row>
    <row r="16" spans="1:12" s="68" customFormat="1">
      <c r="A16" s="137"/>
      <c r="B16" s="138"/>
      <c r="C16" s="136" t="s">
        <v>9</v>
      </c>
      <c r="D16" s="224" t="s">
        <v>252</v>
      </c>
      <c r="E16" s="224"/>
      <c r="F16" s="224" t="s">
        <v>316</v>
      </c>
      <c r="G16" s="224"/>
      <c r="H16" s="224" t="s">
        <v>316</v>
      </c>
      <c r="I16" s="224"/>
      <c r="J16" s="224" t="s">
        <v>330</v>
      </c>
      <c r="K16" s="224"/>
      <c r="L16" s="224"/>
    </row>
    <row r="17" spans="1:12" s="68" customFormat="1">
      <c r="A17" s="139"/>
      <c r="B17" s="140"/>
      <c r="C17" s="141"/>
      <c r="D17" s="20" t="s">
        <v>10</v>
      </c>
      <c r="E17" s="20" t="s">
        <v>11</v>
      </c>
      <c r="F17" s="20" t="s">
        <v>10</v>
      </c>
      <c r="G17" s="20" t="s">
        <v>11</v>
      </c>
      <c r="H17" s="20" t="s">
        <v>10</v>
      </c>
      <c r="I17" s="20" t="s">
        <v>11</v>
      </c>
      <c r="J17" s="20" t="s">
        <v>10</v>
      </c>
      <c r="K17" s="20" t="s">
        <v>11</v>
      </c>
      <c r="L17" s="148" t="s">
        <v>12</v>
      </c>
    </row>
    <row r="18" spans="1:12" s="68" customFormat="1" ht="14.1" customHeight="1">
      <c r="A18" s="69"/>
      <c r="B18" s="70"/>
      <c r="C18" s="67"/>
      <c r="D18" s="21"/>
      <c r="E18" s="21"/>
      <c r="F18" s="21"/>
      <c r="G18" s="21"/>
      <c r="H18" s="115"/>
      <c r="I18" s="115"/>
      <c r="J18" s="21"/>
      <c r="K18" s="21"/>
      <c r="L18" s="149"/>
    </row>
    <row r="19" spans="1:12">
      <c r="C19" s="71" t="s">
        <v>13</v>
      </c>
      <c r="D19" s="13"/>
      <c r="E19" s="13"/>
      <c r="F19" s="13"/>
      <c r="G19" s="13"/>
      <c r="H19" s="116"/>
      <c r="I19" s="116"/>
      <c r="J19" s="13"/>
      <c r="K19" s="13"/>
      <c r="L19" s="150"/>
    </row>
    <row r="20" spans="1:12">
      <c r="A20" s="56" t="s">
        <v>14</v>
      </c>
      <c r="B20" s="72">
        <v>2059</v>
      </c>
      <c r="C20" s="73" t="s">
        <v>1</v>
      </c>
      <c r="D20" s="13"/>
      <c r="E20" s="13"/>
      <c r="F20" s="13"/>
      <c r="G20" s="13"/>
      <c r="H20" s="116"/>
      <c r="I20" s="116"/>
      <c r="J20" s="13"/>
      <c r="K20" s="13"/>
      <c r="L20" s="150"/>
    </row>
    <row r="21" spans="1:12">
      <c r="A21" s="64"/>
      <c r="B21" s="74">
        <v>60</v>
      </c>
      <c r="C21" s="75" t="s">
        <v>15</v>
      </c>
      <c r="D21" s="10"/>
      <c r="E21" s="10"/>
      <c r="F21" s="10"/>
      <c r="G21" s="10"/>
      <c r="H21" s="117"/>
      <c r="I21" s="117"/>
      <c r="J21" s="10"/>
      <c r="K21" s="10"/>
      <c r="L21" s="151"/>
    </row>
    <row r="22" spans="1:12">
      <c r="A22" s="64"/>
      <c r="B22" s="76">
        <v>60.052999999999997</v>
      </c>
      <c r="C22" s="73" t="s">
        <v>16</v>
      </c>
      <c r="D22" s="10"/>
      <c r="E22" s="10"/>
      <c r="F22" s="10"/>
      <c r="G22" s="10"/>
      <c r="H22" s="117"/>
      <c r="I22" s="117"/>
      <c r="J22" s="10"/>
      <c r="K22" s="10"/>
      <c r="L22" s="151"/>
    </row>
    <row r="23" spans="1:12">
      <c r="A23" s="64"/>
      <c r="B23" s="77">
        <v>60</v>
      </c>
      <c r="C23" s="78" t="s">
        <v>189</v>
      </c>
      <c r="D23" s="10"/>
      <c r="E23" s="10"/>
      <c r="F23" s="10"/>
      <c r="G23" s="10"/>
      <c r="H23" s="117"/>
      <c r="I23" s="117"/>
      <c r="J23" s="10"/>
      <c r="K23" s="10"/>
      <c r="L23" s="151"/>
    </row>
    <row r="24" spans="1:12" ht="25.5">
      <c r="A24" s="64"/>
      <c r="B24" s="77">
        <v>77</v>
      </c>
      <c r="C24" s="75" t="s">
        <v>175</v>
      </c>
      <c r="D24" s="10"/>
      <c r="E24" s="10"/>
      <c r="F24" s="10"/>
      <c r="G24" s="10"/>
      <c r="H24" s="117"/>
      <c r="I24" s="117"/>
      <c r="J24" s="10"/>
      <c r="K24" s="10"/>
      <c r="L24" s="151"/>
    </row>
    <row r="25" spans="1:12">
      <c r="A25" s="64"/>
      <c r="B25" s="77" t="s">
        <v>161</v>
      </c>
      <c r="C25" s="78" t="s">
        <v>159</v>
      </c>
      <c r="D25" s="23">
        <v>1307</v>
      </c>
      <c r="E25" s="23">
        <v>3017</v>
      </c>
      <c r="F25" s="23">
        <v>2656</v>
      </c>
      <c r="G25" s="23">
        <v>2191</v>
      </c>
      <c r="H25" s="23">
        <v>2656</v>
      </c>
      <c r="I25" s="201">
        <v>2191</v>
      </c>
      <c r="J25" s="23">
        <f>3000+5473</f>
        <v>8473</v>
      </c>
      <c r="K25" s="23">
        <v>2191</v>
      </c>
      <c r="L25" s="23">
        <f>SUM(J25:K25)</f>
        <v>10664</v>
      </c>
    </row>
    <row r="26" spans="1:12">
      <c r="A26" s="64" t="s">
        <v>12</v>
      </c>
      <c r="B26" s="77">
        <v>60</v>
      </c>
      <c r="C26" s="78" t="s">
        <v>189</v>
      </c>
      <c r="D26" s="25">
        <f t="shared" ref="D26:L26" si="0">D25</f>
        <v>1307</v>
      </c>
      <c r="E26" s="25">
        <f t="shared" si="0"/>
        <v>3017</v>
      </c>
      <c r="F26" s="25">
        <f t="shared" si="0"/>
        <v>2656</v>
      </c>
      <c r="G26" s="25">
        <f t="shared" si="0"/>
        <v>2191</v>
      </c>
      <c r="H26" s="25">
        <f t="shared" si="0"/>
        <v>2656</v>
      </c>
      <c r="I26" s="25">
        <f t="shared" si="0"/>
        <v>2191</v>
      </c>
      <c r="J26" s="25">
        <f t="shared" si="0"/>
        <v>8473</v>
      </c>
      <c r="K26" s="25">
        <f t="shared" si="0"/>
        <v>2191</v>
      </c>
      <c r="L26" s="25">
        <f t="shared" si="0"/>
        <v>10664</v>
      </c>
    </row>
    <row r="27" spans="1:12" ht="14.1" customHeight="1">
      <c r="A27" s="64"/>
      <c r="B27" s="76"/>
      <c r="C27" s="73"/>
      <c r="D27" s="26"/>
      <c r="E27" s="10"/>
      <c r="F27" s="27"/>
      <c r="G27" s="10"/>
      <c r="H27" s="119"/>
      <c r="I27" s="117"/>
      <c r="J27" s="27"/>
      <c r="K27" s="10"/>
      <c r="L27" s="151"/>
    </row>
    <row r="28" spans="1:12">
      <c r="A28" s="64"/>
      <c r="B28" s="77">
        <v>61</v>
      </c>
      <c r="C28" s="78" t="s">
        <v>158</v>
      </c>
      <c r="D28" s="26"/>
      <c r="E28" s="10"/>
      <c r="F28" s="27"/>
      <c r="G28" s="10"/>
      <c r="H28" s="119"/>
      <c r="I28" s="117"/>
      <c r="J28" s="27"/>
      <c r="K28" s="10"/>
      <c r="L28" s="151"/>
    </row>
    <row r="29" spans="1:12" ht="25.5">
      <c r="A29" s="79"/>
      <c r="B29" s="77">
        <v>77</v>
      </c>
      <c r="C29" s="75" t="s">
        <v>17</v>
      </c>
      <c r="D29" s="28"/>
      <c r="E29" s="29"/>
      <c r="F29" s="30"/>
      <c r="G29" s="29"/>
      <c r="H29" s="120"/>
      <c r="I29" s="42"/>
      <c r="J29" s="30"/>
      <c r="K29" s="29"/>
      <c r="L29" s="153"/>
    </row>
    <row r="30" spans="1:12">
      <c r="A30" s="79"/>
      <c r="B30" s="77" t="s">
        <v>162</v>
      </c>
      <c r="C30" s="75" t="s">
        <v>160</v>
      </c>
      <c r="D30" s="31">
        <v>0</v>
      </c>
      <c r="E30" s="31">
        <v>0</v>
      </c>
      <c r="F30" s="31">
        <v>0</v>
      </c>
      <c r="G30" s="32">
        <v>500</v>
      </c>
      <c r="H30" s="31">
        <v>0</v>
      </c>
      <c r="I30" s="164">
        <v>500</v>
      </c>
      <c r="J30" s="31">
        <v>0</v>
      </c>
      <c r="K30" s="32">
        <v>500</v>
      </c>
      <c r="L30" s="32">
        <f>SUM(J30:K30)</f>
        <v>500</v>
      </c>
    </row>
    <row r="31" spans="1:12">
      <c r="A31" s="79"/>
      <c r="B31" s="77" t="s">
        <v>163</v>
      </c>
      <c r="C31" s="75" t="s">
        <v>24</v>
      </c>
      <c r="D31" s="31">
        <v>0</v>
      </c>
      <c r="E31" s="32">
        <v>6859</v>
      </c>
      <c r="F31" s="31">
        <v>0</v>
      </c>
      <c r="G31" s="32">
        <v>7957</v>
      </c>
      <c r="H31" s="31">
        <v>0</v>
      </c>
      <c r="I31" s="164">
        <v>7957</v>
      </c>
      <c r="J31" s="31">
        <v>0</v>
      </c>
      <c r="K31" s="32">
        <v>7957</v>
      </c>
      <c r="L31" s="32">
        <f>SUM(J31:K31)</f>
        <v>7957</v>
      </c>
    </row>
    <row r="32" spans="1:12" ht="25.5">
      <c r="A32" s="79" t="s">
        <v>12</v>
      </c>
      <c r="B32" s="77">
        <v>77</v>
      </c>
      <c r="C32" s="75" t="s">
        <v>17</v>
      </c>
      <c r="D32" s="24">
        <f t="shared" ref="D32:L32" si="1">SUM(D30:D31)</f>
        <v>0</v>
      </c>
      <c r="E32" s="25">
        <f t="shared" si="1"/>
        <v>6859</v>
      </c>
      <c r="F32" s="24">
        <f t="shared" si="1"/>
        <v>0</v>
      </c>
      <c r="G32" s="25">
        <f t="shared" si="1"/>
        <v>8457</v>
      </c>
      <c r="H32" s="24">
        <f t="shared" si="1"/>
        <v>0</v>
      </c>
      <c r="I32" s="25">
        <f t="shared" si="1"/>
        <v>8457</v>
      </c>
      <c r="J32" s="24">
        <f t="shared" si="1"/>
        <v>0</v>
      </c>
      <c r="K32" s="25">
        <f t="shared" si="1"/>
        <v>8457</v>
      </c>
      <c r="L32" s="25">
        <f t="shared" si="1"/>
        <v>8457</v>
      </c>
    </row>
    <row r="33" spans="1:12" s="82" customFormat="1">
      <c r="A33" s="79" t="s">
        <v>12</v>
      </c>
      <c r="B33" s="133">
        <v>60.052999999999997</v>
      </c>
      <c r="C33" s="73" t="s">
        <v>16</v>
      </c>
      <c r="D33" s="25">
        <f t="shared" ref="D33:L33" si="2">D26+D32</f>
        <v>1307</v>
      </c>
      <c r="E33" s="25">
        <f t="shared" si="2"/>
        <v>9876</v>
      </c>
      <c r="F33" s="25">
        <f t="shared" si="2"/>
        <v>2656</v>
      </c>
      <c r="G33" s="25">
        <f t="shared" si="2"/>
        <v>10648</v>
      </c>
      <c r="H33" s="25">
        <f t="shared" si="2"/>
        <v>2656</v>
      </c>
      <c r="I33" s="25">
        <f t="shared" si="2"/>
        <v>10648</v>
      </c>
      <c r="J33" s="25">
        <f t="shared" si="2"/>
        <v>8473</v>
      </c>
      <c r="K33" s="25">
        <f t="shared" si="2"/>
        <v>10648</v>
      </c>
      <c r="L33" s="25">
        <f t="shared" si="2"/>
        <v>19121</v>
      </c>
    </row>
    <row r="34" spans="1:12" s="82" customFormat="1">
      <c r="A34" s="80" t="s">
        <v>12</v>
      </c>
      <c r="B34" s="192">
        <v>60</v>
      </c>
      <c r="C34" s="81" t="s">
        <v>15</v>
      </c>
      <c r="D34" s="25">
        <f t="shared" ref="D34:L35" si="3">D33</f>
        <v>1307</v>
      </c>
      <c r="E34" s="25">
        <f t="shared" si="3"/>
        <v>9876</v>
      </c>
      <c r="F34" s="25">
        <f t="shared" si="3"/>
        <v>2656</v>
      </c>
      <c r="G34" s="25">
        <f t="shared" si="3"/>
        <v>10648</v>
      </c>
      <c r="H34" s="25">
        <f t="shared" si="3"/>
        <v>2656</v>
      </c>
      <c r="I34" s="25">
        <f t="shared" si="3"/>
        <v>10648</v>
      </c>
      <c r="J34" s="25">
        <f t="shared" si="3"/>
        <v>8473</v>
      </c>
      <c r="K34" s="25">
        <f t="shared" si="3"/>
        <v>10648</v>
      </c>
      <c r="L34" s="25">
        <f t="shared" si="3"/>
        <v>19121</v>
      </c>
    </row>
    <row r="35" spans="1:12" ht="14.1" customHeight="1">
      <c r="A35" s="53" t="s">
        <v>12</v>
      </c>
      <c r="B35" s="84">
        <v>2059</v>
      </c>
      <c r="C35" s="73" t="s">
        <v>1</v>
      </c>
      <c r="D35" s="34">
        <f t="shared" si="3"/>
        <v>1307</v>
      </c>
      <c r="E35" s="34">
        <f t="shared" si="3"/>
        <v>9876</v>
      </c>
      <c r="F35" s="34">
        <f t="shared" si="3"/>
        <v>2656</v>
      </c>
      <c r="G35" s="34">
        <f t="shared" si="3"/>
        <v>10648</v>
      </c>
      <c r="H35" s="34">
        <f t="shared" si="3"/>
        <v>2656</v>
      </c>
      <c r="I35" s="34">
        <f t="shared" si="3"/>
        <v>10648</v>
      </c>
      <c r="J35" s="34">
        <f t="shared" si="3"/>
        <v>8473</v>
      </c>
      <c r="K35" s="34">
        <f t="shared" si="3"/>
        <v>10648</v>
      </c>
      <c r="L35" s="34">
        <f t="shared" si="3"/>
        <v>19121</v>
      </c>
    </row>
    <row r="36" spans="1:12" ht="14.1" customHeight="1">
      <c r="A36" s="53"/>
      <c r="B36" s="84"/>
      <c r="C36" s="73"/>
      <c r="D36" s="28"/>
      <c r="E36" s="29"/>
      <c r="F36" s="29"/>
      <c r="G36" s="29"/>
      <c r="H36" s="42"/>
      <c r="I36" s="42"/>
      <c r="J36" s="29"/>
      <c r="K36" s="29"/>
      <c r="L36" s="153"/>
    </row>
    <row r="37" spans="1:12" s="173" customFormat="1" ht="14.1" customHeight="1">
      <c r="A37" s="169" t="s">
        <v>14</v>
      </c>
      <c r="B37" s="170">
        <v>2070</v>
      </c>
      <c r="C37" s="171" t="s">
        <v>332</v>
      </c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 s="173" customFormat="1" ht="14.1" customHeight="1">
      <c r="A38" s="169"/>
      <c r="B38" s="174">
        <v>3.0000000000000001E-3</v>
      </c>
      <c r="C38" s="171" t="s">
        <v>333</v>
      </c>
      <c r="D38" s="172"/>
      <c r="E38" s="172"/>
      <c r="F38" s="175"/>
      <c r="G38" s="175"/>
      <c r="H38" s="175"/>
      <c r="I38" s="175"/>
      <c r="J38" s="175"/>
      <c r="K38" s="175"/>
      <c r="L38" s="175"/>
    </row>
    <row r="39" spans="1:12" s="173" customFormat="1" ht="25.5">
      <c r="A39" s="169"/>
      <c r="B39" s="176">
        <v>45</v>
      </c>
      <c r="C39" s="177" t="s">
        <v>337</v>
      </c>
      <c r="D39" s="175"/>
      <c r="E39" s="175"/>
      <c r="F39" s="175"/>
      <c r="G39" s="175"/>
      <c r="H39" s="175"/>
      <c r="I39" s="175"/>
      <c r="J39" s="175"/>
      <c r="K39" s="175"/>
      <c r="L39" s="175"/>
    </row>
    <row r="40" spans="1:12" s="173" customFormat="1" ht="14.1" customHeight="1">
      <c r="A40" s="169"/>
      <c r="B40" s="176" t="s">
        <v>338</v>
      </c>
      <c r="C40" s="177" t="s">
        <v>339</v>
      </c>
      <c r="D40" s="33">
        <v>0</v>
      </c>
      <c r="E40" s="33">
        <v>0</v>
      </c>
      <c r="F40" s="33">
        <v>0</v>
      </c>
      <c r="G40" s="33">
        <v>0</v>
      </c>
      <c r="H40" s="48">
        <v>0</v>
      </c>
      <c r="I40" s="33">
        <v>0</v>
      </c>
      <c r="J40" s="34">
        <v>100000</v>
      </c>
      <c r="K40" s="33">
        <v>0</v>
      </c>
      <c r="L40" s="34">
        <f>SUM(J40:K40)</f>
        <v>100000</v>
      </c>
    </row>
    <row r="41" spans="1:12" s="173" customFormat="1" ht="25.5">
      <c r="A41" s="169" t="s">
        <v>12</v>
      </c>
      <c r="B41" s="176">
        <v>45</v>
      </c>
      <c r="C41" s="177" t="s">
        <v>340</v>
      </c>
      <c r="D41" s="33">
        <f t="shared" ref="D41:L41" si="4">D40</f>
        <v>0</v>
      </c>
      <c r="E41" s="33">
        <f t="shared" si="4"/>
        <v>0</v>
      </c>
      <c r="F41" s="33">
        <f t="shared" si="4"/>
        <v>0</v>
      </c>
      <c r="G41" s="33">
        <f t="shared" si="4"/>
        <v>0</v>
      </c>
      <c r="H41" s="48">
        <f t="shared" si="4"/>
        <v>0</v>
      </c>
      <c r="I41" s="33">
        <f t="shared" si="4"/>
        <v>0</v>
      </c>
      <c r="J41" s="34">
        <f t="shared" si="4"/>
        <v>100000</v>
      </c>
      <c r="K41" s="33">
        <f t="shared" si="4"/>
        <v>0</v>
      </c>
      <c r="L41" s="34">
        <f t="shared" si="4"/>
        <v>100000</v>
      </c>
    </row>
    <row r="42" spans="1:12" s="173" customFormat="1" ht="14.1" customHeight="1">
      <c r="A42" s="169"/>
      <c r="B42" s="174"/>
      <c r="C42" s="171"/>
      <c r="D42" s="172"/>
      <c r="E42" s="172"/>
      <c r="F42" s="175"/>
      <c r="G42" s="175"/>
      <c r="H42" s="175"/>
      <c r="I42" s="175"/>
      <c r="J42" s="175"/>
      <c r="K42" s="175"/>
      <c r="L42" s="175"/>
    </row>
    <row r="43" spans="1:12" s="173" customFormat="1" ht="14.1" customHeight="1">
      <c r="A43" s="169"/>
      <c r="B43" s="176">
        <v>47</v>
      </c>
      <c r="C43" s="177" t="s">
        <v>334</v>
      </c>
      <c r="D43" s="175"/>
      <c r="E43" s="175"/>
      <c r="F43" s="175"/>
      <c r="G43" s="175"/>
      <c r="H43" s="175"/>
      <c r="I43" s="175"/>
      <c r="J43" s="175"/>
      <c r="K43" s="175"/>
      <c r="L43" s="175"/>
    </row>
    <row r="44" spans="1:12" s="173" customFormat="1" ht="14.1" customHeight="1">
      <c r="A44" s="169"/>
      <c r="B44" s="176" t="s">
        <v>341</v>
      </c>
      <c r="C44" s="177" t="s">
        <v>32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2">
        <v>6650</v>
      </c>
      <c r="L44" s="175">
        <f t="shared" ref="L44:L49" si="5">SUM(J44:K44)</f>
        <v>6650</v>
      </c>
    </row>
    <row r="45" spans="1:12" s="173" customFormat="1" ht="14.1" customHeight="1">
      <c r="A45" s="169"/>
      <c r="B45" s="176" t="s">
        <v>342</v>
      </c>
      <c r="C45" s="177" t="s">
        <v>33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2">
        <v>500</v>
      </c>
      <c r="L45" s="175">
        <f t="shared" si="5"/>
        <v>500</v>
      </c>
    </row>
    <row r="46" spans="1:12" s="173" customFormat="1" ht="14.1" customHeight="1">
      <c r="A46" s="178"/>
      <c r="B46" s="176" t="s">
        <v>343</v>
      </c>
      <c r="C46" s="177" t="s">
        <v>22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2">
        <v>1195</v>
      </c>
      <c r="L46" s="175">
        <f t="shared" si="5"/>
        <v>1195</v>
      </c>
    </row>
    <row r="47" spans="1:12" s="173" customFormat="1" ht="14.1" customHeight="1">
      <c r="A47" s="178"/>
      <c r="B47" s="176" t="s">
        <v>344</v>
      </c>
      <c r="C47" s="177" t="s">
        <v>335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2">
        <v>330</v>
      </c>
      <c r="L47" s="175">
        <f t="shared" si="5"/>
        <v>330</v>
      </c>
    </row>
    <row r="48" spans="1:12" s="173" customFormat="1" ht="14.1" customHeight="1">
      <c r="A48" s="178"/>
      <c r="B48" s="176" t="s">
        <v>345</v>
      </c>
      <c r="C48" s="177" t="s">
        <v>336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3">
        <v>110</v>
      </c>
      <c r="L48" s="23">
        <f t="shared" si="5"/>
        <v>110</v>
      </c>
    </row>
    <row r="49" spans="1:12" s="173" customFormat="1" ht="25.5">
      <c r="A49" s="169"/>
      <c r="B49" s="176" t="s">
        <v>346</v>
      </c>
      <c r="C49" s="177" t="s">
        <v>384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3">
        <v>10000</v>
      </c>
      <c r="K49" s="22">
        <v>0</v>
      </c>
      <c r="L49" s="23">
        <f t="shared" si="5"/>
        <v>10000</v>
      </c>
    </row>
    <row r="50" spans="1:12" s="173" customFormat="1" ht="14.1" customHeight="1">
      <c r="A50" s="169" t="s">
        <v>12</v>
      </c>
      <c r="B50" s="176">
        <v>47</v>
      </c>
      <c r="C50" s="177" t="s">
        <v>334</v>
      </c>
      <c r="D50" s="24">
        <f t="shared" ref="D50:L50" si="6">SUM(D44:D49)</f>
        <v>0</v>
      </c>
      <c r="E50" s="24">
        <f t="shared" si="6"/>
        <v>0</v>
      </c>
      <c r="F50" s="24">
        <f t="shared" si="6"/>
        <v>0</v>
      </c>
      <c r="G50" s="24">
        <f t="shared" si="6"/>
        <v>0</v>
      </c>
      <c r="H50" s="24">
        <f t="shared" si="6"/>
        <v>0</v>
      </c>
      <c r="I50" s="24">
        <f t="shared" si="6"/>
        <v>0</v>
      </c>
      <c r="J50" s="25">
        <f t="shared" si="6"/>
        <v>10000</v>
      </c>
      <c r="K50" s="25">
        <f t="shared" si="6"/>
        <v>8785</v>
      </c>
      <c r="L50" s="25">
        <f t="shared" si="6"/>
        <v>18785</v>
      </c>
    </row>
    <row r="51" spans="1:12" s="173" customFormat="1" ht="14.1" customHeight="1">
      <c r="A51" s="169" t="s">
        <v>12</v>
      </c>
      <c r="B51" s="174">
        <v>3.0000000000000001E-3</v>
      </c>
      <c r="C51" s="171" t="s">
        <v>333</v>
      </c>
      <c r="D51" s="24">
        <f t="shared" ref="D51:L51" si="7">D50+D41</f>
        <v>0</v>
      </c>
      <c r="E51" s="24">
        <f t="shared" si="7"/>
        <v>0</v>
      </c>
      <c r="F51" s="24">
        <f t="shared" si="7"/>
        <v>0</v>
      </c>
      <c r="G51" s="24">
        <f t="shared" si="7"/>
        <v>0</v>
      </c>
      <c r="H51" s="24">
        <f t="shared" si="7"/>
        <v>0</v>
      </c>
      <c r="I51" s="24">
        <f t="shared" si="7"/>
        <v>0</v>
      </c>
      <c r="J51" s="25">
        <f t="shared" si="7"/>
        <v>110000</v>
      </c>
      <c r="K51" s="25">
        <f t="shared" si="7"/>
        <v>8785</v>
      </c>
      <c r="L51" s="179">
        <f t="shared" si="7"/>
        <v>118785</v>
      </c>
    </row>
    <row r="52" spans="1:12" s="173" customFormat="1" ht="14.1" customHeight="1">
      <c r="A52" s="169" t="s">
        <v>12</v>
      </c>
      <c r="B52" s="170">
        <v>2070</v>
      </c>
      <c r="C52" s="171" t="s">
        <v>332</v>
      </c>
      <c r="D52" s="181">
        <f t="shared" ref="D52:L52" si="8">D51</f>
        <v>0</v>
      </c>
      <c r="E52" s="181">
        <f t="shared" si="8"/>
        <v>0</v>
      </c>
      <c r="F52" s="181">
        <f t="shared" si="8"/>
        <v>0</v>
      </c>
      <c r="G52" s="181">
        <f t="shared" si="8"/>
        <v>0</v>
      </c>
      <c r="H52" s="181">
        <f t="shared" si="8"/>
        <v>0</v>
      </c>
      <c r="I52" s="181">
        <f t="shared" si="8"/>
        <v>0</v>
      </c>
      <c r="J52" s="182">
        <f t="shared" si="8"/>
        <v>110000</v>
      </c>
      <c r="K52" s="182">
        <f t="shared" si="8"/>
        <v>8785</v>
      </c>
      <c r="L52" s="180">
        <f t="shared" si="8"/>
        <v>118785</v>
      </c>
    </row>
    <row r="53" spans="1:12" ht="14.1" customHeight="1">
      <c r="A53" s="53"/>
      <c r="B53" s="84"/>
      <c r="C53" s="73"/>
      <c r="D53" s="28"/>
      <c r="E53" s="29"/>
      <c r="F53" s="29"/>
      <c r="G53" s="29"/>
      <c r="H53" s="42"/>
      <c r="I53" s="42"/>
      <c r="J53" s="29"/>
      <c r="K53" s="29"/>
      <c r="L53" s="153"/>
    </row>
    <row r="54" spans="1:12" ht="14.1" customHeight="1">
      <c r="A54" s="53" t="s">
        <v>14</v>
      </c>
      <c r="B54" s="85">
        <v>2202</v>
      </c>
      <c r="C54" s="86" t="s">
        <v>18</v>
      </c>
      <c r="D54" s="28"/>
      <c r="E54" s="29"/>
      <c r="F54" s="29"/>
      <c r="G54" s="29"/>
      <c r="H54" s="42"/>
      <c r="I54" s="42"/>
      <c r="J54" s="29"/>
      <c r="K54" s="29"/>
      <c r="L54" s="153"/>
    </row>
    <row r="55" spans="1:12" ht="14.1" customHeight="1">
      <c r="A55" s="53"/>
      <c r="B55" s="87">
        <v>1</v>
      </c>
      <c r="C55" s="88" t="s">
        <v>19</v>
      </c>
      <c r="D55" s="35"/>
      <c r="E55" s="36"/>
      <c r="F55" s="36"/>
      <c r="G55" s="36"/>
      <c r="H55" s="122"/>
      <c r="I55" s="122"/>
      <c r="J55" s="36"/>
      <c r="K55" s="36"/>
      <c r="L55" s="155"/>
    </row>
    <row r="56" spans="1:12" ht="14.1" customHeight="1">
      <c r="A56" s="53"/>
      <c r="B56" s="89">
        <v>1.101</v>
      </c>
      <c r="C56" s="86" t="s">
        <v>27</v>
      </c>
      <c r="D56" s="35"/>
      <c r="E56" s="37"/>
      <c r="F56" s="37"/>
      <c r="G56" s="37"/>
      <c r="H56" s="122"/>
      <c r="I56" s="123"/>
      <c r="J56" s="37"/>
      <c r="K56" s="37"/>
      <c r="L56" s="156"/>
    </row>
    <row r="57" spans="1:12" ht="14.1" customHeight="1">
      <c r="A57" s="53"/>
      <c r="B57" s="54">
        <v>62</v>
      </c>
      <c r="C57" s="88" t="s">
        <v>21</v>
      </c>
      <c r="F57" s="36"/>
      <c r="G57" s="36"/>
      <c r="H57" s="122"/>
      <c r="I57" s="123"/>
      <c r="J57" s="36"/>
      <c r="K57" s="36"/>
      <c r="L57" s="155"/>
    </row>
    <row r="58" spans="1:12" ht="25.5">
      <c r="A58" s="53"/>
      <c r="B58" s="90" t="s">
        <v>26</v>
      </c>
      <c r="C58" s="88" t="s">
        <v>172</v>
      </c>
      <c r="D58" s="183">
        <v>3556</v>
      </c>
      <c r="E58" s="31">
        <v>0</v>
      </c>
      <c r="F58" s="183">
        <v>5659</v>
      </c>
      <c r="G58" s="31">
        <v>0</v>
      </c>
      <c r="H58" s="183">
        <v>5659</v>
      </c>
      <c r="I58" s="31">
        <v>0</v>
      </c>
      <c r="J58" s="45">
        <v>0</v>
      </c>
      <c r="K58" s="31">
        <v>0</v>
      </c>
      <c r="L58" s="31">
        <f>SUM(J58:K58)</f>
        <v>0</v>
      </c>
    </row>
    <row r="59" spans="1:12" ht="14.1" customHeight="1">
      <c r="A59" s="53"/>
      <c r="B59" s="90" t="s">
        <v>268</v>
      </c>
      <c r="C59" s="88" t="s">
        <v>269</v>
      </c>
      <c r="D59" s="183">
        <v>30000</v>
      </c>
      <c r="E59" s="31">
        <v>0</v>
      </c>
      <c r="F59" s="183">
        <v>40000</v>
      </c>
      <c r="G59" s="31">
        <v>0</v>
      </c>
      <c r="H59" s="183">
        <v>40000</v>
      </c>
      <c r="I59" s="31">
        <v>0</v>
      </c>
      <c r="J59" s="183">
        <v>40000</v>
      </c>
      <c r="K59" s="31">
        <v>0</v>
      </c>
      <c r="L59" s="32">
        <f>SUM(J59:K59)</f>
        <v>40000</v>
      </c>
    </row>
    <row r="60" spans="1:12" ht="14.1" customHeight="1">
      <c r="A60" s="53" t="s">
        <v>12</v>
      </c>
      <c r="B60" s="54">
        <v>62</v>
      </c>
      <c r="C60" s="88" t="s">
        <v>21</v>
      </c>
      <c r="D60" s="25">
        <f t="shared" ref="D60:L60" si="9">SUM(D58:D59)</f>
        <v>33556</v>
      </c>
      <c r="E60" s="24">
        <f t="shared" si="9"/>
        <v>0</v>
      </c>
      <c r="F60" s="25">
        <f t="shared" si="9"/>
        <v>45659</v>
      </c>
      <c r="G60" s="24">
        <f t="shared" si="9"/>
        <v>0</v>
      </c>
      <c r="H60" s="25">
        <f t="shared" si="9"/>
        <v>45659</v>
      </c>
      <c r="I60" s="24">
        <f t="shared" si="9"/>
        <v>0</v>
      </c>
      <c r="J60" s="25">
        <f t="shared" si="9"/>
        <v>40000</v>
      </c>
      <c r="K60" s="24">
        <f t="shared" si="9"/>
        <v>0</v>
      </c>
      <c r="L60" s="25">
        <f t="shared" si="9"/>
        <v>40000</v>
      </c>
    </row>
    <row r="61" spans="1:12" ht="14.1" customHeight="1">
      <c r="A61" s="91" t="s">
        <v>12</v>
      </c>
      <c r="B61" s="216">
        <v>1.101</v>
      </c>
      <c r="C61" s="100" t="s">
        <v>27</v>
      </c>
      <c r="D61" s="25">
        <f t="shared" ref="D61:L61" si="10">D60</f>
        <v>33556</v>
      </c>
      <c r="E61" s="24">
        <f t="shared" si="10"/>
        <v>0</v>
      </c>
      <c r="F61" s="25">
        <f t="shared" si="10"/>
        <v>45659</v>
      </c>
      <c r="G61" s="24">
        <f t="shared" si="10"/>
        <v>0</v>
      </c>
      <c r="H61" s="25">
        <f t="shared" si="10"/>
        <v>45659</v>
      </c>
      <c r="I61" s="24">
        <f t="shared" si="10"/>
        <v>0</v>
      </c>
      <c r="J61" s="25">
        <f t="shared" si="10"/>
        <v>40000</v>
      </c>
      <c r="K61" s="24">
        <f t="shared" si="10"/>
        <v>0</v>
      </c>
      <c r="L61" s="25">
        <f t="shared" si="10"/>
        <v>40000</v>
      </c>
    </row>
    <row r="62" spans="1:12">
      <c r="A62" s="53"/>
      <c r="B62" s="85"/>
      <c r="C62" s="86"/>
      <c r="D62" s="29"/>
      <c r="E62" s="29"/>
      <c r="F62" s="29"/>
      <c r="G62" s="29"/>
      <c r="H62" s="42"/>
      <c r="I62" s="42"/>
      <c r="J62" s="29"/>
      <c r="K62" s="29"/>
      <c r="L62" s="153"/>
    </row>
    <row r="63" spans="1:12">
      <c r="A63" s="53"/>
      <c r="B63" s="89">
        <v>1.107</v>
      </c>
      <c r="C63" s="86" t="s">
        <v>37</v>
      </c>
      <c r="D63" s="38"/>
      <c r="E63" s="38"/>
      <c r="F63" s="38"/>
      <c r="G63" s="38"/>
      <c r="H63" s="124"/>
      <c r="I63" s="124"/>
      <c r="J63" s="38"/>
      <c r="K63" s="38"/>
      <c r="L63" s="157"/>
    </row>
    <row r="64" spans="1:12" ht="38.25">
      <c r="A64" s="53"/>
      <c r="B64" s="54">
        <v>25</v>
      </c>
      <c r="C64" s="88" t="s">
        <v>352</v>
      </c>
      <c r="D64" s="32"/>
      <c r="E64" s="31"/>
      <c r="F64" s="32"/>
      <c r="G64" s="31"/>
      <c r="H64" s="164"/>
      <c r="I64" s="31"/>
      <c r="J64" s="32"/>
      <c r="K64" s="31"/>
      <c r="L64" s="32"/>
    </row>
    <row r="65" spans="1:12">
      <c r="A65" s="53"/>
      <c r="B65" s="54">
        <v>67</v>
      </c>
      <c r="C65" s="88" t="s">
        <v>43</v>
      </c>
      <c r="D65" s="32"/>
      <c r="E65" s="31"/>
      <c r="F65" s="32"/>
      <c r="G65" s="31"/>
      <c r="H65" s="164"/>
      <c r="I65" s="31"/>
      <c r="J65" s="32"/>
      <c r="K65" s="31"/>
      <c r="L65" s="32"/>
    </row>
    <row r="66" spans="1:12" ht="25.5">
      <c r="A66" s="53"/>
      <c r="B66" s="87" t="s">
        <v>358</v>
      </c>
      <c r="C66" s="88" t="s">
        <v>353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3">
        <v>7917</v>
      </c>
      <c r="K66" s="22">
        <v>0</v>
      </c>
      <c r="L66" s="23">
        <f>SUM(J66:K66)</f>
        <v>7917</v>
      </c>
    </row>
    <row r="67" spans="1:12">
      <c r="A67" s="53" t="s">
        <v>12</v>
      </c>
      <c r="B67" s="54">
        <v>67</v>
      </c>
      <c r="C67" s="88" t="s">
        <v>43</v>
      </c>
      <c r="D67" s="24">
        <f t="shared" ref="D67:L67" si="11">SUM(D66:D66)</f>
        <v>0</v>
      </c>
      <c r="E67" s="24">
        <f t="shared" si="11"/>
        <v>0</v>
      </c>
      <c r="F67" s="24">
        <f t="shared" si="11"/>
        <v>0</v>
      </c>
      <c r="G67" s="24">
        <f t="shared" si="11"/>
        <v>0</v>
      </c>
      <c r="H67" s="24">
        <f t="shared" si="11"/>
        <v>0</v>
      </c>
      <c r="I67" s="24">
        <f t="shared" si="11"/>
        <v>0</v>
      </c>
      <c r="J67" s="25">
        <f t="shared" si="11"/>
        <v>7917</v>
      </c>
      <c r="K67" s="24">
        <f t="shared" si="11"/>
        <v>0</v>
      </c>
      <c r="L67" s="25">
        <f t="shared" si="11"/>
        <v>7917</v>
      </c>
    </row>
    <row r="68" spans="1:12">
      <c r="A68" s="53"/>
      <c r="B68" s="54"/>
      <c r="C68" s="88"/>
      <c r="D68" s="32"/>
      <c r="E68" s="31"/>
      <c r="F68" s="32"/>
      <c r="G68" s="31"/>
      <c r="H68" s="164"/>
      <c r="I68" s="31"/>
      <c r="J68" s="32"/>
      <c r="K68" s="31"/>
      <c r="L68" s="32"/>
    </row>
    <row r="69" spans="1:12" ht="25.5">
      <c r="A69" s="53"/>
      <c r="B69" s="54">
        <v>81</v>
      </c>
      <c r="C69" s="88" t="s">
        <v>171</v>
      </c>
      <c r="D69" s="38"/>
      <c r="E69" s="29"/>
      <c r="F69" s="29"/>
      <c r="G69" s="29"/>
      <c r="H69" s="42"/>
      <c r="I69" s="42"/>
      <c r="J69" s="29"/>
      <c r="K69" s="29"/>
      <c r="L69" s="153"/>
    </row>
    <row r="70" spans="1:12" ht="13.5" customHeight="1">
      <c r="A70" s="53"/>
      <c r="B70" s="90" t="s">
        <v>359</v>
      </c>
      <c r="C70" s="88" t="s">
        <v>32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183">
        <v>11700</v>
      </c>
      <c r="K70" s="31">
        <v>0</v>
      </c>
      <c r="L70" s="32">
        <f>SUM(J70:K70)</f>
        <v>11700</v>
      </c>
    </row>
    <row r="71" spans="1:12" ht="13.5" customHeight="1">
      <c r="A71" s="53"/>
      <c r="B71" s="90" t="s">
        <v>360</v>
      </c>
      <c r="C71" s="88" t="s">
        <v>23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22">
        <v>0</v>
      </c>
      <c r="J71" s="40">
        <v>1300</v>
      </c>
      <c r="K71" s="22">
        <v>0</v>
      </c>
      <c r="L71" s="23">
        <f>SUM(J71:K71)</f>
        <v>1300</v>
      </c>
    </row>
    <row r="72" spans="1:12" ht="25.5">
      <c r="A72" s="53" t="s">
        <v>12</v>
      </c>
      <c r="B72" s="54">
        <v>81</v>
      </c>
      <c r="C72" s="88" t="s">
        <v>171</v>
      </c>
      <c r="D72" s="24">
        <f t="shared" ref="D72:L72" si="12">SUM(D69:D71)</f>
        <v>0</v>
      </c>
      <c r="E72" s="24">
        <f t="shared" si="12"/>
        <v>0</v>
      </c>
      <c r="F72" s="24">
        <f t="shared" si="12"/>
        <v>0</v>
      </c>
      <c r="G72" s="24">
        <f t="shared" si="12"/>
        <v>0</v>
      </c>
      <c r="H72" s="24">
        <f t="shared" si="12"/>
        <v>0</v>
      </c>
      <c r="I72" s="24">
        <f t="shared" si="12"/>
        <v>0</v>
      </c>
      <c r="J72" s="25">
        <f t="shared" si="12"/>
        <v>13000</v>
      </c>
      <c r="K72" s="24">
        <f t="shared" si="12"/>
        <v>0</v>
      </c>
      <c r="L72" s="25">
        <f t="shared" si="12"/>
        <v>13000</v>
      </c>
    </row>
    <row r="73" spans="1:12">
      <c r="A73" s="53"/>
      <c r="B73" s="54"/>
      <c r="C73" s="88"/>
      <c r="D73" s="29"/>
      <c r="E73" s="29"/>
      <c r="F73" s="29"/>
      <c r="G73" s="29"/>
      <c r="H73" s="42"/>
      <c r="I73" s="42"/>
      <c r="J73" s="29"/>
      <c r="K73" s="29"/>
      <c r="L73" s="153"/>
    </row>
    <row r="74" spans="1:12" ht="38.25">
      <c r="A74" s="53"/>
      <c r="B74" s="54">
        <v>82</v>
      </c>
      <c r="C74" s="88" t="s">
        <v>311</v>
      </c>
      <c r="D74" s="38"/>
      <c r="E74" s="29"/>
      <c r="F74" s="29"/>
      <c r="G74" s="29"/>
      <c r="H74" s="42"/>
      <c r="I74" s="42"/>
      <c r="J74" s="29"/>
      <c r="K74" s="29"/>
      <c r="L74" s="153"/>
    </row>
    <row r="75" spans="1:12" ht="13.5" customHeight="1">
      <c r="A75" s="53"/>
      <c r="B75" s="90" t="s">
        <v>361</v>
      </c>
      <c r="C75" s="88" t="s">
        <v>32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183">
        <v>4950</v>
      </c>
      <c r="K75" s="31">
        <v>0</v>
      </c>
      <c r="L75" s="32">
        <f>SUM(J75:K75)</f>
        <v>4950</v>
      </c>
    </row>
    <row r="76" spans="1:12" ht="13.5" customHeight="1">
      <c r="A76" s="53"/>
      <c r="B76" s="90" t="s">
        <v>362</v>
      </c>
      <c r="C76" s="88" t="s">
        <v>23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40">
        <v>970</v>
      </c>
      <c r="K76" s="22">
        <v>0</v>
      </c>
      <c r="L76" s="23">
        <f>SUM(J76:K76)</f>
        <v>970</v>
      </c>
    </row>
    <row r="77" spans="1:12" ht="38.25">
      <c r="A77" s="53" t="s">
        <v>12</v>
      </c>
      <c r="B77" s="54">
        <v>82</v>
      </c>
      <c r="C77" s="88" t="s">
        <v>311</v>
      </c>
      <c r="D77" s="24">
        <f t="shared" ref="D77:L77" si="13">SUM(D74:D76)</f>
        <v>0</v>
      </c>
      <c r="E77" s="24">
        <f t="shared" si="13"/>
        <v>0</v>
      </c>
      <c r="F77" s="24">
        <f t="shared" si="13"/>
        <v>0</v>
      </c>
      <c r="G77" s="24">
        <f t="shared" si="13"/>
        <v>0</v>
      </c>
      <c r="H77" s="24">
        <f t="shared" si="13"/>
        <v>0</v>
      </c>
      <c r="I77" s="24">
        <f t="shared" si="13"/>
        <v>0</v>
      </c>
      <c r="J77" s="25">
        <f t="shared" si="13"/>
        <v>5920</v>
      </c>
      <c r="K77" s="24">
        <f t="shared" si="13"/>
        <v>0</v>
      </c>
      <c r="L77" s="25">
        <f t="shared" si="13"/>
        <v>5920</v>
      </c>
    </row>
    <row r="78" spans="1:12" ht="9.9499999999999993" customHeight="1">
      <c r="A78" s="53"/>
      <c r="B78" s="54"/>
      <c r="C78" s="88"/>
      <c r="D78" s="29"/>
      <c r="E78" s="29"/>
      <c r="F78" s="29"/>
      <c r="G78" s="29"/>
      <c r="H78" s="42"/>
      <c r="I78" s="42"/>
      <c r="J78" s="29"/>
      <c r="K78" s="29"/>
      <c r="L78" s="153"/>
    </row>
    <row r="79" spans="1:12" ht="26.1" customHeight="1">
      <c r="A79" s="53"/>
      <c r="B79" s="54">
        <v>83</v>
      </c>
      <c r="C79" s="88" t="s">
        <v>312</v>
      </c>
      <c r="D79" s="29"/>
      <c r="E79" s="29"/>
      <c r="F79" s="29"/>
      <c r="G79" s="29"/>
      <c r="H79" s="42"/>
      <c r="I79" s="42"/>
      <c r="J79" s="29"/>
      <c r="K79" s="29"/>
      <c r="L79" s="153"/>
    </row>
    <row r="80" spans="1:12" ht="13.5" customHeight="1">
      <c r="A80" s="53"/>
      <c r="B80" s="90" t="s">
        <v>363</v>
      </c>
      <c r="C80" s="88" t="s">
        <v>32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4950</v>
      </c>
      <c r="K80" s="31">
        <v>0</v>
      </c>
      <c r="L80" s="32">
        <f>SUM(J80:K80)</f>
        <v>4950</v>
      </c>
    </row>
    <row r="81" spans="1:12" ht="13.5" customHeight="1">
      <c r="A81" s="53"/>
      <c r="B81" s="90" t="s">
        <v>364</v>
      </c>
      <c r="C81" s="88" t="s">
        <v>23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2">
        <v>970</v>
      </c>
      <c r="K81" s="31">
        <v>0</v>
      </c>
      <c r="L81" s="32">
        <f>SUM(J81:K81)</f>
        <v>970</v>
      </c>
    </row>
    <row r="82" spans="1:12" ht="27.95" customHeight="1">
      <c r="A82" s="53" t="s">
        <v>12</v>
      </c>
      <c r="B82" s="54">
        <v>83</v>
      </c>
      <c r="C82" s="88" t="s">
        <v>312</v>
      </c>
      <c r="D82" s="24">
        <f t="shared" ref="D82:L82" si="14">SUM(D80:D81)</f>
        <v>0</v>
      </c>
      <c r="E82" s="24">
        <f t="shared" si="14"/>
        <v>0</v>
      </c>
      <c r="F82" s="24">
        <f t="shared" si="14"/>
        <v>0</v>
      </c>
      <c r="G82" s="24">
        <f t="shared" si="14"/>
        <v>0</v>
      </c>
      <c r="H82" s="24">
        <f t="shared" si="14"/>
        <v>0</v>
      </c>
      <c r="I82" s="24">
        <f t="shared" si="14"/>
        <v>0</v>
      </c>
      <c r="J82" s="25">
        <f t="shared" si="14"/>
        <v>5920</v>
      </c>
      <c r="K82" s="24">
        <f t="shared" si="14"/>
        <v>0</v>
      </c>
      <c r="L82" s="25">
        <f t="shared" si="14"/>
        <v>5920</v>
      </c>
    </row>
    <row r="83" spans="1:12" ht="38.25">
      <c r="A83" s="91" t="s">
        <v>12</v>
      </c>
      <c r="B83" s="92">
        <v>25</v>
      </c>
      <c r="C83" s="93" t="s">
        <v>352</v>
      </c>
      <c r="D83" s="33">
        <f t="shared" ref="D83:L83" si="15">D82+D77+D72+D67</f>
        <v>0</v>
      </c>
      <c r="E83" s="33">
        <f t="shared" si="15"/>
        <v>0</v>
      </c>
      <c r="F83" s="33">
        <f t="shared" si="15"/>
        <v>0</v>
      </c>
      <c r="G83" s="33">
        <f t="shared" si="15"/>
        <v>0</v>
      </c>
      <c r="H83" s="33">
        <f t="shared" si="15"/>
        <v>0</v>
      </c>
      <c r="I83" s="33">
        <f t="shared" si="15"/>
        <v>0</v>
      </c>
      <c r="J83" s="34">
        <f t="shared" si="15"/>
        <v>32757</v>
      </c>
      <c r="K83" s="33">
        <f t="shared" si="15"/>
        <v>0</v>
      </c>
      <c r="L83" s="34">
        <f t="shared" si="15"/>
        <v>32757</v>
      </c>
    </row>
    <row r="84" spans="1:12" ht="2.25" customHeight="1">
      <c r="A84" s="53"/>
      <c r="B84" s="89"/>
      <c r="C84" s="86"/>
      <c r="D84" s="38"/>
      <c r="E84" s="38"/>
      <c r="F84" s="38"/>
      <c r="G84" s="38"/>
      <c r="H84" s="124"/>
      <c r="I84" s="124"/>
      <c r="J84" s="38"/>
      <c r="K84" s="38"/>
      <c r="L84" s="157"/>
    </row>
    <row r="85" spans="1:12">
      <c r="A85" s="53"/>
      <c r="B85" s="54">
        <v>66</v>
      </c>
      <c r="C85" s="88" t="s">
        <v>38</v>
      </c>
      <c r="D85" s="38"/>
      <c r="E85" s="38"/>
      <c r="F85" s="38"/>
      <c r="G85" s="38"/>
      <c r="H85" s="124"/>
      <c r="I85" s="124"/>
      <c r="J85" s="38"/>
      <c r="K85" s="38"/>
      <c r="L85" s="157"/>
    </row>
    <row r="86" spans="1:12">
      <c r="A86" s="53"/>
      <c r="B86" s="90" t="s">
        <v>39</v>
      </c>
      <c r="C86" s="88" t="s">
        <v>32</v>
      </c>
      <c r="D86" s="31">
        <v>0</v>
      </c>
      <c r="E86" s="32">
        <v>440</v>
      </c>
      <c r="F86" s="32">
        <v>532</v>
      </c>
      <c r="G86" s="32">
        <v>677</v>
      </c>
      <c r="H86" s="32">
        <v>532</v>
      </c>
      <c r="I86" s="164">
        <v>677</v>
      </c>
      <c r="J86" s="32">
        <v>2500</v>
      </c>
      <c r="K86" s="32">
        <v>676</v>
      </c>
      <c r="L86" s="32">
        <f>SUM(J86:K86)</f>
        <v>3176</v>
      </c>
    </row>
    <row r="87" spans="1:12">
      <c r="A87" s="53"/>
      <c r="B87" s="90" t="s">
        <v>40</v>
      </c>
      <c r="C87" s="88" t="s">
        <v>33</v>
      </c>
      <c r="D87" s="46">
        <v>0</v>
      </c>
      <c r="E87" s="23">
        <v>20</v>
      </c>
      <c r="F87" s="23">
        <v>10</v>
      </c>
      <c r="G87" s="23">
        <v>20</v>
      </c>
      <c r="H87" s="23">
        <v>10</v>
      </c>
      <c r="I87" s="201">
        <v>20</v>
      </c>
      <c r="J87" s="22">
        <v>0</v>
      </c>
      <c r="K87" s="23">
        <v>20</v>
      </c>
      <c r="L87" s="23">
        <f>SUM(J87:K87)</f>
        <v>20</v>
      </c>
    </row>
    <row r="88" spans="1:12">
      <c r="A88" s="53"/>
      <c r="B88" s="90" t="s">
        <v>41</v>
      </c>
      <c r="C88" s="88" t="s">
        <v>22</v>
      </c>
      <c r="D88" s="22">
        <v>0</v>
      </c>
      <c r="E88" s="23">
        <v>49</v>
      </c>
      <c r="F88" s="23">
        <v>500</v>
      </c>
      <c r="G88" s="23">
        <v>50</v>
      </c>
      <c r="H88" s="23">
        <v>500</v>
      </c>
      <c r="I88" s="201">
        <v>50</v>
      </c>
      <c r="J88" s="22">
        <v>0</v>
      </c>
      <c r="K88" s="23">
        <v>50</v>
      </c>
      <c r="L88" s="23">
        <f>SUM(J88:K88)</f>
        <v>50</v>
      </c>
    </row>
    <row r="89" spans="1:12">
      <c r="A89" s="53"/>
      <c r="B89" s="90" t="s">
        <v>42</v>
      </c>
      <c r="C89" s="88" t="s">
        <v>23</v>
      </c>
      <c r="D89" s="22">
        <v>0</v>
      </c>
      <c r="E89" s="46">
        <v>0</v>
      </c>
      <c r="F89" s="32">
        <v>6957</v>
      </c>
      <c r="G89" s="31">
        <v>0</v>
      </c>
      <c r="H89" s="32">
        <v>6957</v>
      </c>
      <c r="I89" s="31">
        <v>0</v>
      </c>
      <c r="J89" s="32">
        <v>10500</v>
      </c>
      <c r="K89" s="31">
        <v>0</v>
      </c>
      <c r="L89" s="32">
        <f>SUM(J89:K89)</f>
        <v>10500</v>
      </c>
    </row>
    <row r="90" spans="1:12">
      <c r="A90" s="53" t="s">
        <v>12</v>
      </c>
      <c r="B90" s="54">
        <v>66</v>
      </c>
      <c r="C90" s="88" t="s">
        <v>38</v>
      </c>
      <c r="D90" s="24">
        <f t="shared" ref="D90:L90" si="16">SUM(D86:D89)</f>
        <v>0</v>
      </c>
      <c r="E90" s="25">
        <f t="shared" si="16"/>
        <v>509</v>
      </c>
      <c r="F90" s="25">
        <f t="shared" si="16"/>
        <v>7999</v>
      </c>
      <c r="G90" s="25">
        <f t="shared" si="16"/>
        <v>747</v>
      </c>
      <c r="H90" s="25">
        <f t="shared" si="16"/>
        <v>7999</v>
      </c>
      <c r="I90" s="25">
        <f t="shared" si="16"/>
        <v>747</v>
      </c>
      <c r="J90" s="25">
        <f t="shared" si="16"/>
        <v>13000</v>
      </c>
      <c r="K90" s="25">
        <f t="shared" si="16"/>
        <v>746</v>
      </c>
      <c r="L90" s="25">
        <f t="shared" si="16"/>
        <v>13746</v>
      </c>
    </row>
    <row r="91" spans="1:12">
      <c r="A91" s="53"/>
      <c r="B91" s="54"/>
      <c r="C91" s="88"/>
      <c r="D91" s="32"/>
      <c r="E91" s="32"/>
      <c r="F91" s="32"/>
      <c r="G91" s="32"/>
      <c r="H91" s="32"/>
      <c r="I91" s="32"/>
      <c r="J91" s="32"/>
      <c r="K91" s="32"/>
      <c r="L91" s="154"/>
    </row>
    <row r="92" spans="1:12">
      <c r="A92" s="53"/>
      <c r="B92" s="54">
        <v>67</v>
      </c>
      <c r="C92" s="88" t="s">
        <v>43</v>
      </c>
      <c r="D92" s="29"/>
      <c r="E92" s="29"/>
      <c r="F92" s="29"/>
      <c r="G92" s="29"/>
      <c r="H92" s="42"/>
      <c r="I92" s="42"/>
      <c r="J92" s="29"/>
      <c r="K92" s="29"/>
      <c r="L92" s="153"/>
    </row>
    <row r="93" spans="1:12">
      <c r="A93" s="53"/>
      <c r="B93" s="90" t="s">
        <v>44</v>
      </c>
      <c r="C93" s="88" t="s">
        <v>32</v>
      </c>
      <c r="D93" s="32">
        <v>5412</v>
      </c>
      <c r="E93" s="32">
        <v>5586</v>
      </c>
      <c r="F93" s="32">
        <v>8109</v>
      </c>
      <c r="G93" s="32">
        <v>8109</v>
      </c>
      <c r="H93" s="164">
        <v>8109</v>
      </c>
      <c r="I93" s="164">
        <v>8109</v>
      </c>
      <c r="J93" s="32">
        <v>8000</v>
      </c>
      <c r="K93" s="32">
        <v>6358</v>
      </c>
      <c r="L93" s="32">
        <f>SUM(J93:K93)</f>
        <v>14358</v>
      </c>
    </row>
    <row r="94" spans="1:12">
      <c r="A94" s="53"/>
      <c r="B94" s="90" t="s">
        <v>45</v>
      </c>
      <c r="C94" s="88" t="s">
        <v>33</v>
      </c>
      <c r="D94" s="31">
        <v>0</v>
      </c>
      <c r="E94" s="32">
        <v>14</v>
      </c>
      <c r="F94" s="32">
        <v>10</v>
      </c>
      <c r="G94" s="32">
        <v>40</v>
      </c>
      <c r="H94" s="32">
        <v>10</v>
      </c>
      <c r="I94" s="164">
        <v>40</v>
      </c>
      <c r="J94" s="32">
        <v>50</v>
      </c>
      <c r="K94" s="32">
        <v>40</v>
      </c>
      <c r="L94" s="32">
        <f>SUM(J94:K94)</f>
        <v>90</v>
      </c>
    </row>
    <row r="95" spans="1:12">
      <c r="A95" s="53"/>
      <c r="B95" s="90" t="s">
        <v>46</v>
      </c>
      <c r="C95" s="88" t="s">
        <v>22</v>
      </c>
      <c r="D95" s="22">
        <v>0</v>
      </c>
      <c r="E95" s="23">
        <v>85</v>
      </c>
      <c r="F95" s="23">
        <v>1100</v>
      </c>
      <c r="G95" s="23">
        <v>60</v>
      </c>
      <c r="H95" s="23">
        <v>1100</v>
      </c>
      <c r="I95" s="201">
        <v>60</v>
      </c>
      <c r="J95" s="23">
        <v>1000</v>
      </c>
      <c r="K95" s="23">
        <v>60</v>
      </c>
      <c r="L95" s="23">
        <f>SUM(J95:K95)</f>
        <v>1060</v>
      </c>
    </row>
    <row r="96" spans="1:12" ht="25.5">
      <c r="A96" s="53"/>
      <c r="B96" s="87" t="s">
        <v>317</v>
      </c>
      <c r="C96" s="88" t="s">
        <v>328</v>
      </c>
      <c r="D96" s="23">
        <v>634</v>
      </c>
      <c r="E96" s="22">
        <v>0</v>
      </c>
      <c r="F96" s="23">
        <v>1</v>
      </c>
      <c r="G96" s="22">
        <v>0</v>
      </c>
      <c r="H96" s="23">
        <v>1</v>
      </c>
      <c r="I96" s="22">
        <v>0</v>
      </c>
      <c r="J96" s="22">
        <v>0</v>
      </c>
      <c r="K96" s="22">
        <v>0</v>
      </c>
      <c r="L96" s="22">
        <f>SUM(J96:K96)</f>
        <v>0</v>
      </c>
    </row>
    <row r="97" spans="1:12" ht="39" customHeight="1">
      <c r="A97" s="53"/>
      <c r="B97" s="87" t="s">
        <v>349</v>
      </c>
      <c r="C97" s="88" t="s">
        <v>350</v>
      </c>
      <c r="D97" s="22">
        <v>0</v>
      </c>
      <c r="E97" s="22">
        <v>0</v>
      </c>
      <c r="F97" s="22">
        <v>0</v>
      </c>
      <c r="G97" s="22">
        <v>0</v>
      </c>
      <c r="H97" s="23">
        <v>1000</v>
      </c>
      <c r="I97" s="22">
        <v>0</v>
      </c>
      <c r="J97" s="22">
        <v>0</v>
      </c>
      <c r="K97" s="22">
        <v>0</v>
      </c>
      <c r="L97" s="22">
        <f>SUM(J97:K97)</f>
        <v>0</v>
      </c>
    </row>
    <row r="98" spans="1:12">
      <c r="A98" s="53" t="s">
        <v>12</v>
      </c>
      <c r="B98" s="54">
        <v>67</v>
      </c>
      <c r="C98" s="88" t="s">
        <v>43</v>
      </c>
      <c r="D98" s="25">
        <f>SUM(D93:D97)</f>
        <v>6046</v>
      </c>
      <c r="E98" s="25">
        <f t="shared" ref="E98:L98" si="17">SUM(E93:E97)</f>
        <v>5685</v>
      </c>
      <c r="F98" s="25">
        <f t="shared" si="17"/>
        <v>9220</v>
      </c>
      <c r="G98" s="25">
        <f t="shared" si="17"/>
        <v>8209</v>
      </c>
      <c r="H98" s="25">
        <f t="shared" si="17"/>
        <v>10220</v>
      </c>
      <c r="I98" s="25">
        <f t="shared" si="17"/>
        <v>8209</v>
      </c>
      <c r="J98" s="25">
        <f t="shared" si="17"/>
        <v>9050</v>
      </c>
      <c r="K98" s="25">
        <f t="shared" si="17"/>
        <v>6458</v>
      </c>
      <c r="L98" s="25">
        <f t="shared" si="17"/>
        <v>15508</v>
      </c>
    </row>
    <row r="99" spans="1:12">
      <c r="A99" s="53"/>
      <c r="B99" s="54"/>
      <c r="C99" s="88"/>
      <c r="D99" s="32"/>
      <c r="E99" s="32"/>
      <c r="F99" s="32"/>
      <c r="G99" s="32"/>
      <c r="H99" s="32"/>
      <c r="I99" s="32"/>
      <c r="J99" s="32"/>
      <c r="K99" s="32"/>
      <c r="L99" s="154"/>
    </row>
    <row r="100" spans="1:12" ht="25.5">
      <c r="A100" s="53"/>
      <c r="B100" s="54">
        <v>81</v>
      </c>
      <c r="C100" s="88" t="s">
        <v>171</v>
      </c>
      <c r="D100" s="38"/>
      <c r="E100" s="29"/>
      <c r="F100" s="29"/>
      <c r="G100" s="29"/>
      <c r="H100" s="42"/>
      <c r="I100" s="42"/>
      <c r="J100" s="29"/>
      <c r="K100" s="29"/>
      <c r="L100" s="153"/>
    </row>
    <row r="101" spans="1:12" ht="13.5" customHeight="1">
      <c r="A101" s="53"/>
      <c r="B101" s="90" t="s">
        <v>48</v>
      </c>
      <c r="C101" s="88" t="s">
        <v>32</v>
      </c>
      <c r="D101" s="32">
        <v>10824</v>
      </c>
      <c r="E101" s="31">
        <v>0</v>
      </c>
      <c r="F101" s="183">
        <v>10000</v>
      </c>
      <c r="G101" s="31">
        <v>0</v>
      </c>
      <c r="H101" s="204">
        <v>10980</v>
      </c>
      <c r="I101" s="31">
        <v>0</v>
      </c>
      <c r="J101" s="45">
        <v>0</v>
      </c>
      <c r="K101" s="31">
        <v>0</v>
      </c>
      <c r="L101" s="31">
        <f>SUM(J101:K101)</f>
        <v>0</v>
      </c>
    </row>
    <row r="102" spans="1:12" ht="13.5" customHeight="1">
      <c r="A102" s="53"/>
      <c r="B102" s="90" t="s">
        <v>49</v>
      </c>
      <c r="C102" s="88" t="s">
        <v>33</v>
      </c>
      <c r="D102" s="23">
        <v>252</v>
      </c>
      <c r="E102" s="22">
        <v>0</v>
      </c>
      <c r="F102" s="40">
        <v>100</v>
      </c>
      <c r="G102" s="22">
        <v>0</v>
      </c>
      <c r="H102" s="205">
        <v>100</v>
      </c>
      <c r="I102" s="22">
        <v>0</v>
      </c>
      <c r="J102" s="46">
        <v>0</v>
      </c>
      <c r="K102" s="22">
        <v>0</v>
      </c>
      <c r="L102" s="22">
        <f>SUM(J102:K102)</f>
        <v>0</v>
      </c>
    </row>
    <row r="103" spans="1:12" ht="13.5" customHeight="1">
      <c r="A103" s="53"/>
      <c r="B103" s="90" t="s">
        <v>50</v>
      </c>
      <c r="C103" s="88" t="s">
        <v>22</v>
      </c>
      <c r="D103" s="23">
        <v>996</v>
      </c>
      <c r="E103" s="22">
        <v>0</v>
      </c>
      <c r="F103" s="40">
        <v>800</v>
      </c>
      <c r="G103" s="22">
        <v>0</v>
      </c>
      <c r="H103" s="205">
        <v>800</v>
      </c>
      <c r="I103" s="22">
        <v>0</v>
      </c>
      <c r="J103" s="46">
        <v>0</v>
      </c>
      <c r="K103" s="22">
        <v>0</v>
      </c>
      <c r="L103" s="22">
        <f>SUM(J103:K103)</f>
        <v>0</v>
      </c>
    </row>
    <row r="104" spans="1:12" ht="13.5" customHeight="1">
      <c r="A104" s="53"/>
      <c r="B104" s="90" t="s">
        <v>51</v>
      </c>
      <c r="C104" s="88" t="s">
        <v>23</v>
      </c>
      <c r="D104" s="23">
        <v>1488</v>
      </c>
      <c r="E104" s="22">
        <v>0</v>
      </c>
      <c r="F104" s="40">
        <v>1500</v>
      </c>
      <c r="G104" s="22">
        <v>0</v>
      </c>
      <c r="H104" s="205">
        <v>1500</v>
      </c>
      <c r="I104" s="22">
        <v>0</v>
      </c>
      <c r="J104" s="46">
        <v>0</v>
      </c>
      <c r="K104" s="22">
        <v>0</v>
      </c>
      <c r="L104" s="22">
        <f>SUM(J104:K104)</f>
        <v>0</v>
      </c>
    </row>
    <row r="105" spans="1:12" ht="25.5">
      <c r="A105" s="53" t="s">
        <v>12</v>
      </c>
      <c r="B105" s="54">
        <v>81</v>
      </c>
      <c r="C105" s="88" t="s">
        <v>171</v>
      </c>
      <c r="D105" s="25">
        <f t="shared" ref="D105:L105" si="18">SUM(D100:D104)</f>
        <v>13560</v>
      </c>
      <c r="E105" s="24">
        <f t="shared" si="18"/>
        <v>0</v>
      </c>
      <c r="F105" s="25">
        <f t="shared" si="18"/>
        <v>12400</v>
      </c>
      <c r="G105" s="24">
        <f t="shared" si="18"/>
        <v>0</v>
      </c>
      <c r="H105" s="206">
        <f t="shared" si="18"/>
        <v>13380</v>
      </c>
      <c r="I105" s="24">
        <f t="shared" si="18"/>
        <v>0</v>
      </c>
      <c r="J105" s="24">
        <f t="shared" si="18"/>
        <v>0</v>
      </c>
      <c r="K105" s="24">
        <f t="shared" si="18"/>
        <v>0</v>
      </c>
      <c r="L105" s="24">
        <f t="shared" si="18"/>
        <v>0</v>
      </c>
    </row>
    <row r="106" spans="1:12">
      <c r="A106" s="53"/>
      <c r="B106" s="54"/>
      <c r="C106" s="88"/>
      <c r="D106" s="29"/>
      <c r="E106" s="29"/>
      <c r="F106" s="29"/>
      <c r="G106" s="29"/>
      <c r="H106" s="42"/>
      <c r="I106" s="42"/>
      <c r="J106" s="29"/>
      <c r="K106" s="29"/>
      <c r="L106" s="153"/>
    </row>
    <row r="107" spans="1:12" ht="38.25">
      <c r="A107" s="53"/>
      <c r="B107" s="54">
        <v>82</v>
      </c>
      <c r="C107" s="88" t="s">
        <v>311</v>
      </c>
      <c r="D107" s="38"/>
      <c r="E107" s="29"/>
      <c r="F107" s="29"/>
      <c r="G107" s="29"/>
      <c r="H107" s="42"/>
      <c r="I107" s="42"/>
      <c r="J107" s="29"/>
      <c r="K107" s="29"/>
      <c r="L107" s="153"/>
    </row>
    <row r="108" spans="1:12" ht="13.5" customHeight="1">
      <c r="A108" s="53"/>
      <c r="B108" s="90" t="s">
        <v>217</v>
      </c>
      <c r="C108" s="88" t="s">
        <v>32</v>
      </c>
      <c r="D108" s="32">
        <v>4759</v>
      </c>
      <c r="E108" s="31">
        <v>0</v>
      </c>
      <c r="F108" s="183">
        <v>4500</v>
      </c>
      <c r="G108" s="31">
        <v>0</v>
      </c>
      <c r="H108" s="183">
        <v>4500</v>
      </c>
      <c r="I108" s="31">
        <v>0</v>
      </c>
      <c r="J108" s="45">
        <v>0</v>
      </c>
      <c r="K108" s="31">
        <v>0</v>
      </c>
      <c r="L108" s="31">
        <f>SUM(J108:K108)</f>
        <v>0</v>
      </c>
    </row>
    <row r="109" spans="1:12" ht="13.5" customHeight="1">
      <c r="A109" s="53"/>
      <c r="B109" s="90" t="s">
        <v>214</v>
      </c>
      <c r="C109" s="88" t="s">
        <v>33</v>
      </c>
      <c r="D109" s="32">
        <v>49</v>
      </c>
      <c r="E109" s="31">
        <v>0</v>
      </c>
      <c r="F109" s="183">
        <v>60</v>
      </c>
      <c r="G109" s="31">
        <v>0</v>
      </c>
      <c r="H109" s="183">
        <v>60</v>
      </c>
      <c r="I109" s="31">
        <v>0</v>
      </c>
      <c r="J109" s="45">
        <v>0</v>
      </c>
      <c r="K109" s="31">
        <v>0</v>
      </c>
      <c r="L109" s="31">
        <f>SUM(J109:K109)</f>
        <v>0</v>
      </c>
    </row>
    <row r="110" spans="1:12" ht="13.5" customHeight="1">
      <c r="A110" s="91"/>
      <c r="B110" s="202" t="s">
        <v>215</v>
      </c>
      <c r="C110" s="93" t="s">
        <v>22</v>
      </c>
      <c r="D110" s="34">
        <v>200</v>
      </c>
      <c r="E110" s="33">
        <v>0</v>
      </c>
      <c r="F110" s="184">
        <v>200</v>
      </c>
      <c r="G110" s="33">
        <v>0</v>
      </c>
      <c r="H110" s="184">
        <v>200</v>
      </c>
      <c r="I110" s="33">
        <v>0</v>
      </c>
      <c r="J110" s="48">
        <v>0</v>
      </c>
      <c r="K110" s="33">
        <v>0</v>
      </c>
      <c r="L110" s="33">
        <f>SUM(J110:K110)</f>
        <v>0</v>
      </c>
    </row>
    <row r="111" spans="1:12" ht="13.5" customHeight="1">
      <c r="A111" s="53"/>
      <c r="B111" s="90" t="s">
        <v>216</v>
      </c>
      <c r="C111" s="88" t="s">
        <v>23</v>
      </c>
      <c r="D111" s="34">
        <v>699</v>
      </c>
      <c r="E111" s="33">
        <v>0</v>
      </c>
      <c r="F111" s="184">
        <v>600</v>
      </c>
      <c r="G111" s="33">
        <v>0</v>
      </c>
      <c r="H111" s="184">
        <v>600</v>
      </c>
      <c r="I111" s="33">
        <v>0</v>
      </c>
      <c r="J111" s="48">
        <v>0</v>
      </c>
      <c r="K111" s="33">
        <v>0</v>
      </c>
      <c r="L111" s="33">
        <f>SUM(J111:K111)</f>
        <v>0</v>
      </c>
    </row>
    <row r="112" spans="1:12" ht="38.25">
      <c r="A112" s="53" t="s">
        <v>12</v>
      </c>
      <c r="B112" s="54">
        <v>82</v>
      </c>
      <c r="C112" s="88" t="s">
        <v>311</v>
      </c>
      <c r="D112" s="34">
        <f t="shared" ref="D112:L112" si="19">SUM(D107:D111)</f>
        <v>5707</v>
      </c>
      <c r="E112" s="33">
        <f t="shared" si="19"/>
        <v>0</v>
      </c>
      <c r="F112" s="34">
        <f t="shared" si="19"/>
        <v>5360</v>
      </c>
      <c r="G112" s="33">
        <f t="shared" si="19"/>
        <v>0</v>
      </c>
      <c r="H112" s="34">
        <f t="shared" si="19"/>
        <v>5360</v>
      </c>
      <c r="I112" s="33">
        <f t="shared" si="19"/>
        <v>0</v>
      </c>
      <c r="J112" s="33">
        <f t="shared" si="19"/>
        <v>0</v>
      </c>
      <c r="K112" s="33">
        <f t="shared" si="19"/>
        <v>0</v>
      </c>
      <c r="L112" s="33">
        <f t="shared" si="19"/>
        <v>0</v>
      </c>
    </row>
    <row r="113" spans="1:12">
      <c r="A113" s="53"/>
      <c r="B113" s="54"/>
      <c r="C113" s="88"/>
      <c r="D113" s="29"/>
      <c r="E113" s="29"/>
      <c r="F113" s="29"/>
      <c r="G113" s="29"/>
      <c r="H113" s="42"/>
      <c r="I113" s="42"/>
      <c r="J113" s="29"/>
      <c r="K113" s="29"/>
      <c r="L113" s="153"/>
    </row>
    <row r="114" spans="1:12" ht="38.25">
      <c r="A114" s="53"/>
      <c r="B114" s="54">
        <v>83</v>
      </c>
      <c r="C114" s="88" t="s">
        <v>392</v>
      </c>
      <c r="D114" s="29"/>
      <c r="E114" s="29"/>
      <c r="F114" s="29"/>
      <c r="G114" s="29"/>
      <c r="H114" s="42"/>
      <c r="I114" s="42"/>
      <c r="J114" s="29"/>
      <c r="K114" s="29"/>
      <c r="L114" s="153"/>
    </row>
    <row r="115" spans="1:12" ht="13.5" customHeight="1">
      <c r="A115" s="53"/>
      <c r="B115" s="90" t="s">
        <v>181</v>
      </c>
      <c r="C115" s="88" t="s">
        <v>32</v>
      </c>
      <c r="D115" s="32">
        <v>4363</v>
      </c>
      <c r="E115" s="31">
        <v>0</v>
      </c>
      <c r="F115" s="32">
        <v>4500</v>
      </c>
      <c r="G115" s="31">
        <v>0</v>
      </c>
      <c r="H115" s="164">
        <v>4500</v>
      </c>
      <c r="I115" s="31">
        <v>0</v>
      </c>
      <c r="J115" s="31">
        <v>0</v>
      </c>
      <c r="K115" s="31">
        <v>0</v>
      </c>
      <c r="L115" s="31">
        <f>SUM(J115:K115)</f>
        <v>0</v>
      </c>
    </row>
    <row r="116" spans="1:12" ht="13.5" customHeight="1">
      <c r="A116" s="53"/>
      <c r="B116" s="90" t="s">
        <v>182</v>
      </c>
      <c r="C116" s="88" t="s">
        <v>33</v>
      </c>
      <c r="D116" s="32">
        <v>80</v>
      </c>
      <c r="E116" s="31">
        <v>0</v>
      </c>
      <c r="F116" s="32">
        <v>60</v>
      </c>
      <c r="G116" s="31">
        <v>0</v>
      </c>
      <c r="H116" s="164">
        <v>60</v>
      </c>
      <c r="I116" s="31">
        <v>0</v>
      </c>
      <c r="J116" s="31">
        <v>0</v>
      </c>
      <c r="K116" s="31">
        <v>0</v>
      </c>
      <c r="L116" s="31">
        <f>SUM(J116:K116)</f>
        <v>0</v>
      </c>
    </row>
    <row r="117" spans="1:12" ht="13.5" customHeight="1">
      <c r="A117" s="53"/>
      <c r="B117" s="90" t="s">
        <v>183</v>
      </c>
      <c r="C117" s="88" t="s">
        <v>22</v>
      </c>
      <c r="D117" s="32">
        <v>400</v>
      </c>
      <c r="E117" s="31">
        <v>0</v>
      </c>
      <c r="F117" s="32">
        <v>200</v>
      </c>
      <c r="G117" s="31">
        <v>0</v>
      </c>
      <c r="H117" s="164">
        <v>200</v>
      </c>
      <c r="I117" s="31">
        <v>0</v>
      </c>
      <c r="J117" s="31">
        <v>0</v>
      </c>
      <c r="K117" s="31">
        <v>0</v>
      </c>
      <c r="L117" s="31">
        <f>SUM(J117:K117)</f>
        <v>0</v>
      </c>
    </row>
    <row r="118" spans="1:12" ht="13.5" customHeight="1">
      <c r="A118" s="53"/>
      <c r="B118" s="90" t="s">
        <v>184</v>
      </c>
      <c r="C118" s="88" t="s">
        <v>23</v>
      </c>
      <c r="D118" s="34">
        <v>700</v>
      </c>
      <c r="E118" s="33">
        <v>0</v>
      </c>
      <c r="F118" s="34">
        <v>600</v>
      </c>
      <c r="G118" s="33">
        <v>0</v>
      </c>
      <c r="H118" s="203">
        <v>600</v>
      </c>
      <c r="I118" s="33">
        <v>0</v>
      </c>
      <c r="J118" s="33">
        <v>0</v>
      </c>
      <c r="K118" s="33">
        <v>0</v>
      </c>
      <c r="L118" s="33">
        <f>SUM(J118:K118)</f>
        <v>0</v>
      </c>
    </row>
    <row r="119" spans="1:12" ht="38.25">
      <c r="A119" s="53" t="s">
        <v>12</v>
      </c>
      <c r="B119" s="54">
        <v>83</v>
      </c>
      <c r="C119" s="88" t="s">
        <v>392</v>
      </c>
      <c r="D119" s="25">
        <f t="shared" ref="D119:L119" si="20">SUM(D115:D118)</f>
        <v>5543</v>
      </c>
      <c r="E119" s="24">
        <f t="shared" si="20"/>
        <v>0</v>
      </c>
      <c r="F119" s="25">
        <f t="shared" si="20"/>
        <v>5360</v>
      </c>
      <c r="G119" s="24">
        <f t="shared" si="20"/>
        <v>0</v>
      </c>
      <c r="H119" s="206">
        <f t="shared" si="20"/>
        <v>5360</v>
      </c>
      <c r="I119" s="24">
        <f t="shared" si="20"/>
        <v>0</v>
      </c>
      <c r="J119" s="24">
        <f t="shared" si="20"/>
        <v>0</v>
      </c>
      <c r="K119" s="24">
        <f t="shared" si="20"/>
        <v>0</v>
      </c>
      <c r="L119" s="24">
        <f t="shared" si="20"/>
        <v>0</v>
      </c>
    </row>
    <row r="120" spans="1:12" ht="13.5" customHeight="1">
      <c r="A120" s="53" t="s">
        <v>12</v>
      </c>
      <c r="B120" s="89">
        <v>1.107</v>
      </c>
      <c r="C120" s="86" t="s">
        <v>37</v>
      </c>
      <c r="D120" s="25">
        <f t="shared" ref="D120:I120" si="21">D105+D98+D90+D119+D112+D82+D77+D72+D67</f>
        <v>30856</v>
      </c>
      <c r="E120" s="25">
        <f t="shared" si="21"/>
        <v>6194</v>
      </c>
      <c r="F120" s="25">
        <f t="shared" si="21"/>
        <v>40339</v>
      </c>
      <c r="G120" s="25">
        <f t="shared" si="21"/>
        <v>8956</v>
      </c>
      <c r="H120" s="25">
        <f t="shared" si="21"/>
        <v>42319</v>
      </c>
      <c r="I120" s="25">
        <f t="shared" si="21"/>
        <v>8956</v>
      </c>
      <c r="J120" s="25">
        <f>J83+J98+J90</f>
        <v>54807</v>
      </c>
      <c r="K120" s="25">
        <f>K83+K98+K90</f>
        <v>7204</v>
      </c>
      <c r="L120" s="25">
        <f>L83+L98+L90</f>
        <v>62011</v>
      </c>
    </row>
    <row r="121" spans="1:12" ht="13.5" customHeight="1">
      <c r="A121" s="53"/>
      <c r="B121" s="85"/>
      <c r="C121" s="86"/>
      <c r="D121" s="29"/>
      <c r="E121" s="29"/>
      <c r="F121" s="29"/>
      <c r="G121" s="29"/>
      <c r="H121" s="42"/>
      <c r="I121" s="42"/>
      <c r="J121" s="29"/>
      <c r="K121" s="29"/>
      <c r="L121" s="153"/>
    </row>
    <row r="122" spans="1:12" ht="13.5" customHeight="1">
      <c r="A122" s="53"/>
      <c r="B122" s="89">
        <v>1.1080000000000001</v>
      </c>
      <c r="C122" s="86" t="s">
        <v>54</v>
      </c>
      <c r="D122" s="36"/>
      <c r="E122" s="36"/>
      <c r="F122" s="36"/>
      <c r="G122" s="36"/>
      <c r="H122" s="122"/>
      <c r="I122" s="122"/>
      <c r="J122" s="36"/>
      <c r="K122" s="36"/>
      <c r="L122" s="155"/>
    </row>
    <row r="123" spans="1:12" ht="13.5" customHeight="1">
      <c r="A123" s="53"/>
      <c r="B123" s="90" t="s">
        <v>52</v>
      </c>
      <c r="C123" s="88" t="s">
        <v>53</v>
      </c>
      <c r="D123" s="32">
        <v>10000</v>
      </c>
      <c r="E123" s="31">
        <v>0</v>
      </c>
      <c r="F123" s="32">
        <v>10000</v>
      </c>
      <c r="G123" s="31">
        <v>0</v>
      </c>
      <c r="H123" s="164">
        <v>10000</v>
      </c>
      <c r="I123" s="31">
        <v>0</v>
      </c>
      <c r="J123" s="32">
        <v>10000</v>
      </c>
      <c r="K123" s="31">
        <v>0</v>
      </c>
      <c r="L123" s="32">
        <f>SUM(J123:K123)</f>
        <v>10000</v>
      </c>
    </row>
    <row r="124" spans="1:12" ht="13.5" customHeight="1">
      <c r="A124" s="53" t="s">
        <v>12</v>
      </c>
      <c r="B124" s="89">
        <v>1.1080000000000001</v>
      </c>
      <c r="C124" s="86" t="s">
        <v>54</v>
      </c>
      <c r="D124" s="25">
        <f t="shared" ref="D124:L124" si="22">D123</f>
        <v>10000</v>
      </c>
      <c r="E124" s="24">
        <f t="shared" si="22"/>
        <v>0</v>
      </c>
      <c r="F124" s="25">
        <f t="shared" si="22"/>
        <v>10000</v>
      </c>
      <c r="G124" s="24">
        <f t="shared" si="22"/>
        <v>0</v>
      </c>
      <c r="H124" s="25">
        <f t="shared" si="22"/>
        <v>10000</v>
      </c>
      <c r="I124" s="24">
        <f t="shared" si="22"/>
        <v>0</v>
      </c>
      <c r="J124" s="25">
        <f t="shared" si="22"/>
        <v>10000</v>
      </c>
      <c r="K124" s="24">
        <f t="shared" si="22"/>
        <v>0</v>
      </c>
      <c r="L124" s="25">
        <f t="shared" si="22"/>
        <v>10000</v>
      </c>
    </row>
    <row r="125" spans="1:12" ht="13.5" customHeight="1">
      <c r="A125" s="53"/>
      <c r="B125" s="85"/>
      <c r="C125" s="86"/>
      <c r="D125" s="29"/>
      <c r="E125" s="29"/>
      <c r="F125" s="29"/>
      <c r="G125" s="29"/>
      <c r="H125" s="42"/>
      <c r="I125" s="42"/>
      <c r="J125" s="29"/>
      <c r="K125" s="29"/>
      <c r="L125" s="153"/>
    </row>
    <row r="126" spans="1:12" ht="13.5" customHeight="1">
      <c r="A126" s="53"/>
      <c r="B126" s="94">
        <v>1.8</v>
      </c>
      <c r="C126" s="86" t="s">
        <v>56</v>
      </c>
      <c r="D126" s="38"/>
      <c r="E126" s="38"/>
      <c r="F126" s="38"/>
      <c r="G126" s="38"/>
      <c r="H126" s="124"/>
      <c r="I126" s="124"/>
      <c r="J126" s="38"/>
      <c r="K126" s="38"/>
      <c r="L126" s="157"/>
    </row>
    <row r="127" spans="1:12" ht="13.5" customHeight="1">
      <c r="A127" s="53"/>
      <c r="B127" s="54">
        <v>22</v>
      </c>
      <c r="C127" s="88" t="s">
        <v>379</v>
      </c>
      <c r="D127" s="32"/>
      <c r="E127" s="31"/>
      <c r="F127" s="32"/>
      <c r="G127" s="31"/>
      <c r="H127" s="164"/>
      <c r="I127" s="31"/>
      <c r="J127" s="32"/>
      <c r="K127" s="31"/>
      <c r="L127" s="31"/>
    </row>
    <row r="128" spans="1:12" ht="13.5" customHeight="1">
      <c r="A128" s="53"/>
      <c r="B128" s="54" t="s">
        <v>380</v>
      </c>
      <c r="C128" s="88" t="s">
        <v>391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2">
        <v>536210</v>
      </c>
      <c r="K128" s="31">
        <v>0</v>
      </c>
      <c r="L128" s="32">
        <f>SUM(J128:K128)</f>
        <v>536210</v>
      </c>
    </row>
    <row r="129" spans="1:12" ht="13.5" customHeight="1">
      <c r="A129" s="53" t="s">
        <v>12</v>
      </c>
      <c r="B129" s="54">
        <v>22</v>
      </c>
      <c r="C129" s="88" t="s">
        <v>379</v>
      </c>
      <c r="D129" s="24">
        <f>D128</f>
        <v>0</v>
      </c>
      <c r="E129" s="24">
        <f t="shared" ref="E129:L129" si="23">E128</f>
        <v>0</v>
      </c>
      <c r="F129" s="24">
        <f t="shared" si="23"/>
        <v>0</v>
      </c>
      <c r="G129" s="24">
        <f t="shared" si="23"/>
        <v>0</v>
      </c>
      <c r="H129" s="24">
        <f t="shared" si="23"/>
        <v>0</v>
      </c>
      <c r="I129" s="24">
        <f t="shared" si="23"/>
        <v>0</v>
      </c>
      <c r="J129" s="25">
        <f t="shared" si="23"/>
        <v>536210</v>
      </c>
      <c r="K129" s="24">
        <f t="shared" si="23"/>
        <v>0</v>
      </c>
      <c r="L129" s="25">
        <f t="shared" si="23"/>
        <v>536210</v>
      </c>
    </row>
    <row r="130" spans="1:12" ht="13.5" customHeight="1">
      <c r="A130" s="53"/>
      <c r="B130" s="54"/>
      <c r="C130" s="88"/>
      <c r="D130" s="31"/>
      <c r="E130" s="31"/>
      <c r="F130" s="31"/>
      <c r="G130" s="31"/>
      <c r="H130" s="31"/>
      <c r="I130" s="31"/>
      <c r="J130" s="32"/>
      <c r="K130" s="32"/>
      <c r="L130" s="32"/>
    </row>
    <row r="131" spans="1:12" ht="25.5">
      <c r="A131" s="53"/>
      <c r="B131" s="54">
        <v>23</v>
      </c>
      <c r="C131" s="88" t="s">
        <v>381</v>
      </c>
      <c r="D131" s="32"/>
      <c r="E131" s="31"/>
      <c r="F131" s="32"/>
      <c r="G131" s="31"/>
      <c r="H131" s="164"/>
      <c r="I131" s="31"/>
      <c r="J131" s="32"/>
      <c r="K131" s="31"/>
      <c r="L131" s="32"/>
    </row>
    <row r="132" spans="1:12" ht="25.5">
      <c r="A132" s="53"/>
      <c r="B132" s="54" t="s">
        <v>357</v>
      </c>
      <c r="C132" s="88" t="s">
        <v>166</v>
      </c>
      <c r="D132" s="31">
        <v>0</v>
      </c>
      <c r="E132" s="31">
        <v>0</v>
      </c>
      <c r="F132" s="31">
        <v>0</v>
      </c>
      <c r="G132" s="31">
        <v>0</v>
      </c>
      <c r="H132" s="31">
        <v>0</v>
      </c>
      <c r="I132" s="31">
        <v>0</v>
      </c>
      <c r="J132" s="40">
        <v>124892</v>
      </c>
      <c r="K132" s="31">
        <v>0</v>
      </c>
      <c r="L132" s="32">
        <f>SUM(J132:K132)</f>
        <v>124892</v>
      </c>
    </row>
    <row r="133" spans="1:12" ht="25.5">
      <c r="A133" s="91" t="s">
        <v>12</v>
      </c>
      <c r="B133" s="92">
        <v>23</v>
      </c>
      <c r="C133" s="93" t="s">
        <v>381</v>
      </c>
      <c r="D133" s="24">
        <f>SUM(D132)</f>
        <v>0</v>
      </c>
      <c r="E133" s="24">
        <f t="shared" ref="E133:L133" si="24">SUM(E132)</f>
        <v>0</v>
      </c>
      <c r="F133" s="24">
        <f t="shared" si="24"/>
        <v>0</v>
      </c>
      <c r="G133" s="24">
        <f t="shared" si="24"/>
        <v>0</v>
      </c>
      <c r="H133" s="24">
        <f t="shared" si="24"/>
        <v>0</v>
      </c>
      <c r="I133" s="24">
        <f t="shared" si="24"/>
        <v>0</v>
      </c>
      <c r="J133" s="25">
        <f t="shared" si="24"/>
        <v>124892</v>
      </c>
      <c r="K133" s="24">
        <f t="shared" si="24"/>
        <v>0</v>
      </c>
      <c r="L133" s="25">
        <f t="shared" si="24"/>
        <v>124892</v>
      </c>
    </row>
    <row r="134" spans="1:12" ht="13.35" customHeight="1">
      <c r="A134" s="53"/>
      <c r="B134" s="94"/>
      <c r="C134" s="86"/>
      <c r="D134" s="38"/>
      <c r="E134" s="38"/>
      <c r="F134" s="38"/>
      <c r="G134" s="38"/>
      <c r="H134" s="124"/>
      <c r="I134" s="124"/>
      <c r="J134" s="38"/>
      <c r="K134" s="38"/>
      <c r="L134" s="157"/>
    </row>
    <row r="135" spans="1:12" ht="25.5">
      <c r="A135" s="53"/>
      <c r="B135" s="198">
        <v>27</v>
      </c>
      <c r="C135" s="88" t="s">
        <v>354</v>
      </c>
      <c r="D135" s="32"/>
      <c r="E135" s="31"/>
      <c r="F135" s="32"/>
      <c r="G135" s="31"/>
      <c r="H135" s="32"/>
      <c r="I135" s="31"/>
      <c r="J135" s="32"/>
      <c r="K135" s="31"/>
      <c r="L135" s="31"/>
    </row>
    <row r="136" spans="1:12" ht="51">
      <c r="A136" s="53"/>
      <c r="B136" s="131">
        <v>87</v>
      </c>
      <c r="C136" s="114" t="s">
        <v>258</v>
      </c>
      <c r="D136" s="31"/>
      <c r="E136" s="31"/>
      <c r="F136" s="32"/>
      <c r="G136" s="31"/>
      <c r="H136" s="121"/>
      <c r="I136" s="121"/>
      <c r="J136" s="32"/>
      <c r="K136" s="31"/>
      <c r="L136" s="154"/>
    </row>
    <row r="137" spans="1:12">
      <c r="A137" s="53"/>
      <c r="B137" s="131" t="s">
        <v>365</v>
      </c>
      <c r="C137" s="88" t="s">
        <v>55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2">
        <v>15173</v>
      </c>
      <c r="K137" s="31">
        <v>0</v>
      </c>
      <c r="L137" s="32">
        <f>SUM(J137:K137)</f>
        <v>15173</v>
      </c>
    </row>
    <row r="138" spans="1:12" ht="25.5">
      <c r="A138" s="53" t="s">
        <v>12</v>
      </c>
      <c r="B138" s="198">
        <v>27</v>
      </c>
      <c r="C138" s="88" t="s">
        <v>354</v>
      </c>
      <c r="D138" s="24">
        <f>D137</f>
        <v>0</v>
      </c>
      <c r="E138" s="24">
        <f t="shared" ref="E138:L138" si="25">E137</f>
        <v>0</v>
      </c>
      <c r="F138" s="24">
        <f t="shared" si="25"/>
        <v>0</v>
      </c>
      <c r="G138" s="24">
        <f t="shared" si="25"/>
        <v>0</v>
      </c>
      <c r="H138" s="24">
        <f t="shared" si="25"/>
        <v>0</v>
      </c>
      <c r="I138" s="24">
        <f t="shared" si="25"/>
        <v>0</v>
      </c>
      <c r="J138" s="25">
        <f t="shared" si="25"/>
        <v>15173</v>
      </c>
      <c r="K138" s="24">
        <f t="shared" si="25"/>
        <v>0</v>
      </c>
      <c r="L138" s="25">
        <f t="shared" si="25"/>
        <v>15173</v>
      </c>
    </row>
    <row r="139" spans="1:12" ht="13.35" customHeight="1">
      <c r="A139" s="53"/>
      <c r="B139" s="94"/>
      <c r="C139" s="86"/>
      <c r="D139" s="38"/>
      <c r="E139" s="38"/>
      <c r="F139" s="38"/>
      <c r="G139" s="38"/>
      <c r="H139" s="124"/>
      <c r="I139" s="124"/>
      <c r="J139" s="38"/>
      <c r="K139" s="38"/>
      <c r="L139" s="157"/>
    </row>
    <row r="140" spans="1:12" ht="13.35" customHeight="1">
      <c r="A140" s="53"/>
      <c r="B140" s="54">
        <v>70</v>
      </c>
      <c r="C140" s="88" t="s">
        <v>57</v>
      </c>
      <c r="D140" s="29"/>
      <c r="E140" s="29"/>
      <c r="F140" s="29"/>
      <c r="G140" s="29"/>
      <c r="H140" s="42"/>
      <c r="I140" s="42"/>
      <c r="J140" s="29"/>
      <c r="K140" s="29"/>
      <c r="L140" s="153"/>
    </row>
    <row r="141" spans="1:12" ht="13.35" customHeight="1">
      <c r="A141" s="53"/>
      <c r="B141" s="90" t="s">
        <v>59</v>
      </c>
      <c r="C141" s="88" t="s">
        <v>23</v>
      </c>
      <c r="D141" s="34">
        <v>1000</v>
      </c>
      <c r="E141" s="33">
        <v>0</v>
      </c>
      <c r="F141" s="34">
        <v>500</v>
      </c>
      <c r="G141" s="33">
        <v>0</v>
      </c>
      <c r="H141" s="203">
        <v>500</v>
      </c>
      <c r="I141" s="33">
        <v>0</v>
      </c>
      <c r="J141" s="34">
        <v>500</v>
      </c>
      <c r="K141" s="33">
        <v>0</v>
      </c>
      <c r="L141" s="34">
        <f>SUM(J141:K141)</f>
        <v>500</v>
      </c>
    </row>
    <row r="142" spans="1:12">
      <c r="A142" s="53" t="s">
        <v>12</v>
      </c>
      <c r="B142" s="54">
        <v>70</v>
      </c>
      <c r="C142" s="88" t="s">
        <v>57</v>
      </c>
      <c r="D142" s="34">
        <f t="shared" ref="D142:L142" si="26">SUM(D140:D141)</f>
        <v>1000</v>
      </c>
      <c r="E142" s="33">
        <f t="shared" si="26"/>
        <v>0</v>
      </c>
      <c r="F142" s="34">
        <f t="shared" si="26"/>
        <v>500</v>
      </c>
      <c r="G142" s="33">
        <f t="shared" si="26"/>
        <v>0</v>
      </c>
      <c r="H142" s="34">
        <f t="shared" si="26"/>
        <v>500</v>
      </c>
      <c r="I142" s="33">
        <f t="shared" si="26"/>
        <v>0</v>
      </c>
      <c r="J142" s="34">
        <f t="shared" si="26"/>
        <v>500</v>
      </c>
      <c r="K142" s="33">
        <f t="shared" si="26"/>
        <v>0</v>
      </c>
      <c r="L142" s="34">
        <f t="shared" si="26"/>
        <v>500</v>
      </c>
    </row>
    <row r="143" spans="1:12" ht="14.1" customHeight="1">
      <c r="A143" s="53"/>
      <c r="B143" s="54"/>
      <c r="C143" s="88"/>
      <c r="D143" s="29"/>
      <c r="E143" s="30"/>
      <c r="F143" s="29"/>
      <c r="G143" s="30"/>
      <c r="H143" s="42"/>
      <c r="I143" s="120"/>
      <c r="J143" s="29"/>
      <c r="K143" s="30"/>
      <c r="L143" s="153"/>
    </row>
    <row r="144" spans="1:12">
      <c r="A144" s="53"/>
      <c r="B144" s="54">
        <v>71</v>
      </c>
      <c r="C144" s="88" t="s">
        <v>60</v>
      </c>
      <c r="D144" s="29"/>
      <c r="E144" s="30"/>
      <c r="F144" s="29"/>
      <c r="G144" s="30"/>
      <c r="H144" s="42"/>
      <c r="I144" s="120"/>
      <c r="J144" s="29"/>
      <c r="K144" s="30"/>
      <c r="L144" s="153"/>
    </row>
    <row r="145" spans="1:12">
      <c r="A145" s="53"/>
      <c r="B145" s="54" t="s">
        <v>146</v>
      </c>
      <c r="C145" s="88" t="s">
        <v>314</v>
      </c>
      <c r="D145" s="32">
        <v>5680</v>
      </c>
      <c r="E145" s="31">
        <v>0</v>
      </c>
      <c r="F145" s="32">
        <v>10000</v>
      </c>
      <c r="G145" s="31">
        <v>0</v>
      </c>
      <c r="H145" s="32">
        <v>10000</v>
      </c>
      <c r="I145" s="31">
        <v>0</v>
      </c>
      <c r="J145" s="32">
        <v>10000</v>
      </c>
      <c r="K145" s="31">
        <v>0</v>
      </c>
      <c r="L145" s="32">
        <f>SUM(J145:K145)</f>
        <v>10000</v>
      </c>
    </row>
    <row r="146" spans="1:12" ht="25.5">
      <c r="A146" s="53"/>
      <c r="B146" s="54" t="s">
        <v>151</v>
      </c>
      <c r="C146" s="88" t="s">
        <v>166</v>
      </c>
      <c r="D146" s="32">
        <v>56722</v>
      </c>
      <c r="E146" s="31">
        <v>0</v>
      </c>
      <c r="F146" s="40">
        <v>155500</v>
      </c>
      <c r="G146" s="31">
        <v>0</v>
      </c>
      <c r="H146" s="205">
        <v>155500</v>
      </c>
      <c r="I146" s="31">
        <v>0</v>
      </c>
      <c r="J146" s="46">
        <v>0</v>
      </c>
      <c r="K146" s="31">
        <v>0</v>
      </c>
      <c r="L146" s="31">
        <f>SUM(J146:K146)</f>
        <v>0</v>
      </c>
    </row>
    <row r="147" spans="1:12">
      <c r="A147" s="53" t="s">
        <v>12</v>
      </c>
      <c r="B147" s="54">
        <v>71</v>
      </c>
      <c r="C147" s="88" t="s">
        <v>60</v>
      </c>
      <c r="D147" s="25">
        <f t="shared" ref="D147:L147" si="27">SUM(D145:D146)</f>
        <v>62402</v>
      </c>
      <c r="E147" s="24">
        <f t="shared" si="27"/>
        <v>0</v>
      </c>
      <c r="F147" s="25">
        <f t="shared" si="27"/>
        <v>165500</v>
      </c>
      <c r="G147" s="24">
        <f t="shared" si="27"/>
        <v>0</v>
      </c>
      <c r="H147" s="206">
        <f t="shared" si="27"/>
        <v>165500</v>
      </c>
      <c r="I147" s="24">
        <f t="shared" si="27"/>
        <v>0</v>
      </c>
      <c r="J147" s="25">
        <f t="shared" si="27"/>
        <v>10000</v>
      </c>
      <c r="K147" s="24">
        <f t="shared" si="27"/>
        <v>0</v>
      </c>
      <c r="L147" s="25">
        <f t="shared" si="27"/>
        <v>10000</v>
      </c>
    </row>
    <row r="148" spans="1:12">
      <c r="A148" s="53"/>
      <c r="B148" s="54"/>
      <c r="C148" s="88"/>
      <c r="D148" s="32"/>
      <c r="E148" s="31"/>
      <c r="F148" s="32"/>
      <c r="G148" s="31"/>
      <c r="H148" s="164"/>
      <c r="I148" s="31"/>
      <c r="J148" s="32"/>
      <c r="K148" s="31"/>
      <c r="L148" s="31"/>
    </row>
    <row r="149" spans="1:12" ht="15" customHeight="1">
      <c r="A149" s="53"/>
      <c r="B149" s="54">
        <v>84</v>
      </c>
      <c r="C149" s="88" t="s">
        <v>167</v>
      </c>
      <c r="D149" s="29"/>
      <c r="E149" s="30"/>
      <c r="F149" s="29"/>
      <c r="G149" s="30"/>
      <c r="H149" s="42"/>
      <c r="I149" s="120"/>
      <c r="J149" s="29"/>
      <c r="K149" s="30"/>
      <c r="L149" s="153"/>
    </row>
    <row r="150" spans="1:12" ht="15" customHeight="1">
      <c r="A150" s="53"/>
      <c r="B150" s="54" t="s">
        <v>145</v>
      </c>
      <c r="C150" s="88" t="s">
        <v>55</v>
      </c>
      <c r="D150" s="32">
        <v>49900</v>
      </c>
      <c r="E150" s="31">
        <v>0</v>
      </c>
      <c r="F150" s="32">
        <v>40000</v>
      </c>
      <c r="G150" s="31">
        <v>0</v>
      </c>
      <c r="H150" s="164">
        <v>40000</v>
      </c>
      <c r="I150" s="31">
        <v>0</v>
      </c>
      <c r="J150" s="32">
        <v>50000</v>
      </c>
      <c r="K150" s="31">
        <v>0</v>
      </c>
      <c r="L150" s="32">
        <f>SUM(J150:K150)</f>
        <v>50000</v>
      </c>
    </row>
    <row r="151" spans="1:12">
      <c r="A151" s="53"/>
      <c r="B151" s="54"/>
      <c r="C151" s="88"/>
      <c r="D151" s="29"/>
      <c r="E151" s="29"/>
      <c r="F151" s="29"/>
      <c r="G151" s="30"/>
      <c r="H151" s="42"/>
      <c r="I151" s="42"/>
      <c r="J151" s="29"/>
      <c r="K151" s="30"/>
      <c r="L151" s="153"/>
    </row>
    <row r="152" spans="1:12" ht="25.5">
      <c r="A152" s="53"/>
      <c r="B152" s="54">
        <v>86</v>
      </c>
      <c r="C152" s="88" t="s">
        <v>266</v>
      </c>
      <c r="D152" s="32"/>
      <c r="E152" s="32"/>
      <c r="F152" s="32"/>
      <c r="G152" s="32"/>
      <c r="H152" s="121"/>
      <c r="I152" s="121"/>
      <c r="J152" s="32"/>
      <c r="K152" s="32"/>
      <c r="L152" s="154"/>
    </row>
    <row r="153" spans="1:12" ht="15" customHeight="1">
      <c r="A153" s="53"/>
      <c r="B153" s="54" t="s">
        <v>191</v>
      </c>
      <c r="C153" s="88" t="s">
        <v>23</v>
      </c>
      <c r="D153" s="32">
        <v>10000</v>
      </c>
      <c r="E153" s="31">
        <v>0</v>
      </c>
      <c r="F153" s="32">
        <v>10000</v>
      </c>
      <c r="G153" s="31">
        <v>0</v>
      </c>
      <c r="H153" s="32">
        <v>10000</v>
      </c>
      <c r="I153" s="31">
        <v>0</v>
      </c>
      <c r="J153" s="32">
        <v>30000</v>
      </c>
      <c r="K153" s="31">
        <v>0</v>
      </c>
      <c r="L153" s="32">
        <f>SUM(J153:K153)</f>
        <v>30000</v>
      </c>
    </row>
    <row r="154" spans="1:12">
      <c r="A154" s="53"/>
      <c r="B154" s="54"/>
      <c r="C154" s="88"/>
      <c r="D154" s="32"/>
      <c r="E154" s="31"/>
      <c r="F154" s="32"/>
      <c r="G154" s="31"/>
      <c r="H154" s="32"/>
      <c r="I154" s="31"/>
      <c r="J154" s="32"/>
      <c r="K154" s="31"/>
      <c r="L154" s="32"/>
    </row>
    <row r="155" spans="1:12" ht="51">
      <c r="A155" s="53"/>
      <c r="B155" s="131">
        <v>87</v>
      </c>
      <c r="C155" s="114" t="s">
        <v>258</v>
      </c>
      <c r="D155" s="31"/>
      <c r="E155" s="31"/>
      <c r="F155" s="32"/>
      <c r="G155" s="31"/>
      <c r="H155" s="121"/>
      <c r="I155" s="121"/>
      <c r="J155" s="32"/>
      <c r="K155" s="31"/>
      <c r="L155" s="154"/>
    </row>
    <row r="156" spans="1:12" ht="15" customHeight="1">
      <c r="A156" s="53"/>
      <c r="B156" s="131" t="s">
        <v>264</v>
      </c>
      <c r="C156" s="88" t="s">
        <v>55</v>
      </c>
      <c r="D156" s="31">
        <v>0</v>
      </c>
      <c r="E156" s="31">
        <v>0</v>
      </c>
      <c r="F156" s="31">
        <v>0</v>
      </c>
      <c r="G156" s="31">
        <v>0</v>
      </c>
      <c r="H156" s="32">
        <v>22604</v>
      </c>
      <c r="I156" s="31">
        <v>0</v>
      </c>
      <c r="J156" s="31">
        <v>0</v>
      </c>
      <c r="K156" s="31">
        <v>0</v>
      </c>
      <c r="L156" s="31">
        <f>SUM(J156:K156)</f>
        <v>0</v>
      </c>
    </row>
    <row r="157" spans="1:12" ht="15" customHeight="1">
      <c r="A157" s="91" t="s">
        <v>12</v>
      </c>
      <c r="B157" s="217">
        <v>1.8</v>
      </c>
      <c r="C157" s="100" t="s">
        <v>56</v>
      </c>
      <c r="D157" s="25">
        <f t="shared" ref="D157:L157" si="28">D150+D142+D147+D153+D156+D133+D138+D129</f>
        <v>123302</v>
      </c>
      <c r="E157" s="24">
        <f t="shared" si="28"/>
        <v>0</v>
      </c>
      <c r="F157" s="25">
        <f t="shared" si="28"/>
        <v>216000</v>
      </c>
      <c r="G157" s="24">
        <f t="shared" si="28"/>
        <v>0</v>
      </c>
      <c r="H157" s="25">
        <f t="shared" si="28"/>
        <v>238604</v>
      </c>
      <c r="I157" s="24">
        <f t="shared" si="28"/>
        <v>0</v>
      </c>
      <c r="J157" s="25">
        <f t="shared" si="28"/>
        <v>766775</v>
      </c>
      <c r="K157" s="24">
        <f t="shared" si="28"/>
        <v>0</v>
      </c>
      <c r="L157" s="25">
        <f t="shared" si="28"/>
        <v>766775</v>
      </c>
    </row>
    <row r="158" spans="1:12" ht="15" customHeight="1">
      <c r="A158" s="53" t="s">
        <v>12</v>
      </c>
      <c r="B158" s="87">
        <v>1</v>
      </c>
      <c r="C158" s="88" t="s">
        <v>19</v>
      </c>
      <c r="D158" s="34">
        <f t="shared" ref="D158:L158" si="29">D157+D124+D120+D61</f>
        <v>197714</v>
      </c>
      <c r="E158" s="34">
        <f t="shared" si="29"/>
        <v>6194</v>
      </c>
      <c r="F158" s="34">
        <f t="shared" si="29"/>
        <v>311998</v>
      </c>
      <c r="G158" s="34">
        <f t="shared" si="29"/>
        <v>8956</v>
      </c>
      <c r="H158" s="34">
        <f t="shared" si="29"/>
        <v>336582</v>
      </c>
      <c r="I158" s="34">
        <f t="shared" si="29"/>
        <v>8956</v>
      </c>
      <c r="J158" s="34">
        <f t="shared" si="29"/>
        <v>871582</v>
      </c>
      <c r="K158" s="34">
        <f t="shared" si="29"/>
        <v>7204</v>
      </c>
      <c r="L158" s="34">
        <f t="shared" si="29"/>
        <v>878786</v>
      </c>
    </row>
    <row r="159" spans="1:12" ht="14.1" customHeight="1">
      <c r="A159" s="53"/>
      <c r="B159" s="87"/>
      <c r="C159" s="88"/>
      <c r="D159" s="29"/>
      <c r="E159" s="29"/>
      <c r="F159" s="29"/>
      <c r="G159" s="29"/>
      <c r="H159" s="42"/>
      <c r="I159" s="42"/>
      <c r="J159" s="29"/>
      <c r="K159" s="29"/>
      <c r="L159" s="153"/>
    </row>
    <row r="160" spans="1:12">
      <c r="A160" s="53"/>
      <c r="B160" s="87">
        <v>2</v>
      </c>
      <c r="C160" s="88" t="s">
        <v>61</v>
      </c>
      <c r="D160" s="36"/>
      <c r="E160" s="36"/>
      <c r="F160" s="36"/>
      <c r="G160" s="36"/>
      <c r="H160" s="122"/>
      <c r="I160" s="122"/>
      <c r="J160" s="36"/>
      <c r="K160" s="36"/>
      <c r="L160" s="155"/>
    </row>
    <row r="161" spans="1:12">
      <c r="A161" s="53"/>
      <c r="B161" s="95">
        <v>2.0009999999999999</v>
      </c>
      <c r="C161" s="86" t="s">
        <v>62</v>
      </c>
      <c r="D161" s="36"/>
      <c r="E161" s="36"/>
      <c r="F161" s="36"/>
      <c r="G161" s="36"/>
      <c r="H161" s="122"/>
      <c r="I161" s="122"/>
      <c r="J161" s="36"/>
      <c r="K161" s="36"/>
      <c r="L161" s="155"/>
    </row>
    <row r="162" spans="1:12" ht="25.5">
      <c r="A162" s="53"/>
      <c r="B162" s="54">
        <v>58</v>
      </c>
      <c r="C162" s="88" t="s">
        <v>63</v>
      </c>
      <c r="D162" s="36"/>
      <c r="E162" s="36"/>
      <c r="F162" s="36"/>
      <c r="G162" s="36"/>
      <c r="H162" s="122"/>
      <c r="I162" s="122"/>
      <c r="J162" s="36"/>
      <c r="K162" s="36"/>
      <c r="L162" s="155"/>
    </row>
    <row r="163" spans="1:12">
      <c r="A163" s="53"/>
      <c r="B163" s="54">
        <v>45</v>
      </c>
      <c r="C163" s="88" t="s">
        <v>31</v>
      </c>
      <c r="D163" s="32"/>
      <c r="E163" s="32"/>
      <c r="F163" s="32"/>
      <c r="G163" s="32"/>
      <c r="H163" s="42"/>
      <c r="I163" s="42"/>
      <c r="J163" s="32"/>
      <c r="K163" s="32"/>
      <c r="L163" s="154"/>
    </row>
    <row r="164" spans="1:12">
      <c r="A164" s="53"/>
      <c r="B164" s="90" t="s">
        <v>192</v>
      </c>
      <c r="C164" s="88" t="s">
        <v>32</v>
      </c>
      <c r="D164" s="32">
        <v>13043</v>
      </c>
      <c r="E164" s="32">
        <v>26819</v>
      </c>
      <c r="F164" s="32">
        <v>28254</v>
      </c>
      <c r="G164" s="32">
        <v>26226</v>
      </c>
      <c r="H164" s="32">
        <v>28254</v>
      </c>
      <c r="I164" s="32">
        <v>26226</v>
      </c>
      <c r="J164" s="32">
        <v>30000</v>
      </c>
      <c r="K164" s="32">
        <v>29174</v>
      </c>
      <c r="L164" s="32">
        <f>SUM(J164:K164)</f>
        <v>59174</v>
      </c>
    </row>
    <row r="165" spans="1:12">
      <c r="A165" s="53"/>
      <c r="B165" s="90" t="s">
        <v>193</v>
      </c>
      <c r="C165" s="88" t="s">
        <v>33</v>
      </c>
      <c r="D165" s="32">
        <v>51</v>
      </c>
      <c r="E165" s="32">
        <v>9</v>
      </c>
      <c r="F165" s="32">
        <v>200</v>
      </c>
      <c r="G165" s="32">
        <v>9</v>
      </c>
      <c r="H165" s="32">
        <v>200</v>
      </c>
      <c r="I165" s="32">
        <v>9</v>
      </c>
      <c r="J165" s="32">
        <v>200</v>
      </c>
      <c r="K165" s="32">
        <v>9</v>
      </c>
      <c r="L165" s="32">
        <f>SUM(J165:K165)</f>
        <v>209</v>
      </c>
    </row>
    <row r="166" spans="1:12">
      <c r="A166" s="53"/>
      <c r="B166" s="90" t="s">
        <v>194</v>
      </c>
      <c r="C166" s="88" t="s">
        <v>22</v>
      </c>
      <c r="D166" s="32">
        <v>930</v>
      </c>
      <c r="E166" s="32">
        <v>110</v>
      </c>
      <c r="F166" s="32">
        <v>1500</v>
      </c>
      <c r="G166" s="32">
        <v>110</v>
      </c>
      <c r="H166" s="32">
        <v>1500</v>
      </c>
      <c r="I166" s="32">
        <v>110</v>
      </c>
      <c r="J166" s="32">
        <v>766</v>
      </c>
      <c r="K166" s="32">
        <v>110</v>
      </c>
      <c r="L166" s="32">
        <f>SUM(J166:K166)</f>
        <v>876</v>
      </c>
    </row>
    <row r="167" spans="1:12">
      <c r="A167" s="53"/>
      <c r="B167" s="90" t="s">
        <v>270</v>
      </c>
      <c r="C167" s="88" t="s">
        <v>64</v>
      </c>
      <c r="D167" s="183">
        <v>1887</v>
      </c>
      <c r="E167" s="45">
        <v>0</v>
      </c>
      <c r="F167" s="32">
        <v>550</v>
      </c>
      <c r="G167" s="31">
        <v>0</v>
      </c>
      <c r="H167" s="32">
        <v>550</v>
      </c>
      <c r="I167" s="31">
        <v>0</v>
      </c>
      <c r="J167" s="31">
        <v>0</v>
      </c>
      <c r="K167" s="31">
        <v>0</v>
      </c>
      <c r="L167" s="31">
        <f>SUM(J167:K167)</f>
        <v>0</v>
      </c>
    </row>
    <row r="168" spans="1:12" ht="13.5" customHeight="1">
      <c r="A168" s="53"/>
      <c r="B168" s="90" t="s">
        <v>195</v>
      </c>
      <c r="C168" s="88" t="s">
        <v>65</v>
      </c>
      <c r="D168" s="33">
        <v>0</v>
      </c>
      <c r="E168" s="34">
        <v>100</v>
      </c>
      <c r="F168" s="32">
        <v>200</v>
      </c>
      <c r="G168" s="32">
        <v>100</v>
      </c>
      <c r="H168" s="32">
        <v>200</v>
      </c>
      <c r="I168" s="32">
        <v>100</v>
      </c>
      <c r="J168" s="32">
        <v>200</v>
      </c>
      <c r="K168" s="32">
        <v>100</v>
      </c>
      <c r="L168" s="32">
        <f>SUM(J168:K168)</f>
        <v>300</v>
      </c>
    </row>
    <row r="169" spans="1:12" ht="13.5" customHeight="1">
      <c r="A169" s="53" t="s">
        <v>12</v>
      </c>
      <c r="B169" s="54">
        <v>45</v>
      </c>
      <c r="C169" s="88" t="s">
        <v>31</v>
      </c>
      <c r="D169" s="25">
        <f t="shared" ref="D169:L169" si="30">SUM(D164:D168)</f>
        <v>15911</v>
      </c>
      <c r="E169" s="25">
        <f t="shared" si="30"/>
        <v>27038</v>
      </c>
      <c r="F169" s="25">
        <f t="shared" si="30"/>
        <v>30704</v>
      </c>
      <c r="G169" s="25">
        <f t="shared" si="30"/>
        <v>26445</v>
      </c>
      <c r="H169" s="25">
        <f t="shared" si="30"/>
        <v>30704</v>
      </c>
      <c r="I169" s="25">
        <f t="shared" si="30"/>
        <v>26445</v>
      </c>
      <c r="J169" s="25">
        <f t="shared" si="30"/>
        <v>31166</v>
      </c>
      <c r="K169" s="25">
        <f t="shared" si="30"/>
        <v>29393</v>
      </c>
      <c r="L169" s="25">
        <f t="shared" si="30"/>
        <v>60559</v>
      </c>
    </row>
    <row r="170" spans="1:12">
      <c r="A170" s="53"/>
      <c r="B170" s="90"/>
      <c r="C170" s="88"/>
      <c r="D170" s="32"/>
      <c r="E170" s="32"/>
      <c r="F170" s="32"/>
      <c r="G170" s="32"/>
      <c r="H170" s="42"/>
      <c r="I170" s="42"/>
      <c r="J170" s="32"/>
      <c r="K170" s="32"/>
      <c r="L170" s="154"/>
    </row>
    <row r="171" spans="1:12" ht="13.5" customHeight="1">
      <c r="A171" s="53"/>
      <c r="B171" s="54">
        <v>46</v>
      </c>
      <c r="C171" s="88" t="s">
        <v>34</v>
      </c>
      <c r="D171" s="32"/>
      <c r="E171" s="32"/>
      <c r="F171" s="32"/>
      <c r="G171" s="32"/>
      <c r="H171" s="42"/>
      <c r="I171" s="42"/>
      <c r="J171" s="32"/>
      <c r="K171" s="32"/>
      <c r="L171" s="154"/>
    </row>
    <row r="172" spans="1:12">
      <c r="A172" s="53"/>
      <c r="B172" s="90" t="s">
        <v>196</v>
      </c>
      <c r="C172" s="88" t="s">
        <v>32</v>
      </c>
      <c r="D172" s="32">
        <v>13155</v>
      </c>
      <c r="E172" s="32">
        <v>20068</v>
      </c>
      <c r="F172" s="32">
        <v>9468</v>
      </c>
      <c r="G172" s="32">
        <v>29042</v>
      </c>
      <c r="H172" s="32">
        <v>9468</v>
      </c>
      <c r="I172" s="32">
        <v>29042</v>
      </c>
      <c r="J172" s="32">
        <v>11000</v>
      </c>
      <c r="K172" s="32">
        <v>27673</v>
      </c>
      <c r="L172" s="32">
        <f>SUM(J172:K172)</f>
        <v>38673</v>
      </c>
    </row>
    <row r="173" spans="1:12">
      <c r="A173" s="53"/>
      <c r="B173" s="90" t="s">
        <v>197</v>
      </c>
      <c r="C173" s="88" t="s">
        <v>33</v>
      </c>
      <c r="D173" s="32">
        <v>149</v>
      </c>
      <c r="E173" s="32">
        <v>10</v>
      </c>
      <c r="F173" s="32">
        <v>100</v>
      </c>
      <c r="G173" s="32">
        <v>10</v>
      </c>
      <c r="H173" s="32">
        <v>100</v>
      </c>
      <c r="I173" s="32">
        <v>10</v>
      </c>
      <c r="J173" s="32">
        <v>100</v>
      </c>
      <c r="K173" s="32">
        <v>10</v>
      </c>
      <c r="L173" s="32">
        <f>SUM(J173:K173)</f>
        <v>110</v>
      </c>
    </row>
    <row r="174" spans="1:12">
      <c r="A174" s="53"/>
      <c r="B174" s="90" t="s">
        <v>198</v>
      </c>
      <c r="C174" s="88" t="s">
        <v>22</v>
      </c>
      <c r="D174" s="32">
        <v>1535</v>
      </c>
      <c r="E174" s="31">
        <v>0</v>
      </c>
      <c r="F174" s="32">
        <v>800</v>
      </c>
      <c r="G174" s="32">
        <v>9</v>
      </c>
      <c r="H174" s="32">
        <v>800</v>
      </c>
      <c r="I174" s="32">
        <v>9</v>
      </c>
      <c r="J174" s="32">
        <v>525</v>
      </c>
      <c r="K174" s="32">
        <v>9</v>
      </c>
      <c r="L174" s="32">
        <f>SUM(J174:K174)</f>
        <v>534</v>
      </c>
    </row>
    <row r="175" spans="1:12">
      <c r="A175" s="53"/>
      <c r="B175" s="90" t="s">
        <v>199</v>
      </c>
      <c r="C175" s="88" t="s">
        <v>65</v>
      </c>
      <c r="D175" s="31">
        <v>0</v>
      </c>
      <c r="E175" s="32">
        <v>95</v>
      </c>
      <c r="F175" s="32">
        <v>150</v>
      </c>
      <c r="G175" s="32">
        <v>100</v>
      </c>
      <c r="H175" s="32">
        <v>150</v>
      </c>
      <c r="I175" s="32">
        <v>100</v>
      </c>
      <c r="J175" s="32">
        <v>200</v>
      </c>
      <c r="K175" s="32">
        <v>100</v>
      </c>
      <c r="L175" s="32">
        <f>SUM(J175:K175)</f>
        <v>300</v>
      </c>
    </row>
    <row r="176" spans="1:12">
      <c r="A176" s="53" t="s">
        <v>12</v>
      </c>
      <c r="B176" s="54">
        <v>46</v>
      </c>
      <c r="C176" s="88" t="s">
        <v>34</v>
      </c>
      <c r="D176" s="25">
        <f t="shared" ref="D176:L176" si="31">SUM(D172:D175)</f>
        <v>14839</v>
      </c>
      <c r="E176" s="25">
        <f t="shared" si="31"/>
        <v>20173</v>
      </c>
      <c r="F176" s="25">
        <f t="shared" si="31"/>
        <v>10518</v>
      </c>
      <c r="G176" s="25">
        <f t="shared" si="31"/>
        <v>29161</v>
      </c>
      <c r="H176" s="207">
        <f t="shared" si="31"/>
        <v>10518</v>
      </c>
      <c r="I176" s="25">
        <f t="shared" si="31"/>
        <v>29161</v>
      </c>
      <c r="J176" s="25">
        <f t="shared" si="31"/>
        <v>11825</v>
      </c>
      <c r="K176" s="25">
        <f t="shared" si="31"/>
        <v>27792</v>
      </c>
      <c r="L176" s="25">
        <f t="shared" si="31"/>
        <v>39617</v>
      </c>
    </row>
    <row r="177" spans="1:12">
      <c r="A177" s="53"/>
      <c r="B177" s="90"/>
      <c r="C177" s="88"/>
      <c r="D177" s="32"/>
      <c r="E177" s="32"/>
      <c r="F177" s="32"/>
      <c r="G177" s="32"/>
      <c r="H177" s="42"/>
      <c r="I177" s="42"/>
      <c r="J177" s="32"/>
      <c r="K177" s="32"/>
      <c r="L177" s="154"/>
    </row>
    <row r="178" spans="1:12">
      <c r="A178" s="53"/>
      <c r="B178" s="54">
        <v>47</v>
      </c>
      <c r="C178" s="88" t="s">
        <v>35</v>
      </c>
      <c r="D178" s="32"/>
      <c r="E178" s="32"/>
      <c r="F178" s="32"/>
      <c r="G178" s="32"/>
      <c r="H178" s="42"/>
      <c r="I178" s="42"/>
      <c r="J178" s="32"/>
      <c r="K178" s="32"/>
      <c r="L178" s="154"/>
    </row>
    <row r="179" spans="1:12">
      <c r="A179" s="53"/>
      <c r="B179" s="90" t="s">
        <v>200</v>
      </c>
      <c r="C179" s="88" t="s">
        <v>32</v>
      </c>
      <c r="D179" s="32">
        <v>5141</v>
      </c>
      <c r="E179" s="32">
        <v>10693</v>
      </c>
      <c r="F179" s="32">
        <v>7406</v>
      </c>
      <c r="G179" s="32">
        <v>16092</v>
      </c>
      <c r="H179" s="32">
        <v>7406</v>
      </c>
      <c r="I179" s="32">
        <v>16092</v>
      </c>
      <c r="J179" s="32">
        <v>8000</v>
      </c>
      <c r="K179" s="32">
        <v>18361</v>
      </c>
      <c r="L179" s="32">
        <f>SUM(J179:K179)</f>
        <v>26361</v>
      </c>
    </row>
    <row r="180" spans="1:12">
      <c r="A180" s="53"/>
      <c r="B180" s="90" t="s">
        <v>201</v>
      </c>
      <c r="C180" s="88" t="s">
        <v>33</v>
      </c>
      <c r="D180" s="32">
        <v>51</v>
      </c>
      <c r="E180" s="32">
        <v>6</v>
      </c>
      <c r="F180" s="32">
        <v>100</v>
      </c>
      <c r="G180" s="32">
        <v>6</v>
      </c>
      <c r="H180" s="32">
        <v>100</v>
      </c>
      <c r="I180" s="32">
        <v>6</v>
      </c>
      <c r="J180" s="32">
        <v>100</v>
      </c>
      <c r="K180" s="32">
        <v>6</v>
      </c>
      <c r="L180" s="32">
        <f>SUM(J180:K180)</f>
        <v>106</v>
      </c>
    </row>
    <row r="181" spans="1:12">
      <c r="A181" s="53"/>
      <c r="B181" s="90" t="s">
        <v>202</v>
      </c>
      <c r="C181" s="88" t="s">
        <v>22</v>
      </c>
      <c r="D181" s="32">
        <v>1236</v>
      </c>
      <c r="E181" s="32">
        <v>50</v>
      </c>
      <c r="F181" s="32">
        <v>800</v>
      </c>
      <c r="G181" s="32">
        <v>50</v>
      </c>
      <c r="H181" s="32">
        <v>800</v>
      </c>
      <c r="I181" s="32">
        <v>50</v>
      </c>
      <c r="J181" s="32">
        <v>374</v>
      </c>
      <c r="K181" s="32">
        <v>50</v>
      </c>
      <c r="L181" s="32">
        <f>SUM(J181:K181)</f>
        <v>424</v>
      </c>
    </row>
    <row r="182" spans="1:12">
      <c r="A182" s="53"/>
      <c r="B182" s="90" t="s">
        <v>203</v>
      </c>
      <c r="C182" s="88" t="s">
        <v>64</v>
      </c>
      <c r="D182" s="40">
        <v>1</v>
      </c>
      <c r="E182" s="46">
        <v>0</v>
      </c>
      <c r="F182" s="32">
        <v>1</v>
      </c>
      <c r="G182" s="31">
        <v>0</v>
      </c>
      <c r="H182" s="32">
        <v>1</v>
      </c>
      <c r="I182" s="31">
        <v>0</v>
      </c>
      <c r="J182" s="31">
        <v>0</v>
      </c>
      <c r="K182" s="31">
        <v>0</v>
      </c>
      <c r="L182" s="31">
        <f>SUM(J182:K182)</f>
        <v>0</v>
      </c>
    </row>
    <row r="183" spans="1:12">
      <c r="A183" s="53"/>
      <c r="B183" s="90" t="s">
        <v>204</v>
      </c>
      <c r="C183" s="88" t="s">
        <v>65</v>
      </c>
      <c r="D183" s="32">
        <v>16</v>
      </c>
      <c r="E183" s="32">
        <v>34</v>
      </c>
      <c r="F183" s="32">
        <v>100</v>
      </c>
      <c r="G183" s="32">
        <v>34</v>
      </c>
      <c r="H183" s="32">
        <v>100</v>
      </c>
      <c r="I183" s="32">
        <v>34</v>
      </c>
      <c r="J183" s="32">
        <v>100</v>
      </c>
      <c r="K183" s="32">
        <v>34</v>
      </c>
      <c r="L183" s="32">
        <f>SUM(J183:K183)</f>
        <v>134</v>
      </c>
    </row>
    <row r="184" spans="1:12">
      <c r="A184" s="53" t="s">
        <v>12</v>
      </c>
      <c r="B184" s="54">
        <v>47</v>
      </c>
      <c r="C184" s="88" t="s">
        <v>35</v>
      </c>
      <c r="D184" s="25">
        <f t="shared" ref="D184:L184" si="32">SUM(D179:D183)</f>
        <v>6445</v>
      </c>
      <c r="E184" s="25">
        <f t="shared" si="32"/>
        <v>10783</v>
      </c>
      <c r="F184" s="25">
        <f t="shared" si="32"/>
        <v>8407</v>
      </c>
      <c r="G184" s="25">
        <f t="shared" si="32"/>
        <v>16182</v>
      </c>
      <c r="H184" s="25">
        <f t="shared" si="32"/>
        <v>8407</v>
      </c>
      <c r="I184" s="25">
        <f t="shared" si="32"/>
        <v>16182</v>
      </c>
      <c r="J184" s="25">
        <f t="shared" si="32"/>
        <v>8574</v>
      </c>
      <c r="K184" s="25">
        <f t="shared" si="32"/>
        <v>18451</v>
      </c>
      <c r="L184" s="25">
        <f t="shared" si="32"/>
        <v>27025</v>
      </c>
    </row>
    <row r="185" spans="1:12">
      <c r="A185" s="53"/>
      <c r="B185" s="90"/>
      <c r="C185" s="88"/>
      <c r="D185" s="32"/>
      <c r="E185" s="32"/>
      <c r="F185" s="32"/>
      <c r="G185" s="32"/>
      <c r="H185" s="42"/>
      <c r="I185" s="42"/>
      <c r="J185" s="32"/>
      <c r="K185" s="32"/>
      <c r="L185" s="154"/>
    </row>
    <row r="186" spans="1:12">
      <c r="A186" s="53"/>
      <c r="B186" s="54">
        <v>48</v>
      </c>
      <c r="C186" s="88" t="s">
        <v>36</v>
      </c>
      <c r="D186" s="32"/>
      <c r="E186" s="32"/>
      <c r="F186" s="32"/>
      <c r="G186" s="32"/>
      <c r="H186" s="42"/>
      <c r="I186" s="42"/>
      <c r="J186" s="32"/>
      <c r="K186" s="32"/>
      <c r="L186" s="154"/>
    </row>
    <row r="187" spans="1:12">
      <c r="A187" s="53"/>
      <c r="B187" s="90" t="s">
        <v>205</v>
      </c>
      <c r="C187" s="88" t="s">
        <v>32</v>
      </c>
      <c r="D187" s="32">
        <v>5423</v>
      </c>
      <c r="E187" s="32">
        <v>27195</v>
      </c>
      <c r="F187" s="32">
        <v>4398</v>
      </c>
      <c r="G187" s="32">
        <v>37697</v>
      </c>
      <c r="H187" s="32">
        <v>4398</v>
      </c>
      <c r="I187" s="32">
        <v>37697</v>
      </c>
      <c r="J187" s="32">
        <v>5000</v>
      </c>
      <c r="K187" s="32">
        <v>37065</v>
      </c>
      <c r="L187" s="32">
        <f>SUM(J187:K187)</f>
        <v>42065</v>
      </c>
    </row>
    <row r="188" spans="1:12">
      <c r="A188" s="53"/>
      <c r="B188" s="90" t="s">
        <v>206</v>
      </c>
      <c r="C188" s="88" t="s">
        <v>33</v>
      </c>
      <c r="D188" s="32">
        <v>50</v>
      </c>
      <c r="E188" s="32">
        <v>9</v>
      </c>
      <c r="F188" s="32">
        <v>100</v>
      </c>
      <c r="G188" s="32">
        <v>9</v>
      </c>
      <c r="H188" s="32">
        <v>100</v>
      </c>
      <c r="I188" s="32">
        <v>9</v>
      </c>
      <c r="J188" s="32">
        <v>100</v>
      </c>
      <c r="K188" s="32">
        <v>9</v>
      </c>
      <c r="L188" s="32">
        <f>SUM(J188:K188)</f>
        <v>109</v>
      </c>
    </row>
    <row r="189" spans="1:12">
      <c r="A189" s="91"/>
      <c r="B189" s="202" t="s">
        <v>207</v>
      </c>
      <c r="C189" s="93" t="s">
        <v>22</v>
      </c>
      <c r="D189" s="34">
        <v>1450</v>
      </c>
      <c r="E189" s="34">
        <v>84</v>
      </c>
      <c r="F189" s="34">
        <v>1000</v>
      </c>
      <c r="G189" s="34">
        <v>90</v>
      </c>
      <c r="H189" s="34">
        <v>1000</v>
      </c>
      <c r="I189" s="34">
        <v>90</v>
      </c>
      <c r="J189" s="34">
        <v>605</v>
      </c>
      <c r="K189" s="34">
        <v>90</v>
      </c>
      <c r="L189" s="34">
        <f>SUM(J189:K189)</f>
        <v>695</v>
      </c>
    </row>
    <row r="190" spans="1:12">
      <c r="A190" s="53"/>
      <c r="B190" s="90" t="s">
        <v>208</v>
      </c>
      <c r="C190" s="88" t="s">
        <v>64</v>
      </c>
      <c r="D190" s="32">
        <v>764</v>
      </c>
      <c r="E190" s="45">
        <v>0</v>
      </c>
      <c r="F190" s="32">
        <v>1</v>
      </c>
      <c r="G190" s="31">
        <v>0</v>
      </c>
      <c r="H190" s="32">
        <v>1</v>
      </c>
      <c r="I190" s="31">
        <v>0</v>
      </c>
      <c r="J190" s="31">
        <v>0</v>
      </c>
      <c r="K190" s="31">
        <v>0</v>
      </c>
      <c r="L190" s="31">
        <f>SUM(J190:K190)</f>
        <v>0</v>
      </c>
    </row>
    <row r="191" spans="1:12">
      <c r="A191" s="53"/>
      <c r="B191" s="90" t="s">
        <v>209</v>
      </c>
      <c r="C191" s="88" t="s">
        <v>65</v>
      </c>
      <c r="D191" s="31">
        <v>0</v>
      </c>
      <c r="E191" s="32">
        <v>68</v>
      </c>
      <c r="F191" s="32">
        <v>200</v>
      </c>
      <c r="G191" s="32">
        <v>68</v>
      </c>
      <c r="H191" s="32">
        <v>200</v>
      </c>
      <c r="I191" s="32">
        <v>68</v>
      </c>
      <c r="J191" s="32">
        <v>200</v>
      </c>
      <c r="K191" s="32">
        <v>68</v>
      </c>
      <c r="L191" s="32">
        <f>SUM(J191:K191)</f>
        <v>268</v>
      </c>
    </row>
    <row r="192" spans="1:12">
      <c r="A192" s="53" t="s">
        <v>12</v>
      </c>
      <c r="B192" s="54">
        <v>48</v>
      </c>
      <c r="C192" s="88" t="s">
        <v>36</v>
      </c>
      <c r="D192" s="25">
        <f t="shared" ref="D192:L192" si="33">SUM(D187:D191)</f>
        <v>7687</v>
      </c>
      <c r="E192" s="25">
        <f t="shared" si="33"/>
        <v>27356</v>
      </c>
      <c r="F192" s="25">
        <f t="shared" si="33"/>
        <v>5699</v>
      </c>
      <c r="G192" s="25">
        <f t="shared" si="33"/>
        <v>37864</v>
      </c>
      <c r="H192" s="25">
        <f t="shared" si="33"/>
        <v>5699</v>
      </c>
      <c r="I192" s="25">
        <f t="shared" si="33"/>
        <v>37864</v>
      </c>
      <c r="J192" s="25">
        <f t="shared" si="33"/>
        <v>5905</v>
      </c>
      <c r="K192" s="25">
        <f t="shared" si="33"/>
        <v>37232</v>
      </c>
      <c r="L192" s="25">
        <f t="shared" si="33"/>
        <v>43137</v>
      </c>
    </row>
    <row r="193" spans="1:12" ht="25.5">
      <c r="A193" s="53" t="s">
        <v>12</v>
      </c>
      <c r="B193" s="54">
        <v>58</v>
      </c>
      <c r="C193" s="88" t="s">
        <v>63</v>
      </c>
      <c r="D193" s="34">
        <f t="shared" ref="D193:L193" si="34">D192+D184+D176+D169</f>
        <v>44882</v>
      </c>
      <c r="E193" s="34">
        <f t="shared" si="34"/>
        <v>85350</v>
      </c>
      <c r="F193" s="34">
        <f t="shared" si="34"/>
        <v>55328</v>
      </c>
      <c r="G193" s="34">
        <f t="shared" si="34"/>
        <v>109652</v>
      </c>
      <c r="H193" s="34">
        <f t="shared" si="34"/>
        <v>55328</v>
      </c>
      <c r="I193" s="34">
        <f t="shared" si="34"/>
        <v>109652</v>
      </c>
      <c r="J193" s="34">
        <f t="shared" si="34"/>
        <v>57470</v>
      </c>
      <c r="K193" s="34">
        <f t="shared" si="34"/>
        <v>112868</v>
      </c>
      <c r="L193" s="34">
        <f t="shared" si="34"/>
        <v>170338</v>
      </c>
    </row>
    <row r="194" spans="1:12">
      <c r="A194" s="53" t="s">
        <v>12</v>
      </c>
      <c r="B194" s="95">
        <v>2.0009999999999999</v>
      </c>
      <c r="C194" s="86" t="s">
        <v>62</v>
      </c>
      <c r="D194" s="34">
        <f t="shared" ref="D194:L194" si="35">D193</f>
        <v>44882</v>
      </c>
      <c r="E194" s="34">
        <f t="shared" si="35"/>
        <v>85350</v>
      </c>
      <c r="F194" s="34">
        <f t="shared" si="35"/>
        <v>55328</v>
      </c>
      <c r="G194" s="34">
        <f t="shared" si="35"/>
        <v>109652</v>
      </c>
      <c r="H194" s="34">
        <f t="shared" si="35"/>
        <v>55328</v>
      </c>
      <c r="I194" s="34">
        <f t="shared" si="35"/>
        <v>109652</v>
      </c>
      <c r="J194" s="34">
        <f t="shared" si="35"/>
        <v>57470</v>
      </c>
      <c r="K194" s="34">
        <f t="shared" si="35"/>
        <v>112868</v>
      </c>
      <c r="L194" s="34">
        <f t="shared" si="35"/>
        <v>170338</v>
      </c>
    </row>
    <row r="195" spans="1:12">
      <c r="A195" s="53"/>
      <c r="B195" s="96"/>
      <c r="C195" s="86"/>
      <c r="D195" s="44"/>
      <c r="E195" s="44"/>
      <c r="F195" s="44"/>
      <c r="G195" s="44"/>
      <c r="H195" s="126"/>
      <c r="I195" s="126"/>
      <c r="J195" s="44"/>
      <c r="K195" s="44"/>
      <c r="L195" s="158"/>
    </row>
    <row r="196" spans="1:12">
      <c r="A196" s="53"/>
      <c r="B196" s="95">
        <v>2.052</v>
      </c>
      <c r="C196" s="86" t="s">
        <v>20</v>
      </c>
      <c r="D196" s="29"/>
      <c r="E196" s="29"/>
      <c r="F196" s="29"/>
      <c r="G196" s="29"/>
      <c r="H196" s="42"/>
      <c r="I196" s="42"/>
      <c r="J196" s="29"/>
      <c r="K196" s="29"/>
      <c r="L196" s="153"/>
    </row>
    <row r="197" spans="1:12">
      <c r="A197" s="53"/>
      <c r="B197" s="90" t="s">
        <v>66</v>
      </c>
      <c r="C197" s="60" t="s">
        <v>67</v>
      </c>
      <c r="D197" s="34">
        <v>8500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f>SUM(J197:K197)</f>
        <v>0</v>
      </c>
    </row>
    <row r="198" spans="1:12">
      <c r="A198" s="53" t="s">
        <v>12</v>
      </c>
      <c r="B198" s="95">
        <v>2.052</v>
      </c>
      <c r="C198" s="86" t="s">
        <v>20</v>
      </c>
      <c r="D198" s="25">
        <f t="shared" ref="D198:L198" si="36">D197</f>
        <v>8500</v>
      </c>
      <c r="E198" s="24">
        <f t="shared" si="36"/>
        <v>0</v>
      </c>
      <c r="F198" s="24">
        <f t="shared" si="36"/>
        <v>0</v>
      </c>
      <c r="G198" s="24">
        <f t="shared" si="36"/>
        <v>0</v>
      </c>
      <c r="H198" s="24">
        <f t="shared" si="36"/>
        <v>0</v>
      </c>
      <c r="I198" s="24">
        <f t="shared" si="36"/>
        <v>0</v>
      </c>
      <c r="J198" s="24">
        <f t="shared" si="36"/>
        <v>0</v>
      </c>
      <c r="K198" s="24">
        <f t="shared" si="36"/>
        <v>0</v>
      </c>
      <c r="L198" s="24">
        <f t="shared" si="36"/>
        <v>0</v>
      </c>
    </row>
    <row r="199" spans="1:12">
      <c r="A199" s="53"/>
      <c r="B199" s="97"/>
      <c r="C199" s="86"/>
      <c r="D199" s="29"/>
      <c r="E199" s="29"/>
      <c r="F199" s="29"/>
      <c r="G199" s="29"/>
      <c r="H199" s="42"/>
      <c r="I199" s="42"/>
      <c r="J199" s="29"/>
      <c r="K199" s="29"/>
      <c r="L199" s="153"/>
    </row>
    <row r="200" spans="1:12">
      <c r="A200" s="53"/>
      <c r="B200" s="95">
        <v>2.1040000000000001</v>
      </c>
      <c r="C200" s="86" t="s">
        <v>30</v>
      </c>
      <c r="D200" s="38"/>
      <c r="E200" s="38"/>
      <c r="F200" s="38"/>
      <c r="G200" s="38"/>
      <c r="H200" s="124"/>
      <c r="I200" s="124"/>
      <c r="J200" s="38"/>
      <c r="K200" s="38"/>
      <c r="L200" s="157"/>
    </row>
    <row r="201" spans="1:12">
      <c r="A201" s="53"/>
      <c r="B201" s="54">
        <v>64</v>
      </c>
      <c r="C201" s="75" t="s">
        <v>68</v>
      </c>
      <c r="D201" s="38"/>
      <c r="E201" s="38"/>
      <c r="F201" s="38"/>
      <c r="G201" s="38"/>
      <c r="H201" s="124"/>
      <c r="I201" s="124"/>
      <c r="J201" s="38"/>
      <c r="K201" s="38"/>
      <c r="L201" s="157"/>
    </row>
    <row r="202" spans="1:12">
      <c r="A202" s="53"/>
      <c r="B202" s="54">
        <v>45</v>
      </c>
      <c r="C202" s="88" t="s">
        <v>31</v>
      </c>
      <c r="D202" s="38"/>
      <c r="E202" s="38"/>
      <c r="F202" s="38"/>
      <c r="G202" s="38"/>
      <c r="H202" s="124"/>
      <c r="I202" s="124"/>
      <c r="J202" s="38"/>
      <c r="K202" s="38"/>
      <c r="L202" s="157"/>
    </row>
    <row r="203" spans="1:12">
      <c r="A203" s="53"/>
      <c r="B203" s="90" t="s">
        <v>69</v>
      </c>
      <c r="C203" s="88" t="s">
        <v>32</v>
      </c>
      <c r="D203" s="32">
        <v>95553</v>
      </c>
      <c r="E203" s="32">
        <v>899801</v>
      </c>
      <c r="F203" s="32">
        <v>371578</v>
      </c>
      <c r="G203" s="32">
        <v>619005</v>
      </c>
      <c r="H203" s="164">
        <v>371578</v>
      </c>
      <c r="I203" s="164">
        <v>619005</v>
      </c>
      <c r="J203" s="32">
        <v>420000</v>
      </c>
      <c r="K203" s="32">
        <f>867104-5175</f>
        <v>861929</v>
      </c>
      <c r="L203" s="32">
        <f>SUM(J203:K203)</f>
        <v>1281929</v>
      </c>
    </row>
    <row r="204" spans="1:12">
      <c r="A204" s="53"/>
      <c r="B204" s="90" t="s">
        <v>70</v>
      </c>
      <c r="C204" s="88" t="s">
        <v>33</v>
      </c>
      <c r="D204" s="23">
        <v>315</v>
      </c>
      <c r="E204" s="23">
        <v>96</v>
      </c>
      <c r="F204" s="23">
        <v>100</v>
      </c>
      <c r="G204" s="23">
        <v>100</v>
      </c>
      <c r="H204" s="201">
        <v>100</v>
      </c>
      <c r="I204" s="201">
        <v>100</v>
      </c>
      <c r="J204" s="23">
        <v>150</v>
      </c>
      <c r="K204" s="23">
        <v>100</v>
      </c>
      <c r="L204" s="23">
        <f>SUM(J204:K204)</f>
        <v>250</v>
      </c>
    </row>
    <row r="205" spans="1:12">
      <c r="A205" s="53" t="s">
        <v>12</v>
      </c>
      <c r="B205" s="54">
        <v>45</v>
      </c>
      <c r="C205" s="88" t="s">
        <v>31</v>
      </c>
      <c r="D205" s="25">
        <f t="shared" ref="D205:L205" si="37">SUM(D203:D204)</f>
        <v>95868</v>
      </c>
      <c r="E205" s="25">
        <f t="shared" si="37"/>
        <v>899897</v>
      </c>
      <c r="F205" s="25">
        <f t="shared" si="37"/>
        <v>371678</v>
      </c>
      <c r="G205" s="25">
        <f t="shared" si="37"/>
        <v>619105</v>
      </c>
      <c r="H205" s="25">
        <f t="shared" si="37"/>
        <v>371678</v>
      </c>
      <c r="I205" s="25">
        <f t="shared" si="37"/>
        <v>619105</v>
      </c>
      <c r="J205" s="25">
        <f t="shared" si="37"/>
        <v>420150</v>
      </c>
      <c r="K205" s="25">
        <f t="shared" si="37"/>
        <v>862029</v>
      </c>
      <c r="L205" s="25">
        <f t="shared" si="37"/>
        <v>1282179</v>
      </c>
    </row>
    <row r="206" spans="1:12" ht="10.5" customHeight="1">
      <c r="A206" s="53"/>
      <c r="B206" s="54"/>
      <c r="C206" s="88"/>
      <c r="D206" s="29"/>
      <c r="E206" s="29"/>
      <c r="F206" s="29"/>
      <c r="G206" s="29"/>
      <c r="H206" s="42"/>
      <c r="I206" s="42"/>
      <c r="J206" s="29"/>
      <c r="K206" s="29"/>
      <c r="L206" s="153"/>
    </row>
    <row r="207" spans="1:12">
      <c r="A207" s="53"/>
      <c r="B207" s="54">
        <v>46</v>
      </c>
      <c r="C207" s="88" t="s">
        <v>34</v>
      </c>
      <c r="D207" s="36"/>
      <c r="E207" s="36"/>
      <c r="F207" s="36"/>
      <c r="G207" s="36"/>
      <c r="H207" s="122"/>
      <c r="I207" s="122"/>
      <c r="J207" s="36"/>
      <c r="K207" s="36"/>
      <c r="L207" s="155"/>
    </row>
    <row r="208" spans="1:12">
      <c r="A208" s="53"/>
      <c r="B208" s="90" t="s">
        <v>71</v>
      </c>
      <c r="C208" s="88" t="s">
        <v>32</v>
      </c>
      <c r="D208" s="23">
        <v>31680</v>
      </c>
      <c r="E208" s="23">
        <v>459638</v>
      </c>
      <c r="F208" s="23">
        <v>80009</v>
      </c>
      <c r="G208" s="23">
        <v>445916</v>
      </c>
      <c r="H208" s="201">
        <v>80009</v>
      </c>
      <c r="I208" s="201">
        <v>445916</v>
      </c>
      <c r="J208" s="23">
        <v>110000</v>
      </c>
      <c r="K208" s="23">
        <f>538316-3156</f>
        <v>535160</v>
      </c>
      <c r="L208" s="23">
        <f>SUM(J208:K208)</f>
        <v>645160</v>
      </c>
    </row>
    <row r="209" spans="1:12">
      <c r="A209" s="53"/>
      <c r="B209" s="90" t="s">
        <v>72</v>
      </c>
      <c r="C209" s="88" t="s">
        <v>33</v>
      </c>
      <c r="D209" s="23">
        <v>253</v>
      </c>
      <c r="E209" s="23">
        <v>56</v>
      </c>
      <c r="F209" s="23">
        <v>100</v>
      </c>
      <c r="G209" s="23">
        <v>56</v>
      </c>
      <c r="H209" s="201">
        <v>100</v>
      </c>
      <c r="I209" s="201">
        <v>56</v>
      </c>
      <c r="J209" s="23">
        <v>150</v>
      </c>
      <c r="K209" s="23">
        <v>56</v>
      </c>
      <c r="L209" s="23">
        <f>SUM(J209:K209)</f>
        <v>206</v>
      </c>
    </row>
    <row r="210" spans="1:12">
      <c r="A210" s="53" t="s">
        <v>12</v>
      </c>
      <c r="B210" s="54">
        <v>46</v>
      </c>
      <c r="C210" s="88" t="s">
        <v>34</v>
      </c>
      <c r="D210" s="25">
        <f t="shared" ref="D210:L210" si="38">SUM(D208:D209)</f>
        <v>31933</v>
      </c>
      <c r="E210" s="25">
        <f t="shared" si="38"/>
        <v>459694</v>
      </c>
      <c r="F210" s="25">
        <f t="shared" si="38"/>
        <v>80109</v>
      </c>
      <c r="G210" s="25">
        <f t="shared" si="38"/>
        <v>445972</v>
      </c>
      <c r="H210" s="25">
        <f t="shared" si="38"/>
        <v>80109</v>
      </c>
      <c r="I210" s="25">
        <f t="shared" si="38"/>
        <v>445972</v>
      </c>
      <c r="J210" s="25">
        <f t="shared" si="38"/>
        <v>110150</v>
      </c>
      <c r="K210" s="25">
        <f t="shared" si="38"/>
        <v>535216</v>
      </c>
      <c r="L210" s="25">
        <f t="shared" si="38"/>
        <v>645366</v>
      </c>
    </row>
    <row r="211" spans="1:12" ht="12" customHeight="1">
      <c r="A211" s="53"/>
      <c r="B211" s="54"/>
      <c r="C211" s="88"/>
      <c r="D211" s="32"/>
      <c r="E211" s="32"/>
      <c r="F211" s="32"/>
      <c r="G211" s="32"/>
      <c r="H211" s="32"/>
      <c r="I211" s="32"/>
      <c r="J211" s="32"/>
      <c r="K211" s="32"/>
      <c r="L211" s="32"/>
    </row>
    <row r="212" spans="1:12">
      <c r="A212" s="53"/>
      <c r="B212" s="54">
        <v>47</v>
      </c>
      <c r="C212" s="88" t="s">
        <v>35</v>
      </c>
      <c r="D212" s="36"/>
      <c r="E212" s="36"/>
      <c r="F212" s="36"/>
      <c r="G212" s="36"/>
      <c r="H212" s="122"/>
      <c r="I212" s="122"/>
      <c r="J212" s="36"/>
      <c r="K212" s="36"/>
      <c r="L212" s="155"/>
    </row>
    <row r="213" spans="1:12">
      <c r="A213" s="53"/>
      <c r="B213" s="90" t="s">
        <v>73</v>
      </c>
      <c r="C213" s="88" t="s">
        <v>32</v>
      </c>
      <c r="D213" s="32">
        <v>36456</v>
      </c>
      <c r="E213" s="32">
        <v>118252</v>
      </c>
      <c r="F213" s="32">
        <v>48746</v>
      </c>
      <c r="G213" s="32">
        <v>146755</v>
      </c>
      <c r="H213" s="164">
        <v>48746</v>
      </c>
      <c r="I213" s="164">
        <v>146755</v>
      </c>
      <c r="J213" s="32">
        <v>50000</v>
      </c>
      <c r="K213" s="32">
        <f>162903-610</f>
        <v>162293</v>
      </c>
      <c r="L213" s="32">
        <f>SUM(J213:K213)</f>
        <v>212293</v>
      </c>
    </row>
    <row r="214" spans="1:12">
      <c r="A214" s="53"/>
      <c r="B214" s="90" t="s">
        <v>74</v>
      </c>
      <c r="C214" s="88" t="s">
        <v>33</v>
      </c>
      <c r="D214" s="32">
        <v>251</v>
      </c>
      <c r="E214" s="32">
        <v>32</v>
      </c>
      <c r="F214" s="32">
        <v>100</v>
      </c>
      <c r="G214" s="32">
        <v>32</v>
      </c>
      <c r="H214" s="164">
        <v>100</v>
      </c>
      <c r="I214" s="164">
        <v>32</v>
      </c>
      <c r="J214" s="32">
        <v>107</v>
      </c>
      <c r="K214" s="32">
        <v>32</v>
      </c>
      <c r="L214" s="32">
        <f>SUM(J214:K214)</f>
        <v>139</v>
      </c>
    </row>
    <row r="215" spans="1:12">
      <c r="A215" s="53" t="s">
        <v>12</v>
      </c>
      <c r="B215" s="54">
        <v>47</v>
      </c>
      <c r="C215" s="88" t="s">
        <v>35</v>
      </c>
      <c r="D215" s="25">
        <f t="shared" ref="D215:L215" si="39">SUM(D213:D214)</f>
        <v>36707</v>
      </c>
      <c r="E215" s="25">
        <f t="shared" si="39"/>
        <v>118284</v>
      </c>
      <c r="F215" s="25">
        <f t="shared" si="39"/>
        <v>48846</v>
      </c>
      <c r="G215" s="25">
        <f t="shared" si="39"/>
        <v>146787</v>
      </c>
      <c r="H215" s="25">
        <f t="shared" si="39"/>
        <v>48846</v>
      </c>
      <c r="I215" s="25">
        <f t="shared" si="39"/>
        <v>146787</v>
      </c>
      <c r="J215" s="25">
        <f t="shared" si="39"/>
        <v>50107</v>
      </c>
      <c r="K215" s="25">
        <f t="shared" si="39"/>
        <v>162325</v>
      </c>
      <c r="L215" s="25">
        <f t="shared" si="39"/>
        <v>212432</v>
      </c>
    </row>
    <row r="216" spans="1:12" ht="12" customHeight="1">
      <c r="A216" s="53"/>
      <c r="B216" s="54"/>
      <c r="C216" s="88"/>
      <c r="D216" s="29"/>
      <c r="E216" s="29"/>
      <c r="F216" s="29"/>
      <c r="G216" s="29"/>
      <c r="H216" s="42"/>
      <c r="I216" s="42"/>
      <c r="J216" s="29"/>
      <c r="K216" s="29"/>
      <c r="L216" s="153"/>
    </row>
    <row r="217" spans="1:12">
      <c r="A217" s="53"/>
      <c r="B217" s="54">
        <v>48</v>
      </c>
      <c r="C217" s="88" t="s">
        <v>36</v>
      </c>
      <c r="D217" s="36"/>
      <c r="E217" s="36"/>
      <c r="F217" s="36"/>
      <c r="G217" s="36"/>
      <c r="H217" s="122"/>
      <c r="I217" s="122"/>
      <c r="J217" s="36"/>
      <c r="K217" s="36"/>
      <c r="L217" s="155"/>
    </row>
    <row r="218" spans="1:12">
      <c r="A218" s="53"/>
      <c r="B218" s="90" t="s">
        <v>75</v>
      </c>
      <c r="C218" s="88" t="s">
        <v>32</v>
      </c>
      <c r="D218" s="23">
        <v>52709</v>
      </c>
      <c r="E218" s="23">
        <v>476043</v>
      </c>
      <c r="F218" s="23">
        <v>154423</v>
      </c>
      <c r="G218" s="23">
        <v>520064</v>
      </c>
      <c r="H218" s="201">
        <v>154423</v>
      </c>
      <c r="I218" s="201">
        <v>520064</v>
      </c>
      <c r="J218" s="23">
        <v>130000</v>
      </c>
      <c r="K218" s="23">
        <f>601697-625</f>
        <v>601072</v>
      </c>
      <c r="L218" s="23">
        <f>SUM(J218:K218)</f>
        <v>731072</v>
      </c>
    </row>
    <row r="219" spans="1:12">
      <c r="A219" s="53"/>
      <c r="B219" s="90" t="s">
        <v>76</v>
      </c>
      <c r="C219" s="88" t="s">
        <v>33</v>
      </c>
      <c r="D219" s="23">
        <v>246</v>
      </c>
      <c r="E219" s="23">
        <v>51</v>
      </c>
      <c r="F219" s="23">
        <v>100</v>
      </c>
      <c r="G219" s="23">
        <v>56</v>
      </c>
      <c r="H219" s="201">
        <v>100</v>
      </c>
      <c r="I219" s="201">
        <v>56</v>
      </c>
      <c r="J219" s="23">
        <v>150</v>
      </c>
      <c r="K219" s="23">
        <v>56</v>
      </c>
      <c r="L219" s="23">
        <f>SUM(J219:K219)</f>
        <v>206</v>
      </c>
    </row>
    <row r="220" spans="1:12">
      <c r="A220" s="53" t="s">
        <v>12</v>
      </c>
      <c r="B220" s="54">
        <v>48</v>
      </c>
      <c r="C220" s="88" t="s">
        <v>36</v>
      </c>
      <c r="D220" s="25">
        <f t="shared" ref="D220:L220" si="40">SUM(D218:D219)</f>
        <v>52955</v>
      </c>
      <c r="E220" s="25">
        <f t="shared" si="40"/>
        <v>476094</v>
      </c>
      <c r="F220" s="25">
        <f t="shared" si="40"/>
        <v>154523</v>
      </c>
      <c r="G220" s="25">
        <f t="shared" si="40"/>
        <v>520120</v>
      </c>
      <c r="H220" s="25">
        <f t="shared" si="40"/>
        <v>154523</v>
      </c>
      <c r="I220" s="25">
        <f t="shared" si="40"/>
        <v>520120</v>
      </c>
      <c r="J220" s="25">
        <f t="shared" si="40"/>
        <v>130150</v>
      </c>
      <c r="K220" s="25">
        <f t="shared" si="40"/>
        <v>601128</v>
      </c>
      <c r="L220" s="25">
        <f t="shared" si="40"/>
        <v>731278</v>
      </c>
    </row>
    <row r="221" spans="1:12">
      <c r="A221" s="53" t="s">
        <v>12</v>
      </c>
      <c r="B221" s="54">
        <v>64</v>
      </c>
      <c r="C221" s="75" t="s">
        <v>68</v>
      </c>
      <c r="D221" s="25">
        <f t="shared" ref="D221:L221" si="41">D220+D215+D210+D205</f>
        <v>217463</v>
      </c>
      <c r="E221" s="25">
        <f t="shared" si="41"/>
        <v>1953969</v>
      </c>
      <c r="F221" s="25">
        <f t="shared" si="41"/>
        <v>655156</v>
      </c>
      <c r="G221" s="25">
        <f t="shared" si="41"/>
        <v>1731984</v>
      </c>
      <c r="H221" s="25">
        <f t="shared" si="41"/>
        <v>655156</v>
      </c>
      <c r="I221" s="25">
        <f t="shared" si="41"/>
        <v>1731984</v>
      </c>
      <c r="J221" s="25">
        <f t="shared" si="41"/>
        <v>710557</v>
      </c>
      <c r="K221" s="25">
        <f t="shared" si="41"/>
        <v>2160698</v>
      </c>
      <c r="L221" s="25">
        <f t="shared" si="41"/>
        <v>2871255</v>
      </c>
    </row>
    <row r="222" spans="1:12">
      <c r="A222" s="91" t="s">
        <v>12</v>
      </c>
      <c r="B222" s="101">
        <v>2.1040000000000001</v>
      </c>
      <c r="C222" s="100" t="s">
        <v>30</v>
      </c>
      <c r="D222" s="25">
        <f t="shared" ref="D222:L222" si="42">+D221</f>
        <v>217463</v>
      </c>
      <c r="E222" s="25">
        <f t="shared" si="42"/>
        <v>1953969</v>
      </c>
      <c r="F222" s="25">
        <f t="shared" si="42"/>
        <v>655156</v>
      </c>
      <c r="G222" s="25">
        <f t="shared" si="42"/>
        <v>1731984</v>
      </c>
      <c r="H222" s="25">
        <f t="shared" si="42"/>
        <v>655156</v>
      </c>
      <c r="I222" s="25">
        <f t="shared" si="42"/>
        <v>1731984</v>
      </c>
      <c r="J222" s="25">
        <f t="shared" si="42"/>
        <v>710557</v>
      </c>
      <c r="K222" s="25">
        <f t="shared" si="42"/>
        <v>2160698</v>
      </c>
      <c r="L222" s="25">
        <f t="shared" si="42"/>
        <v>2871255</v>
      </c>
    </row>
    <row r="223" spans="1:12" ht="0.75" customHeight="1">
      <c r="A223" s="53"/>
      <c r="B223" s="95"/>
      <c r="C223" s="86"/>
      <c r="D223" s="29"/>
      <c r="E223" s="29"/>
      <c r="F223" s="29"/>
      <c r="G223" s="29"/>
      <c r="H223" s="42"/>
      <c r="I223" s="42"/>
      <c r="J223" s="29"/>
      <c r="K223" s="29"/>
      <c r="L223" s="153"/>
    </row>
    <row r="224" spans="1:12">
      <c r="A224" s="53"/>
      <c r="B224" s="95">
        <v>2.1059999999999999</v>
      </c>
      <c r="C224" s="86" t="s">
        <v>54</v>
      </c>
      <c r="D224" s="29"/>
      <c r="E224" s="29"/>
      <c r="F224" s="29"/>
      <c r="G224" s="29"/>
      <c r="H224" s="42"/>
      <c r="I224" s="42"/>
      <c r="J224" s="29"/>
      <c r="K224" s="29"/>
      <c r="L224" s="153"/>
    </row>
    <row r="225" spans="1:12">
      <c r="A225" s="53"/>
      <c r="B225" s="90" t="s">
        <v>77</v>
      </c>
      <c r="C225" s="60" t="s">
        <v>53</v>
      </c>
      <c r="D225" s="34">
        <v>30000</v>
      </c>
      <c r="E225" s="33">
        <v>0</v>
      </c>
      <c r="F225" s="34">
        <v>10000</v>
      </c>
      <c r="G225" s="33">
        <v>0</v>
      </c>
      <c r="H225" s="203">
        <v>10000</v>
      </c>
      <c r="I225" s="33">
        <v>0</v>
      </c>
      <c r="J225" s="34">
        <v>10000</v>
      </c>
      <c r="K225" s="33">
        <v>0</v>
      </c>
      <c r="L225" s="34">
        <f>SUM(J225:K225)</f>
        <v>10000</v>
      </c>
    </row>
    <row r="226" spans="1:12">
      <c r="A226" s="53" t="s">
        <v>12</v>
      </c>
      <c r="B226" s="95">
        <v>2.1059999999999999</v>
      </c>
      <c r="C226" s="86" t="s">
        <v>54</v>
      </c>
      <c r="D226" s="25">
        <f t="shared" ref="D226:L226" si="43">D225</f>
        <v>30000</v>
      </c>
      <c r="E226" s="24">
        <f t="shared" si="43"/>
        <v>0</v>
      </c>
      <c r="F226" s="25">
        <f t="shared" si="43"/>
        <v>10000</v>
      </c>
      <c r="G226" s="24">
        <f t="shared" si="43"/>
        <v>0</v>
      </c>
      <c r="H226" s="25">
        <f t="shared" si="43"/>
        <v>10000</v>
      </c>
      <c r="I226" s="24">
        <f t="shared" si="43"/>
        <v>0</v>
      </c>
      <c r="J226" s="25">
        <f t="shared" si="43"/>
        <v>10000</v>
      </c>
      <c r="K226" s="24">
        <f t="shared" si="43"/>
        <v>0</v>
      </c>
      <c r="L226" s="25">
        <f t="shared" si="43"/>
        <v>10000</v>
      </c>
    </row>
    <row r="227" spans="1:12" ht="11.1" customHeight="1">
      <c r="A227" s="53"/>
      <c r="B227" s="85"/>
      <c r="C227" s="86"/>
      <c r="D227" s="29"/>
      <c r="E227" s="29"/>
      <c r="F227" s="29"/>
      <c r="G227" s="29"/>
      <c r="H227" s="42"/>
      <c r="I227" s="42"/>
      <c r="J227" s="29"/>
      <c r="K227" s="29"/>
      <c r="L227" s="153"/>
    </row>
    <row r="228" spans="1:12">
      <c r="A228" s="53"/>
      <c r="B228" s="95">
        <v>2.1070000000000002</v>
      </c>
      <c r="C228" s="86" t="s">
        <v>78</v>
      </c>
      <c r="D228" s="36"/>
      <c r="E228" s="36"/>
      <c r="F228" s="36"/>
      <c r="G228" s="36"/>
      <c r="H228" s="122"/>
      <c r="I228" s="122"/>
      <c r="J228" s="36"/>
      <c r="K228" s="36"/>
      <c r="L228" s="155"/>
    </row>
    <row r="229" spans="1:12" ht="25.5">
      <c r="A229" s="53"/>
      <c r="B229" s="90" t="s">
        <v>229</v>
      </c>
      <c r="C229" s="88" t="s">
        <v>246</v>
      </c>
      <c r="D229" s="23">
        <v>5000</v>
      </c>
      <c r="E229" s="22">
        <v>0</v>
      </c>
      <c r="F229" s="23">
        <v>4000</v>
      </c>
      <c r="G229" s="22">
        <v>0</v>
      </c>
      <c r="H229" s="23">
        <v>4000</v>
      </c>
      <c r="I229" s="22">
        <v>0</v>
      </c>
      <c r="J229" s="23">
        <v>4000</v>
      </c>
      <c r="K229" s="22">
        <v>0</v>
      </c>
      <c r="L229" s="23">
        <f>SUM(J229:K229)</f>
        <v>4000</v>
      </c>
    </row>
    <row r="230" spans="1:12">
      <c r="A230" s="53" t="s">
        <v>12</v>
      </c>
      <c r="B230" s="95">
        <v>2.1070000000000002</v>
      </c>
      <c r="C230" s="86" t="s">
        <v>78</v>
      </c>
      <c r="D230" s="25">
        <f t="shared" ref="D230:L230" si="44">SUM(D229:D229)</f>
        <v>5000</v>
      </c>
      <c r="E230" s="24">
        <f t="shared" si="44"/>
        <v>0</v>
      </c>
      <c r="F230" s="25">
        <f t="shared" si="44"/>
        <v>4000</v>
      </c>
      <c r="G230" s="24">
        <f t="shared" si="44"/>
        <v>0</v>
      </c>
      <c r="H230" s="25">
        <f t="shared" si="44"/>
        <v>4000</v>
      </c>
      <c r="I230" s="24">
        <f t="shared" si="44"/>
        <v>0</v>
      </c>
      <c r="J230" s="25">
        <f t="shared" si="44"/>
        <v>4000</v>
      </c>
      <c r="K230" s="24">
        <f t="shared" si="44"/>
        <v>0</v>
      </c>
      <c r="L230" s="25">
        <f t="shared" si="44"/>
        <v>4000</v>
      </c>
    </row>
    <row r="231" spans="1:12" ht="11.1" customHeight="1">
      <c r="A231" s="53"/>
      <c r="B231" s="85"/>
      <c r="C231" s="86"/>
      <c r="D231" s="29"/>
      <c r="E231" s="29"/>
      <c r="F231" s="29"/>
      <c r="G231" s="29"/>
      <c r="H231" s="42"/>
      <c r="I231" s="42"/>
      <c r="J231" s="29"/>
      <c r="K231" s="29"/>
      <c r="L231" s="153"/>
    </row>
    <row r="232" spans="1:12">
      <c r="A232" s="53"/>
      <c r="B232" s="95">
        <v>2.109</v>
      </c>
      <c r="C232" s="86" t="s">
        <v>79</v>
      </c>
      <c r="D232" s="36"/>
      <c r="E232" s="36"/>
      <c r="F232" s="36"/>
      <c r="G232" s="36"/>
      <c r="H232" s="122"/>
      <c r="I232" s="122"/>
      <c r="J232" s="36"/>
      <c r="K232" s="36"/>
      <c r="L232" s="155"/>
    </row>
    <row r="233" spans="1:12">
      <c r="A233" s="53"/>
      <c r="B233" s="54">
        <v>24</v>
      </c>
      <c r="C233" s="88" t="s">
        <v>356</v>
      </c>
      <c r="D233" s="29"/>
      <c r="E233" s="29"/>
      <c r="F233" s="29"/>
      <c r="G233" s="29"/>
      <c r="H233" s="42"/>
      <c r="I233" s="42"/>
      <c r="J233" s="29"/>
      <c r="K233" s="29"/>
      <c r="L233" s="153"/>
    </row>
    <row r="234" spans="1:12" ht="26.45" customHeight="1">
      <c r="A234" s="53"/>
      <c r="B234" s="54" t="s">
        <v>375</v>
      </c>
      <c r="C234" s="88" t="s">
        <v>378</v>
      </c>
      <c r="D234" s="31">
        <v>0</v>
      </c>
      <c r="E234" s="31">
        <v>0</v>
      </c>
      <c r="F234" s="31">
        <v>0</v>
      </c>
      <c r="G234" s="31">
        <v>0</v>
      </c>
      <c r="H234" s="31">
        <v>0</v>
      </c>
      <c r="I234" s="31">
        <v>0</v>
      </c>
      <c r="J234" s="29">
        <v>67827</v>
      </c>
      <c r="K234" s="31">
        <v>0</v>
      </c>
      <c r="L234" s="29">
        <f>SUM(J234:K234)</f>
        <v>67827</v>
      </c>
    </row>
    <row r="235" spans="1:12" ht="24.95" customHeight="1">
      <c r="A235" s="53"/>
      <c r="B235" s="54" t="s">
        <v>376</v>
      </c>
      <c r="C235" s="88" t="s">
        <v>394</v>
      </c>
      <c r="D235" s="31">
        <v>0</v>
      </c>
      <c r="E235" s="31">
        <v>0</v>
      </c>
      <c r="F235" s="31">
        <v>0</v>
      </c>
      <c r="G235" s="31">
        <v>0</v>
      </c>
      <c r="H235" s="31">
        <v>0</v>
      </c>
      <c r="I235" s="31">
        <v>0</v>
      </c>
      <c r="J235" s="29">
        <v>1</v>
      </c>
      <c r="K235" s="31">
        <v>0</v>
      </c>
      <c r="L235" s="29">
        <f>SUM(J235:K235)</f>
        <v>1</v>
      </c>
    </row>
    <row r="236" spans="1:12" ht="12.95" customHeight="1">
      <c r="A236" s="53"/>
      <c r="B236" s="54" t="s">
        <v>377</v>
      </c>
      <c r="C236" s="88" t="s">
        <v>385</v>
      </c>
      <c r="D236" s="31">
        <v>0</v>
      </c>
      <c r="E236" s="31">
        <v>0</v>
      </c>
      <c r="F236" s="31">
        <v>0</v>
      </c>
      <c r="G236" s="31">
        <v>0</v>
      </c>
      <c r="H236" s="31">
        <v>0</v>
      </c>
      <c r="I236" s="31">
        <v>0</v>
      </c>
      <c r="J236" s="29">
        <v>99227</v>
      </c>
      <c r="K236" s="31">
        <v>0</v>
      </c>
      <c r="L236" s="29">
        <f>SUM(J236:K236)</f>
        <v>99227</v>
      </c>
    </row>
    <row r="237" spans="1:12">
      <c r="A237" s="53" t="s">
        <v>12</v>
      </c>
      <c r="B237" s="54">
        <v>24</v>
      </c>
      <c r="C237" s="88" t="s">
        <v>356</v>
      </c>
      <c r="D237" s="24">
        <f>D234+D235+D236</f>
        <v>0</v>
      </c>
      <c r="E237" s="24">
        <f t="shared" ref="E237:L237" si="45">E234+E235+E236</f>
        <v>0</v>
      </c>
      <c r="F237" s="24">
        <f t="shared" si="45"/>
        <v>0</v>
      </c>
      <c r="G237" s="24">
        <f t="shared" si="45"/>
        <v>0</v>
      </c>
      <c r="H237" s="24">
        <f t="shared" si="45"/>
        <v>0</v>
      </c>
      <c r="I237" s="24">
        <f t="shared" si="45"/>
        <v>0</v>
      </c>
      <c r="J237" s="25">
        <f t="shared" si="45"/>
        <v>167055</v>
      </c>
      <c r="K237" s="24">
        <f t="shared" si="45"/>
        <v>0</v>
      </c>
      <c r="L237" s="25">
        <f t="shared" si="45"/>
        <v>167055</v>
      </c>
    </row>
    <row r="238" spans="1:12" ht="11.1" customHeight="1">
      <c r="A238" s="53"/>
      <c r="B238" s="95"/>
      <c r="C238" s="86"/>
      <c r="D238" s="36"/>
      <c r="E238" s="36"/>
      <c r="F238" s="36"/>
      <c r="G238" s="36"/>
      <c r="H238" s="122"/>
      <c r="I238" s="122"/>
      <c r="J238" s="36"/>
      <c r="K238" s="36"/>
      <c r="L238" s="155"/>
    </row>
    <row r="239" spans="1:12">
      <c r="A239" s="53"/>
      <c r="B239" s="54">
        <v>65</v>
      </c>
      <c r="C239" s="88" t="s">
        <v>80</v>
      </c>
      <c r="D239" s="38"/>
      <c r="E239" s="38"/>
      <c r="F239" s="38"/>
      <c r="G239" s="38"/>
      <c r="H239" s="124"/>
      <c r="I239" s="124"/>
      <c r="J239" s="38"/>
      <c r="K239" s="38"/>
      <c r="L239" s="157"/>
    </row>
    <row r="240" spans="1:12">
      <c r="A240" s="53"/>
      <c r="B240" s="90" t="s">
        <v>82</v>
      </c>
      <c r="C240" s="88" t="s">
        <v>23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2">
        <v>10000</v>
      </c>
      <c r="K240" s="31">
        <v>0</v>
      </c>
      <c r="L240" s="32">
        <f>SUM(J240:K240)</f>
        <v>10000</v>
      </c>
    </row>
    <row r="241" spans="1:12">
      <c r="A241" s="53"/>
      <c r="B241" s="90" t="s">
        <v>271</v>
      </c>
      <c r="C241" s="88" t="s">
        <v>269</v>
      </c>
      <c r="D241" s="32">
        <v>55</v>
      </c>
      <c r="E241" s="31">
        <v>0</v>
      </c>
      <c r="F241" s="31">
        <v>0</v>
      </c>
      <c r="G241" s="31">
        <v>0</v>
      </c>
      <c r="H241" s="31">
        <v>0</v>
      </c>
      <c r="I241" s="31">
        <v>0</v>
      </c>
      <c r="J241" s="31">
        <v>0</v>
      </c>
      <c r="K241" s="31">
        <v>0</v>
      </c>
      <c r="L241" s="31">
        <f>SUM(J241:K241)</f>
        <v>0</v>
      </c>
    </row>
    <row r="242" spans="1:12">
      <c r="A242" s="53"/>
      <c r="B242" s="90" t="s">
        <v>272</v>
      </c>
      <c r="C242" s="88" t="s">
        <v>273</v>
      </c>
      <c r="D242" s="32">
        <v>5100</v>
      </c>
      <c r="E242" s="31">
        <v>0</v>
      </c>
      <c r="F242" s="32">
        <v>2000</v>
      </c>
      <c r="G242" s="31">
        <v>0</v>
      </c>
      <c r="H242" s="32">
        <v>2000</v>
      </c>
      <c r="I242" s="31">
        <v>0</v>
      </c>
      <c r="J242" s="32">
        <v>2000</v>
      </c>
      <c r="K242" s="31">
        <v>0</v>
      </c>
      <c r="L242" s="32">
        <f>SUM(J242:K242)</f>
        <v>2000</v>
      </c>
    </row>
    <row r="243" spans="1:12">
      <c r="A243" s="53" t="s">
        <v>12</v>
      </c>
      <c r="B243" s="54">
        <v>65</v>
      </c>
      <c r="C243" s="88" t="s">
        <v>80</v>
      </c>
      <c r="D243" s="25">
        <f t="shared" ref="D243:L243" si="46">SUM(D240:D242)</f>
        <v>5155</v>
      </c>
      <c r="E243" s="24">
        <f t="shared" si="46"/>
        <v>0</v>
      </c>
      <c r="F243" s="25">
        <f t="shared" si="46"/>
        <v>2000</v>
      </c>
      <c r="G243" s="24">
        <f t="shared" si="46"/>
        <v>0</v>
      </c>
      <c r="H243" s="25">
        <f t="shared" si="46"/>
        <v>2000</v>
      </c>
      <c r="I243" s="24">
        <f t="shared" si="46"/>
        <v>0</v>
      </c>
      <c r="J243" s="25">
        <f t="shared" si="46"/>
        <v>12000</v>
      </c>
      <c r="K243" s="24">
        <f t="shared" si="46"/>
        <v>0</v>
      </c>
      <c r="L243" s="25">
        <f t="shared" si="46"/>
        <v>12000</v>
      </c>
    </row>
    <row r="244" spans="1:12" ht="11.1" customHeight="1">
      <c r="A244" s="53"/>
      <c r="B244" s="54"/>
      <c r="C244" s="88"/>
      <c r="D244" s="32"/>
      <c r="E244" s="32"/>
      <c r="F244" s="32"/>
      <c r="G244" s="32"/>
      <c r="H244" s="121"/>
      <c r="I244" s="121"/>
      <c r="J244" s="32"/>
      <c r="K244" s="32"/>
      <c r="L244" s="154"/>
    </row>
    <row r="245" spans="1:12" ht="25.5">
      <c r="A245" s="53"/>
      <c r="B245" s="54">
        <v>66</v>
      </c>
      <c r="C245" s="88" t="s">
        <v>247</v>
      </c>
      <c r="D245" s="32"/>
      <c r="E245" s="32"/>
      <c r="F245" s="32"/>
      <c r="G245" s="32"/>
      <c r="H245" s="121"/>
      <c r="I245" s="121"/>
      <c r="J245" s="32"/>
      <c r="K245" s="32"/>
      <c r="L245" s="154"/>
    </row>
    <row r="246" spans="1:12">
      <c r="A246" s="53"/>
      <c r="B246" s="54" t="s">
        <v>190</v>
      </c>
      <c r="C246" s="88" t="s">
        <v>55</v>
      </c>
      <c r="D246" s="34">
        <v>5000</v>
      </c>
      <c r="E246" s="33">
        <v>0</v>
      </c>
      <c r="F246" s="34">
        <v>2500</v>
      </c>
      <c r="G246" s="33">
        <v>0</v>
      </c>
      <c r="H246" s="34">
        <v>2500</v>
      </c>
      <c r="I246" s="33">
        <v>0</v>
      </c>
      <c r="J246" s="34">
        <v>10000</v>
      </c>
      <c r="K246" s="33">
        <v>0</v>
      </c>
      <c r="L246" s="34">
        <f>SUM(J246:K246)</f>
        <v>10000</v>
      </c>
    </row>
    <row r="247" spans="1:12" ht="25.5">
      <c r="A247" s="53" t="s">
        <v>12</v>
      </c>
      <c r="B247" s="54">
        <v>66</v>
      </c>
      <c r="C247" s="88" t="s">
        <v>247</v>
      </c>
      <c r="D247" s="25">
        <f t="shared" ref="D247:L247" si="47">D246</f>
        <v>5000</v>
      </c>
      <c r="E247" s="24">
        <f t="shared" si="47"/>
        <v>0</v>
      </c>
      <c r="F247" s="25">
        <f t="shared" si="47"/>
        <v>2500</v>
      </c>
      <c r="G247" s="24">
        <f t="shared" si="47"/>
        <v>0</v>
      </c>
      <c r="H247" s="25">
        <f t="shared" si="47"/>
        <v>2500</v>
      </c>
      <c r="I247" s="24">
        <f t="shared" si="47"/>
        <v>0</v>
      </c>
      <c r="J247" s="25">
        <f t="shared" si="47"/>
        <v>10000</v>
      </c>
      <c r="K247" s="24">
        <f t="shared" si="47"/>
        <v>0</v>
      </c>
      <c r="L247" s="25">
        <f t="shared" si="47"/>
        <v>10000</v>
      </c>
    </row>
    <row r="248" spans="1:12">
      <c r="A248" s="53" t="s">
        <v>12</v>
      </c>
      <c r="B248" s="95">
        <v>2.109</v>
      </c>
      <c r="C248" s="86" t="s">
        <v>79</v>
      </c>
      <c r="D248" s="25">
        <f t="shared" ref="D248:L248" si="48">D243+D247+D237</f>
        <v>10155</v>
      </c>
      <c r="E248" s="24">
        <f t="shared" si="48"/>
        <v>0</v>
      </c>
      <c r="F248" s="25">
        <f t="shared" si="48"/>
        <v>4500</v>
      </c>
      <c r="G248" s="24">
        <f t="shared" si="48"/>
        <v>0</v>
      </c>
      <c r="H248" s="25">
        <f t="shared" si="48"/>
        <v>4500</v>
      </c>
      <c r="I248" s="24">
        <f t="shared" si="48"/>
        <v>0</v>
      </c>
      <c r="J248" s="25">
        <f t="shared" si="48"/>
        <v>189055</v>
      </c>
      <c r="K248" s="24">
        <f t="shared" si="48"/>
        <v>0</v>
      </c>
      <c r="L248" s="25">
        <f t="shared" si="48"/>
        <v>189055</v>
      </c>
    </row>
    <row r="249" spans="1:12" ht="11.1" customHeight="1">
      <c r="A249" s="53"/>
      <c r="B249" s="85"/>
      <c r="C249" s="86"/>
      <c r="D249" s="29"/>
      <c r="E249" s="29"/>
      <c r="F249" s="29"/>
      <c r="G249" s="29"/>
      <c r="H249" s="42"/>
      <c r="I249" s="42"/>
      <c r="J249" s="29"/>
      <c r="K249" s="29"/>
      <c r="L249" s="153"/>
    </row>
    <row r="250" spans="1:12" ht="25.5">
      <c r="A250" s="53"/>
      <c r="B250" s="98">
        <v>2.11</v>
      </c>
      <c r="C250" s="86" t="s">
        <v>173</v>
      </c>
      <c r="D250" s="29"/>
      <c r="E250" s="29"/>
      <c r="F250" s="29"/>
      <c r="G250" s="29"/>
      <c r="H250" s="42"/>
      <c r="I250" s="42"/>
      <c r="J250" s="29"/>
      <c r="K250" s="29"/>
      <c r="L250" s="153"/>
    </row>
    <row r="251" spans="1:12">
      <c r="A251" s="53"/>
      <c r="B251" s="99">
        <v>60</v>
      </c>
      <c r="C251" s="88" t="s">
        <v>83</v>
      </c>
      <c r="D251" s="29"/>
      <c r="E251" s="29"/>
      <c r="F251" s="29"/>
      <c r="G251" s="29"/>
      <c r="H251" s="42"/>
      <c r="I251" s="42"/>
      <c r="J251" s="29"/>
      <c r="K251" s="29"/>
      <c r="L251" s="153"/>
    </row>
    <row r="252" spans="1:12">
      <c r="A252" s="91"/>
      <c r="B252" s="202" t="s">
        <v>84</v>
      </c>
      <c r="C252" s="93" t="s">
        <v>55</v>
      </c>
      <c r="D252" s="34">
        <v>6000</v>
      </c>
      <c r="E252" s="33">
        <v>0</v>
      </c>
      <c r="F252" s="34">
        <v>500</v>
      </c>
      <c r="G252" s="33">
        <v>0</v>
      </c>
      <c r="H252" s="34">
        <v>500</v>
      </c>
      <c r="I252" s="33">
        <v>0</v>
      </c>
      <c r="J252" s="34">
        <v>500</v>
      </c>
      <c r="K252" s="33">
        <v>0</v>
      </c>
      <c r="L252" s="34">
        <f>SUM(J252:K252)</f>
        <v>500</v>
      </c>
    </row>
    <row r="253" spans="1:12">
      <c r="A253" s="53" t="s">
        <v>12</v>
      </c>
      <c r="B253" s="99">
        <v>60</v>
      </c>
      <c r="C253" s="88" t="s">
        <v>83</v>
      </c>
      <c r="D253" s="34">
        <f t="shared" ref="D253:L254" si="49">D252</f>
        <v>6000</v>
      </c>
      <c r="E253" s="33">
        <f t="shared" si="49"/>
        <v>0</v>
      </c>
      <c r="F253" s="34">
        <f t="shared" si="49"/>
        <v>500</v>
      </c>
      <c r="G253" s="33">
        <f t="shared" si="49"/>
        <v>0</v>
      </c>
      <c r="H253" s="34">
        <f t="shared" si="49"/>
        <v>500</v>
      </c>
      <c r="I253" s="33">
        <f t="shared" si="49"/>
        <v>0</v>
      </c>
      <c r="J253" s="34">
        <f t="shared" si="49"/>
        <v>500</v>
      </c>
      <c r="K253" s="33">
        <f t="shared" si="49"/>
        <v>0</v>
      </c>
      <c r="L253" s="34">
        <f t="shared" si="49"/>
        <v>500</v>
      </c>
    </row>
    <row r="254" spans="1:12" ht="25.5">
      <c r="A254" s="53" t="s">
        <v>12</v>
      </c>
      <c r="B254" s="98">
        <v>2.11</v>
      </c>
      <c r="C254" s="86" t="s">
        <v>173</v>
      </c>
      <c r="D254" s="34">
        <f t="shared" si="49"/>
        <v>6000</v>
      </c>
      <c r="E254" s="33">
        <f t="shared" si="49"/>
        <v>0</v>
      </c>
      <c r="F254" s="34">
        <f t="shared" si="49"/>
        <v>500</v>
      </c>
      <c r="G254" s="33">
        <f t="shared" si="49"/>
        <v>0</v>
      </c>
      <c r="H254" s="34">
        <f t="shared" si="49"/>
        <v>500</v>
      </c>
      <c r="I254" s="33">
        <f t="shared" si="49"/>
        <v>0</v>
      </c>
      <c r="J254" s="34">
        <f t="shared" si="49"/>
        <v>500</v>
      </c>
      <c r="K254" s="33">
        <f t="shared" si="49"/>
        <v>0</v>
      </c>
      <c r="L254" s="34">
        <f t="shared" si="49"/>
        <v>500</v>
      </c>
    </row>
    <row r="255" spans="1:12">
      <c r="A255" s="53"/>
      <c r="B255" s="54"/>
      <c r="C255" s="60"/>
      <c r="D255" s="29"/>
      <c r="E255" s="29"/>
      <c r="F255" s="29"/>
      <c r="G255" s="29"/>
      <c r="H255" s="42"/>
      <c r="I255" s="42"/>
      <c r="J255" s="29"/>
      <c r="K255" s="29"/>
      <c r="L255" s="153"/>
    </row>
    <row r="256" spans="1:12">
      <c r="A256" s="53"/>
      <c r="B256" s="98">
        <v>2.8</v>
      </c>
      <c r="C256" s="86" t="s">
        <v>56</v>
      </c>
      <c r="D256" s="38"/>
      <c r="E256" s="29"/>
      <c r="F256" s="38"/>
      <c r="G256" s="29"/>
      <c r="H256" s="124"/>
      <c r="I256" s="42"/>
      <c r="J256" s="38"/>
      <c r="K256" s="29"/>
      <c r="L256" s="157"/>
    </row>
    <row r="257" spans="1:12">
      <c r="A257" s="53"/>
      <c r="B257" s="90" t="s">
        <v>29</v>
      </c>
      <c r="C257" s="88" t="s">
        <v>85</v>
      </c>
      <c r="D257" s="32">
        <v>17000</v>
      </c>
      <c r="E257" s="31">
        <v>0</v>
      </c>
      <c r="F257" s="32">
        <v>5000</v>
      </c>
      <c r="G257" s="31">
        <v>0</v>
      </c>
      <c r="H257" s="164">
        <v>5000</v>
      </c>
      <c r="I257" s="31">
        <v>0</v>
      </c>
      <c r="J257" s="32">
        <v>25000</v>
      </c>
      <c r="K257" s="31">
        <v>0</v>
      </c>
      <c r="L257" s="32">
        <f t="shared" ref="L257:L264" si="50">SUM(J257:K257)</f>
        <v>25000</v>
      </c>
    </row>
    <row r="258" spans="1:12">
      <c r="A258" s="53"/>
      <c r="B258" s="90" t="s">
        <v>86</v>
      </c>
      <c r="C258" s="88" t="s">
        <v>87</v>
      </c>
      <c r="D258" s="31">
        <v>0</v>
      </c>
      <c r="E258" s="31">
        <v>0</v>
      </c>
      <c r="F258" s="183">
        <v>73400</v>
      </c>
      <c r="G258" s="31">
        <v>0</v>
      </c>
      <c r="H258" s="183">
        <v>83213</v>
      </c>
      <c r="I258" s="31">
        <v>0</v>
      </c>
      <c r="J258" s="45">
        <v>0</v>
      </c>
      <c r="K258" s="31">
        <v>0</v>
      </c>
      <c r="L258" s="31">
        <f t="shared" si="50"/>
        <v>0</v>
      </c>
    </row>
    <row r="259" spans="1:12">
      <c r="A259" s="53"/>
      <c r="B259" s="90" t="s">
        <v>88</v>
      </c>
      <c r="C259" s="88" t="s">
        <v>89</v>
      </c>
      <c r="D259" s="32">
        <v>16500</v>
      </c>
      <c r="E259" s="31">
        <v>0</v>
      </c>
      <c r="F259" s="183">
        <v>20000</v>
      </c>
      <c r="G259" s="31">
        <v>0</v>
      </c>
      <c r="H259" s="204">
        <v>20000</v>
      </c>
      <c r="I259" s="31">
        <v>0</v>
      </c>
      <c r="J259" s="45">
        <v>0</v>
      </c>
      <c r="K259" s="31">
        <v>0</v>
      </c>
      <c r="L259" s="31">
        <f t="shared" si="50"/>
        <v>0</v>
      </c>
    </row>
    <row r="260" spans="1:12">
      <c r="A260" s="53"/>
      <c r="B260" s="90" t="s">
        <v>274</v>
      </c>
      <c r="C260" s="88" t="s">
        <v>275</v>
      </c>
      <c r="D260" s="46">
        <v>0</v>
      </c>
      <c r="E260" s="31">
        <v>0</v>
      </c>
      <c r="F260" s="183">
        <v>1500</v>
      </c>
      <c r="G260" s="31">
        <v>0</v>
      </c>
      <c r="H260" s="183">
        <v>1500</v>
      </c>
      <c r="I260" s="31">
        <v>0</v>
      </c>
      <c r="J260" s="183">
        <v>1500</v>
      </c>
      <c r="K260" s="31">
        <v>0</v>
      </c>
      <c r="L260" s="32">
        <f t="shared" si="50"/>
        <v>1500</v>
      </c>
    </row>
    <row r="261" spans="1:12" ht="25.5">
      <c r="A261" s="53"/>
      <c r="B261" s="90" t="s">
        <v>168</v>
      </c>
      <c r="C261" s="88" t="s">
        <v>248</v>
      </c>
      <c r="D261" s="31">
        <v>0</v>
      </c>
      <c r="E261" s="31">
        <v>0</v>
      </c>
      <c r="F261" s="45">
        <v>0</v>
      </c>
      <c r="G261" s="31">
        <v>0</v>
      </c>
      <c r="H261" s="183">
        <v>5242</v>
      </c>
      <c r="I261" s="31">
        <v>0</v>
      </c>
      <c r="J261" s="45">
        <v>0</v>
      </c>
      <c r="K261" s="31">
        <v>0</v>
      </c>
      <c r="L261" s="31">
        <f t="shared" si="50"/>
        <v>0</v>
      </c>
    </row>
    <row r="262" spans="1:12">
      <c r="A262" s="53"/>
      <c r="B262" s="90" t="s">
        <v>169</v>
      </c>
      <c r="C262" s="88" t="s">
        <v>170</v>
      </c>
      <c r="D262" s="31">
        <v>0</v>
      </c>
      <c r="E262" s="22">
        <v>0</v>
      </c>
      <c r="F262" s="46">
        <v>0</v>
      </c>
      <c r="G262" s="22">
        <v>0</v>
      </c>
      <c r="H262" s="205">
        <v>11363</v>
      </c>
      <c r="I262" s="22">
        <v>0</v>
      </c>
      <c r="J262" s="46">
        <v>0</v>
      </c>
      <c r="K262" s="22">
        <v>0</v>
      </c>
      <c r="L262" s="22">
        <f t="shared" si="50"/>
        <v>0</v>
      </c>
    </row>
    <row r="263" spans="1:12">
      <c r="A263" s="53"/>
      <c r="B263" s="90" t="s">
        <v>185</v>
      </c>
      <c r="C263" s="88" t="s">
        <v>249</v>
      </c>
      <c r="D263" s="23">
        <v>590</v>
      </c>
      <c r="E263" s="22">
        <v>0</v>
      </c>
      <c r="F263" s="46">
        <v>0</v>
      </c>
      <c r="G263" s="22">
        <v>0</v>
      </c>
      <c r="H263" s="40">
        <v>10000</v>
      </c>
      <c r="I263" s="22">
        <v>0</v>
      </c>
      <c r="J263" s="46">
        <v>0</v>
      </c>
      <c r="K263" s="22">
        <v>0</v>
      </c>
      <c r="L263" s="22">
        <f t="shared" si="50"/>
        <v>0</v>
      </c>
    </row>
    <row r="264" spans="1:12">
      <c r="A264" s="53"/>
      <c r="B264" s="90" t="s">
        <v>276</v>
      </c>
      <c r="C264" s="88" t="s">
        <v>386</v>
      </c>
      <c r="D264" s="32">
        <v>2932</v>
      </c>
      <c r="E264" s="31">
        <v>0</v>
      </c>
      <c r="F264" s="45">
        <v>0</v>
      </c>
      <c r="G264" s="31">
        <v>0</v>
      </c>
      <c r="H264" s="45">
        <v>0</v>
      </c>
      <c r="I264" s="31">
        <v>0</v>
      </c>
      <c r="J264" s="45">
        <v>0</v>
      </c>
      <c r="K264" s="31">
        <v>0</v>
      </c>
      <c r="L264" s="31">
        <f t="shared" si="50"/>
        <v>0</v>
      </c>
    </row>
    <row r="265" spans="1:12">
      <c r="A265" s="53"/>
      <c r="B265" s="90"/>
      <c r="C265" s="88"/>
      <c r="D265" s="32"/>
      <c r="E265" s="31"/>
      <c r="F265" s="45"/>
      <c r="G265" s="31"/>
      <c r="H265" s="45"/>
      <c r="I265" s="31"/>
      <c r="J265" s="183"/>
      <c r="K265" s="31"/>
      <c r="L265" s="31"/>
    </row>
    <row r="266" spans="1:12" ht="25.5">
      <c r="A266" s="53"/>
      <c r="B266" s="198">
        <v>27</v>
      </c>
      <c r="C266" s="88" t="s">
        <v>387</v>
      </c>
      <c r="D266" s="31"/>
      <c r="E266" s="31"/>
      <c r="F266" s="31"/>
      <c r="G266" s="31"/>
      <c r="H266" s="31"/>
      <c r="I266" s="31"/>
      <c r="J266" s="183"/>
      <c r="K266" s="31"/>
      <c r="L266" s="31"/>
    </row>
    <row r="267" spans="1:12" ht="25.5">
      <c r="A267" s="53"/>
      <c r="B267" s="90" t="s">
        <v>366</v>
      </c>
      <c r="C267" s="88" t="s">
        <v>248</v>
      </c>
      <c r="D267" s="31">
        <v>0</v>
      </c>
      <c r="E267" s="31">
        <v>0</v>
      </c>
      <c r="F267" s="31">
        <v>0</v>
      </c>
      <c r="G267" s="31">
        <v>0</v>
      </c>
      <c r="H267" s="31">
        <v>0</v>
      </c>
      <c r="I267" s="31">
        <v>0</v>
      </c>
      <c r="J267" s="183">
        <v>874</v>
      </c>
      <c r="K267" s="31">
        <v>0</v>
      </c>
      <c r="L267" s="32">
        <f>SUM(J267:K267)</f>
        <v>874</v>
      </c>
    </row>
    <row r="268" spans="1:12" ht="25.5">
      <c r="A268" s="53" t="s">
        <v>12</v>
      </c>
      <c r="B268" s="198">
        <v>27</v>
      </c>
      <c r="C268" s="88" t="s">
        <v>387</v>
      </c>
      <c r="D268" s="24">
        <f t="shared" ref="D268:L268" si="51">D267</f>
        <v>0</v>
      </c>
      <c r="E268" s="24">
        <f t="shared" si="51"/>
        <v>0</v>
      </c>
      <c r="F268" s="24">
        <f t="shared" si="51"/>
        <v>0</v>
      </c>
      <c r="G268" s="24">
        <f t="shared" si="51"/>
        <v>0</v>
      </c>
      <c r="H268" s="24">
        <f t="shared" si="51"/>
        <v>0</v>
      </c>
      <c r="I268" s="24">
        <f t="shared" si="51"/>
        <v>0</v>
      </c>
      <c r="J268" s="25">
        <f t="shared" si="51"/>
        <v>874</v>
      </c>
      <c r="K268" s="24">
        <f t="shared" si="51"/>
        <v>0</v>
      </c>
      <c r="L268" s="25">
        <f t="shared" si="51"/>
        <v>874</v>
      </c>
    </row>
    <row r="269" spans="1:12">
      <c r="A269" s="53" t="s">
        <v>12</v>
      </c>
      <c r="B269" s="98">
        <v>2.8</v>
      </c>
      <c r="C269" s="86" t="s">
        <v>56</v>
      </c>
      <c r="D269" s="25">
        <f t="shared" ref="D269:L269" si="52">SUM(D257:D264)+D268</f>
        <v>37022</v>
      </c>
      <c r="E269" s="24">
        <f t="shared" si="52"/>
        <v>0</v>
      </c>
      <c r="F269" s="25">
        <f t="shared" si="52"/>
        <v>99900</v>
      </c>
      <c r="G269" s="24">
        <f t="shared" si="52"/>
        <v>0</v>
      </c>
      <c r="H269" s="25">
        <f t="shared" si="52"/>
        <v>136318</v>
      </c>
      <c r="I269" s="24">
        <f t="shared" si="52"/>
        <v>0</v>
      </c>
      <c r="J269" s="25">
        <f t="shared" si="52"/>
        <v>27374</v>
      </c>
      <c r="K269" s="24">
        <f t="shared" si="52"/>
        <v>0</v>
      </c>
      <c r="L269" s="25">
        <f t="shared" si="52"/>
        <v>27374</v>
      </c>
    </row>
    <row r="270" spans="1:12">
      <c r="A270" s="53" t="s">
        <v>12</v>
      </c>
      <c r="B270" s="87">
        <v>2</v>
      </c>
      <c r="C270" s="88" t="s">
        <v>61</v>
      </c>
      <c r="D270" s="34">
        <f t="shared" ref="D270:L270" si="53">D269+D248+D230+D222+D198+D194+D226+D254</f>
        <v>359022</v>
      </c>
      <c r="E270" s="34">
        <f t="shared" si="53"/>
        <v>2039319</v>
      </c>
      <c r="F270" s="34">
        <f t="shared" si="53"/>
        <v>829384</v>
      </c>
      <c r="G270" s="34">
        <f t="shared" si="53"/>
        <v>1841636</v>
      </c>
      <c r="H270" s="208">
        <f t="shared" si="53"/>
        <v>865802</v>
      </c>
      <c r="I270" s="208">
        <f t="shared" si="53"/>
        <v>1841636</v>
      </c>
      <c r="J270" s="34">
        <f t="shared" si="53"/>
        <v>998956</v>
      </c>
      <c r="K270" s="34">
        <f t="shared" si="53"/>
        <v>2273566</v>
      </c>
      <c r="L270" s="34">
        <f t="shared" si="53"/>
        <v>3272522</v>
      </c>
    </row>
    <row r="271" spans="1:12">
      <c r="A271" s="53"/>
      <c r="B271" s="87"/>
      <c r="C271" s="88"/>
      <c r="D271" s="29"/>
      <c r="E271" s="29"/>
      <c r="F271" s="29"/>
      <c r="G271" s="29"/>
      <c r="H271" s="42"/>
      <c r="I271" s="42"/>
      <c r="J271" s="29"/>
      <c r="K271" s="29"/>
      <c r="L271" s="153"/>
    </row>
    <row r="272" spans="1:12">
      <c r="A272" s="53"/>
      <c r="B272" s="87">
        <v>3</v>
      </c>
      <c r="C272" s="88" t="s">
        <v>90</v>
      </c>
      <c r="D272" s="38"/>
      <c r="E272" s="38"/>
      <c r="F272" s="38"/>
      <c r="G272" s="38"/>
      <c r="H272" s="124"/>
      <c r="I272" s="124"/>
      <c r="J272" s="38"/>
      <c r="K272" s="38"/>
      <c r="L272" s="157"/>
    </row>
    <row r="273" spans="1:12">
      <c r="A273" s="53"/>
      <c r="B273" s="98">
        <v>3.1030000000000002</v>
      </c>
      <c r="C273" s="86" t="s">
        <v>91</v>
      </c>
      <c r="D273" s="38"/>
      <c r="E273" s="38"/>
      <c r="F273" s="38"/>
      <c r="G273" s="38"/>
      <c r="H273" s="124"/>
      <c r="I273" s="124"/>
      <c r="J273" s="38"/>
      <c r="K273" s="38"/>
      <c r="L273" s="157"/>
    </row>
    <row r="274" spans="1:12">
      <c r="A274" s="53"/>
      <c r="B274" s="54">
        <v>65</v>
      </c>
      <c r="C274" s="88" t="s">
        <v>92</v>
      </c>
      <c r="D274" s="38"/>
      <c r="E274" s="38"/>
      <c r="F274" s="38"/>
      <c r="G274" s="38"/>
      <c r="H274" s="124"/>
      <c r="I274" s="124"/>
      <c r="J274" s="38"/>
      <c r="K274" s="38"/>
      <c r="L274" s="157"/>
    </row>
    <row r="275" spans="1:12">
      <c r="A275" s="53"/>
      <c r="B275" s="90" t="s">
        <v>93</v>
      </c>
      <c r="C275" s="88" t="s">
        <v>32</v>
      </c>
      <c r="D275" s="32">
        <v>35570</v>
      </c>
      <c r="E275" s="32">
        <v>37892</v>
      </c>
      <c r="F275" s="32">
        <v>31070</v>
      </c>
      <c r="G275" s="32">
        <v>42595</v>
      </c>
      <c r="H275" s="164">
        <v>31070</v>
      </c>
      <c r="I275" s="164">
        <v>42595</v>
      </c>
      <c r="J275" s="32">
        <v>50000</v>
      </c>
      <c r="K275" s="32">
        <v>42880</v>
      </c>
      <c r="L275" s="32">
        <f t="shared" ref="L275:L282" si="54">SUM(J275:K275)</f>
        <v>92880</v>
      </c>
    </row>
    <row r="276" spans="1:12">
      <c r="A276" s="53"/>
      <c r="B276" s="90" t="s">
        <v>94</v>
      </c>
      <c r="C276" s="88" t="s">
        <v>33</v>
      </c>
      <c r="D276" s="32">
        <v>1</v>
      </c>
      <c r="E276" s="23">
        <v>31</v>
      </c>
      <c r="F276" s="23">
        <v>24</v>
      </c>
      <c r="G276" s="23">
        <v>30</v>
      </c>
      <c r="H276" s="201">
        <v>24</v>
      </c>
      <c r="I276" s="201">
        <v>30</v>
      </c>
      <c r="J276" s="23">
        <v>25</v>
      </c>
      <c r="K276" s="23">
        <v>30</v>
      </c>
      <c r="L276" s="23">
        <f t="shared" si="54"/>
        <v>55</v>
      </c>
    </row>
    <row r="277" spans="1:12">
      <c r="A277" s="53"/>
      <c r="B277" s="90" t="s">
        <v>81</v>
      </c>
      <c r="C277" s="88" t="s">
        <v>22</v>
      </c>
      <c r="D277" s="23">
        <v>251</v>
      </c>
      <c r="E277" s="23">
        <v>39</v>
      </c>
      <c r="F277" s="23">
        <v>219</v>
      </c>
      <c r="G277" s="23">
        <v>38</v>
      </c>
      <c r="H277" s="201">
        <v>219</v>
      </c>
      <c r="I277" s="201">
        <v>38</v>
      </c>
      <c r="J277" s="23">
        <v>300</v>
      </c>
      <c r="K277" s="23">
        <v>38</v>
      </c>
      <c r="L277" s="23">
        <f t="shared" si="54"/>
        <v>338</v>
      </c>
    </row>
    <row r="278" spans="1:12">
      <c r="A278" s="53"/>
      <c r="B278" s="90" t="s">
        <v>95</v>
      </c>
      <c r="C278" s="88" t="s">
        <v>64</v>
      </c>
      <c r="D278" s="23">
        <v>547</v>
      </c>
      <c r="E278" s="46">
        <v>0</v>
      </c>
      <c r="F278" s="23">
        <v>3</v>
      </c>
      <c r="G278" s="22">
        <v>0</v>
      </c>
      <c r="H278" s="201">
        <v>3</v>
      </c>
      <c r="I278" s="22">
        <v>0</v>
      </c>
      <c r="J278" s="23">
        <v>477</v>
      </c>
      <c r="K278" s="22">
        <v>0</v>
      </c>
      <c r="L278" s="23">
        <f t="shared" si="54"/>
        <v>477</v>
      </c>
    </row>
    <row r="279" spans="1:12">
      <c r="A279" s="53"/>
      <c r="B279" s="90" t="s">
        <v>96</v>
      </c>
      <c r="C279" s="88" t="s">
        <v>187</v>
      </c>
      <c r="D279" s="183">
        <v>500</v>
      </c>
      <c r="E279" s="31">
        <v>0</v>
      </c>
      <c r="F279" s="32">
        <v>400</v>
      </c>
      <c r="G279" s="31">
        <v>0</v>
      </c>
      <c r="H279" s="32">
        <v>400</v>
      </c>
      <c r="I279" s="31">
        <v>0</v>
      </c>
      <c r="J279" s="31">
        <v>0</v>
      </c>
      <c r="K279" s="31">
        <v>0</v>
      </c>
      <c r="L279" s="31">
        <f t="shared" si="54"/>
        <v>0</v>
      </c>
    </row>
    <row r="280" spans="1:12">
      <c r="A280" s="53"/>
      <c r="B280" s="90" t="s">
        <v>82</v>
      </c>
      <c r="C280" s="88" t="s">
        <v>23</v>
      </c>
      <c r="D280" s="32">
        <v>154</v>
      </c>
      <c r="E280" s="31">
        <v>0</v>
      </c>
      <c r="F280" s="32">
        <v>200</v>
      </c>
      <c r="G280" s="31">
        <v>0</v>
      </c>
      <c r="H280" s="164">
        <v>200</v>
      </c>
      <c r="I280" s="31">
        <v>0</v>
      </c>
      <c r="J280" s="32">
        <v>49</v>
      </c>
      <c r="K280" s="31">
        <v>0</v>
      </c>
      <c r="L280" s="32">
        <f t="shared" si="54"/>
        <v>49</v>
      </c>
    </row>
    <row r="281" spans="1:12">
      <c r="A281" s="91"/>
      <c r="B281" s="202" t="s">
        <v>97</v>
      </c>
      <c r="C281" s="93" t="s">
        <v>65</v>
      </c>
      <c r="D281" s="34">
        <v>18</v>
      </c>
      <c r="E281" s="34">
        <v>45</v>
      </c>
      <c r="F281" s="34">
        <v>1</v>
      </c>
      <c r="G281" s="34">
        <v>45</v>
      </c>
      <c r="H281" s="203">
        <v>1</v>
      </c>
      <c r="I281" s="203">
        <v>45</v>
      </c>
      <c r="J281" s="33">
        <v>0</v>
      </c>
      <c r="K281" s="34">
        <v>45</v>
      </c>
      <c r="L281" s="34">
        <f t="shared" si="54"/>
        <v>45</v>
      </c>
    </row>
    <row r="282" spans="1:12">
      <c r="A282" s="53"/>
      <c r="B282" s="90" t="s">
        <v>98</v>
      </c>
      <c r="C282" s="88" t="s">
        <v>67</v>
      </c>
      <c r="D282" s="34">
        <v>1</v>
      </c>
      <c r="E282" s="33">
        <v>0</v>
      </c>
      <c r="F282" s="34">
        <v>1</v>
      </c>
      <c r="G282" s="33">
        <v>0</v>
      </c>
      <c r="H282" s="34">
        <v>1</v>
      </c>
      <c r="I282" s="33">
        <v>0</v>
      </c>
      <c r="J282" s="33">
        <v>0</v>
      </c>
      <c r="K282" s="33">
        <v>0</v>
      </c>
      <c r="L282" s="33">
        <f t="shared" si="54"/>
        <v>0</v>
      </c>
    </row>
    <row r="283" spans="1:12">
      <c r="A283" s="53" t="s">
        <v>12</v>
      </c>
      <c r="B283" s="54">
        <v>65</v>
      </c>
      <c r="C283" s="88" t="s">
        <v>99</v>
      </c>
      <c r="D283" s="34">
        <f t="shared" ref="D283:L283" si="55">SUM(D275:D282)</f>
        <v>37042</v>
      </c>
      <c r="E283" s="34">
        <f t="shared" si="55"/>
        <v>38007</v>
      </c>
      <c r="F283" s="34">
        <f t="shared" si="55"/>
        <v>31918</v>
      </c>
      <c r="G283" s="34">
        <f t="shared" si="55"/>
        <v>42708</v>
      </c>
      <c r="H283" s="34">
        <f t="shared" si="55"/>
        <v>31918</v>
      </c>
      <c r="I283" s="34">
        <f t="shared" si="55"/>
        <v>42708</v>
      </c>
      <c r="J283" s="34">
        <f t="shared" si="55"/>
        <v>50851</v>
      </c>
      <c r="K283" s="34">
        <f t="shared" si="55"/>
        <v>42993</v>
      </c>
      <c r="L283" s="34">
        <f t="shared" si="55"/>
        <v>93844</v>
      </c>
    </row>
    <row r="284" spans="1:12">
      <c r="A284" s="53"/>
      <c r="B284" s="54"/>
      <c r="C284" s="88"/>
      <c r="D284" s="29"/>
      <c r="E284" s="29"/>
      <c r="F284" s="29"/>
      <c r="G284" s="29"/>
      <c r="H284" s="42"/>
      <c r="I284" s="42"/>
      <c r="J284" s="29"/>
      <c r="K284" s="29"/>
      <c r="L284" s="153"/>
    </row>
    <row r="285" spans="1:12">
      <c r="A285" s="53"/>
      <c r="B285" s="54">
        <v>66</v>
      </c>
      <c r="C285" s="88" t="s">
        <v>100</v>
      </c>
      <c r="D285" s="36"/>
      <c r="E285" s="36"/>
      <c r="F285" s="36"/>
      <c r="G285" s="36"/>
      <c r="H285" s="122"/>
      <c r="I285" s="122"/>
      <c r="J285" s="36"/>
      <c r="K285" s="36"/>
      <c r="L285" s="155"/>
    </row>
    <row r="286" spans="1:12">
      <c r="A286" s="53"/>
      <c r="B286" s="90" t="s">
        <v>39</v>
      </c>
      <c r="C286" s="88" t="s">
        <v>32</v>
      </c>
      <c r="D286" s="12">
        <v>1854</v>
      </c>
      <c r="E286" s="23">
        <v>11820</v>
      </c>
      <c r="F286" s="23">
        <v>2385</v>
      </c>
      <c r="G286" s="23">
        <v>14511</v>
      </c>
      <c r="H286" s="201">
        <v>2385</v>
      </c>
      <c r="I286" s="201">
        <v>14511</v>
      </c>
      <c r="J286" s="23">
        <v>2400</v>
      </c>
      <c r="K286" s="23">
        <v>10753</v>
      </c>
      <c r="L286" s="23">
        <f>SUM(J286:K286)</f>
        <v>13153</v>
      </c>
    </row>
    <row r="287" spans="1:12">
      <c r="A287" s="53"/>
      <c r="B287" s="90" t="s">
        <v>40</v>
      </c>
      <c r="C287" s="88" t="s">
        <v>33</v>
      </c>
      <c r="D287" s="12">
        <v>20</v>
      </c>
      <c r="E287" s="32">
        <v>18</v>
      </c>
      <c r="F287" s="32">
        <v>20</v>
      </c>
      <c r="G287" s="32">
        <v>20</v>
      </c>
      <c r="H287" s="164">
        <v>20</v>
      </c>
      <c r="I287" s="164">
        <v>20</v>
      </c>
      <c r="J287" s="32">
        <v>20</v>
      </c>
      <c r="K287" s="32">
        <v>20</v>
      </c>
      <c r="L287" s="32">
        <f>SUM(J287:K287)</f>
        <v>40</v>
      </c>
    </row>
    <row r="288" spans="1:12">
      <c r="A288" s="53"/>
      <c r="B288" s="90" t="s">
        <v>41</v>
      </c>
      <c r="C288" s="88" t="s">
        <v>22</v>
      </c>
      <c r="D288" s="183">
        <v>104</v>
      </c>
      <c r="E288" s="183">
        <v>49</v>
      </c>
      <c r="F288" s="32">
        <v>285</v>
      </c>
      <c r="G288" s="32">
        <v>50</v>
      </c>
      <c r="H288" s="164">
        <v>285</v>
      </c>
      <c r="I288" s="164">
        <v>50</v>
      </c>
      <c r="J288" s="32">
        <v>200</v>
      </c>
      <c r="K288" s="32">
        <v>50</v>
      </c>
      <c r="L288" s="32">
        <f>SUM(J288:K288)</f>
        <v>250</v>
      </c>
    </row>
    <row r="289" spans="1:12">
      <c r="A289" s="53"/>
      <c r="B289" s="90" t="s">
        <v>101</v>
      </c>
      <c r="C289" s="88" t="s">
        <v>64</v>
      </c>
      <c r="D289" s="46">
        <v>0</v>
      </c>
      <c r="E289" s="31">
        <v>0</v>
      </c>
      <c r="F289" s="32">
        <v>1</v>
      </c>
      <c r="G289" s="31">
        <v>0</v>
      </c>
      <c r="H289" s="32">
        <v>1</v>
      </c>
      <c r="I289" s="31">
        <v>0</v>
      </c>
      <c r="J289" s="31">
        <v>0</v>
      </c>
      <c r="K289" s="31">
        <v>0</v>
      </c>
      <c r="L289" s="31">
        <f>SUM(J289:K289)</f>
        <v>0</v>
      </c>
    </row>
    <row r="290" spans="1:12">
      <c r="A290" s="53"/>
      <c r="B290" s="90" t="s">
        <v>42</v>
      </c>
      <c r="C290" s="88" t="s">
        <v>23</v>
      </c>
      <c r="D290" s="34">
        <v>100</v>
      </c>
      <c r="E290" s="31">
        <v>0</v>
      </c>
      <c r="F290" s="32">
        <v>200</v>
      </c>
      <c r="G290" s="31">
        <v>0</v>
      </c>
      <c r="H290" s="164">
        <v>200</v>
      </c>
      <c r="I290" s="31">
        <v>0</v>
      </c>
      <c r="J290" s="32">
        <v>200</v>
      </c>
      <c r="K290" s="31">
        <v>0</v>
      </c>
      <c r="L290" s="32">
        <f>SUM(J290:K290)</f>
        <v>200</v>
      </c>
    </row>
    <row r="291" spans="1:12">
      <c r="A291" s="53" t="s">
        <v>12</v>
      </c>
      <c r="B291" s="54">
        <v>66</v>
      </c>
      <c r="C291" s="88" t="s">
        <v>100</v>
      </c>
      <c r="D291" s="25">
        <f t="shared" ref="D291:L291" si="56">SUM(D286:D290)</f>
        <v>2078</v>
      </c>
      <c r="E291" s="25">
        <f t="shared" si="56"/>
        <v>11887</v>
      </c>
      <c r="F291" s="25">
        <f t="shared" si="56"/>
        <v>2891</v>
      </c>
      <c r="G291" s="25">
        <f t="shared" si="56"/>
        <v>14581</v>
      </c>
      <c r="H291" s="25">
        <f t="shared" si="56"/>
        <v>2891</v>
      </c>
      <c r="I291" s="25">
        <f t="shared" si="56"/>
        <v>14581</v>
      </c>
      <c r="J291" s="25">
        <f t="shared" si="56"/>
        <v>2820</v>
      </c>
      <c r="K291" s="25">
        <f t="shared" si="56"/>
        <v>10823</v>
      </c>
      <c r="L291" s="25">
        <f t="shared" si="56"/>
        <v>13643</v>
      </c>
    </row>
    <row r="292" spans="1:12">
      <c r="A292" s="53"/>
      <c r="B292" s="54"/>
      <c r="C292" s="88"/>
      <c r="D292" s="29"/>
      <c r="E292" s="29"/>
      <c r="F292" s="29"/>
      <c r="G292" s="29"/>
      <c r="H292" s="42"/>
      <c r="I292" s="42"/>
      <c r="J292" s="29"/>
      <c r="K292" s="29"/>
      <c r="L292" s="153"/>
    </row>
    <row r="293" spans="1:12" ht="25.5">
      <c r="A293" s="53"/>
      <c r="B293" s="54">
        <v>67</v>
      </c>
      <c r="C293" s="88" t="s">
        <v>174</v>
      </c>
      <c r="D293" s="36"/>
      <c r="E293" s="36"/>
      <c r="F293" s="36"/>
      <c r="G293" s="36"/>
      <c r="H293" s="122"/>
      <c r="I293" s="122"/>
      <c r="J293" s="36"/>
      <c r="K293" s="36"/>
      <c r="L293" s="157"/>
    </row>
    <row r="294" spans="1:12">
      <c r="A294" s="53"/>
      <c r="B294" s="90" t="s">
        <v>44</v>
      </c>
      <c r="C294" s="88" t="s">
        <v>32</v>
      </c>
      <c r="D294" s="32">
        <v>15683</v>
      </c>
      <c r="E294" s="31">
        <v>0</v>
      </c>
      <c r="F294" s="32">
        <v>17858</v>
      </c>
      <c r="G294" s="31">
        <v>0</v>
      </c>
      <c r="H294" s="164">
        <v>17858</v>
      </c>
      <c r="I294" s="31">
        <v>0</v>
      </c>
      <c r="J294" s="32">
        <v>20000</v>
      </c>
      <c r="K294" s="31">
        <v>0</v>
      </c>
      <c r="L294" s="32">
        <f>SUM(J294:K294)</f>
        <v>20000</v>
      </c>
    </row>
    <row r="295" spans="1:12">
      <c r="A295" s="53"/>
      <c r="B295" s="90" t="s">
        <v>45</v>
      </c>
      <c r="C295" s="88" t="s">
        <v>33</v>
      </c>
      <c r="D295" s="32">
        <v>50</v>
      </c>
      <c r="E295" s="31">
        <v>0</v>
      </c>
      <c r="F295" s="32">
        <v>50</v>
      </c>
      <c r="G295" s="31">
        <v>0</v>
      </c>
      <c r="H295" s="164">
        <v>50</v>
      </c>
      <c r="I295" s="31">
        <v>0</v>
      </c>
      <c r="J295" s="32">
        <v>50</v>
      </c>
      <c r="K295" s="31">
        <v>0</v>
      </c>
      <c r="L295" s="32">
        <f>SUM(J295:K295)</f>
        <v>50</v>
      </c>
    </row>
    <row r="296" spans="1:12">
      <c r="A296" s="53"/>
      <c r="B296" s="90" t="s">
        <v>46</v>
      </c>
      <c r="C296" s="88" t="s">
        <v>22</v>
      </c>
      <c r="D296" s="32">
        <v>150</v>
      </c>
      <c r="E296" s="31">
        <v>0</v>
      </c>
      <c r="F296" s="32">
        <v>100</v>
      </c>
      <c r="G296" s="31">
        <v>0</v>
      </c>
      <c r="H296" s="164">
        <v>100</v>
      </c>
      <c r="I296" s="31">
        <v>0</v>
      </c>
      <c r="J296" s="32">
        <v>100</v>
      </c>
      <c r="K296" s="31">
        <v>0</v>
      </c>
      <c r="L296" s="32">
        <f>SUM(J296:K296)</f>
        <v>100</v>
      </c>
    </row>
    <row r="297" spans="1:12">
      <c r="A297" s="53"/>
      <c r="B297" s="90" t="s">
        <v>102</v>
      </c>
      <c r="C297" s="88" t="s">
        <v>25</v>
      </c>
      <c r="D297" s="23">
        <v>250</v>
      </c>
      <c r="E297" s="22">
        <v>0</v>
      </c>
      <c r="F297" s="23">
        <v>250</v>
      </c>
      <c r="G297" s="22">
        <v>0</v>
      </c>
      <c r="H297" s="201">
        <v>250</v>
      </c>
      <c r="I297" s="22">
        <v>0</v>
      </c>
      <c r="J297" s="23">
        <v>250</v>
      </c>
      <c r="K297" s="22">
        <v>0</v>
      </c>
      <c r="L297" s="23">
        <f>SUM(J297:K297)</f>
        <v>250</v>
      </c>
    </row>
    <row r="298" spans="1:12">
      <c r="A298" s="53"/>
      <c r="B298" s="90" t="s">
        <v>47</v>
      </c>
      <c r="C298" s="88" t="s">
        <v>23</v>
      </c>
      <c r="D298" s="34">
        <v>50</v>
      </c>
      <c r="E298" s="33">
        <v>0</v>
      </c>
      <c r="F298" s="34">
        <v>50</v>
      </c>
      <c r="G298" s="33">
        <v>0</v>
      </c>
      <c r="H298" s="203">
        <v>50</v>
      </c>
      <c r="I298" s="33">
        <v>0</v>
      </c>
      <c r="J298" s="34">
        <v>50</v>
      </c>
      <c r="K298" s="33">
        <v>0</v>
      </c>
      <c r="L298" s="34">
        <f>SUM(J298:K298)</f>
        <v>50</v>
      </c>
    </row>
    <row r="299" spans="1:12" ht="25.5">
      <c r="A299" s="53" t="s">
        <v>12</v>
      </c>
      <c r="B299" s="54">
        <v>67</v>
      </c>
      <c r="C299" s="88" t="s">
        <v>174</v>
      </c>
      <c r="D299" s="209">
        <f t="shared" ref="D299:L299" si="57">SUM(D293:D298)</f>
        <v>16183</v>
      </c>
      <c r="E299" s="33">
        <f t="shared" si="57"/>
        <v>0</v>
      </c>
      <c r="F299" s="209">
        <f t="shared" si="57"/>
        <v>18308</v>
      </c>
      <c r="G299" s="33">
        <f t="shared" si="57"/>
        <v>0</v>
      </c>
      <c r="H299" s="209">
        <f t="shared" si="57"/>
        <v>18308</v>
      </c>
      <c r="I299" s="33">
        <f t="shared" si="57"/>
        <v>0</v>
      </c>
      <c r="J299" s="34">
        <f t="shared" si="57"/>
        <v>20450</v>
      </c>
      <c r="K299" s="33">
        <f t="shared" si="57"/>
        <v>0</v>
      </c>
      <c r="L299" s="34">
        <f t="shared" si="57"/>
        <v>20450</v>
      </c>
    </row>
    <row r="300" spans="1:12">
      <c r="A300" s="53"/>
      <c r="B300" s="54"/>
      <c r="C300" s="88"/>
      <c r="D300" s="29"/>
      <c r="E300" s="29"/>
      <c r="F300" s="29"/>
      <c r="G300" s="29"/>
      <c r="H300" s="42"/>
      <c r="I300" s="42"/>
      <c r="J300" s="29"/>
      <c r="K300" s="29"/>
      <c r="L300" s="153"/>
    </row>
    <row r="301" spans="1:12">
      <c r="A301" s="53"/>
      <c r="B301" s="54">
        <v>68</v>
      </c>
      <c r="C301" s="88" t="s">
        <v>103</v>
      </c>
      <c r="D301" s="36"/>
      <c r="E301" s="36"/>
      <c r="F301" s="36"/>
      <c r="G301" s="36"/>
      <c r="H301" s="122"/>
      <c r="I301" s="122"/>
      <c r="J301" s="36"/>
      <c r="K301" s="36"/>
      <c r="L301" s="155"/>
    </row>
    <row r="302" spans="1:12">
      <c r="A302" s="53"/>
      <c r="B302" s="90" t="s">
        <v>104</v>
      </c>
      <c r="C302" s="88" t="s">
        <v>32</v>
      </c>
      <c r="D302" s="23">
        <v>24329</v>
      </c>
      <c r="E302" s="22">
        <v>0</v>
      </c>
      <c r="F302" s="23">
        <v>17622</v>
      </c>
      <c r="G302" s="22">
        <v>0</v>
      </c>
      <c r="H302" s="201">
        <v>17622</v>
      </c>
      <c r="I302" s="22">
        <v>0</v>
      </c>
      <c r="J302" s="23">
        <v>30000</v>
      </c>
      <c r="K302" s="22">
        <v>0</v>
      </c>
      <c r="L302" s="23">
        <f>SUM(J302:K302)</f>
        <v>30000</v>
      </c>
    </row>
    <row r="303" spans="1:12">
      <c r="A303" s="53"/>
      <c r="B303" s="90" t="s">
        <v>105</v>
      </c>
      <c r="C303" s="88" t="s">
        <v>33</v>
      </c>
      <c r="D303" s="23">
        <v>31</v>
      </c>
      <c r="E303" s="22">
        <v>0</v>
      </c>
      <c r="F303" s="23">
        <v>50</v>
      </c>
      <c r="G303" s="22">
        <v>0</v>
      </c>
      <c r="H303" s="201">
        <v>50</v>
      </c>
      <c r="I303" s="22">
        <v>0</v>
      </c>
      <c r="J303" s="23">
        <v>50</v>
      </c>
      <c r="K303" s="22">
        <v>0</v>
      </c>
      <c r="L303" s="23">
        <f>SUM(J303:K303)</f>
        <v>50</v>
      </c>
    </row>
    <row r="304" spans="1:12">
      <c r="A304" s="53"/>
      <c r="B304" s="90" t="s">
        <v>106</v>
      </c>
      <c r="C304" s="88" t="s">
        <v>22</v>
      </c>
      <c r="D304" s="32">
        <v>299</v>
      </c>
      <c r="E304" s="31">
        <v>0</v>
      </c>
      <c r="F304" s="32">
        <v>100</v>
      </c>
      <c r="G304" s="31">
        <v>0</v>
      </c>
      <c r="H304" s="164">
        <v>100</v>
      </c>
      <c r="I304" s="31">
        <v>0</v>
      </c>
      <c r="J304" s="32">
        <v>400</v>
      </c>
      <c r="K304" s="31">
        <v>0</v>
      </c>
      <c r="L304" s="32">
        <f>SUM(J304:K304)</f>
        <v>400</v>
      </c>
    </row>
    <row r="305" spans="1:12">
      <c r="A305" s="53"/>
      <c r="B305" s="90" t="s">
        <v>277</v>
      </c>
      <c r="C305" s="88" t="s">
        <v>187</v>
      </c>
      <c r="D305" s="183">
        <v>1000</v>
      </c>
      <c r="E305" s="31">
        <v>0</v>
      </c>
      <c r="F305" s="32">
        <v>490</v>
      </c>
      <c r="G305" s="31">
        <v>0</v>
      </c>
      <c r="H305" s="32">
        <v>490</v>
      </c>
      <c r="I305" s="31">
        <v>0</v>
      </c>
      <c r="J305" s="31">
        <v>0</v>
      </c>
      <c r="K305" s="31">
        <v>0</v>
      </c>
      <c r="L305" s="31">
        <f>SUM(J305:K305)</f>
        <v>0</v>
      </c>
    </row>
    <row r="306" spans="1:12">
      <c r="A306" s="53"/>
      <c r="B306" s="90" t="s">
        <v>107</v>
      </c>
      <c r="C306" s="88" t="s">
        <v>23</v>
      </c>
      <c r="D306" s="32">
        <v>151</v>
      </c>
      <c r="E306" s="31">
        <v>0</v>
      </c>
      <c r="F306" s="32">
        <v>100</v>
      </c>
      <c r="G306" s="31">
        <v>0</v>
      </c>
      <c r="H306" s="164">
        <v>100</v>
      </c>
      <c r="I306" s="31">
        <v>0</v>
      </c>
      <c r="J306" s="32">
        <v>150</v>
      </c>
      <c r="K306" s="31">
        <v>0</v>
      </c>
      <c r="L306" s="32">
        <f>SUM(J306:K306)</f>
        <v>150</v>
      </c>
    </row>
    <row r="307" spans="1:12">
      <c r="A307" s="53" t="s">
        <v>12</v>
      </c>
      <c r="B307" s="54">
        <v>68</v>
      </c>
      <c r="C307" s="88" t="s">
        <v>103</v>
      </c>
      <c r="D307" s="25">
        <f t="shared" ref="D307:L307" si="58">SUM(D302:D306)</f>
        <v>25810</v>
      </c>
      <c r="E307" s="24">
        <f t="shared" si="58"/>
        <v>0</v>
      </c>
      <c r="F307" s="25">
        <f t="shared" si="58"/>
        <v>18362</v>
      </c>
      <c r="G307" s="24">
        <f t="shared" si="58"/>
        <v>0</v>
      </c>
      <c r="H307" s="25">
        <f t="shared" si="58"/>
        <v>18362</v>
      </c>
      <c r="I307" s="24">
        <f t="shared" si="58"/>
        <v>0</v>
      </c>
      <c r="J307" s="25">
        <f t="shared" si="58"/>
        <v>30600</v>
      </c>
      <c r="K307" s="24">
        <f t="shared" si="58"/>
        <v>0</v>
      </c>
      <c r="L307" s="25">
        <f t="shared" si="58"/>
        <v>30600</v>
      </c>
    </row>
    <row r="308" spans="1:12">
      <c r="A308" s="53"/>
      <c r="B308" s="54"/>
      <c r="C308" s="88"/>
      <c r="D308" s="29"/>
      <c r="E308" s="38"/>
      <c r="F308" s="29"/>
      <c r="G308" s="38"/>
      <c r="H308" s="42"/>
      <c r="I308" s="124"/>
      <c r="J308" s="29"/>
      <c r="K308" s="38"/>
      <c r="L308" s="157"/>
    </row>
    <row r="309" spans="1:12">
      <c r="A309" s="53"/>
      <c r="B309" s="54">
        <v>69</v>
      </c>
      <c r="C309" s="88" t="s">
        <v>322</v>
      </c>
      <c r="D309" s="36"/>
      <c r="E309" s="36"/>
      <c r="F309" s="36"/>
      <c r="G309" s="36"/>
      <c r="H309" s="122"/>
      <c r="I309" s="122"/>
      <c r="J309" s="36"/>
      <c r="K309" s="36"/>
      <c r="L309" s="155"/>
    </row>
    <row r="310" spans="1:12">
      <c r="A310" s="53"/>
      <c r="B310" s="90" t="s">
        <v>108</v>
      </c>
      <c r="C310" s="88" t="s">
        <v>32</v>
      </c>
      <c r="D310" s="40">
        <v>3980</v>
      </c>
      <c r="E310" s="22">
        <v>0</v>
      </c>
      <c r="F310" s="23">
        <v>6400</v>
      </c>
      <c r="G310" s="22">
        <v>0</v>
      </c>
      <c r="H310" s="201">
        <v>6400</v>
      </c>
      <c r="I310" s="22">
        <v>0</v>
      </c>
      <c r="J310" s="23">
        <v>6500</v>
      </c>
      <c r="K310" s="22">
        <v>0</v>
      </c>
      <c r="L310" s="23">
        <f>SUM(J310:K310)</f>
        <v>6500</v>
      </c>
    </row>
    <row r="311" spans="1:12">
      <c r="A311" s="53"/>
      <c r="B311" s="90" t="s">
        <v>109</v>
      </c>
      <c r="C311" s="88" t="s">
        <v>33</v>
      </c>
      <c r="D311" s="40">
        <v>21</v>
      </c>
      <c r="E311" s="46">
        <v>0</v>
      </c>
      <c r="F311" s="23">
        <v>50</v>
      </c>
      <c r="G311" s="46">
        <v>0</v>
      </c>
      <c r="H311" s="201">
        <v>50</v>
      </c>
      <c r="I311" s="46">
        <v>0</v>
      </c>
      <c r="J311" s="23">
        <v>50</v>
      </c>
      <c r="K311" s="46">
        <v>0</v>
      </c>
      <c r="L311" s="23">
        <f>SUM(J311:K311)</f>
        <v>50</v>
      </c>
    </row>
    <row r="312" spans="1:12">
      <c r="A312" s="53"/>
      <c r="B312" s="90" t="s">
        <v>110</v>
      </c>
      <c r="C312" s="88" t="s">
        <v>22</v>
      </c>
      <c r="D312" s="183">
        <v>100</v>
      </c>
      <c r="E312" s="45">
        <v>0</v>
      </c>
      <c r="F312" s="32">
        <v>106</v>
      </c>
      <c r="G312" s="45">
        <v>0</v>
      </c>
      <c r="H312" s="164">
        <v>106</v>
      </c>
      <c r="I312" s="45">
        <v>0</v>
      </c>
      <c r="J312" s="32">
        <v>100</v>
      </c>
      <c r="K312" s="45">
        <v>0</v>
      </c>
      <c r="L312" s="32">
        <f>SUM(J312:K312)</f>
        <v>100</v>
      </c>
    </row>
    <row r="313" spans="1:12">
      <c r="A313" s="91"/>
      <c r="B313" s="202" t="s">
        <v>111</v>
      </c>
      <c r="C313" s="93" t="s">
        <v>23</v>
      </c>
      <c r="D313" s="184">
        <v>102</v>
      </c>
      <c r="E313" s="48">
        <v>0</v>
      </c>
      <c r="F313" s="34">
        <v>100</v>
      </c>
      <c r="G313" s="48">
        <v>0</v>
      </c>
      <c r="H313" s="34">
        <v>100</v>
      </c>
      <c r="I313" s="48">
        <v>0</v>
      </c>
      <c r="J313" s="34">
        <v>100</v>
      </c>
      <c r="K313" s="48">
        <v>0</v>
      </c>
      <c r="L313" s="34">
        <f>SUM(J313:K313)</f>
        <v>100</v>
      </c>
    </row>
    <row r="314" spans="1:12" ht="13.35" customHeight="1">
      <c r="A314" s="53" t="s">
        <v>12</v>
      </c>
      <c r="B314" s="54">
        <v>69</v>
      </c>
      <c r="C314" s="88" t="s">
        <v>322</v>
      </c>
      <c r="D314" s="34">
        <f t="shared" ref="D314:L314" si="59">SUM(D310:D313)</f>
        <v>4203</v>
      </c>
      <c r="E314" s="33">
        <f t="shared" si="59"/>
        <v>0</v>
      </c>
      <c r="F314" s="34">
        <f t="shared" si="59"/>
        <v>6656</v>
      </c>
      <c r="G314" s="33">
        <f t="shared" si="59"/>
        <v>0</v>
      </c>
      <c r="H314" s="34">
        <f t="shared" si="59"/>
        <v>6656</v>
      </c>
      <c r="I314" s="33">
        <f t="shared" si="59"/>
        <v>0</v>
      </c>
      <c r="J314" s="34">
        <f t="shared" si="59"/>
        <v>6750</v>
      </c>
      <c r="K314" s="33">
        <f t="shared" si="59"/>
        <v>0</v>
      </c>
      <c r="L314" s="34">
        <f t="shared" si="59"/>
        <v>6750</v>
      </c>
    </row>
    <row r="315" spans="1:12" ht="13.35" customHeight="1">
      <c r="A315" s="53"/>
      <c r="B315" s="54"/>
      <c r="C315" s="88"/>
      <c r="D315" s="32"/>
      <c r="E315" s="31"/>
      <c r="F315" s="32"/>
      <c r="G315" s="31"/>
      <c r="H315" s="32"/>
      <c r="I315" s="31"/>
      <c r="J315" s="32"/>
      <c r="K315" s="31"/>
      <c r="L315" s="154"/>
    </row>
    <row r="316" spans="1:12" ht="13.35" customHeight="1">
      <c r="A316" s="53"/>
      <c r="B316" s="54">
        <v>70</v>
      </c>
      <c r="C316" s="88" t="s">
        <v>265</v>
      </c>
      <c r="D316" s="29"/>
      <c r="E316" s="29"/>
      <c r="F316" s="29"/>
      <c r="G316" s="29"/>
      <c r="H316" s="42"/>
      <c r="I316" s="42"/>
      <c r="J316" s="29"/>
      <c r="K316" s="29"/>
      <c r="L316" s="153"/>
    </row>
    <row r="317" spans="1:12" ht="13.35" customHeight="1">
      <c r="A317" s="53"/>
      <c r="B317" s="54" t="s">
        <v>147</v>
      </c>
      <c r="C317" s="88" t="s">
        <v>32</v>
      </c>
      <c r="D317" s="32">
        <v>15175</v>
      </c>
      <c r="E317" s="31">
        <v>0</v>
      </c>
      <c r="F317" s="32">
        <v>8533</v>
      </c>
      <c r="G317" s="31">
        <v>0</v>
      </c>
      <c r="H317" s="164">
        <v>8533</v>
      </c>
      <c r="I317" s="31">
        <v>0</v>
      </c>
      <c r="J317" s="32">
        <v>13000</v>
      </c>
      <c r="K317" s="31">
        <v>0</v>
      </c>
      <c r="L317" s="32">
        <f>SUM(J317:K317)</f>
        <v>13000</v>
      </c>
    </row>
    <row r="318" spans="1:12" ht="13.35" customHeight="1">
      <c r="A318" s="53"/>
      <c r="B318" s="90" t="s">
        <v>152</v>
      </c>
      <c r="C318" s="88" t="s">
        <v>33</v>
      </c>
      <c r="D318" s="32">
        <v>31</v>
      </c>
      <c r="E318" s="31">
        <v>0</v>
      </c>
      <c r="F318" s="32">
        <v>50</v>
      </c>
      <c r="G318" s="31">
        <v>0</v>
      </c>
      <c r="H318" s="164">
        <v>50</v>
      </c>
      <c r="I318" s="31">
        <v>0</v>
      </c>
      <c r="J318" s="32">
        <v>50</v>
      </c>
      <c r="K318" s="31">
        <v>0</v>
      </c>
      <c r="L318" s="32">
        <f>SUM(J318:K318)</f>
        <v>50</v>
      </c>
    </row>
    <row r="319" spans="1:12" ht="13.35" customHeight="1">
      <c r="A319" s="53"/>
      <c r="B319" s="90" t="s">
        <v>58</v>
      </c>
      <c r="C319" s="88" t="s">
        <v>22</v>
      </c>
      <c r="D319" s="32">
        <v>197</v>
      </c>
      <c r="E319" s="31">
        <v>0</v>
      </c>
      <c r="F319" s="32">
        <v>237</v>
      </c>
      <c r="G319" s="31">
        <v>0</v>
      </c>
      <c r="H319" s="164">
        <v>237</v>
      </c>
      <c r="I319" s="31">
        <v>0</v>
      </c>
      <c r="J319" s="32">
        <v>155</v>
      </c>
      <c r="K319" s="31">
        <v>0</v>
      </c>
      <c r="L319" s="32">
        <f>SUM(J319:K319)</f>
        <v>155</v>
      </c>
    </row>
    <row r="320" spans="1:12" ht="13.35" customHeight="1">
      <c r="A320" s="53"/>
      <c r="B320" s="90" t="s">
        <v>153</v>
      </c>
      <c r="C320" s="88" t="s">
        <v>64</v>
      </c>
      <c r="D320" s="32">
        <v>1066</v>
      </c>
      <c r="E320" s="31">
        <v>0</v>
      </c>
      <c r="F320" s="32">
        <v>200</v>
      </c>
      <c r="G320" s="31">
        <v>0</v>
      </c>
      <c r="H320" s="164">
        <v>200</v>
      </c>
      <c r="I320" s="31">
        <v>0</v>
      </c>
      <c r="J320" s="32">
        <v>50</v>
      </c>
      <c r="K320" s="31">
        <v>0</v>
      </c>
      <c r="L320" s="32">
        <f>SUM(J320:K320)</f>
        <v>50</v>
      </c>
    </row>
    <row r="321" spans="1:12" ht="13.35" customHeight="1">
      <c r="A321" s="53"/>
      <c r="B321" s="90" t="s">
        <v>59</v>
      </c>
      <c r="C321" s="88" t="s">
        <v>23</v>
      </c>
      <c r="D321" s="32">
        <v>101</v>
      </c>
      <c r="E321" s="31">
        <v>0</v>
      </c>
      <c r="F321" s="32">
        <v>113</v>
      </c>
      <c r="G321" s="31">
        <v>0</v>
      </c>
      <c r="H321" s="164">
        <v>113</v>
      </c>
      <c r="I321" s="31">
        <v>0</v>
      </c>
      <c r="J321" s="32">
        <v>200</v>
      </c>
      <c r="K321" s="31">
        <v>0</v>
      </c>
      <c r="L321" s="32">
        <f>SUM(J321:K321)</f>
        <v>200</v>
      </c>
    </row>
    <row r="322" spans="1:12" ht="13.35" customHeight="1">
      <c r="A322" s="53" t="s">
        <v>12</v>
      </c>
      <c r="B322" s="54">
        <v>70</v>
      </c>
      <c r="C322" s="88" t="s">
        <v>265</v>
      </c>
      <c r="D322" s="25">
        <f t="shared" ref="D322:L322" si="60">SUM(D317:D321)</f>
        <v>16570</v>
      </c>
      <c r="E322" s="24">
        <f t="shared" si="60"/>
        <v>0</v>
      </c>
      <c r="F322" s="25">
        <f t="shared" si="60"/>
        <v>9133</v>
      </c>
      <c r="G322" s="24">
        <f t="shared" si="60"/>
        <v>0</v>
      </c>
      <c r="H322" s="25">
        <f t="shared" si="60"/>
        <v>9133</v>
      </c>
      <c r="I322" s="24">
        <f t="shared" si="60"/>
        <v>0</v>
      </c>
      <c r="J322" s="25">
        <f t="shared" si="60"/>
        <v>13455</v>
      </c>
      <c r="K322" s="24">
        <f t="shared" si="60"/>
        <v>0</v>
      </c>
      <c r="L322" s="25">
        <f t="shared" si="60"/>
        <v>13455</v>
      </c>
    </row>
    <row r="323" spans="1:12" ht="13.35" customHeight="1">
      <c r="A323" s="53"/>
      <c r="B323" s="54"/>
      <c r="C323" s="88"/>
      <c r="D323" s="32"/>
      <c r="E323" s="31"/>
      <c r="F323" s="32"/>
      <c r="G323" s="31"/>
      <c r="H323" s="32"/>
      <c r="I323" s="31"/>
      <c r="J323" s="32"/>
      <c r="K323" s="31"/>
      <c r="L323" s="32"/>
    </row>
    <row r="324" spans="1:12" ht="13.35" customHeight="1">
      <c r="A324" s="53"/>
      <c r="B324" s="54">
        <v>71</v>
      </c>
      <c r="C324" s="88" t="s">
        <v>388</v>
      </c>
      <c r="D324" s="29"/>
      <c r="E324" s="32"/>
      <c r="F324" s="32"/>
      <c r="G324" s="32"/>
      <c r="H324" s="42"/>
      <c r="I324" s="121"/>
      <c r="J324" s="32"/>
      <c r="K324" s="32"/>
      <c r="L324" s="154"/>
    </row>
    <row r="325" spans="1:12" ht="13.35" customHeight="1">
      <c r="A325" s="53"/>
      <c r="B325" s="54">
        <v>71</v>
      </c>
      <c r="C325" s="88" t="s">
        <v>218</v>
      </c>
      <c r="D325" s="32"/>
      <c r="E325" s="32"/>
      <c r="F325" s="32"/>
      <c r="G325" s="32"/>
      <c r="H325" s="42"/>
      <c r="I325" s="121"/>
      <c r="J325" s="32"/>
      <c r="K325" s="32"/>
      <c r="L325" s="154"/>
    </row>
    <row r="326" spans="1:12" ht="13.35" customHeight="1">
      <c r="A326" s="53"/>
      <c r="B326" s="54" t="s">
        <v>219</v>
      </c>
      <c r="C326" s="88" t="s">
        <v>32</v>
      </c>
      <c r="D326" s="32">
        <v>7138</v>
      </c>
      <c r="E326" s="31">
        <v>0</v>
      </c>
      <c r="F326" s="32">
        <v>6710</v>
      </c>
      <c r="G326" s="31">
        <v>0</v>
      </c>
      <c r="H326" s="32">
        <v>6710</v>
      </c>
      <c r="I326" s="31">
        <v>0</v>
      </c>
      <c r="J326" s="32">
        <v>8000</v>
      </c>
      <c r="K326" s="31">
        <v>0</v>
      </c>
      <c r="L326" s="32">
        <f>SUM(J326:K326)</f>
        <v>8000</v>
      </c>
    </row>
    <row r="327" spans="1:12" ht="13.35" customHeight="1">
      <c r="A327" s="53"/>
      <c r="B327" s="90" t="s">
        <v>220</v>
      </c>
      <c r="C327" s="88" t="s">
        <v>33</v>
      </c>
      <c r="D327" s="32">
        <v>31</v>
      </c>
      <c r="E327" s="31">
        <v>0</v>
      </c>
      <c r="F327" s="32">
        <v>50</v>
      </c>
      <c r="G327" s="31">
        <v>0</v>
      </c>
      <c r="H327" s="32">
        <v>50</v>
      </c>
      <c r="I327" s="31">
        <v>0</v>
      </c>
      <c r="J327" s="32">
        <v>50</v>
      </c>
      <c r="K327" s="31">
        <v>0</v>
      </c>
      <c r="L327" s="32">
        <f>SUM(J327:K327)</f>
        <v>50</v>
      </c>
    </row>
    <row r="328" spans="1:12" ht="13.35" customHeight="1">
      <c r="A328" s="53"/>
      <c r="B328" s="90" t="s">
        <v>221</v>
      </c>
      <c r="C328" s="88" t="s">
        <v>22</v>
      </c>
      <c r="D328" s="32">
        <v>100</v>
      </c>
      <c r="E328" s="31">
        <v>0</v>
      </c>
      <c r="F328" s="32">
        <v>100</v>
      </c>
      <c r="G328" s="31">
        <v>0</v>
      </c>
      <c r="H328" s="32">
        <v>100</v>
      </c>
      <c r="I328" s="31">
        <v>0</v>
      </c>
      <c r="J328" s="32">
        <v>100</v>
      </c>
      <c r="K328" s="31">
        <v>0</v>
      </c>
      <c r="L328" s="32">
        <f>SUM(J328:K328)</f>
        <v>100</v>
      </c>
    </row>
    <row r="329" spans="1:12" ht="13.35" customHeight="1">
      <c r="A329" s="53"/>
      <c r="B329" s="90" t="s">
        <v>210</v>
      </c>
      <c r="C329" s="88" t="s">
        <v>23</v>
      </c>
      <c r="D329" s="32">
        <v>100</v>
      </c>
      <c r="E329" s="31">
        <v>0</v>
      </c>
      <c r="F329" s="32">
        <v>100</v>
      </c>
      <c r="G329" s="31">
        <v>0</v>
      </c>
      <c r="H329" s="32">
        <v>100</v>
      </c>
      <c r="I329" s="31">
        <v>0</v>
      </c>
      <c r="J329" s="32">
        <v>100</v>
      </c>
      <c r="K329" s="31">
        <v>0</v>
      </c>
      <c r="L329" s="32">
        <f>SUM(J329:K329)</f>
        <v>100</v>
      </c>
    </row>
    <row r="330" spans="1:12" ht="13.35" customHeight="1">
      <c r="A330" s="53" t="s">
        <v>12</v>
      </c>
      <c r="B330" s="54">
        <v>71</v>
      </c>
      <c r="C330" s="88" t="s">
        <v>218</v>
      </c>
      <c r="D330" s="25">
        <f t="shared" ref="D330:L330" si="61">SUM(D326:D329)</f>
        <v>7369</v>
      </c>
      <c r="E330" s="24">
        <f t="shared" si="61"/>
        <v>0</v>
      </c>
      <c r="F330" s="25">
        <f t="shared" si="61"/>
        <v>6960</v>
      </c>
      <c r="G330" s="24">
        <f t="shared" si="61"/>
        <v>0</v>
      </c>
      <c r="H330" s="25">
        <f t="shared" si="61"/>
        <v>6960</v>
      </c>
      <c r="I330" s="24">
        <f t="shared" si="61"/>
        <v>0</v>
      </c>
      <c r="J330" s="25">
        <f t="shared" si="61"/>
        <v>8250</v>
      </c>
      <c r="K330" s="24">
        <f t="shared" si="61"/>
        <v>0</v>
      </c>
      <c r="L330" s="25">
        <f t="shared" si="61"/>
        <v>8250</v>
      </c>
    </row>
    <row r="331" spans="1:12" ht="13.35" customHeight="1">
      <c r="A331" s="53" t="s">
        <v>12</v>
      </c>
      <c r="B331" s="54">
        <v>71</v>
      </c>
      <c r="C331" s="88" t="s">
        <v>389</v>
      </c>
      <c r="D331" s="25">
        <f t="shared" ref="D331:L331" si="62">D330</f>
        <v>7369</v>
      </c>
      <c r="E331" s="24">
        <f t="shared" si="62"/>
        <v>0</v>
      </c>
      <c r="F331" s="25">
        <f t="shared" si="62"/>
        <v>6960</v>
      </c>
      <c r="G331" s="24">
        <f t="shared" si="62"/>
        <v>0</v>
      </c>
      <c r="H331" s="25">
        <f t="shared" si="62"/>
        <v>6960</v>
      </c>
      <c r="I331" s="24">
        <f t="shared" si="62"/>
        <v>0</v>
      </c>
      <c r="J331" s="25">
        <f t="shared" si="62"/>
        <v>8250</v>
      </c>
      <c r="K331" s="24">
        <f t="shared" si="62"/>
        <v>0</v>
      </c>
      <c r="L331" s="25">
        <f t="shared" si="62"/>
        <v>8250</v>
      </c>
    </row>
    <row r="332" spans="1:12" ht="13.35" customHeight="1">
      <c r="A332" s="53"/>
      <c r="B332" s="54"/>
      <c r="C332" s="88"/>
      <c r="D332" s="32"/>
      <c r="E332" s="31"/>
      <c r="F332" s="32"/>
      <c r="G332" s="31"/>
      <c r="H332" s="121"/>
      <c r="I332" s="121"/>
      <c r="J332" s="32"/>
      <c r="K332" s="31"/>
      <c r="L332" s="154"/>
    </row>
    <row r="333" spans="1:12" ht="13.35" customHeight="1">
      <c r="A333" s="53"/>
      <c r="B333" s="54">
        <v>72</v>
      </c>
      <c r="C333" s="88" t="s">
        <v>257</v>
      </c>
      <c r="D333" s="32"/>
      <c r="E333" s="31"/>
      <c r="F333" s="32"/>
      <c r="G333" s="31"/>
      <c r="H333" s="121"/>
      <c r="I333" s="121"/>
      <c r="J333" s="32"/>
      <c r="K333" s="31"/>
      <c r="L333" s="154"/>
    </row>
    <row r="334" spans="1:12" ht="13.35" customHeight="1">
      <c r="A334" s="53"/>
      <c r="B334" s="54" t="s">
        <v>253</v>
      </c>
      <c r="C334" s="88" t="s">
        <v>32</v>
      </c>
      <c r="D334" s="32">
        <v>8218</v>
      </c>
      <c r="E334" s="31">
        <v>0</v>
      </c>
      <c r="F334" s="32">
        <v>9303</v>
      </c>
      <c r="G334" s="31">
        <v>0</v>
      </c>
      <c r="H334" s="32">
        <v>9303</v>
      </c>
      <c r="I334" s="31">
        <v>0</v>
      </c>
      <c r="J334" s="32">
        <v>9500</v>
      </c>
      <c r="K334" s="31">
        <v>0</v>
      </c>
      <c r="L334" s="32">
        <f>SUM(J334:K334)</f>
        <v>9500</v>
      </c>
    </row>
    <row r="335" spans="1:12" ht="13.35" customHeight="1">
      <c r="A335" s="53"/>
      <c r="B335" s="54" t="s">
        <v>254</v>
      </c>
      <c r="C335" s="88" t="s">
        <v>33</v>
      </c>
      <c r="D335" s="32">
        <v>31</v>
      </c>
      <c r="E335" s="31">
        <v>0</v>
      </c>
      <c r="F335" s="32">
        <v>50</v>
      </c>
      <c r="G335" s="31">
        <v>0</v>
      </c>
      <c r="H335" s="32">
        <v>50</v>
      </c>
      <c r="I335" s="31">
        <v>0</v>
      </c>
      <c r="J335" s="32">
        <v>50</v>
      </c>
      <c r="K335" s="31">
        <v>0</v>
      </c>
      <c r="L335" s="32">
        <f>SUM(J335:K335)</f>
        <v>50</v>
      </c>
    </row>
    <row r="336" spans="1:12" ht="13.35" customHeight="1">
      <c r="A336" s="53"/>
      <c r="B336" s="54" t="s">
        <v>255</v>
      </c>
      <c r="C336" s="88" t="s">
        <v>22</v>
      </c>
      <c r="D336" s="32">
        <v>99</v>
      </c>
      <c r="E336" s="31">
        <v>0</v>
      </c>
      <c r="F336" s="32">
        <v>100</v>
      </c>
      <c r="G336" s="31">
        <v>0</v>
      </c>
      <c r="H336" s="32">
        <v>100</v>
      </c>
      <c r="I336" s="31">
        <v>0</v>
      </c>
      <c r="J336" s="32">
        <v>100</v>
      </c>
      <c r="K336" s="31">
        <v>0</v>
      </c>
      <c r="L336" s="32">
        <f>SUM(J336:K336)</f>
        <v>100</v>
      </c>
    </row>
    <row r="337" spans="1:12" ht="13.35" customHeight="1">
      <c r="A337" s="53"/>
      <c r="B337" s="54" t="s">
        <v>256</v>
      </c>
      <c r="C337" s="88" t="s">
        <v>23</v>
      </c>
      <c r="D337" s="32">
        <v>1135</v>
      </c>
      <c r="E337" s="31">
        <v>0</v>
      </c>
      <c r="F337" s="32">
        <v>200</v>
      </c>
      <c r="G337" s="31">
        <v>0</v>
      </c>
      <c r="H337" s="32">
        <v>200</v>
      </c>
      <c r="I337" s="31">
        <v>0</v>
      </c>
      <c r="J337" s="32">
        <v>100</v>
      </c>
      <c r="K337" s="31">
        <v>0</v>
      </c>
      <c r="L337" s="32">
        <f>SUM(J337:K337)</f>
        <v>100</v>
      </c>
    </row>
    <row r="338" spans="1:12" ht="13.35" customHeight="1">
      <c r="A338" s="53" t="s">
        <v>12</v>
      </c>
      <c r="B338" s="54">
        <v>72</v>
      </c>
      <c r="C338" s="88" t="s">
        <v>257</v>
      </c>
      <c r="D338" s="25">
        <f t="shared" ref="D338:L338" si="63">SUM(D334:D337)</f>
        <v>9483</v>
      </c>
      <c r="E338" s="24">
        <f t="shared" si="63"/>
        <v>0</v>
      </c>
      <c r="F338" s="25">
        <f t="shared" si="63"/>
        <v>9653</v>
      </c>
      <c r="G338" s="24">
        <f t="shared" si="63"/>
        <v>0</v>
      </c>
      <c r="H338" s="25">
        <f t="shared" si="63"/>
        <v>9653</v>
      </c>
      <c r="I338" s="24">
        <f t="shared" si="63"/>
        <v>0</v>
      </c>
      <c r="J338" s="25">
        <f t="shared" si="63"/>
        <v>9750</v>
      </c>
      <c r="K338" s="24">
        <f t="shared" si="63"/>
        <v>0</v>
      </c>
      <c r="L338" s="25">
        <f t="shared" si="63"/>
        <v>9750</v>
      </c>
    </row>
    <row r="339" spans="1:12" ht="13.35" customHeight="1">
      <c r="A339" s="53"/>
      <c r="B339" s="54"/>
      <c r="C339" s="88"/>
      <c r="D339" s="43"/>
      <c r="E339" s="43"/>
      <c r="F339" s="43"/>
      <c r="G339" s="43"/>
      <c r="H339" s="41"/>
      <c r="I339" s="43"/>
      <c r="J339" s="41"/>
      <c r="K339" s="43"/>
      <c r="L339" s="159"/>
    </row>
    <row r="340" spans="1:12" ht="13.35" customHeight="1">
      <c r="A340" s="53"/>
      <c r="B340" s="54">
        <v>73</v>
      </c>
      <c r="C340" s="88" t="s">
        <v>278</v>
      </c>
      <c r="D340" s="31"/>
      <c r="E340" s="31"/>
      <c r="F340" s="31"/>
      <c r="G340" s="31"/>
      <c r="H340" s="32"/>
      <c r="I340" s="31"/>
      <c r="J340" s="32"/>
      <c r="K340" s="31"/>
      <c r="L340" s="154"/>
    </row>
    <row r="341" spans="1:12" ht="13.35" customHeight="1">
      <c r="A341" s="53"/>
      <c r="B341" s="54" t="s">
        <v>280</v>
      </c>
      <c r="C341" s="88" t="s">
        <v>32</v>
      </c>
      <c r="D341" s="32">
        <v>2790</v>
      </c>
      <c r="E341" s="31">
        <v>0</v>
      </c>
      <c r="F341" s="32">
        <v>11793</v>
      </c>
      <c r="G341" s="31">
        <v>0</v>
      </c>
      <c r="H341" s="32">
        <v>11793</v>
      </c>
      <c r="I341" s="31">
        <v>0</v>
      </c>
      <c r="J341" s="32">
        <v>9000</v>
      </c>
      <c r="K341" s="31">
        <v>0</v>
      </c>
      <c r="L341" s="32">
        <f>SUM(J341:K341)</f>
        <v>9000</v>
      </c>
    </row>
    <row r="342" spans="1:12" ht="13.35" customHeight="1">
      <c r="A342" s="53"/>
      <c r="B342" s="54" t="s">
        <v>279</v>
      </c>
      <c r="C342" s="88" t="s">
        <v>23</v>
      </c>
      <c r="D342" s="32">
        <v>7000</v>
      </c>
      <c r="E342" s="31">
        <v>0</v>
      </c>
      <c r="F342" s="32">
        <v>1000</v>
      </c>
      <c r="G342" s="31">
        <v>0</v>
      </c>
      <c r="H342" s="32">
        <v>1000</v>
      </c>
      <c r="I342" s="31">
        <v>0</v>
      </c>
      <c r="J342" s="32">
        <v>800</v>
      </c>
      <c r="K342" s="31">
        <v>0</v>
      </c>
      <c r="L342" s="32">
        <f>SUM(J342:K342)</f>
        <v>800</v>
      </c>
    </row>
    <row r="343" spans="1:12" ht="13.35" customHeight="1">
      <c r="A343" s="53" t="s">
        <v>12</v>
      </c>
      <c r="B343" s="54">
        <v>73</v>
      </c>
      <c r="C343" s="88" t="s">
        <v>278</v>
      </c>
      <c r="D343" s="25">
        <f t="shared" ref="D343:K343" si="64">SUM(D341:D342)</f>
        <v>9790</v>
      </c>
      <c r="E343" s="24">
        <f t="shared" si="64"/>
        <v>0</v>
      </c>
      <c r="F343" s="25">
        <f t="shared" si="64"/>
        <v>12793</v>
      </c>
      <c r="G343" s="24">
        <f t="shared" si="64"/>
        <v>0</v>
      </c>
      <c r="H343" s="25">
        <f t="shared" si="64"/>
        <v>12793</v>
      </c>
      <c r="I343" s="24">
        <f t="shared" si="64"/>
        <v>0</v>
      </c>
      <c r="J343" s="25">
        <f>SUM(J341:J342)</f>
        <v>9800</v>
      </c>
      <c r="K343" s="24">
        <f t="shared" si="64"/>
        <v>0</v>
      </c>
      <c r="L343" s="25">
        <f>SUM(L341:L342)</f>
        <v>9800</v>
      </c>
    </row>
    <row r="344" spans="1:12" ht="13.35" customHeight="1">
      <c r="A344" s="53" t="s">
        <v>12</v>
      </c>
      <c r="B344" s="98">
        <v>3.1030000000000002</v>
      </c>
      <c r="C344" s="86" t="s">
        <v>112</v>
      </c>
      <c r="D344" s="34">
        <f t="shared" ref="D344:L344" si="65">D314+D307+D299+D291+D283+D322+D331+D338+D343</f>
        <v>128528</v>
      </c>
      <c r="E344" s="34">
        <f t="shared" si="65"/>
        <v>49894</v>
      </c>
      <c r="F344" s="34">
        <f t="shared" si="65"/>
        <v>116674</v>
      </c>
      <c r="G344" s="34">
        <f t="shared" si="65"/>
        <v>57289</v>
      </c>
      <c r="H344" s="34">
        <f t="shared" si="65"/>
        <v>116674</v>
      </c>
      <c r="I344" s="34">
        <f t="shared" si="65"/>
        <v>57289</v>
      </c>
      <c r="J344" s="34">
        <f t="shared" si="65"/>
        <v>152726</v>
      </c>
      <c r="K344" s="34">
        <f t="shared" si="65"/>
        <v>53816</v>
      </c>
      <c r="L344" s="34">
        <f t="shared" si="65"/>
        <v>206542</v>
      </c>
    </row>
    <row r="345" spans="1:12" ht="13.35" customHeight="1">
      <c r="A345" s="91" t="s">
        <v>12</v>
      </c>
      <c r="B345" s="193">
        <v>3</v>
      </c>
      <c r="C345" s="93" t="s">
        <v>90</v>
      </c>
      <c r="D345" s="25">
        <f t="shared" ref="D345:L345" si="66">D344</f>
        <v>128528</v>
      </c>
      <c r="E345" s="25">
        <f t="shared" si="66"/>
        <v>49894</v>
      </c>
      <c r="F345" s="25">
        <f t="shared" si="66"/>
        <v>116674</v>
      </c>
      <c r="G345" s="25">
        <f t="shared" si="66"/>
        <v>57289</v>
      </c>
      <c r="H345" s="25">
        <f t="shared" si="66"/>
        <v>116674</v>
      </c>
      <c r="I345" s="25">
        <f t="shared" si="66"/>
        <v>57289</v>
      </c>
      <c r="J345" s="25">
        <f t="shared" si="66"/>
        <v>152726</v>
      </c>
      <c r="K345" s="25">
        <f t="shared" si="66"/>
        <v>53816</v>
      </c>
      <c r="L345" s="25">
        <f t="shared" si="66"/>
        <v>206542</v>
      </c>
    </row>
    <row r="346" spans="1:12">
      <c r="A346" s="53"/>
      <c r="B346" s="87"/>
      <c r="C346" s="88"/>
      <c r="D346" s="29"/>
      <c r="E346" s="29"/>
      <c r="F346" s="29"/>
      <c r="G346" s="29"/>
      <c r="H346" s="42"/>
      <c r="I346" s="42"/>
      <c r="J346" s="29"/>
      <c r="K346" s="29"/>
      <c r="L346" s="153"/>
    </row>
    <row r="347" spans="1:12" ht="13.35" customHeight="1">
      <c r="A347" s="53"/>
      <c r="B347" s="87">
        <v>4</v>
      </c>
      <c r="C347" s="88" t="s">
        <v>113</v>
      </c>
      <c r="D347" s="38"/>
      <c r="E347" s="38"/>
      <c r="F347" s="38"/>
      <c r="G347" s="38"/>
      <c r="H347" s="124"/>
      <c r="I347" s="124"/>
      <c r="J347" s="38"/>
      <c r="K347" s="38"/>
      <c r="L347" s="157"/>
    </row>
    <row r="348" spans="1:12" ht="13.35" customHeight="1">
      <c r="A348" s="53"/>
      <c r="B348" s="98">
        <v>4.2</v>
      </c>
      <c r="C348" s="86" t="s">
        <v>114</v>
      </c>
      <c r="D348" s="38"/>
      <c r="E348" s="38"/>
      <c r="F348" s="38"/>
      <c r="G348" s="38"/>
      <c r="H348" s="124"/>
      <c r="I348" s="124"/>
      <c r="J348" s="38"/>
      <c r="K348" s="38"/>
      <c r="L348" s="157"/>
    </row>
    <row r="349" spans="1:12" ht="13.35" customHeight="1">
      <c r="A349" s="53"/>
      <c r="B349" s="90" t="s">
        <v>115</v>
      </c>
      <c r="C349" s="88" t="s">
        <v>23</v>
      </c>
      <c r="D349" s="184">
        <v>200</v>
      </c>
      <c r="E349" s="48">
        <v>0</v>
      </c>
      <c r="F349" s="34">
        <v>1000</v>
      </c>
      <c r="G349" s="48">
        <v>0</v>
      </c>
      <c r="H349" s="34">
        <v>1000</v>
      </c>
      <c r="I349" s="48">
        <v>0</v>
      </c>
      <c r="J349" s="34">
        <v>1000</v>
      </c>
      <c r="K349" s="48">
        <v>0</v>
      </c>
      <c r="L349" s="34">
        <f>SUM(J349:K349)</f>
        <v>1000</v>
      </c>
    </row>
    <row r="350" spans="1:12" ht="13.35" customHeight="1">
      <c r="A350" s="53" t="s">
        <v>12</v>
      </c>
      <c r="B350" s="98">
        <v>4.2</v>
      </c>
      <c r="C350" s="86" t="s">
        <v>114</v>
      </c>
      <c r="D350" s="34">
        <f t="shared" ref="D350:L350" si="67">SUM(D349:D349)</f>
        <v>200</v>
      </c>
      <c r="E350" s="33">
        <f t="shared" si="67"/>
        <v>0</v>
      </c>
      <c r="F350" s="34">
        <f t="shared" si="67"/>
        <v>1000</v>
      </c>
      <c r="G350" s="33">
        <f t="shared" si="67"/>
        <v>0</v>
      </c>
      <c r="H350" s="34">
        <f t="shared" si="67"/>
        <v>1000</v>
      </c>
      <c r="I350" s="33">
        <f t="shared" si="67"/>
        <v>0</v>
      </c>
      <c r="J350" s="34">
        <f t="shared" si="67"/>
        <v>1000</v>
      </c>
      <c r="K350" s="33">
        <f t="shared" si="67"/>
        <v>0</v>
      </c>
      <c r="L350" s="34">
        <f t="shared" si="67"/>
        <v>1000</v>
      </c>
    </row>
    <row r="351" spans="1:12" ht="13.35" customHeight="1">
      <c r="A351" s="53" t="s">
        <v>12</v>
      </c>
      <c r="B351" s="87">
        <v>4</v>
      </c>
      <c r="C351" s="88" t="s">
        <v>113</v>
      </c>
      <c r="D351" s="34">
        <f t="shared" ref="D351:L351" si="68">D350</f>
        <v>200</v>
      </c>
      <c r="E351" s="33">
        <f t="shared" si="68"/>
        <v>0</v>
      </c>
      <c r="F351" s="34">
        <f t="shared" si="68"/>
        <v>1000</v>
      </c>
      <c r="G351" s="33">
        <f t="shared" si="68"/>
        <v>0</v>
      </c>
      <c r="H351" s="34">
        <f t="shared" si="68"/>
        <v>1000</v>
      </c>
      <c r="I351" s="33">
        <f t="shared" si="68"/>
        <v>0</v>
      </c>
      <c r="J351" s="34">
        <f t="shared" si="68"/>
        <v>1000</v>
      </c>
      <c r="K351" s="33">
        <f t="shared" si="68"/>
        <v>0</v>
      </c>
      <c r="L351" s="34">
        <f t="shared" si="68"/>
        <v>1000</v>
      </c>
    </row>
    <row r="352" spans="1:12" ht="13.35" customHeight="1">
      <c r="A352" s="53"/>
      <c r="B352" s="87"/>
      <c r="C352" s="88"/>
      <c r="D352" s="32"/>
      <c r="E352" s="32"/>
      <c r="F352" s="32"/>
      <c r="G352" s="32"/>
      <c r="H352" s="42"/>
      <c r="I352" s="121"/>
      <c r="J352" s="32"/>
      <c r="K352" s="32"/>
      <c r="L352" s="154"/>
    </row>
    <row r="353" spans="1:12" ht="13.35" customHeight="1">
      <c r="A353" s="53"/>
      <c r="B353" s="87">
        <v>5</v>
      </c>
      <c r="C353" s="88" t="s">
        <v>116</v>
      </c>
      <c r="D353" s="36"/>
      <c r="E353" s="36"/>
      <c r="F353" s="36"/>
      <c r="G353" s="36"/>
      <c r="H353" s="122"/>
      <c r="I353" s="122"/>
      <c r="J353" s="36"/>
      <c r="K353" s="36"/>
      <c r="L353" s="155"/>
    </row>
    <row r="354" spans="1:12" ht="25.5">
      <c r="A354" s="53"/>
      <c r="B354" s="98">
        <v>5.1020000000000003</v>
      </c>
      <c r="C354" s="86" t="s">
        <v>188</v>
      </c>
      <c r="D354" s="10"/>
      <c r="E354" s="10"/>
      <c r="F354" s="10"/>
      <c r="G354" s="10"/>
      <c r="H354" s="117"/>
      <c r="I354" s="117"/>
      <c r="J354" s="10"/>
      <c r="K354" s="10"/>
      <c r="L354" s="151"/>
    </row>
    <row r="355" spans="1:12" ht="25.5">
      <c r="A355" s="53"/>
      <c r="B355" s="90" t="s">
        <v>86</v>
      </c>
      <c r="C355" s="88" t="s">
        <v>281</v>
      </c>
      <c r="D355" s="32">
        <v>1500</v>
      </c>
      <c r="E355" s="31">
        <v>0</v>
      </c>
      <c r="F355" s="31">
        <v>0</v>
      </c>
      <c r="G355" s="31">
        <v>0</v>
      </c>
      <c r="H355" s="31">
        <v>0</v>
      </c>
      <c r="I355" s="31">
        <v>0</v>
      </c>
      <c r="J355" s="31">
        <v>0</v>
      </c>
      <c r="K355" s="31">
        <v>0</v>
      </c>
      <c r="L355" s="31">
        <f>SUM(J355:K355)</f>
        <v>0</v>
      </c>
    </row>
    <row r="356" spans="1:12" ht="25.5">
      <c r="A356" s="53" t="s">
        <v>12</v>
      </c>
      <c r="B356" s="98">
        <v>5.1020000000000003</v>
      </c>
      <c r="C356" s="86" t="s">
        <v>188</v>
      </c>
      <c r="D356" s="25">
        <f t="shared" ref="D356:L356" si="69">SUM(D355:D355)</f>
        <v>1500</v>
      </c>
      <c r="E356" s="24">
        <f t="shared" si="69"/>
        <v>0</v>
      </c>
      <c r="F356" s="24">
        <f t="shared" si="69"/>
        <v>0</v>
      </c>
      <c r="G356" s="24">
        <f t="shared" si="69"/>
        <v>0</v>
      </c>
      <c r="H356" s="24">
        <f t="shared" si="69"/>
        <v>0</v>
      </c>
      <c r="I356" s="24">
        <f t="shared" si="69"/>
        <v>0</v>
      </c>
      <c r="J356" s="24">
        <f t="shared" si="69"/>
        <v>0</v>
      </c>
      <c r="K356" s="24">
        <f t="shared" si="69"/>
        <v>0</v>
      </c>
      <c r="L356" s="24">
        <f t="shared" si="69"/>
        <v>0</v>
      </c>
    </row>
    <row r="357" spans="1:12" ht="13.35" customHeight="1">
      <c r="A357" s="53"/>
      <c r="B357" s="98"/>
      <c r="C357" s="86"/>
      <c r="D357" s="32"/>
      <c r="E357" s="31"/>
      <c r="F357" s="32"/>
      <c r="G357" s="31"/>
      <c r="H357" s="32"/>
      <c r="I357" s="31"/>
      <c r="J357" s="32"/>
      <c r="K357" s="31"/>
      <c r="L357" s="154"/>
    </row>
    <row r="358" spans="1:12" ht="13.35" customHeight="1">
      <c r="A358" s="53"/>
      <c r="B358" s="98">
        <v>5.1029999999999998</v>
      </c>
      <c r="C358" s="86" t="s">
        <v>117</v>
      </c>
      <c r="D358" s="10"/>
      <c r="E358" s="10"/>
      <c r="F358" s="10"/>
      <c r="G358" s="10"/>
      <c r="H358" s="117"/>
      <c r="I358" s="117"/>
      <c r="J358" s="10"/>
      <c r="K358" s="10"/>
      <c r="L358" s="151"/>
    </row>
    <row r="359" spans="1:12" ht="13.35" customHeight="1">
      <c r="A359" s="53"/>
      <c r="B359" s="90" t="s">
        <v>28</v>
      </c>
      <c r="C359" s="88" t="s">
        <v>118</v>
      </c>
      <c r="D359" s="23">
        <v>500</v>
      </c>
      <c r="E359" s="22">
        <v>0</v>
      </c>
      <c r="F359" s="23">
        <v>850</v>
      </c>
      <c r="G359" s="22">
        <v>0</v>
      </c>
      <c r="H359" s="23">
        <v>850</v>
      </c>
      <c r="I359" s="22">
        <v>0</v>
      </c>
      <c r="J359" s="23">
        <v>850</v>
      </c>
      <c r="K359" s="22">
        <v>0</v>
      </c>
      <c r="L359" s="23">
        <f>SUM(J359:K359)</f>
        <v>850</v>
      </c>
    </row>
    <row r="360" spans="1:12" ht="13.35" customHeight="1">
      <c r="A360" s="53" t="s">
        <v>12</v>
      </c>
      <c r="B360" s="98">
        <v>5.1029999999999998</v>
      </c>
      <c r="C360" s="86" t="s">
        <v>117</v>
      </c>
      <c r="D360" s="25">
        <f t="shared" ref="D360:L360" si="70">SUM(D359:D359)</f>
        <v>500</v>
      </c>
      <c r="E360" s="24">
        <f t="shared" si="70"/>
        <v>0</v>
      </c>
      <c r="F360" s="25">
        <f t="shared" si="70"/>
        <v>850</v>
      </c>
      <c r="G360" s="24">
        <f t="shared" si="70"/>
        <v>0</v>
      </c>
      <c r="H360" s="207">
        <f t="shared" si="70"/>
        <v>850</v>
      </c>
      <c r="I360" s="24">
        <f t="shared" si="70"/>
        <v>0</v>
      </c>
      <c r="J360" s="25">
        <f t="shared" si="70"/>
        <v>850</v>
      </c>
      <c r="K360" s="24">
        <f t="shared" si="70"/>
        <v>0</v>
      </c>
      <c r="L360" s="25">
        <f t="shared" si="70"/>
        <v>850</v>
      </c>
    </row>
    <row r="361" spans="1:12" ht="13.35" customHeight="1">
      <c r="A361" s="53" t="s">
        <v>12</v>
      </c>
      <c r="B361" s="87">
        <v>5</v>
      </c>
      <c r="C361" s="88" t="s">
        <v>116</v>
      </c>
      <c r="D361" s="25">
        <f t="shared" ref="D361:L361" si="71">D360+D356</f>
        <v>2000</v>
      </c>
      <c r="E361" s="24">
        <f t="shared" si="71"/>
        <v>0</v>
      </c>
      <c r="F361" s="25">
        <f t="shared" si="71"/>
        <v>850</v>
      </c>
      <c r="G361" s="24">
        <f t="shared" si="71"/>
        <v>0</v>
      </c>
      <c r="H361" s="25">
        <f t="shared" si="71"/>
        <v>850</v>
      </c>
      <c r="I361" s="24">
        <f t="shared" si="71"/>
        <v>0</v>
      </c>
      <c r="J361" s="25">
        <f t="shared" si="71"/>
        <v>850</v>
      </c>
      <c r="K361" s="24">
        <f t="shared" si="71"/>
        <v>0</v>
      </c>
      <c r="L361" s="25">
        <f t="shared" si="71"/>
        <v>850</v>
      </c>
    </row>
    <row r="362" spans="1:12" ht="13.35" customHeight="1">
      <c r="A362" s="53"/>
      <c r="B362" s="87"/>
      <c r="C362" s="88"/>
      <c r="D362" s="29"/>
      <c r="E362" s="29"/>
      <c r="F362" s="29"/>
      <c r="G362" s="29"/>
      <c r="H362" s="42"/>
      <c r="I362" s="42"/>
      <c r="J362" s="29"/>
      <c r="K362" s="29"/>
      <c r="L362" s="153"/>
    </row>
    <row r="363" spans="1:12" ht="13.35" customHeight="1">
      <c r="A363" s="53"/>
      <c r="B363" s="54">
        <v>80</v>
      </c>
      <c r="C363" s="88" t="s">
        <v>119</v>
      </c>
      <c r="D363" s="36"/>
      <c r="E363" s="36"/>
      <c r="F363" s="36"/>
      <c r="G363" s="36"/>
      <c r="H363" s="122"/>
      <c r="I363" s="122"/>
      <c r="J363" s="36"/>
      <c r="K363" s="36"/>
      <c r="L363" s="155"/>
    </row>
    <row r="364" spans="1:12" ht="13.35" customHeight="1">
      <c r="A364" s="53"/>
      <c r="B364" s="95">
        <v>80.001000000000005</v>
      </c>
      <c r="C364" s="86" t="s">
        <v>62</v>
      </c>
      <c r="D364" s="36"/>
      <c r="E364" s="36"/>
      <c r="F364" s="36"/>
      <c r="G364" s="36"/>
      <c r="H364" s="122"/>
      <c r="I364" s="122"/>
      <c r="J364" s="36"/>
      <c r="K364" s="36"/>
      <c r="L364" s="155"/>
    </row>
    <row r="365" spans="1:12" ht="13.35" customHeight="1">
      <c r="A365" s="53"/>
      <c r="B365" s="54">
        <v>60</v>
      </c>
      <c r="C365" s="88" t="s">
        <v>120</v>
      </c>
      <c r="D365" s="38"/>
      <c r="E365" s="38"/>
      <c r="F365" s="38"/>
      <c r="G365" s="38"/>
      <c r="H365" s="124"/>
      <c r="I365" s="124"/>
      <c r="J365" s="38"/>
      <c r="K365" s="38"/>
      <c r="L365" s="157"/>
    </row>
    <row r="366" spans="1:12" ht="13.35" customHeight="1">
      <c r="A366" s="53"/>
      <c r="B366" s="90" t="s">
        <v>121</v>
      </c>
      <c r="C366" s="88" t="s">
        <v>32</v>
      </c>
      <c r="D366" s="32">
        <v>43074</v>
      </c>
      <c r="E366" s="32">
        <v>55764</v>
      </c>
      <c r="F366" s="32">
        <v>55599</v>
      </c>
      <c r="G366" s="32">
        <v>57068</v>
      </c>
      <c r="H366" s="164">
        <v>55599</v>
      </c>
      <c r="I366" s="23">
        <v>57068</v>
      </c>
      <c r="J366" s="32">
        <v>91600</v>
      </c>
      <c r="K366" s="32">
        <v>64086</v>
      </c>
      <c r="L366" s="32">
        <f t="shared" ref="L366:L372" si="72">SUM(J366:K366)</f>
        <v>155686</v>
      </c>
    </row>
    <row r="367" spans="1:12" ht="13.35" customHeight="1">
      <c r="A367" s="53"/>
      <c r="B367" s="90" t="s">
        <v>122</v>
      </c>
      <c r="C367" s="88" t="s">
        <v>33</v>
      </c>
      <c r="D367" s="32">
        <v>696</v>
      </c>
      <c r="E367" s="32">
        <v>319</v>
      </c>
      <c r="F367" s="32">
        <v>700</v>
      </c>
      <c r="G367" s="32">
        <v>320</v>
      </c>
      <c r="H367" s="164">
        <v>700</v>
      </c>
      <c r="I367" s="32">
        <v>320</v>
      </c>
      <c r="J367" s="32">
        <v>1000</v>
      </c>
      <c r="K367" s="32">
        <v>320</v>
      </c>
      <c r="L367" s="32">
        <f t="shared" si="72"/>
        <v>1320</v>
      </c>
    </row>
    <row r="368" spans="1:12" ht="13.35" customHeight="1">
      <c r="A368" s="53"/>
      <c r="B368" s="90" t="s">
        <v>123</v>
      </c>
      <c r="C368" s="88" t="s">
        <v>22</v>
      </c>
      <c r="D368" s="32">
        <v>2850</v>
      </c>
      <c r="E368" s="32">
        <v>2954</v>
      </c>
      <c r="F368" s="32">
        <v>4510</v>
      </c>
      <c r="G368" s="32">
        <v>2950</v>
      </c>
      <c r="H368" s="164">
        <v>7010</v>
      </c>
      <c r="I368" s="210">
        <v>2950</v>
      </c>
      <c r="J368" s="32">
        <v>5123</v>
      </c>
      <c r="K368" s="32">
        <f>2950+5000</f>
        <v>7950</v>
      </c>
      <c r="L368" s="32">
        <f t="shared" si="72"/>
        <v>13073</v>
      </c>
    </row>
    <row r="369" spans="1:12" ht="13.35" customHeight="1">
      <c r="A369" s="53"/>
      <c r="B369" s="90" t="s">
        <v>124</v>
      </c>
      <c r="C369" s="88" t="s">
        <v>23</v>
      </c>
      <c r="D369" s="32">
        <v>7432</v>
      </c>
      <c r="E369" s="23">
        <v>130</v>
      </c>
      <c r="F369" s="32">
        <v>8922</v>
      </c>
      <c r="G369" s="32">
        <v>130</v>
      </c>
      <c r="H369" s="164">
        <v>8922</v>
      </c>
      <c r="I369" s="23">
        <v>130</v>
      </c>
      <c r="J369" s="23">
        <v>4000</v>
      </c>
      <c r="K369" s="32">
        <v>130</v>
      </c>
      <c r="L369" s="32">
        <f t="shared" si="72"/>
        <v>4130</v>
      </c>
    </row>
    <row r="370" spans="1:12" ht="13.35" customHeight="1">
      <c r="A370" s="53"/>
      <c r="B370" s="90" t="s">
        <v>125</v>
      </c>
      <c r="C370" s="88" t="s">
        <v>65</v>
      </c>
      <c r="D370" s="23">
        <v>9911</v>
      </c>
      <c r="E370" s="32">
        <v>569</v>
      </c>
      <c r="F370" s="23">
        <v>2000</v>
      </c>
      <c r="G370" s="23">
        <v>568</v>
      </c>
      <c r="H370" s="201">
        <v>2000</v>
      </c>
      <c r="I370" s="201">
        <v>568</v>
      </c>
      <c r="J370" s="23">
        <v>3000</v>
      </c>
      <c r="K370" s="23">
        <v>568</v>
      </c>
      <c r="L370" s="23">
        <f t="shared" si="72"/>
        <v>3568</v>
      </c>
    </row>
    <row r="371" spans="1:12" ht="25.5">
      <c r="A371" s="53"/>
      <c r="B371" s="90" t="s">
        <v>282</v>
      </c>
      <c r="C371" s="109" t="s">
        <v>283</v>
      </c>
      <c r="D371" s="23">
        <v>2500</v>
      </c>
      <c r="E371" s="22">
        <v>0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f t="shared" si="72"/>
        <v>0</v>
      </c>
    </row>
    <row r="372" spans="1:12" ht="13.35" customHeight="1">
      <c r="A372" s="53"/>
      <c r="B372" s="90" t="s">
        <v>323</v>
      </c>
      <c r="C372" s="109" t="s">
        <v>324</v>
      </c>
      <c r="D372" s="31">
        <v>0</v>
      </c>
      <c r="E372" s="31">
        <v>0</v>
      </c>
      <c r="F372" s="32">
        <v>200000</v>
      </c>
      <c r="G372" s="31">
        <v>0</v>
      </c>
      <c r="H372" s="32">
        <v>200000</v>
      </c>
      <c r="I372" s="31">
        <v>0</v>
      </c>
      <c r="J372" s="32">
        <v>200000</v>
      </c>
      <c r="K372" s="31">
        <v>0</v>
      </c>
      <c r="L372" s="32">
        <f t="shared" si="72"/>
        <v>200000</v>
      </c>
    </row>
    <row r="373" spans="1:12" ht="13.35" customHeight="1">
      <c r="A373" s="53" t="s">
        <v>12</v>
      </c>
      <c r="B373" s="54">
        <v>60</v>
      </c>
      <c r="C373" s="88" t="s">
        <v>120</v>
      </c>
      <c r="D373" s="25">
        <f t="shared" ref="D373:K373" si="73">SUM(D366:D372)</f>
        <v>66463</v>
      </c>
      <c r="E373" s="25">
        <f t="shared" si="73"/>
        <v>59736</v>
      </c>
      <c r="F373" s="25">
        <f t="shared" si="73"/>
        <v>271731</v>
      </c>
      <c r="G373" s="25">
        <f t="shared" si="73"/>
        <v>61036</v>
      </c>
      <c r="H373" s="25">
        <f t="shared" si="73"/>
        <v>274231</v>
      </c>
      <c r="I373" s="25">
        <f t="shared" si="73"/>
        <v>61036</v>
      </c>
      <c r="J373" s="25">
        <f>SUM(J366:J372)</f>
        <v>304723</v>
      </c>
      <c r="K373" s="25">
        <f t="shared" si="73"/>
        <v>73054</v>
      </c>
      <c r="L373" s="25">
        <f>SUM(L366:L372)</f>
        <v>377777</v>
      </c>
    </row>
    <row r="374" spans="1:12" ht="13.35" customHeight="1">
      <c r="A374" s="91" t="s">
        <v>12</v>
      </c>
      <c r="B374" s="101">
        <v>80.001000000000005</v>
      </c>
      <c r="C374" s="100" t="s">
        <v>62</v>
      </c>
      <c r="D374" s="25">
        <f t="shared" ref="D374:L374" si="74">D373</f>
        <v>66463</v>
      </c>
      <c r="E374" s="25">
        <f t="shared" si="74"/>
        <v>59736</v>
      </c>
      <c r="F374" s="25">
        <f t="shared" si="74"/>
        <v>271731</v>
      </c>
      <c r="G374" s="25">
        <f t="shared" si="74"/>
        <v>61036</v>
      </c>
      <c r="H374" s="25">
        <f t="shared" si="74"/>
        <v>274231</v>
      </c>
      <c r="I374" s="25">
        <f t="shared" si="74"/>
        <v>61036</v>
      </c>
      <c r="J374" s="25">
        <f t="shared" si="74"/>
        <v>304723</v>
      </c>
      <c r="K374" s="25">
        <f t="shared" si="74"/>
        <v>73054</v>
      </c>
      <c r="L374" s="25">
        <f t="shared" si="74"/>
        <v>377777</v>
      </c>
    </row>
    <row r="375" spans="1:12" ht="13.35" customHeight="1">
      <c r="A375" s="53"/>
      <c r="B375" s="95"/>
      <c r="C375" s="86"/>
      <c r="D375" s="32"/>
      <c r="E375" s="32"/>
      <c r="F375" s="32"/>
      <c r="G375" s="32"/>
      <c r="H375" s="32"/>
      <c r="I375" s="32"/>
      <c r="J375" s="32"/>
      <c r="K375" s="32"/>
      <c r="L375" s="154"/>
    </row>
    <row r="376" spans="1:12">
      <c r="A376" s="53"/>
      <c r="B376" s="95">
        <v>80.106999999999999</v>
      </c>
      <c r="C376" s="86" t="s">
        <v>78</v>
      </c>
      <c r="D376" s="38"/>
      <c r="E376" s="38"/>
      <c r="F376" s="38"/>
      <c r="G376" s="38"/>
      <c r="H376" s="124"/>
      <c r="I376" s="124"/>
      <c r="J376" s="38"/>
      <c r="K376" s="38"/>
      <c r="L376" s="153"/>
    </row>
    <row r="377" spans="1:12" ht="25.5">
      <c r="A377" s="53"/>
      <c r="B377" s="90" t="s">
        <v>86</v>
      </c>
      <c r="C377" s="88" t="s">
        <v>223</v>
      </c>
      <c r="D377" s="31">
        <v>0</v>
      </c>
      <c r="E377" s="31">
        <v>0</v>
      </c>
      <c r="F377" s="31">
        <v>0</v>
      </c>
      <c r="G377" s="31">
        <v>0</v>
      </c>
      <c r="H377" s="31">
        <v>0</v>
      </c>
      <c r="I377" s="31">
        <v>0</v>
      </c>
      <c r="J377" s="32">
        <v>3942</v>
      </c>
      <c r="K377" s="31">
        <v>0</v>
      </c>
      <c r="L377" s="32">
        <f>SUM(J377:K377)</f>
        <v>3942</v>
      </c>
    </row>
    <row r="378" spans="1:12" ht="9.9499999999999993" customHeight="1">
      <c r="A378" s="53"/>
      <c r="B378" s="95"/>
      <c r="C378" s="86"/>
      <c r="D378" s="38"/>
      <c r="E378" s="38"/>
      <c r="F378" s="38"/>
      <c r="G378" s="38"/>
      <c r="H378" s="124"/>
      <c r="I378" s="124"/>
      <c r="J378" s="38"/>
      <c r="K378" s="38"/>
      <c r="L378" s="153"/>
    </row>
    <row r="379" spans="1:12">
      <c r="A379" s="53"/>
      <c r="B379" s="99">
        <v>61</v>
      </c>
      <c r="C379" s="88" t="s">
        <v>126</v>
      </c>
      <c r="D379" s="29"/>
      <c r="E379" s="38"/>
      <c r="F379" s="29"/>
      <c r="G379" s="38"/>
      <c r="H379" s="42"/>
      <c r="I379" s="124"/>
      <c r="J379" s="29"/>
      <c r="K379" s="38"/>
      <c r="L379" s="153"/>
    </row>
    <row r="380" spans="1:12">
      <c r="A380" s="53"/>
      <c r="B380" s="90" t="s">
        <v>127</v>
      </c>
      <c r="C380" s="88" t="s">
        <v>25</v>
      </c>
      <c r="D380" s="32">
        <v>10086</v>
      </c>
      <c r="E380" s="45">
        <v>0</v>
      </c>
      <c r="F380" s="32">
        <v>5000</v>
      </c>
      <c r="G380" s="45">
        <v>0</v>
      </c>
      <c r="H380" s="164">
        <v>5000</v>
      </c>
      <c r="I380" s="45">
        <v>0</v>
      </c>
      <c r="J380" s="32">
        <v>5000</v>
      </c>
      <c r="K380" s="45">
        <v>0</v>
      </c>
      <c r="L380" s="32">
        <f>SUM(J380:K380)</f>
        <v>5000</v>
      </c>
    </row>
    <row r="381" spans="1:12">
      <c r="A381" s="53"/>
      <c r="B381" s="90" t="s">
        <v>243</v>
      </c>
      <c r="C381" s="88" t="s">
        <v>244</v>
      </c>
      <c r="D381" s="23">
        <v>60000</v>
      </c>
      <c r="E381" s="46">
        <v>0</v>
      </c>
      <c r="F381" s="23">
        <v>80000</v>
      </c>
      <c r="G381" s="46">
        <v>0</v>
      </c>
      <c r="H381" s="23">
        <v>80000</v>
      </c>
      <c r="I381" s="46">
        <v>0</v>
      </c>
      <c r="J381" s="23">
        <v>80000</v>
      </c>
      <c r="K381" s="46">
        <v>0</v>
      </c>
      <c r="L381" s="23">
        <f>SUM(J381:K381)</f>
        <v>80000</v>
      </c>
    </row>
    <row r="382" spans="1:12">
      <c r="A382" s="53" t="s">
        <v>12</v>
      </c>
      <c r="B382" s="99">
        <v>61</v>
      </c>
      <c r="C382" s="88" t="s">
        <v>126</v>
      </c>
      <c r="D382" s="25">
        <f t="shared" ref="D382:L382" si="75">SUM(D380:D381)</f>
        <v>70086</v>
      </c>
      <c r="E382" s="24">
        <f t="shared" si="75"/>
        <v>0</v>
      </c>
      <c r="F382" s="25">
        <f t="shared" si="75"/>
        <v>85000</v>
      </c>
      <c r="G382" s="24">
        <f t="shared" si="75"/>
        <v>0</v>
      </c>
      <c r="H382" s="25">
        <f t="shared" si="75"/>
        <v>85000</v>
      </c>
      <c r="I382" s="24">
        <f t="shared" si="75"/>
        <v>0</v>
      </c>
      <c r="J382" s="25">
        <f t="shared" si="75"/>
        <v>85000</v>
      </c>
      <c r="K382" s="24">
        <f t="shared" si="75"/>
        <v>0</v>
      </c>
      <c r="L382" s="25">
        <f t="shared" si="75"/>
        <v>85000</v>
      </c>
    </row>
    <row r="383" spans="1:12">
      <c r="A383" s="53" t="s">
        <v>12</v>
      </c>
      <c r="B383" s="95">
        <v>80.106999999999999</v>
      </c>
      <c r="C383" s="86" t="s">
        <v>78</v>
      </c>
      <c r="D383" s="25">
        <f t="shared" ref="D383:L383" si="76">D377+D382</f>
        <v>70086</v>
      </c>
      <c r="E383" s="24">
        <f t="shared" si="76"/>
        <v>0</v>
      </c>
      <c r="F383" s="25">
        <f t="shared" si="76"/>
        <v>85000</v>
      </c>
      <c r="G383" s="24">
        <f t="shared" si="76"/>
        <v>0</v>
      </c>
      <c r="H383" s="25">
        <f t="shared" si="76"/>
        <v>85000</v>
      </c>
      <c r="I383" s="24">
        <f t="shared" si="76"/>
        <v>0</v>
      </c>
      <c r="J383" s="25">
        <f t="shared" si="76"/>
        <v>88942</v>
      </c>
      <c r="K383" s="24">
        <f t="shared" si="76"/>
        <v>0</v>
      </c>
      <c r="L383" s="25">
        <f t="shared" si="76"/>
        <v>88942</v>
      </c>
    </row>
    <row r="384" spans="1:12">
      <c r="A384" s="53" t="s">
        <v>12</v>
      </c>
      <c r="B384" s="54">
        <v>80</v>
      </c>
      <c r="C384" s="88" t="s">
        <v>119</v>
      </c>
      <c r="D384" s="34">
        <f t="shared" ref="D384:L384" si="77">D383+D374</f>
        <v>136549</v>
      </c>
      <c r="E384" s="34">
        <f t="shared" si="77"/>
        <v>59736</v>
      </c>
      <c r="F384" s="34">
        <f t="shared" si="77"/>
        <v>356731</v>
      </c>
      <c r="G384" s="34">
        <f t="shared" si="77"/>
        <v>61036</v>
      </c>
      <c r="H384" s="34">
        <f t="shared" si="77"/>
        <v>359231</v>
      </c>
      <c r="I384" s="34">
        <f t="shared" si="77"/>
        <v>61036</v>
      </c>
      <c r="J384" s="34">
        <f t="shared" si="77"/>
        <v>393665</v>
      </c>
      <c r="K384" s="34">
        <f t="shared" si="77"/>
        <v>73054</v>
      </c>
      <c r="L384" s="34">
        <f t="shared" si="77"/>
        <v>466719</v>
      </c>
    </row>
    <row r="385" spans="1:12">
      <c r="A385" s="53" t="s">
        <v>12</v>
      </c>
      <c r="B385" s="85">
        <v>2202</v>
      </c>
      <c r="C385" s="86" t="s">
        <v>18</v>
      </c>
      <c r="D385" s="25">
        <f t="shared" ref="D385:L385" si="78">D384+D361+D351+D345+D270+D158</f>
        <v>824013</v>
      </c>
      <c r="E385" s="25">
        <f t="shared" si="78"/>
        <v>2155143</v>
      </c>
      <c r="F385" s="25">
        <f t="shared" si="78"/>
        <v>1616637</v>
      </c>
      <c r="G385" s="25">
        <f t="shared" si="78"/>
        <v>1968917</v>
      </c>
      <c r="H385" s="25">
        <f t="shared" si="78"/>
        <v>1680139</v>
      </c>
      <c r="I385" s="25">
        <f t="shared" si="78"/>
        <v>1968917</v>
      </c>
      <c r="J385" s="25">
        <f t="shared" si="78"/>
        <v>2418779</v>
      </c>
      <c r="K385" s="25">
        <f t="shared" si="78"/>
        <v>2407640</v>
      </c>
      <c r="L385" s="25">
        <f t="shared" si="78"/>
        <v>4826419</v>
      </c>
    </row>
    <row r="386" spans="1:12" ht="9.9499999999999993" customHeight="1">
      <c r="A386" s="53"/>
      <c r="B386" s="85"/>
      <c r="C386" s="86"/>
      <c r="D386" s="32"/>
      <c r="E386" s="32"/>
      <c r="F386" s="32"/>
      <c r="G386" s="32"/>
      <c r="H386" s="42"/>
      <c r="I386" s="42"/>
      <c r="J386" s="32"/>
      <c r="K386" s="32"/>
      <c r="L386" s="154"/>
    </row>
    <row r="387" spans="1:12">
      <c r="A387" s="53" t="s">
        <v>14</v>
      </c>
      <c r="B387" s="85">
        <v>2203</v>
      </c>
      <c r="C387" s="86" t="s">
        <v>2</v>
      </c>
      <c r="D387" s="36"/>
      <c r="E387" s="36"/>
      <c r="F387" s="36"/>
      <c r="G387" s="36"/>
      <c r="H387" s="122"/>
      <c r="I387" s="122"/>
      <c r="J387" s="36"/>
      <c r="K387" s="36"/>
      <c r="L387" s="155"/>
    </row>
    <row r="388" spans="1:12">
      <c r="A388" s="53"/>
      <c r="B388" s="95">
        <v>1E-3</v>
      </c>
      <c r="C388" s="86" t="s">
        <v>62</v>
      </c>
      <c r="D388" s="36"/>
      <c r="E388" s="36"/>
      <c r="F388" s="36"/>
      <c r="G388" s="36"/>
      <c r="H388" s="122"/>
      <c r="I388" s="122"/>
      <c r="J388" s="36"/>
      <c r="K388" s="36"/>
      <c r="L388" s="155"/>
    </row>
    <row r="389" spans="1:12">
      <c r="A389" s="53"/>
      <c r="B389" s="54">
        <v>60</v>
      </c>
      <c r="C389" s="88" t="s">
        <v>120</v>
      </c>
      <c r="D389" s="36"/>
      <c r="E389" s="36"/>
      <c r="F389" s="36"/>
      <c r="G389" s="36"/>
      <c r="H389" s="122"/>
      <c r="I389" s="122"/>
      <c r="J389" s="36"/>
      <c r="K389" s="36"/>
      <c r="L389" s="155"/>
    </row>
    <row r="390" spans="1:12">
      <c r="A390" s="53"/>
      <c r="B390" s="90" t="s">
        <v>121</v>
      </c>
      <c r="C390" s="88" t="s">
        <v>32</v>
      </c>
      <c r="D390" s="183">
        <v>3749</v>
      </c>
      <c r="E390" s="45">
        <v>0</v>
      </c>
      <c r="F390" s="32">
        <v>4036</v>
      </c>
      <c r="G390" s="45">
        <v>0</v>
      </c>
      <c r="H390" s="164">
        <v>4036</v>
      </c>
      <c r="I390" s="45">
        <v>0</v>
      </c>
      <c r="J390" s="32">
        <v>4000</v>
      </c>
      <c r="K390" s="45">
        <v>0</v>
      </c>
      <c r="L390" s="32">
        <f t="shared" ref="L390:L395" si="79">SUM(J390:K390)</f>
        <v>4000</v>
      </c>
    </row>
    <row r="391" spans="1:12">
      <c r="A391" s="53"/>
      <c r="B391" s="90" t="s">
        <v>122</v>
      </c>
      <c r="C391" s="88" t="s">
        <v>33</v>
      </c>
      <c r="D391" s="183">
        <v>30</v>
      </c>
      <c r="E391" s="45">
        <v>0</v>
      </c>
      <c r="F391" s="32">
        <v>100</v>
      </c>
      <c r="G391" s="45">
        <v>0</v>
      </c>
      <c r="H391" s="164">
        <v>100</v>
      </c>
      <c r="I391" s="45">
        <v>0</v>
      </c>
      <c r="J391" s="32">
        <v>100</v>
      </c>
      <c r="K391" s="45">
        <v>0</v>
      </c>
      <c r="L391" s="32">
        <f t="shared" si="79"/>
        <v>100</v>
      </c>
    </row>
    <row r="392" spans="1:12">
      <c r="A392" s="53"/>
      <c r="B392" s="90" t="s">
        <v>123</v>
      </c>
      <c r="C392" s="88" t="s">
        <v>22</v>
      </c>
      <c r="D392" s="183">
        <v>201</v>
      </c>
      <c r="E392" s="45">
        <v>0</v>
      </c>
      <c r="F392" s="32">
        <v>500</v>
      </c>
      <c r="G392" s="45">
        <v>0</v>
      </c>
      <c r="H392" s="164">
        <v>500</v>
      </c>
      <c r="I392" s="45">
        <v>0</v>
      </c>
      <c r="J392" s="32">
        <v>400</v>
      </c>
      <c r="K392" s="45">
        <v>0</v>
      </c>
      <c r="L392" s="32">
        <f t="shared" si="79"/>
        <v>400</v>
      </c>
    </row>
    <row r="393" spans="1:12">
      <c r="A393" s="53"/>
      <c r="B393" s="90" t="s">
        <v>84</v>
      </c>
      <c r="C393" s="88" t="s">
        <v>164</v>
      </c>
      <c r="D393" s="32">
        <v>10000</v>
      </c>
      <c r="E393" s="45">
        <v>0</v>
      </c>
      <c r="F393" s="31">
        <v>0</v>
      </c>
      <c r="G393" s="45">
        <v>0</v>
      </c>
      <c r="H393" s="31">
        <v>0</v>
      </c>
      <c r="I393" s="45">
        <v>0</v>
      </c>
      <c r="J393" s="31">
        <v>0</v>
      </c>
      <c r="K393" s="45">
        <v>0</v>
      </c>
      <c r="L393" s="31">
        <f t="shared" si="79"/>
        <v>0</v>
      </c>
    </row>
    <row r="394" spans="1:12">
      <c r="A394" s="53"/>
      <c r="B394" s="90" t="s">
        <v>124</v>
      </c>
      <c r="C394" s="88" t="s">
        <v>23</v>
      </c>
      <c r="D394" s="32">
        <v>200</v>
      </c>
      <c r="E394" s="45">
        <v>0</v>
      </c>
      <c r="F394" s="32">
        <v>200</v>
      </c>
      <c r="G394" s="45">
        <v>0</v>
      </c>
      <c r="H394" s="164">
        <v>200</v>
      </c>
      <c r="I394" s="46">
        <v>0</v>
      </c>
      <c r="J394" s="32">
        <v>150</v>
      </c>
      <c r="K394" s="45">
        <v>0</v>
      </c>
      <c r="L394" s="32">
        <f t="shared" si="79"/>
        <v>150</v>
      </c>
    </row>
    <row r="395" spans="1:12">
      <c r="A395" s="53"/>
      <c r="B395" s="90" t="s">
        <v>125</v>
      </c>
      <c r="C395" s="88" t="s">
        <v>65</v>
      </c>
      <c r="D395" s="31">
        <v>0</v>
      </c>
      <c r="E395" s="45">
        <v>0</v>
      </c>
      <c r="F395" s="32">
        <v>100</v>
      </c>
      <c r="G395" s="45">
        <v>0</v>
      </c>
      <c r="H395" s="32">
        <v>100</v>
      </c>
      <c r="I395" s="46">
        <v>0</v>
      </c>
      <c r="J395" s="32">
        <v>50</v>
      </c>
      <c r="K395" s="45">
        <v>0</v>
      </c>
      <c r="L395" s="32">
        <f t="shared" si="79"/>
        <v>50</v>
      </c>
    </row>
    <row r="396" spans="1:12">
      <c r="A396" s="53" t="s">
        <v>12</v>
      </c>
      <c r="B396" s="54">
        <v>60</v>
      </c>
      <c r="C396" s="88" t="s">
        <v>120</v>
      </c>
      <c r="D396" s="25">
        <f t="shared" ref="D396:K396" si="80">SUM(D390:D395)</f>
        <v>14180</v>
      </c>
      <c r="E396" s="24">
        <f t="shared" si="80"/>
        <v>0</v>
      </c>
      <c r="F396" s="25">
        <f t="shared" si="80"/>
        <v>4936</v>
      </c>
      <c r="G396" s="24">
        <f t="shared" si="80"/>
        <v>0</v>
      </c>
      <c r="H396" s="25">
        <f t="shared" si="80"/>
        <v>4936</v>
      </c>
      <c r="I396" s="24">
        <f t="shared" si="80"/>
        <v>0</v>
      </c>
      <c r="J396" s="25">
        <f>SUM(J390:J395)</f>
        <v>4700</v>
      </c>
      <c r="K396" s="24">
        <f t="shared" si="80"/>
        <v>0</v>
      </c>
      <c r="L396" s="25">
        <f>SUM(L390:L395)</f>
        <v>4700</v>
      </c>
    </row>
    <row r="397" spans="1:12">
      <c r="A397" s="53" t="s">
        <v>12</v>
      </c>
      <c r="B397" s="95">
        <v>1E-3</v>
      </c>
      <c r="C397" s="86" t="s">
        <v>62</v>
      </c>
      <c r="D397" s="25">
        <f t="shared" ref="D397:K398" si="81">D396</f>
        <v>14180</v>
      </c>
      <c r="E397" s="24">
        <f t="shared" si="81"/>
        <v>0</v>
      </c>
      <c r="F397" s="25">
        <f t="shared" si="81"/>
        <v>4936</v>
      </c>
      <c r="G397" s="24">
        <f t="shared" si="81"/>
        <v>0</v>
      </c>
      <c r="H397" s="25">
        <f t="shared" si="81"/>
        <v>4936</v>
      </c>
      <c r="I397" s="24">
        <f t="shared" si="81"/>
        <v>0</v>
      </c>
      <c r="J397" s="25">
        <f t="shared" ref="J397:L398" si="82">J396</f>
        <v>4700</v>
      </c>
      <c r="K397" s="24">
        <f t="shared" si="81"/>
        <v>0</v>
      </c>
      <c r="L397" s="25">
        <f t="shared" si="82"/>
        <v>4700</v>
      </c>
    </row>
    <row r="398" spans="1:12">
      <c r="A398" s="91" t="s">
        <v>12</v>
      </c>
      <c r="B398" s="219">
        <v>2203</v>
      </c>
      <c r="C398" s="100" t="s">
        <v>2</v>
      </c>
      <c r="D398" s="34">
        <f t="shared" si="81"/>
        <v>14180</v>
      </c>
      <c r="E398" s="33">
        <f t="shared" si="81"/>
        <v>0</v>
      </c>
      <c r="F398" s="34">
        <f t="shared" si="81"/>
        <v>4936</v>
      </c>
      <c r="G398" s="33">
        <f t="shared" si="81"/>
        <v>0</v>
      </c>
      <c r="H398" s="34">
        <f t="shared" si="81"/>
        <v>4936</v>
      </c>
      <c r="I398" s="33">
        <f t="shared" si="81"/>
        <v>0</v>
      </c>
      <c r="J398" s="34">
        <f t="shared" si="82"/>
        <v>4700</v>
      </c>
      <c r="K398" s="33">
        <f t="shared" si="81"/>
        <v>0</v>
      </c>
      <c r="L398" s="34">
        <f t="shared" si="82"/>
        <v>4700</v>
      </c>
    </row>
    <row r="399" spans="1:12">
      <c r="A399" s="102" t="s">
        <v>12</v>
      </c>
      <c r="B399" s="103"/>
      <c r="C399" s="104" t="s">
        <v>13</v>
      </c>
      <c r="D399" s="25">
        <f t="shared" ref="D399:L399" si="83">D398+D385+D35+D52</f>
        <v>839500</v>
      </c>
      <c r="E399" s="25">
        <f t="shared" si="83"/>
        <v>2165019</v>
      </c>
      <c r="F399" s="25">
        <f t="shared" si="83"/>
        <v>1624229</v>
      </c>
      <c r="G399" s="25">
        <f t="shared" si="83"/>
        <v>1979565</v>
      </c>
      <c r="H399" s="25">
        <f t="shared" si="83"/>
        <v>1687731</v>
      </c>
      <c r="I399" s="25">
        <f t="shared" si="83"/>
        <v>1979565</v>
      </c>
      <c r="J399" s="25">
        <f t="shared" si="83"/>
        <v>2541952</v>
      </c>
      <c r="K399" s="25">
        <f t="shared" si="83"/>
        <v>2427073</v>
      </c>
      <c r="L399" s="25">
        <f t="shared" si="83"/>
        <v>4969025</v>
      </c>
    </row>
    <row r="400" spans="1:12" ht="9.9499999999999993" customHeight="1">
      <c r="A400" s="53"/>
      <c r="B400" s="54"/>
      <c r="C400" s="55"/>
      <c r="D400" s="15"/>
      <c r="E400" s="29"/>
      <c r="F400" s="29"/>
      <c r="G400" s="29"/>
      <c r="H400" s="42"/>
      <c r="I400" s="42"/>
      <c r="J400" s="29"/>
      <c r="K400" s="29"/>
      <c r="L400" s="153"/>
    </row>
    <row r="401" spans="1:12">
      <c r="A401" s="53"/>
      <c r="B401" s="54"/>
      <c r="C401" s="105" t="s">
        <v>128</v>
      </c>
      <c r="D401" s="49"/>
      <c r="E401" s="36"/>
      <c r="F401" s="36"/>
      <c r="G401" s="36"/>
      <c r="H401" s="122"/>
      <c r="I401" s="122"/>
      <c r="J401" s="36"/>
      <c r="K401" s="36"/>
      <c r="L401" s="155"/>
    </row>
    <row r="402" spans="1:12" ht="25.5">
      <c r="A402" s="53" t="s">
        <v>14</v>
      </c>
      <c r="B402" s="84">
        <v>4202</v>
      </c>
      <c r="C402" s="73" t="s">
        <v>129</v>
      </c>
      <c r="D402" s="36"/>
      <c r="E402" s="36"/>
      <c r="F402" s="36"/>
      <c r="G402" s="36"/>
      <c r="H402" s="122"/>
      <c r="I402" s="122"/>
      <c r="J402" s="36"/>
      <c r="K402" s="36"/>
      <c r="L402" s="155"/>
    </row>
    <row r="403" spans="1:12">
      <c r="A403" s="79"/>
      <c r="B403" s="110">
        <v>1</v>
      </c>
      <c r="C403" s="75" t="s">
        <v>18</v>
      </c>
      <c r="D403" s="51"/>
      <c r="E403" s="51"/>
      <c r="F403" s="51"/>
      <c r="G403" s="51"/>
      <c r="H403" s="127"/>
      <c r="I403" s="127"/>
      <c r="J403" s="51"/>
      <c r="K403" s="51"/>
      <c r="L403" s="160"/>
    </row>
    <row r="404" spans="1:12">
      <c r="A404" s="79"/>
      <c r="B404" s="108">
        <v>1.2010000000000001</v>
      </c>
      <c r="C404" s="73" t="s">
        <v>19</v>
      </c>
      <c r="D404" s="51"/>
      <c r="E404" s="51"/>
      <c r="F404" s="51"/>
      <c r="G404" s="51"/>
      <c r="H404" s="127"/>
      <c r="I404" s="127"/>
      <c r="J404" s="51"/>
      <c r="K404" s="51"/>
      <c r="L404" s="160"/>
    </row>
    <row r="405" spans="1:12">
      <c r="A405" s="79"/>
      <c r="B405" s="83">
        <v>70</v>
      </c>
      <c r="C405" s="75" t="s">
        <v>130</v>
      </c>
      <c r="D405" s="51"/>
      <c r="E405" s="51"/>
      <c r="F405" s="51"/>
      <c r="G405" s="51"/>
      <c r="H405" s="127"/>
      <c r="I405" s="127"/>
      <c r="J405" s="51"/>
      <c r="K405" s="51"/>
      <c r="L405" s="160"/>
    </row>
    <row r="406" spans="1:12">
      <c r="A406" s="79"/>
      <c r="B406" s="83">
        <v>45</v>
      </c>
      <c r="C406" s="75" t="s">
        <v>31</v>
      </c>
      <c r="D406" s="51"/>
      <c r="E406" s="39"/>
      <c r="F406" s="51"/>
      <c r="G406" s="51"/>
      <c r="H406" s="127"/>
      <c r="I406" s="127"/>
      <c r="J406" s="51"/>
      <c r="K406" s="51"/>
      <c r="L406" s="160"/>
    </row>
    <row r="407" spans="1:12" s="82" customFormat="1" ht="25.5">
      <c r="A407" s="80"/>
      <c r="B407" s="212" t="s">
        <v>131</v>
      </c>
      <c r="C407" s="81" t="s">
        <v>224</v>
      </c>
      <c r="D407" s="34">
        <v>5315</v>
      </c>
      <c r="E407" s="33">
        <v>0</v>
      </c>
      <c r="F407" s="184">
        <v>15</v>
      </c>
      <c r="G407" s="33">
        <v>0</v>
      </c>
      <c r="H407" s="222">
        <v>15</v>
      </c>
      <c r="I407" s="33">
        <v>0</v>
      </c>
      <c r="J407" s="48">
        <v>0</v>
      </c>
      <c r="K407" s="33">
        <v>0</v>
      </c>
      <c r="L407" s="33">
        <f t="shared" ref="L407:L412" si="84">SUM(J407:K407)</f>
        <v>0</v>
      </c>
    </row>
    <row r="408" spans="1:12" s="82" customFormat="1">
      <c r="A408" s="79"/>
      <c r="B408" s="106" t="s">
        <v>132</v>
      </c>
      <c r="C408" s="75" t="s">
        <v>133</v>
      </c>
      <c r="D408" s="183">
        <v>38519</v>
      </c>
      <c r="E408" s="31">
        <v>0</v>
      </c>
      <c r="F408" s="32">
        <v>32950</v>
      </c>
      <c r="G408" s="31">
        <v>0</v>
      </c>
      <c r="H408" s="32">
        <v>32950</v>
      </c>
      <c r="I408" s="31">
        <v>0</v>
      </c>
      <c r="J408" s="32">
        <v>37000</v>
      </c>
      <c r="K408" s="31">
        <v>0</v>
      </c>
      <c r="L408" s="32">
        <f t="shared" si="84"/>
        <v>37000</v>
      </c>
    </row>
    <row r="409" spans="1:12" s="82" customFormat="1" ht="25.5">
      <c r="A409" s="79"/>
      <c r="B409" s="106" t="s">
        <v>284</v>
      </c>
      <c r="C409" s="75" t="s">
        <v>285</v>
      </c>
      <c r="D409" s="32">
        <v>2149</v>
      </c>
      <c r="E409" s="31">
        <v>0</v>
      </c>
      <c r="F409" s="32">
        <v>1490</v>
      </c>
      <c r="G409" s="31">
        <v>0</v>
      </c>
      <c r="H409" s="32">
        <v>1490</v>
      </c>
      <c r="I409" s="31">
        <v>0</v>
      </c>
      <c r="J409" s="32">
        <v>3000</v>
      </c>
      <c r="K409" s="31">
        <v>0</v>
      </c>
      <c r="L409" s="32">
        <f t="shared" si="84"/>
        <v>3000</v>
      </c>
    </row>
    <row r="410" spans="1:12" s="82" customFormat="1" ht="25.5">
      <c r="A410" s="79"/>
      <c r="B410" s="106" t="s">
        <v>226</v>
      </c>
      <c r="C410" s="75" t="s">
        <v>227</v>
      </c>
      <c r="D410" s="31">
        <v>0</v>
      </c>
      <c r="E410" s="31">
        <v>0</v>
      </c>
      <c r="F410" s="183">
        <v>1</v>
      </c>
      <c r="G410" s="31">
        <v>0</v>
      </c>
      <c r="H410" s="211">
        <v>1</v>
      </c>
      <c r="I410" s="31">
        <v>0</v>
      </c>
      <c r="J410" s="45">
        <v>0</v>
      </c>
      <c r="K410" s="31">
        <v>0</v>
      </c>
      <c r="L410" s="31">
        <f t="shared" si="84"/>
        <v>0</v>
      </c>
    </row>
    <row r="411" spans="1:12" s="82" customFormat="1">
      <c r="A411" s="79"/>
      <c r="B411" s="106" t="s">
        <v>240</v>
      </c>
      <c r="C411" s="75" t="s">
        <v>242</v>
      </c>
      <c r="D411" s="31">
        <v>0</v>
      </c>
      <c r="E411" s="31">
        <v>0</v>
      </c>
      <c r="F411" s="45">
        <v>0</v>
      </c>
      <c r="G411" s="31">
        <v>0</v>
      </c>
      <c r="H411" s="45">
        <v>0</v>
      </c>
      <c r="I411" s="31">
        <v>0</v>
      </c>
      <c r="J411" s="183">
        <v>10000</v>
      </c>
      <c r="K411" s="31">
        <v>0</v>
      </c>
      <c r="L411" s="32">
        <f t="shared" si="84"/>
        <v>10000</v>
      </c>
    </row>
    <row r="412" spans="1:12" s="82" customFormat="1" ht="25.5">
      <c r="A412" s="79"/>
      <c r="B412" s="106" t="s">
        <v>327</v>
      </c>
      <c r="C412" s="75" t="s">
        <v>393</v>
      </c>
      <c r="D412" s="31">
        <v>0</v>
      </c>
      <c r="E412" s="31">
        <v>0</v>
      </c>
      <c r="F412" s="183">
        <v>10000</v>
      </c>
      <c r="G412" s="31">
        <v>0</v>
      </c>
      <c r="H412" s="183">
        <v>10000</v>
      </c>
      <c r="I412" s="31">
        <v>0</v>
      </c>
      <c r="J412" s="45">
        <v>0</v>
      </c>
      <c r="K412" s="31">
        <v>0</v>
      </c>
      <c r="L412" s="31">
        <f t="shared" si="84"/>
        <v>0</v>
      </c>
    </row>
    <row r="413" spans="1:12" s="82" customFormat="1">
      <c r="A413" s="79" t="s">
        <v>12</v>
      </c>
      <c r="B413" s="83">
        <v>45</v>
      </c>
      <c r="C413" s="75" t="s">
        <v>31</v>
      </c>
      <c r="D413" s="25">
        <f t="shared" ref="D413:L413" si="85">SUM(D407:D412)</f>
        <v>45983</v>
      </c>
      <c r="E413" s="24">
        <f t="shared" si="85"/>
        <v>0</v>
      </c>
      <c r="F413" s="25">
        <f t="shared" si="85"/>
        <v>44456</v>
      </c>
      <c r="G413" s="24">
        <f t="shared" si="85"/>
        <v>0</v>
      </c>
      <c r="H413" s="25">
        <f t="shared" si="85"/>
        <v>44456</v>
      </c>
      <c r="I413" s="24">
        <f t="shared" si="85"/>
        <v>0</v>
      </c>
      <c r="J413" s="25">
        <f t="shared" si="85"/>
        <v>50000</v>
      </c>
      <c r="K413" s="24">
        <f t="shared" si="85"/>
        <v>0</v>
      </c>
      <c r="L413" s="25">
        <f t="shared" si="85"/>
        <v>50000</v>
      </c>
    </row>
    <row r="414" spans="1:12" s="82" customFormat="1">
      <c r="A414" s="79"/>
      <c r="B414" s="83"/>
      <c r="C414" s="75"/>
      <c r="D414" s="32"/>
      <c r="E414" s="31"/>
      <c r="F414" s="32"/>
      <c r="G414" s="31"/>
      <c r="H414" s="32"/>
      <c r="I414" s="31"/>
      <c r="J414" s="32"/>
      <c r="K414" s="31"/>
      <c r="L414" s="154"/>
    </row>
    <row r="415" spans="1:12" s="82" customFormat="1">
      <c r="A415" s="79"/>
      <c r="B415" s="107" t="s">
        <v>134</v>
      </c>
      <c r="C415" s="75" t="s">
        <v>34</v>
      </c>
      <c r="D415" s="52"/>
      <c r="E415" s="52"/>
      <c r="F415" s="52"/>
      <c r="G415" s="52"/>
      <c r="H415" s="129"/>
      <c r="I415" s="129"/>
      <c r="J415" s="52"/>
      <c r="K415" s="52"/>
      <c r="L415" s="162"/>
    </row>
    <row r="416" spans="1:12" s="82" customFormat="1" ht="38.25">
      <c r="A416" s="79"/>
      <c r="B416" s="106" t="s">
        <v>141</v>
      </c>
      <c r="C416" s="75" t="s">
        <v>390</v>
      </c>
      <c r="D416" s="32">
        <v>10086</v>
      </c>
      <c r="E416" s="31">
        <v>0</v>
      </c>
      <c r="F416" s="183">
        <v>11970</v>
      </c>
      <c r="G416" s="31">
        <v>0</v>
      </c>
      <c r="H416" s="183">
        <v>11970</v>
      </c>
      <c r="I416" s="31">
        <v>0</v>
      </c>
      <c r="J416" s="183">
        <v>7500</v>
      </c>
      <c r="K416" s="31">
        <v>0</v>
      </c>
      <c r="L416" s="32">
        <f t="shared" ref="L416:L421" si="86">SUM(J416:K416)</f>
        <v>7500</v>
      </c>
    </row>
    <row r="417" spans="1:12" s="82" customFormat="1">
      <c r="A417" s="79"/>
      <c r="B417" s="106" t="s">
        <v>135</v>
      </c>
      <c r="C417" s="75" t="s">
        <v>133</v>
      </c>
      <c r="D417" s="183">
        <v>12019</v>
      </c>
      <c r="E417" s="31">
        <v>0</v>
      </c>
      <c r="F417" s="32">
        <v>6500</v>
      </c>
      <c r="G417" s="31">
        <v>0</v>
      </c>
      <c r="H417" s="32">
        <v>6500</v>
      </c>
      <c r="I417" s="31">
        <v>0</v>
      </c>
      <c r="J417" s="32">
        <v>6000</v>
      </c>
      <c r="K417" s="31">
        <v>0</v>
      </c>
      <c r="L417" s="32">
        <f t="shared" si="86"/>
        <v>6000</v>
      </c>
    </row>
    <row r="418" spans="1:12" s="82" customFormat="1">
      <c r="A418" s="79"/>
      <c r="B418" s="106" t="s">
        <v>148</v>
      </c>
      <c r="C418" s="75" t="s">
        <v>149</v>
      </c>
      <c r="D418" s="32">
        <v>827</v>
      </c>
      <c r="E418" s="31">
        <v>0</v>
      </c>
      <c r="F418" s="183">
        <v>1</v>
      </c>
      <c r="G418" s="31">
        <v>0</v>
      </c>
      <c r="H418" s="183">
        <v>1</v>
      </c>
      <c r="I418" s="31">
        <v>0</v>
      </c>
      <c r="J418" s="45">
        <v>0</v>
      </c>
      <c r="K418" s="31">
        <v>0</v>
      </c>
      <c r="L418" s="31">
        <f t="shared" si="86"/>
        <v>0</v>
      </c>
    </row>
    <row r="419" spans="1:12" s="82" customFormat="1">
      <c r="A419" s="79"/>
      <c r="B419" s="106" t="s">
        <v>155</v>
      </c>
      <c r="C419" s="75" t="s">
        <v>154</v>
      </c>
      <c r="D419" s="31">
        <v>0</v>
      </c>
      <c r="E419" s="31">
        <v>0</v>
      </c>
      <c r="F419" s="183">
        <v>1500</v>
      </c>
      <c r="G419" s="31">
        <v>0</v>
      </c>
      <c r="H419" s="183">
        <v>1500</v>
      </c>
      <c r="I419" s="31">
        <v>0</v>
      </c>
      <c r="J419" s="45">
        <v>0</v>
      </c>
      <c r="K419" s="31">
        <v>0</v>
      </c>
      <c r="L419" s="31">
        <f t="shared" si="86"/>
        <v>0</v>
      </c>
    </row>
    <row r="420" spans="1:12" s="82" customFormat="1" ht="25.5">
      <c r="A420" s="79"/>
      <c r="B420" s="106" t="s">
        <v>263</v>
      </c>
      <c r="C420" s="75" t="s">
        <v>313</v>
      </c>
      <c r="D420" s="40">
        <v>700</v>
      </c>
      <c r="E420" s="31">
        <v>0</v>
      </c>
      <c r="F420" s="183">
        <v>420</v>
      </c>
      <c r="G420" s="31">
        <v>0</v>
      </c>
      <c r="H420" s="183">
        <v>420</v>
      </c>
      <c r="I420" s="31">
        <v>0</v>
      </c>
      <c r="J420" s="45">
        <v>0</v>
      </c>
      <c r="K420" s="31">
        <v>0</v>
      </c>
      <c r="L420" s="31">
        <f t="shared" si="86"/>
        <v>0</v>
      </c>
    </row>
    <row r="421" spans="1:12" s="82" customFormat="1">
      <c r="A421" s="79"/>
      <c r="B421" s="106" t="s">
        <v>230</v>
      </c>
      <c r="C421" s="75" t="s">
        <v>231</v>
      </c>
      <c r="D421" s="46">
        <v>0</v>
      </c>
      <c r="E421" s="31">
        <v>0</v>
      </c>
      <c r="F421" s="183">
        <v>6400</v>
      </c>
      <c r="G421" s="31">
        <v>0</v>
      </c>
      <c r="H421" s="183">
        <v>6400</v>
      </c>
      <c r="I421" s="31">
        <v>0</v>
      </c>
      <c r="J421" s="45">
        <v>0</v>
      </c>
      <c r="K421" s="31">
        <v>0</v>
      </c>
      <c r="L421" s="31">
        <f t="shared" si="86"/>
        <v>0</v>
      </c>
    </row>
    <row r="422" spans="1:12" s="82" customFormat="1">
      <c r="A422" s="79" t="s">
        <v>12</v>
      </c>
      <c r="B422" s="107">
        <v>46</v>
      </c>
      <c r="C422" s="75" t="s">
        <v>34</v>
      </c>
      <c r="D422" s="25">
        <f t="shared" ref="D422:L422" si="87">SUM(D416:D421)</f>
        <v>23632</v>
      </c>
      <c r="E422" s="24">
        <f t="shared" si="87"/>
        <v>0</v>
      </c>
      <c r="F422" s="25">
        <f t="shared" si="87"/>
        <v>26791</v>
      </c>
      <c r="G422" s="24">
        <f t="shared" si="87"/>
        <v>0</v>
      </c>
      <c r="H422" s="25">
        <f t="shared" si="87"/>
        <v>26791</v>
      </c>
      <c r="I422" s="24">
        <f t="shared" si="87"/>
        <v>0</v>
      </c>
      <c r="J422" s="25">
        <f t="shared" si="87"/>
        <v>13500</v>
      </c>
      <c r="K422" s="24">
        <f t="shared" si="87"/>
        <v>0</v>
      </c>
      <c r="L422" s="25">
        <f t="shared" si="87"/>
        <v>13500</v>
      </c>
    </row>
    <row r="423" spans="1:12" s="82" customFormat="1">
      <c r="A423" s="79"/>
      <c r="B423" s="106"/>
      <c r="C423" s="75"/>
      <c r="D423" s="6"/>
      <c r="E423" s="6"/>
      <c r="F423" s="6"/>
      <c r="G423" s="6"/>
      <c r="H423" s="130"/>
      <c r="I423" s="130"/>
      <c r="J423" s="6"/>
      <c r="K423" s="6"/>
      <c r="L423" s="163"/>
    </row>
    <row r="424" spans="1:12" s="82" customFormat="1">
      <c r="A424" s="79"/>
      <c r="B424" s="107" t="s">
        <v>136</v>
      </c>
      <c r="C424" s="75" t="s">
        <v>35</v>
      </c>
      <c r="D424" s="6"/>
      <c r="E424" s="6"/>
      <c r="F424" s="6"/>
      <c r="G424" s="6"/>
      <c r="H424" s="130"/>
      <c r="I424" s="130"/>
      <c r="J424" s="6"/>
      <c r="K424" s="6"/>
      <c r="L424" s="163"/>
    </row>
    <row r="425" spans="1:12" s="82" customFormat="1">
      <c r="A425" s="79"/>
      <c r="B425" s="106" t="s">
        <v>137</v>
      </c>
      <c r="C425" s="75" t="s">
        <v>133</v>
      </c>
      <c r="D425" s="32">
        <v>2990</v>
      </c>
      <c r="E425" s="31">
        <v>0</v>
      </c>
      <c r="F425" s="32">
        <v>3050</v>
      </c>
      <c r="G425" s="31">
        <v>0</v>
      </c>
      <c r="H425" s="32">
        <v>3050</v>
      </c>
      <c r="I425" s="31">
        <v>0</v>
      </c>
      <c r="J425" s="32">
        <v>4000</v>
      </c>
      <c r="K425" s="31">
        <v>0</v>
      </c>
      <c r="L425" s="32">
        <f>SUM(J425:K425)</f>
        <v>4000</v>
      </c>
    </row>
    <row r="426" spans="1:12" s="82" customFormat="1" ht="25.5">
      <c r="A426" s="79"/>
      <c r="B426" s="106" t="s">
        <v>286</v>
      </c>
      <c r="C426" s="75" t="s">
        <v>313</v>
      </c>
      <c r="D426" s="40">
        <v>750</v>
      </c>
      <c r="E426" s="31">
        <v>0</v>
      </c>
      <c r="F426" s="32">
        <v>450</v>
      </c>
      <c r="G426" s="31">
        <v>0</v>
      </c>
      <c r="H426" s="32">
        <v>450</v>
      </c>
      <c r="I426" s="31">
        <v>0</v>
      </c>
      <c r="J426" s="31">
        <v>0</v>
      </c>
      <c r="K426" s="31">
        <v>0</v>
      </c>
      <c r="L426" s="31">
        <f>SUM(J426:K426)</f>
        <v>0</v>
      </c>
    </row>
    <row r="427" spans="1:12" s="82" customFormat="1">
      <c r="A427" s="79"/>
      <c r="B427" s="106" t="s">
        <v>228</v>
      </c>
      <c r="C427" s="75" t="s">
        <v>149</v>
      </c>
      <c r="D427" s="40">
        <v>679</v>
      </c>
      <c r="E427" s="31">
        <v>0</v>
      </c>
      <c r="F427" s="183">
        <v>1660</v>
      </c>
      <c r="G427" s="31">
        <v>0</v>
      </c>
      <c r="H427" s="183">
        <v>1660</v>
      </c>
      <c r="I427" s="31">
        <v>0</v>
      </c>
      <c r="J427" s="183">
        <v>1500</v>
      </c>
      <c r="K427" s="31">
        <v>0</v>
      </c>
      <c r="L427" s="32">
        <f>SUM(J427:K427)</f>
        <v>1500</v>
      </c>
    </row>
    <row r="428" spans="1:12" s="82" customFormat="1">
      <c r="A428" s="79" t="s">
        <v>12</v>
      </c>
      <c r="B428" s="107" t="s">
        <v>136</v>
      </c>
      <c r="C428" s="75" t="s">
        <v>35</v>
      </c>
      <c r="D428" s="25">
        <f t="shared" ref="D428:L428" si="88">SUM(D425:D427)</f>
        <v>4419</v>
      </c>
      <c r="E428" s="24">
        <f t="shared" si="88"/>
        <v>0</v>
      </c>
      <c r="F428" s="25">
        <f t="shared" si="88"/>
        <v>5160</v>
      </c>
      <c r="G428" s="24">
        <f t="shared" si="88"/>
        <v>0</v>
      </c>
      <c r="H428" s="25">
        <f t="shared" si="88"/>
        <v>5160</v>
      </c>
      <c r="I428" s="24">
        <f t="shared" si="88"/>
        <v>0</v>
      </c>
      <c r="J428" s="25">
        <f t="shared" si="88"/>
        <v>5500</v>
      </c>
      <c r="K428" s="24">
        <f t="shared" si="88"/>
        <v>0</v>
      </c>
      <c r="L428" s="25">
        <f t="shared" si="88"/>
        <v>5500</v>
      </c>
    </row>
    <row r="429" spans="1:12" s="82" customFormat="1">
      <c r="A429" s="79"/>
      <c r="B429" s="107"/>
      <c r="C429" s="75"/>
      <c r="D429" s="6"/>
      <c r="E429" s="6"/>
      <c r="F429" s="6"/>
      <c r="G429" s="6"/>
      <c r="H429" s="130"/>
      <c r="I429" s="130"/>
      <c r="J429" s="6"/>
      <c r="K429" s="6"/>
      <c r="L429" s="163"/>
    </row>
    <row r="430" spans="1:12" s="82" customFormat="1">
      <c r="A430" s="79"/>
      <c r="B430" s="107" t="s">
        <v>138</v>
      </c>
      <c r="C430" s="75" t="s">
        <v>36</v>
      </c>
      <c r="D430" s="52"/>
      <c r="E430" s="52"/>
      <c r="F430" s="52"/>
      <c r="G430" s="52"/>
      <c r="H430" s="129"/>
      <c r="I430" s="129"/>
      <c r="J430" s="52"/>
      <c r="K430" s="52"/>
      <c r="L430" s="162"/>
    </row>
    <row r="431" spans="1:12" s="82" customFormat="1">
      <c r="A431" s="79"/>
      <c r="B431" s="106" t="s">
        <v>139</v>
      </c>
      <c r="C431" s="75" t="s">
        <v>133</v>
      </c>
      <c r="D431" s="183">
        <v>22793</v>
      </c>
      <c r="E431" s="31">
        <v>0</v>
      </c>
      <c r="F431" s="32">
        <v>12500</v>
      </c>
      <c r="G431" s="31">
        <v>0</v>
      </c>
      <c r="H431" s="32">
        <v>12500</v>
      </c>
      <c r="I431" s="31">
        <v>0</v>
      </c>
      <c r="J431" s="32">
        <v>8000</v>
      </c>
      <c r="K431" s="31">
        <v>0</v>
      </c>
      <c r="L431" s="32">
        <f>SUM(J431:K431)</f>
        <v>8000</v>
      </c>
    </row>
    <row r="432" spans="1:12" s="82" customFormat="1">
      <c r="A432" s="79"/>
      <c r="B432" s="106" t="s">
        <v>150</v>
      </c>
      <c r="C432" s="75" t="s">
        <v>149</v>
      </c>
      <c r="D432" s="32">
        <v>172</v>
      </c>
      <c r="E432" s="31">
        <v>0</v>
      </c>
      <c r="F432" s="183">
        <v>7354</v>
      </c>
      <c r="G432" s="31">
        <v>0</v>
      </c>
      <c r="H432" s="183">
        <v>7354</v>
      </c>
      <c r="I432" s="31">
        <v>0</v>
      </c>
      <c r="J432" s="183">
        <v>4558</v>
      </c>
      <c r="K432" s="31">
        <v>0</v>
      </c>
      <c r="L432" s="32">
        <f>SUM(J432:K432)</f>
        <v>4558</v>
      </c>
    </row>
    <row r="433" spans="1:12" s="82" customFormat="1">
      <c r="A433" s="80"/>
      <c r="B433" s="212" t="s">
        <v>156</v>
      </c>
      <c r="C433" s="81" t="s">
        <v>154</v>
      </c>
      <c r="D433" s="33">
        <v>0</v>
      </c>
      <c r="E433" s="33">
        <v>0</v>
      </c>
      <c r="F433" s="184">
        <v>1500</v>
      </c>
      <c r="G433" s="33">
        <v>0</v>
      </c>
      <c r="H433" s="222">
        <v>1500</v>
      </c>
      <c r="I433" s="33">
        <v>0</v>
      </c>
      <c r="J433" s="48">
        <v>0</v>
      </c>
      <c r="K433" s="33">
        <v>0</v>
      </c>
      <c r="L433" s="33">
        <f>SUM(J433:K433)</f>
        <v>0</v>
      </c>
    </row>
    <row r="434" spans="1:12" s="82" customFormat="1" ht="25.5">
      <c r="A434" s="79"/>
      <c r="B434" s="106" t="s">
        <v>287</v>
      </c>
      <c r="C434" s="75" t="s">
        <v>313</v>
      </c>
      <c r="D434" s="32">
        <v>1407</v>
      </c>
      <c r="E434" s="31">
        <v>0</v>
      </c>
      <c r="F434" s="183">
        <v>640</v>
      </c>
      <c r="G434" s="31">
        <v>0</v>
      </c>
      <c r="H434" s="183">
        <v>640</v>
      </c>
      <c r="I434" s="31">
        <v>0</v>
      </c>
      <c r="J434" s="45">
        <v>0</v>
      </c>
      <c r="K434" s="31">
        <v>0</v>
      </c>
      <c r="L434" s="31">
        <f>SUM(J434:K434)</f>
        <v>0</v>
      </c>
    </row>
    <row r="435" spans="1:12" s="82" customFormat="1" ht="13.5" customHeight="1">
      <c r="A435" s="79" t="s">
        <v>12</v>
      </c>
      <c r="B435" s="107" t="s">
        <v>138</v>
      </c>
      <c r="C435" s="75" t="s">
        <v>36</v>
      </c>
      <c r="D435" s="25">
        <f t="shared" ref="D435:L435" si="89">SUM(D431:D434)</f>
        <v>24372</v>
      </c>
      <c r="E435" s="24">
        <f t="shared" si="89"/>
        <v>0</v>
      </c>
      <c r="F435" s="25">
        <f t="shared" si="89"/>
        <v>21994</v>
      </c>
      <c r="G435" s="24">
        <f t="shared" si="89"/>
        <v>0</v>
      </c>
      <c r="H435" s="25">
        <f t="shared" si="89"/>
        <v>21994</v>
      </c>
      <c r="I435" s="24">
        <f t="shared" si="89"/>
        <v>0</v>
      </c>
      <c r="J435" s="25">
        <f t="shared" si="89"/>
        <v>12558</v>
      </c>
      <c r="K435" s="24">
        <f t="shared" si="89"/>
        <v>0</v>
      </c>
      <c r="L435" s="25">
        <f t="shared" si="89"/>
        <v>12558</v>
      </c>
    </row>
    <row r="436" spans="1:12" s="82" customFormat="1" ht="13.5" customHeight="1">
      <c r="A436" s="79" t="s">
        <v>12</v>
      </c>
      <c r="B436" s="83">
        <v>70</v>
      </c>
      <c r="C436" s="75" t="s">
        <v>130</v>
      </c>
      <c r="D436" s="34">
        <f t="shared" ref="D436:L436" si="90">D435+D428+D422+D413</f>
        <v>98406</v>
      </c>
      <c r="E436" s="33">
        <f t="shared" si="90"/>
        <v>0</v>
      </c>
      <c r="F436" s="34">
        <f t="shared" si="90"/>
        <v>98401</v>
      </c>
      <c r="G436" s="33">
        <f t="shared" si="90"/>
        <v>0</v>
      </c>
      <c r="H436" s="218">
        <f t="shared" si="90"/>
        <v>98401</v>
      </c>
      <c r="I436" s="33">
        <f t="shared" si="90"/>
        <v>0</v>
      </c>
      <c r="J436" s="34">
        <f t="shared" si="90"/>
        <v>81558</v>
      </c>
      <c r="K436" s="33">
        <f t="shared" si="90"/>
        <v>0</v>
      </c>
      <c r="L436" s="34">
        <f t="shared" si="90"/>
        <v>81558</v>
      </c>
    </row>
    <row r="437" spans="1:12" s="82" customFormat="1" ht="13.5" customHeight="1">
      <c r="A437" s="79" t="s">
        <v>12</v>
      </c>
      <c r="B437" s="108">
        <v>1.2010000000000001</v>
      </c>
      <c r="C437" s="73" t="s">
        <v>19</v>
      </c>
      <c r="D437" s="34">
        <f>D436</f>
        <v>98406</v>
      </c>
      <c r="E437" s="33">
        <f t="shared" ref="E437:L437" si="91">E436</f>
        <v>0</v>
      </c>
      <c r="F437" s="34">
        <f t="shared" si="91"/>
        <v>98401</v>
      </c>
      <c r="G437" s="33">
        <f t="shared" si="91"/>
        <v>0</v>
      </c>
      <c r="H437" s="34">
        <f t="shared" si="91"/>
        <v>98401</v>
      </c>
      <c r="I437" s="33">
        <f t="shared" si="91"/>
        <v>0</v>
      </c>
      <c r="J437" s="34">
        <f t="shared" si="91"/>
        <v>81558</v>
      </c>
      <c r="K437" s="33">
        <f t="shared" si="91"/>
        <v>0</v>
      </c>
      <c r="L437" s="34">
        <f t="shared" si="91"/>
        <v>81558</v>
      </c>
    </row>
    <row r="438" spans="1:12" s="82" customFormat="1" ht="13.5" customHeight="1">
      <c r="A438" s="79"/>
      <c r="B438" s="84"/>
      <c r="C438" s="73"/>
      <c r="D438" s="52"/>
      <c r="E438" s="52"/>
      <c r="F438" s="52"/>
      <c r="G438" s="52"/>
      <c r="H438" s="129"/>
      <c r="I438" s="129"/>
      <c r="J438" s="52"/>
      <c r="K438" s="52"/>
      <c r="L438" s="162"/>
    </row>
    <row r="439" spans="1:12" s="82" customFormat="1" ht="13.5" customHeight="1">
      <c r="A439" s="79"/>
      <c r="B439" s="108">
        <v>1.202</v>
      </c>
      <c r="C439" s="73" t="s">
        <v>61</v>
      </c>
      <c r="D439" s="50"/>
      <c r="E439" s="50"/>
      <c r="F439" s="50"/>
      <c r="G439" s="50"/>
      <c r="H439" s="128"/>
      <c r="I439" s="128"/>
      <c r="J439" s="50"/>
      <c r="K439" s="50"/>
      <c r="L439" s="161"/>
    </row>
    <row r="440" spans="1:12" s="82" customFormat="1" ht="13.5" customHeight="1">
      <c r="A440" s="79"/>
      <c r="B440" s="83">
        <v>70</v>
      </c>
      <c r="C440" s="75" t="s">
        <v>130</v>
      </c>
      <c r="D440" s="50"/>
      <c r="E440" s="50"/>
      <c r="F440" s="50"/>
      <c r="G440" s="50"/>
      <c r="H440" s="128"/>
      <c r="I440" s="128"/>
      <c r="J440" s="50"/>
      <c r="K440" s="50"/>
      <c r="L440" s="161"/>
    </row>
    <row r="441" spans="1:12" s="82" customFormat="1" ht="13.5" customHeight="1">
      <c r="A441" s="79"/>
      <c r="B441" s="83">
        <v>45</v>
      </c>
      <c r="C441" s="75" t="s">
        <v>31</v>
      </c>
      <c r="D441" s="51"/>
      <c r="E441" s="51"/>
      <c r="F441" s="51"/>
      <c r="G441" s="51"/>
      <c r="H441" s="127"/>
      <c r="I441" s="127"/>
      <c r="J441" s="51"/>
      <c r="K441" s="51"/>
      <c r="L441" s="160"/>
    </row>
    <row r="442" spans="1:12" s="82" customFormat="1" ht="13.5" customHeight="1">
      <c r="A442" s="79"/>
      <c r="B442" s="106" t="s">
        <v>131</v>
      </c>
      <c r="C442" s="75" t="s">
        <v>154</v>
      </c>
      <c r="D442" s="32">
        <v>34459</v>
      </c>
      <c r="E442" s="31">
        <v>0</v>
      </c>
      <c r="F442" s="32">
        <v>15000</v>
      </c>
      <c r="G442" s="31">
        <v>0</v>
      </c>
      <c r="H442" s="32">
        <v>15000</v>
      </c>
      <c r="I442" s="31">
        <v>0</v>
      </c>
      <c r="J442" s="32">
        <v>15600</v>
      </c>
      <c r="K442" s="31">
        <v>0</v>
      </c>
      <c r="L442" s="32">
        <f>SUM(J442:K442)</f>
        <v>15600</v>
      </c>
    </row>
    <row r="443" spans="1:12" s="82" customFormat="1">
      <c r="A443" s="79"/>
      <c r="B443" s="106" t="s">
        <v>222</v>
      </c>
      <c r="C443" s="75" t="s">
        <v>149</v>
      </c>
      <c r="D443" s="31">
        <v>0</v>
      </c>
      <c r="E443" s="31">
        <v>0</v>
      </c>
      <c r="F443" s="183">
        <v>7798</v>
      </c>
      <c r="G443" s="31">
        <v>0</v>
      </c>
      <c r="H443" s="183">
        <v>7798</v>
      </c>
      <c r="I443" s="31">
        <v>0</v>
      </c>
      <c r="J443" s="183">
        <v>10000</v>
      </c>
      <c r="K443" s="31">
        <v>0</v>
      </c>
      <c r="L443" s="32">
        <f>SUM(J443:K443)</f>
        <v>10000</v>
      </c>
    </row>
    <row r="444" spans="1:12" s="82" customFormat="1" ht="38.25">
      <c r="A444" s="79"/>
      <c r="B444" s="106" t="s">
        <v>234</v>
      </c>
      <c r="C444" s="75" t="s">
        <v>237</v>
      </c>
      <c r="D444" s="32">
        <v>4843</v>
      </c>
      <c r="E444" s="31">
        <v>0</v>
      </c>
      <c r="F444" s="45">
        <v>0</v>
      </c>
      <c r="G444" s="31">
        <v>0</v>
      </c>
      <c r="H444" s="183">
        <v>4856</v>
      </c>
      <c r="I444" s="31">
        <v>0</v>
      </c>
      <c r="J444" s="45">
        <v>0</v>
      </c>
      <c r="K444" s="31">
        <v>0</v>
      </c>
      <c r="L444" s="31">
        <f>SUM(J444:K444)</f>
        <v>0</v>
      </c>
    </row>
    <row r="445" spans="1:12" s="82" customFormat="1" ht="25.5">
      <c r="A445" s="79"/>
      <c r="B445" s="106" t="s">
        <v>236</v>
      </c>
      <c r="C445" s="75" t="s">
        <v>250</v>
      </c>
      <c r="D445" s="32">
        <v>4233</v>
      </c>
      <c r="E445" s="31">
        <v>0</v>
      </c>
      <c r="F445" s="183">
        <v>1600</v>
      </c>
      <c r="G445" s="31">
        <v>0</v>
      </c>
      <c r="H445" s="183">
        <v>1600</v>
      </c>
      <c r="I445" s="31">
        <v>0</v>
      </c>
      <c r="J445" s="45">
        <v>0</v>
      </c>
      <c r="K445" s="31">
        <v>0</v>
      </c>
      <c r="L445" s="31">
        <f>SUM(J445:K445)</f>
        <v>0</v>
      </c>
    </row>
    <row r="446" spans="1:12" s="82" customFormat="1" ht="26.1" customHeight="1">
      <c r="A446" s="79"/>
      <c r="B446" s="214" t="s">
        <v>284</v>
      </c>
      <c r="C446" s="199" t="s">
        <v>351</v>
      </c>
      <c r="D446" s="31">
        <v>0</v>
      </c>
      <c r="E446" s="31">
        <v>0</v>
      </c>
      <c r="F446" s="45">
        <v>0</v>
      </c>
      <c r="G446" s="31">
        <v>0</v>
      </c>
      <c r="H446" s="183">
        <v>10000</v>
      </c>
      <c r="I446" s="31">
        <v>0</v>
      </c>
      <c r="J446" s="183">
        <v>16000</v>
      </c>
      <c r="K446" s="31">
        <v>0</v>
      </c>
      <c r="L446" s="32">
        <f>SUM(J446:K446)</f>
        <v>16000</v>
      </c>
    </row>
    <row r="447" spans="1:12" s="82" customFormat="1" ht="13.5" customHeight="1">
      <c r="A447" s="79" t="s">
        <v>12</v>
      </c>
      <c r="B447" s="83">
        <v>45</v>
      </c>
      <c r="C447" s="75" t="s">
        <v>31</v>
      </c>
      <c r="D447" s="25">
        <f t="shared" ref="D447:L447" si="92">SUM(D442:D446)</f>
        <v>43535</v>
      </c>
      <c r="E447" s="24">
        <f t="shared" si="92"/>
        <v>0</v>
      </c>
      <c r="F447" s="25">
        <f t="shared" si="92"/>
        <v>24398</v>
      </c>
      <c r="G447" s="24">
        <f t="shared" si="92"/>
        <v>0</v>
      </c>
      <c r="H447" s="25">
        <f t="shared" si="92"/>
        <v>39254</v>
      </c>
      <c r="I447" s="24">
        <f t="shared" si="92"/>
        <v>0</v>
      </c>
      <c r="J447" s="25">
        <f t="shared" si="92"/>
        <v>41600</v>
      </c>
      <c r="K447" s="24">
        <f t="shared" si="92"/>
        <v>0</v>
      </c>
      <c r="L447" s="25">
        <f t="shared" si="92"/>
        <v>41600</v>
      </c>
    </row>
    <row r="448" spans="1:12" s="82" customFormat="1" ht="13.5" customHeight="1">
      <c r="A448" s="79"/>
      <c r="B448" s="106"/>
      <c r="C448" s="75"/>
      <c r="D448" s="6"/>
      <c r="E448" s="6"/>
      <c r="F448" s="6"/>
      <c r="G448" s="6"/>
      <c r="H448" s="130"/>
      <c r="I448" s="130"/>
      <c r="J448" s="6"/>
      <c r="K448" s="6"/>
      <c r="L448" s="163"/>
    </row>
    <row r="449" spans="1:12" s="82" customFormat="1" ht="13.5" customHeight="1">
      <c r="A449" s="79"/>
      <c r="B449" s="107">
        <v>46</v>
      </c>
      <c r="C449" s="75" t="s">
        <v>34</v>
      </c>
      <c r="D449" s="6"/>
      <c r="E449" s="6"/>
      <c r="F449" s="6"/>
      <c r="G449" s="6"/>
      <c r="H449" s="130"/>
      <c r="I449" s="130"/>
      <c r="J449" s="6"/>
      <c r="K449" s="6"/>
      <c r="L449" s="163"/>
    </row>
    <row r="450" spans="1:12" s="82" customFormat="1" ht="25.5">
      <c r="A450" s="79"/>
      <c r="B450" s="106" t="s">
        <v>141</v>
      </c>
      <c r="C450" s="75" t="s">
        <v>225</v>
      </c>
      <c r="D450" s="32">
        <v>16493</v>
      </c>
      <c r="E450" s="31">
        <v>0</v>
      </c>
      <c r="F450" s="32">
        <v>5500</v>
      </c>
      <c r="G450" s="31">
        <v>0</v>
      </c>
      <c r="H450" s="32">
        <v>5500</v>
      </c>
      <c r="I450" s="31">
        <v>0</v>
      </c>
      <c r="J450" s="32">
        <v>12000</v>
      </c>
      <c r="K450" s="31">
        <v>0</v>
      </c>
      <c r="L450" s="32">
        <f>SUM(J450:K450)</f>
        <v>12000</v>
      </c>
    </row>
    <row r="451" spans="1:12" s="82" customFormat="1" ht="13.5" customHeight="1">
      <c r="A451" s="79"/>
      <c r="B451" s="106" t="s">
        <v>148</v>
      </c>
      <c r="C451" s="75" t="s">
        <v>149</v>
      </c>
      <c r="D451" s="23">
        <v>330</v>
      </c>
      <c r="E451" s="31">
        <v>0</v>
      </c>
      <c r="F451" s="183">
        <v>8200</v>
      </c>
      <c r="G451" s="31">
        <v>0</v>
      </c>
      <c r="H451" s="183">
        <v>8200</v>
      </c>
      <c r="I451" s="31">
        <v>0</v>
      </c>
      <c r="J451" s="183">
        <v>4500</v>
      </c>
      <c r="K451" s="31">
        <v>0</v>
      </c>
      <c r="L451" s="32">
        <f>SUM(J451:K451)</f>
        <v>4500</v>
      </c>
    </row>
    <row r="452" spans="1:12" s="82" customFormat="1" ht="13.5" customHeight="1">
      <c r="A452" s="79" t="s">
        <v>12</v>
      </c>
      <c r="B452" s="107">
        <v>46</v>
      </c>
      <c r="C452" s="75" t="s">
        <v>34</v>
      </c>
      <c r="D452" s="25">
        <f t="shared" ref="D452:L452" si="93">SUM(D450:D451)</f>
        <v>16823</v>
      </c>
      <c r="E452" s="24">
        <f t="shared" si="93"/>
        <v>0</v>
      </c>
      <c r="F452" s="25">
        <f t="shared" si="93"/>
        <v>13700</v>
      </c>
      <c r="G452" s="24">
        <f t="shared" si="93"/>
        <v>0</v>
      </c>
      <c r="H452" s="25">
        <f t="shared" si="93"/>
        <v>13700</v>
      </c>
      <c r="I452" s="24">
        <f t="shared" si="93"/>
        <v>0</v>
      </c>
      <c r="J452" s="25">
        <f t="shared" si="93"/>
        <v>16500</v>
      </c>
      <c r="K452" s="24">
        <f t="shared" si="93"/>
        <v>0</v>
      </c>
      <c r="L452" s="25">
        <f t="shared" si="93"/>
        <v>16500</v>
      </c>
    </row>
    <row r="453" spans="1:12" s="82" customFormat="1" ht="13.5" customHeight="1">
      <c r="A453" s="79"/>
      <c r="B453" s="107"/>
      <c r="C453" s="75"/>
      <c r="D453" s="52"/>
      <c r="E453" s="52"/>
      <c r="F453" s="52"/>
      <c r="G453" s="52"/>
      <c r="H453" s="129"/>
      <c r="I453" s="129"/>
      <c r="J453" s="52"/>
      <c r="K453" s="52"/>
      <c r="L453" s="162"/>
    </row>
    <row r="454" spans="1:12" s="82" customFormat="1" ht="13.5" customHeight="1">
      <c r="A454" s="79"/>
      <c r="B454" s="107">
        <v>48</v>
      </c>
      <c r="C454" s="75" t="s">
        <v>36</v>
      </c>
      <c r="D454" s="6"/>
      <c r="E454" s="6"/>
      <c r="F454" s="6"/>
      <c r="G454" s="6"/>
      <c r="H454" s="130"/>
      <c r="I454" s="130"/>
      <c r="J454" s="6"/>
      <c r="K454" s="6"/>
      <c r="L454" s="163"/>
    </row>
    <row r="455" spans="1:12" s="82" customFormat="1" ht="25.5">
      <c r="A455" s="79"/>
      <c r="B455" s="106" t="s">
        <v>157</v>
      </c>
      <c r="C455" s="75" t="s">
        <v>225</v>
      </c>
      <c r="D455" s="32">
        <v>4786</v>
      </c>
      <c r="E455" s="31">
        <v>0</v>
      </c>
      <c r="F455" s="32">
        <v>7500</v>
      </c>
      <c r="G455" s="31">
        <v>0</v>
      </c>
      <c r="H455" s="32">
        <v>7500</v>
      </c>
      <c r="I455" s="31">
        <v>0</v>
      </c>
      <c r="J455" s="32">
        <v>6000</v>
      </c>
      <c r="K455" s="31">
        <v>0</v>
      </c>
      <c r="L455" s="32">
        <f>SUM(J455:K455)</f>
        <v>6000</v>
      </c>
    </row>
    <row r="456" spans="1:12" s="82" customFormat="1" ht="25.5">
      <c r="A456" s="79"/>
      <c r="B456" s="106" t="s">
        <v>139</v>
      </c>
      <c r="C456" s="75" t="s">
        <v>235</v>
      </c>
      <c r="D456" s="32">
        <v>5536</v>
      </c>
      <c r="E456" s="31">
        <v>0</v>
      </c>
      <c r="F456" s="183">
        <v>20600</v>
      </c>
      <c r="G456" s="31">
        <v>0</v>
      </c>
      <c r="H456" s="32">
        <v>20600</v>
      </c>
      <c r="I456" s="31">
        <v>0</v>
      </c>
      <c r="J456" s="45">
        <v>0</v>
      </c>
      <c r="K456" s="31">
        <v>0</v>
      </c>
      <c r="L456" s="31">
        <f>SUM(J456:K456)</f>
        <v>0</v>
      </c>
    </row>
    <row r="457" spans="1:12" s="82" customFormat="1" ht="25.5">
      <c r="A457" s="80"/>
      <c r="B457" s="212" t="s">
        <v>238</v>
      </c>
      <c r="C457" s="81" t="s">
        <v>239</v>
      </c>
      <c r="D457" s="34">
        <v>14093</v>
      </c>
      <c r="E457" s="33">
        <v>0</v>
      </c>
      <c r="F457" s="184">
        <v>25000</v>
      </c>
      <c r="G457" s="33">
        <v>0</v>
      </c>
      <c r="H457" s="34">
        <v>25000</v>
      </c>
      <c r="I457" s="33">
        <v>0</v>
      </c>
      <c r="J457" s="184">
        <v>13610</v>
      </c>
      <c r="K457" s="33">
        <v>0</v>
      </c>
      <c r="L457" s="34">
        <f>SUM(J457:K457)</f>
        <v>13610</v>
      </c>
    </row>
    <row r="458" spans="1:12" s="82" customFormat="1">
      <c r="A458" s="79" t="s">
        <v>12</v>
      </c>
      <c r="B458" s="107">
        <v>48</v>
      </c>
      <c r="C458" s="75" t="s">
        <v>36</v>
      </c>
      <c r="D458" s="34">
        <f t="shared" ref="D458:L458" si="94">SUM(D455:D457)</f>
        <v>24415</v>
      </c>
      <c r="E458" s="33">
        <f t="shared" si="94"/>
        <v>0</v>
      </c>
      <c r="F458" s="34">
        <f t="shared" si="94"/>
        <v>53100</v>
      </c>
      <c r="G458" s="33">
        <f t="shared" si="94"/>
        <v>0</v>
      </c>
      <c r="H458" s="34">
        <f t="shared" si="94"/>
        <v>53100</v>
      </c>
      <c r="I458" s="33">
        <f t="shared" si="94"/>
        <v>0</v>
      </c>
      <c r="J458" s="34">
        <f t="shared" si="94"/>
        <v>19610</v>
      </c>
      <c r="K458" s="33">
        <f t="shared" si="94"/>
        <v>0</v>
      </c>
      <c r="L458" s="34">
        <f t="shared" si="94"/>
        <v>19610</v>
      </c>
    </row>
    <row r="459" spans="1:12" s="82" customFormat="1">
      <c r="A459" s="79" t="s">
        <v>12</v>
      </c>
      <c r="B459" s="108">
        <v>1.202</v>
      </c>
      <c r="C459" s="73" t="s">
        <v>61</v>
      </c>
      <c r="D459" s="25">
        <f t="shared" ref="D459:L459" si="95">D458+D452+D447</f>
        <v>84773</v>
      </c>
      <c r="E459" s="24">
        <f t="shared" si="95"/>
        <v>0</v>
      </c>
      <c r="F459" s="25">
        <f t="shared" si="95"/>
        <v>91198</v>
      </c>
      <c r="G459" s="24">
        <f t="shared" si="95"/>
        <v>0</v>
      </c>
      <c r="H459" s="213">
        <f t="shared" si="95"/>
        <v>106054</v>
      </c>
      <c r="I459" s="24">
        <f t="shared" si="95"/>
        <v>0</v>
      </c>
      <c r="J459" s="25">
        <f t="shared" si="95"/>
        <v>77710</v>
      </c>
      <c r="K459" s="24">
        <f t="shared" si="95"/>
        <v>0</v>
      </c>
      <c r="L459" s="25">
        <f t="shared" si="95"/>
        <v>77710</v>
      </c>
    </row>
    <row r="460" spans="1:12" s="82" customFormat="1">
      <c r="A460" s="79"/>
      <c r="B460" s="108"/>
      <c r="C460" s="73"/>
      <c r="D460" s="32"/>
      <c r="E460" s="31"/>
      <c r="F460" s="32"/>
      <c r="G460" s="31"/>
      <c r="H460" s="52"/>
      <c r="I460" s="31"/>
      <c r="J460" s="32"/>
      <c r="K460" s="31"/>
      <c r="L460" s="154"/>
    </row>
    <row r="461" spans="1:12" s="82" customFormat="1">
      <c r="A461" s="79"/>
      <c r="B461" s="108">
        <v>1.2030000000000001</v>
      </c>
      <c r="C461" s="73" t="s">
        <v>140</v>
      </c>
      <c r="D461" s="50"/>
      <c r="E461" s="50"/>
      <c r="F461" s="50"/>
      <c r="G461" s="50"/>
      <c r="H461" s="128"/>
      <c r="I461" s="128"/>
      <c r="J461" s="50"/>
      <c r="K461" s="50"/>
      <c r="L461" s="161"/>
    </row>
    <row r="462" spans="1:12" s="82" customFormat="1">
      <c r="A462" s="79"/>
      <c r="B462" s="83">
        <v>70</v>
      </c>
      <c r="C462" s="75" t="s">
        <v>130</v>
      </c>
      <c r="D462" s="50"/>
      <c r="E462" s="50"/>
      <c r="F462" s="50"/>
      <c r="G462" s="50"/>
      <c r="H462" s="128"/>
      <c r="I462" s="128"/>
      <c r="J462" s="50"/>
      <c r="K462" s="50"/>
      <c r="L462" s="161"/>
    </row>
    <row r="463" spans="1:12" s="82" customFormat="1">
      <c r="A463" s="79"/>
      <c r="B463" s="83">
        <v>45</v>
      </c>
      <c r="C463" s="75" t="s">
        <v>31</v>
      </c>
      <c r="D463" s="50"/>
      <c r="E463" s="50"/>
      <c r="F463" s="50"/>
      <c r="G463" s="50"/>
      <c r="H463" s="128"/>
      <c r="I463" s="128"/>
      <c r="J463" s="50"/>
      <c r="K463" s="50"/>
      <c r="L463" s="161"/>
    </row>
    <row r="464" spans="1:12" s="82" customFormat="1">
      <c r="A464" s="79"/>
      <c r="B464" s="106" t="s">
        <v>131</v>
      </c>
      <c r="C464" s="75" t="s">
        <v>142</v>
      </c>
      <c r="D464" s="31">
        <v>0</v>
      </c>
      <c r="E464" s="31">
        <v>0</v>
      </c>
      <c r="F464" s="32">
        <v>5000</v>
      </c>
      <c r="G464" s="31">
        <v>0</v>
      </c>
      <c r="H464" s="32">
        <v>5000</v>
      </c>
      <c r="I464" s="31">
        <v>0</v>
      </c>
      <c r="J464" s="32">
        <v>15000</v>
      </c>
      <c r="K464" s="31">
        <v>0</v>
      </c>
      <c r="L464" s="32">
        <f>SUM(J464:K464)</f>
        <v>15000</v>
      </c>
    </row>
    <row r="465" spans="1:12" s="82" customFormat="1">
      <c r="A465" s="79"/>
      <c r="B465" s="106" t="s">
        <v>222</v>
      </c>
      <c r="C465" s="75" t="s">
        <v>241</v>
      </c>
      <c r="D465" s="23">
        <v>19982</v>
      </c>
      <c r="E465" s="22">
        <v>0</v>
      </c>
      <c r="F465" s="23">
        <v>40000</v>
      </c>
      <c r="G465" s="22">
        <v>0</v>
      </c>
      <c r="H465" s="23">
        <v>40000</v>
      </c>
      <c r="I465" s="22">
        <v>0</v>
      </c>
      <c r="J465" s="23">
        <v>30000</v>
      </c>
      <c r="K465" s="22">
        <v>0</v>
      </c>
      <c r="L465" s="23">
        <f>SUM(J465:K465)</f>
        <v>30000</v>
      </c>
    </row>
    <row r="466" spans="1:12" s="82" customFormat="1">
      <c r="A466" s="79" t="s">
        <v>12</v>
      </c>
      <c r="B466" s="83">
        <v>45</v>
      </c>
      <c r="C466" s="75" t="s">
        <v>31</v>
      </c>
      <c r="D466" s="25">
        <f t="shared" ref="D466:L466" si="96">SUM(D464:D465)</f>
        <v>19982</v>
      </c>
      <c r="E466" s="24">
        <f t="shared" si="96"/>
        <v>0</v>
      </c>
      <c r="F466" s="25">
        <f t="shared" si="96"/>
        <v>45000</v>
      </c>
      <c r="G466" s="24">
        <f t="shared" si="96"/>
        <v>0</v>
      </c>
      <c r="H466" s="25">
        <f t="shared" si="96"/>
        <v>45000</v>
      </c>
      <c r="I466" s="24">
        <f t="shared" si="96"/>
        <v>0</v>
      </c>
      <c r="J466" s="25">
        <f t="shared" si="96"/>
        <v>45000</v>
      </c>
      <c r="K466" s="24">
        <f t="shared" si="96"/>
        <v>0</v>
      </c>
      <c r="L466" s="25">
        <f t="shared" si="96"/>
        <v>45000</v>
      </c>
    </row>
    <row r="467" spans="1:12" s="82" customFormat="1">
      <c r="A467" s="79"/>
      <c r="B467" s="83"/>
      <c r="C467" s="75"/>
      <c r="D467" s="52"/>
      <c r="E467" s="52"/>
      <c r="F467" s="52"/>
      <c r="G467" s="52"/>
      <c r="H467" s="129"/>
      <c r="I467" s="129"/>
      <c r="J467" s="52"/>
      <c r="K467" s="52"/>
      <c r="L467" s="162"/>
    </row>
    <row r="468" spans="1:12" s="82" customFormat="1">
      <c r="A468" s="79"/>
      <c r="B468" s="83">
        <v>48</v>
      </c>
      <c r="C468" s="75" t="s">
        <v>36</v>
      </c>
      <c r="D468" s="32"/>
      <c r="E468" s="31"/>
      <c r="F468" s="31"/>
      <c r="G468" s="31"/>
      <c r="H468" s="31"/>
      <c r="I468" s="31"/>
      <c r="J468" s="32"/>
      <c r="K468" s="31"/>
      <c r="L468" s="154"/>
    </row>
    <row r="469" spans="1:12" s="82" customFormat="1" ht="25.5">
      <c r="A469" s="79"/>
      <c r="B469" s="83" t="s">
        <v>156</v>
      </c>
      <c r="C469" s="75" t="s">
        <v>325</v>
      </c>
      <c r="D469" s="31">
        <v>0</v>
      </c>
      <c r="E469" s="31">
        <v>0</v>
      </c>
      <c r="F469" s="183">
        <v>10000</v>
      </c>
      <c r="G469" s="31">
        <v>0</v>
      </c>
      <c r="H469" s="183">
        <v>10000</v>
      </c>
      <c r="I469" s="31">
        <v>0</v>
      </c>
      <c r="J469" s="31">
        <v>0</v>
      </c>
      <c r="K469" s="31">
        <v>0</v>
      </c>
      <c r="L469" s="31">
        <f>SUM(J469:K469)</f>
        <v>0</v>
      </c>
    </row>
    <row r="470" spans="1:12" s="82" customFormat="1" ht="25.5">
      <c r="A470" s="79"/>
      <c r="B470" s="83" t="s">
        <v>287</v>
      </c>
      <c r="C470" s="75" t="s">
        <v>326</v>
      </c>
      <c r="D470" s="31">
        <v>0</v>
      </c>
      <c r="E470" s="31">
        <v>0</v>
      </c>
      <c r="F470" s="183">
        <v>5000</v>
      </c>
      <c r="G470" s="31">
        <v>0</v>
      </c>
      <c r="H470" s="183">
        <v>5000</v>
      </c>
      <c r="I470" s="31">
        <v>0</v>
      </c>
      <c r="J470" s="31">
        <v>0</v>
      </c>
      <c r="K470" s="31">
        <v>0</v>
      </c>
      <c r="L470" s="31">
        <f>SUM(J470:K470)</f>
        <v>0</v>
      </c>
    </row>
    <row r="471" spans="1:12" s="82" customFormat="1">
      <c r="A471" s="79" t="s">
        <v>12</v>
      </c>
      <c r="B471" s="83">
        <v>48</v>
      </c>
      <c r="C471" s="75" t="s">
        <v>36</v>
      </c>
      <c r="D471" s="142">
        <f t="shared" ref="D471:K471" si="97">SUM(D469:D470)</f>
        <v>0</v>
      </c>
      <c r="E471" s="142">
        <f t="shared" si="97"/>
        <v>0</v>
      </c>
      <c r="F471" s="25">
        <f t="shared" si="97"/>
        <v>15000</v>
      </c>
      <c r="G471" s="142">
        <f t="shared" si="97"/>
        <v>0</v>
      </c>
      <c r="H471" s="25">
        <f t="shared" si="97"/>
        <v>15000</v>
      </c>
      <c r="I471" s="142">
        <f t="shared" si="97"/>
        <v>0</v>
      </c>
      <c r="J471" s="24">
        <f>SUM(J469:J470)</f>
        <v>0</v>
      </c>
      <c r="K471" s="142">
        <f t="shared" si="97"/>
        <v>0</v>
      </c>
      <c r="L471" s="24">
        <f>SUM(L469:L470)</f>
        <v>0</v>
      </c>
    </row>
    <row r="472" spans="1:12" s="82" customFormat="1">
      <c r="A472" s="79"/>
      <c r="B472" s="83"/>
      <c r="C472" s="75"/>
      <c r="D472" s="191"/>
      <c r="E472" s="191"/>
      <c r="F472" s="32"/>
      <c r="G472" s="191"/>
      <c r="H472" s="32"/>
      <c r="I472" s="191"/>
      <c r="J472" s="32"/>
      <c r="K472" s="191"/>
      <c r="L472" s="32"/>
    </row>
    <row r="473" spans="1:12" s="82" customFormat="1">
      <c r="A473" s="79"/>
      <c r="B473" s="107" t="s">
        <v>288</v>
      </c>
      <c r="C473" s="75" t="s">
        <v>289</v>
      </c>
      <c r="D473" s="31"/>
      <c r="E473" s="31"/>
      <c r="F473" s="31"/>
      <c r="G473" s="31"/>
      <c r="H473" s="31"/>
      <c r="I473" s="31"/>
      <c r="J473" s="32"/>
      <c r="K473" s="31"/>
      <c r="L473" s="154"/>
    </row>
    <row r="474" spans="1:12" s="82" customFormat="1">
      <c r="A474" s="79"/>
      <c r="B474" s="107" t="s">
        <v>290</v>
      </c>
      <c r="C474" s="75" t="s">
        <v>291</v>
      </c>
      <c r="D474" s="32">
        <v>5000</v>
      </c>
      <c r="E474" s="31">
        <v>0</v>
      </c>
      <c r="F474" s="32">
        <v>5000</v>
      </c>
      <c r="G474" s="31">
        <v>0</v>
      </c>
      <c r="H474" s="32">
        <v>5000</v>
      </c>
      <c r="I474" s="31">
        <v>0</v>
      </c>
      <c r="J474" s="32">
        <v>5000</v>
      </c>
      <c r="K474" s="31">
        <v>0</v>
      </c>
      <c r="L474" s="32">
        <f>SUM(J474:K474)</f>
        <v>5000</v>
      </c>
    </row>
    <row r="475" spans="1:12" s="82" customFormat="1" ht="11.1" customHeight="1">
      <c r="A475" s="79"/>
      <c r="B475" s="107"/>
      <c r="C475" s="75"/>
      <c r="D475" s="31"/>
      <c r="E475" s="31"/>
      <c r="F475" s="32"/>
      <c r="G475" s="31"/>
      <c r="H475" s="31"/>
      <c r="I475" s="31"/>
      <c r="J475" s="32"/>
      <c r="K475" s="31"/>
      <c r="L475" s="154"/>
    </row>
    <row r="476" spans="1:12" s="82" customFormat="1">
      <c r="A476" s="79"/>
      <c r="B476" s="107" t="s">
        <v>292</v>
      </c>
      <c r="C476" s="75" t="s">
        <v>293</v>
      </c>
      <c r="D476" s="31"/>
      <c r="E476" s="31"/>
      <c r="F476" s="32"/>
      <c r="G476" s="31"/>
      <c r="H476" s="31"/>
      <c r="I476" s="31"/>
      <c r="J476" s="32"/>
      <c r="K476" s="31"/>
      <c r="L476" s="154"/>
    </row>
    <row r="477" spans="1:12" s="82" customFormat="1">
      <c r="A477" s="79"/>
      <c r="B477" s="107" t="s">
        <v>294</v>
      </c>
      <c r="C477" s="75" t="s">
        <v>291</v>
      </c>
      <c r="D477" s="32">
        <v>20000</v>
      </c>
      <c r="E477" s="31">
        <v>0</v>
      </c>
      <c r="F477" s="32">
        <v>5000</v>
      </c>
      <c r="G477" s="31">
        <v>0</v>
      </c>
      <c r="H477" s="32">
        <v>5000</v>
      </c>
      <c r="I477" s="31">
        <v>0</v>
      </c>
      <c r="J477" s="32">
        <v>5000</v>
      </c>
      <c r="K477" s="31">
        <v>0</v>
      </c>
      <c r="L477" s="32">
        <f>SUM(J477:K477)</f>
        <v>5000</v>
      </c>
    </row>
    <row r="478" spans="1:12" s="82" customFormat="1">
      <c r="A478" s="79"/>
      <c r="B478" s="107"/>
      <c r="C478" s="75"/>
      <c r="D478" s="31"/>
      <c r="E478" s="31"/>
      <c r="F478" s="32"/>
      <c r="G478" s="31"/>
      <c r="H478" s="31"/>
      <c r="I478" s="31"/>
      <c r="J478" s="32"/>
      <c r="K478" s="31"/>
      <c r="L478" s="154"/>
    </row>
    <row r="479" spans="1:12" s="82" customFormat="1">
      <c r="A479" s="79"/>
      <c r="B479" s="107" t="s">
        <v>295</v>
      </c>
      <c r="C479" s="75" t="s">
        <v>298</v>
      </c>
      <c r="D479" s="31"/>
      <c r="E479" s="31"/>
      <c r="F479" s="32"/>
      <c r="G479" s="31"/>
      <c r="H479" s="31"/>
      <c r="I479" s="31"/>
      <c r="J479" s="32"/>
      <c r="K479" s="31"/>
      <c r="L479" s="154"/>
    </row>
    <row r="480" spans="1:12" s="82" customFormat="1">
      <c r="A480" s="79"/>
      <c r="B480" s="107" t="s">
        <v>297</v>
      </c>
      <c r="C480" s="75" t="s">
        <v>296</v>
      </c>
      <c r="D480" s="32">
        <v>3584</v>
      </c>
      <c r="E480" s="31">
        <v>0</v>
      </c>
      <c r="F480" s="32">
        <v>20000</v>
      </c>
      <c r="G480" s="31">
        <v>0</v>
      </c>
      <c r="H480" s="32">
        <v>20000</v>
      </c>
      <c r="I480" s="31">
        <v>0</v>
      </c>
      <c r="J480" s="32">
        <v>60000</v>
      </c>
      <c r="K480" s="31">
        <v>0</v>
      </c>
      <c r="L480" s="32">
        <f>SUM(J480:K480)</f>
        <v>60000</v>
      </c>
    </row>
    <row r="481" spans="1:12" s="82" customFormat="1">
      <c r="A481" s="79"/>
      <c r="B481" s="107"/>
      <c r="C481" s="75"/>
      <c r="D481" s="31"/>
      <c r="E481" s="31"/>
      <c r="F481" s="32"/>
      <c r="G481" s="31"/>
      <c r="H481" s="31"/>
      <c r="I481" s="31"/>
      <c r="J481" s="32"/>
      <c r="K481" s="31"/>
      <c r="L481" s="154"/>
    </row>
    <row r="482" spans="1:12" s="82" customFormat="1">
      <c r="A482" s="79"/>
      <c r="B482" s="107" t="s">
        <v>299</v>
      </c>
      <c r="C482" s="75" t="s">
        <v>300</v>
      </c>
      <c r="D482" s="31"/>
      <c r="E482" s="31"/>
      <c r="F482" s="32"/>
      <c r="G482" s="31"/>
      <c r="H482" s="31"/>
      <c r="I482" s="31"/>
      <c r="J482" s="32"/>
      <c r="K482" s="31"/>
      <c r="L482" s="154"/>
    </row>
    <row r="483" spans="1:12" s="82" customFormat="1">
      <c r="A483" s="79"/>
      <c r="B483" s="107" t="s">
        <v>301</v>
      </c>
      <c r="C483" s="75" t="s">
        <v>291</v>
      </c>
      <c r="D483" s="32">
        <v>9999</v>
      </c>
      <c r="E483" s="31">
        <v>0</v>
      </c>
      <c r="F483" s="32">
        <v>5000</v>
      </c>
      <c r="G483" s="31">
        <v>0</v>
      </c>
      <c r="H483" s="32">
        <v>5000</v>
      </c>
      <c r="I483" s="31">
        <v>0</v>
      </c>
      <c r="J483" s="32">
        <v>5000</v>
      </c>
      <c r="K483" s="31">
        <v>0</v>
      </c>
      <c r="L483" s="32">
        <f>SUM(J483:K483)</f>
        <v>5000</v>
      </c>
    </row>
    <row r="484" spans="1:12" s="82" customFormat="1">
      <c r="A484" s="79"/>
      <c r="B484" s="107"/>
      <c r="C484" s="75"/>
      <c r="D484" s="31"/>
      <c r="E484" s="31"/>
      <c r="F484" s="32"/>
      <c r="G484" s="31"/>
      <c r="H484" s="31"/>
      <c r="I484" s="31"/>
      <c r="J484" s="32"/>
      <c r="K484" s="31"/>
      <c r="L484" s="154"/>
    </row>
    <row r="485" spans="1:12" s="82" customFormat="1">
      <c r="A485" s="79"/>
      <c r="B485" s="107" t="s">
        <v>302</v>
      </c>
      <c r="C485" s="75" t="s">
        <v>303</v>
      </c>
      <c r="D485" s="31"/>
      <c r="E485" s="31"/>
      <c r="F485" s="32"/>
      <c r="G485" s="31"/>
      <c r="H485" s="31"/>
      <c r="I485" s="31"/>
      <c r="J485" s="32"/>
      <c r="K485" s="31"/>
      <c r="L485" s="154"/>
    </row>
    <row r="486" spans="1:12" s="82" customFormat="1">
      <c r="A486" s="79"/>
      <c r="B486" s="107" t="s">
        <v>304</v>
      </c>
      <c r="C486" s="75" t="s">
        <v>291</v>
      </c>
      <c r="D486" s="32">
        <v>2057</v>
      </c>
      <c r="E486" s="31">
        <v>0</v>
      </c>
      <c r="F486" s="32">
        <v>2000</v>
      </c>
      <c r="G486" s="31">
        <v>0</v>
      </c>
      <c r="H486" s="32">
        <v>2000</v>
      </c>
      <c r="I486" s="31">
        <v>0</v>
      </c>
      <c r="J486" s="32">
        <v>2000</v>
      </c>
      <c r="K486" s="31">
        <v>0</v>
      </c>
      <c r="L486" s="32">
        <f>SUM(J486:K486)</f>
        <v>2000</v>
      </c>
    </row>
    <row r="487" spans="1:12" s="82" customFormat="1">
      <c r="A487" s="79"/>
      <c r="B487" s="107"/>
      <c r="C487" s="75"/>
      <c r="D487" s="31"/>
      <c r="E487" s="31"/>
      <c r="F487" s="32"/>
      <c r="G487" s="31"/>
      <c r="H487" s="31"/>
      <c r="I487" s="31"/>
      <c r="J487" s="32"/>
      <c r="K487" s="31"/>
      <c r="L487" s="154"/>
    </row>
    <row r="488" spans="1:12" s="82" customFormat="1">
      <c r="A488" s="79"/>
      <c r="B488" s="107" t="s">
        <v>305</v>
      </c>
      <c r="C488" s="109" t="s">
        <v>306</v>
      </c>
      <c r="D488" s="31"/>
      <c r="E488" s="31"/>
      <c r="F488" s="32"/>
      <c r="G488" s="31"/>
      <c r="H488" s="31"/>
      <c r="I488" s="31"/>
      <c r="J488" s="32"/>
      <c r="K488" s="31"/>
      <c r="L488" s="154"/>
    </row>
    <row r="489" spans="1:12" s="82" customFormat="1">
      <c r="A489" s="80"/>
      <c r="B489" s="215" t="s">
        <v>307</v>
      </c>
      <c r="C489" s="81" t="s">
        <v>291</v>
      </c>
      <c r="D489" s="33">
        <v>0</v>
      </c>
      <c r="E489" s="33">
        <v>0</v>
      </c>
      <c r="F489" s="34">
        <v>1</v>
      </c>
      <c r="G489" s="33">
        <v>0</v>
      </c>
      <c r="H489" s="34">
        <v>1</v>
      </c>
      <c r="I489" s="33">
        <v>0</v>
      </c>
      <c r="J489" s="34">
        <v>10000</v>
      </c>
      <c r="K489" s="33">
        <v>0</v>
      </c>
      <c r="L489" s="34">
        <f>SUM(J489:K489)</f>
        <v>10000</v>
      </c>
    </row>
    <row r="490" spans="1:12" s="82" customFormat="1" ht="2.25" customHeight="1">
      <c r="A490" s="79"/>
      <c r="B490" s="107"/>
      <c r="C490" s="75"/>
      <c r="D490" s="31"/>
      <c r="E490" s="31"/>
      <c r="F490" s="32"/>
      <c r="G490" s="31"/>
      <c r="H490" s="31"/>
      <c r="I490" s="31"/>
      <c r="J490" s="32"/>
      <c r="K490" s="31"/>
      <c r="L490" s="154"/>
    </row>
    <row r="491" spans="1:12" s="82" customFormat="1" ht="25.5">
      <c r="A491" s="79"/>
      <c r="B491" s="107" t="s">
        <v>308</v>
      </c>
      <c r="C491" s="75" t="s">
        <v>310</v>
      </c>
      <c r="D491" s="31"/>
      <c r="E491" s="31"/>
      <c r="F491" s="32"/>
      <c r="G491" s="31"/>
      <c r="H491" s="31"/>
      <c r="I491" s="31"/>
      <c r="J491" s="32"/>
      <c r="K491" s="31"/>
      <c r="L491" s="154"/>
    </row>
    <row r="492" spans="1:12" s="82" customFormat="1">
      <c r="A492" s="79"/>
      <c r="B492" s="107" t="s">
        <v>309</v>
      </c>
      <c r="C492" s="75" t="s">
        <v>291</v>
      </c>
      <c r="D492" s="33">
        <v>0</v>
      </c>
      <c r="E492" s="33">
        <v>0</v>
      </c>
      <c r="F492" s="34">
        <v>22900</v>
      </c>
      <c r="G492" s="33">
        <v>0</v>
      </c>
      <c r="H492" s="34">
        <v>22900</v>
      </c>
      <c r="I492" s="33">
        <v>0</v>
      </c>
      <c r="J492" s="34">
        <v>10220</v>
      </c>
      <c r="K492" s="33">
        <v>0</v>
      </c>
      <c r="L492" s="34">
        <f>SUM(J492:K492)</f>
        <v>10220</v>
      </c>
    </row>
    <row r="493" spans="1:12" s="82" customFormat="1">
      <c r="A493" s="79" t="s">
        <v>12</v>
      </c>
      <c r="B493" s="83">
        <v>70</v>
      </c>
      <c r="C493" s="75" t="s">
        <v>130</v>
      </c>
      <c r="D493" s="34">
        <f>D466+D492+D489+D486+D483+D480+D477+D474+D471</f>
        <v>60622</v>
      </c>
      <c r="E493" s="221">
        <f t="shared" ref="E493:L493" si="98">E466+E492+E489+E486+E483+E480+E477+E474+E471</f>
        <v>0</v>
      </c>
      <c r="F493" s="34">
        <f t="shared" si="98"/>
        <v>119901</v>
      </c>
      <c r="G493" s="221">
        <f t="shared" si="98"/>
        <v>0</v>
      </c>
      <c r="H493" s="34">
        <f t="shared" si="98"/>
        <v>119901</v>
      </c>
      <c r="I493" s="221">
        <f t="shared" si="98"/>
        <v>0</v>
      </c>
      <c r="J493" s="34">
        <f t="shared" si="98"/>
        <v>142220</v>
      </c>
      <c r="K493" s="221">
        <f t="shared" si="98"/>
        <v>0</v>
      </c>
      <c r="L493" s="34">
        <f t="shared" si="98"/>
        <v>142220</v>
      </c>
    </row>
    <row r="494" spans="1:12" s="82" customFormat="1">
      <c r="A494" s="79" t="s">
        <v>12</v>
      </c>
      <c r="B494" s="108">
        <v>1.2030000000000001</v>
      </c>
      <c r="C494" s="73" t="s">
        <v>140</v>
      </c>
      <c r="D494" s="34">
        <f t="shared" ref="D494:L494" si="99">D466+D492+D489+D486+D483+D480+D477+D474+D471</f>
        <v>60622</v>
      </c>
      <c r="E494" s="33">
        <f t="shared" si="99"/>
        <v>0</v>
      </c>
      <c r="F494" s="34">
        <f t="shared" si="99"/>
        <v>119901</v>
      </c>
      <c r="G494" s="33">
        <f t="shared" si="99"/>
        <v>0</v>
      </c>
      <c r="H494" s="34">
        <f t="shared" si="99"/>
        <v>119901</v>
      </c>
      <c r="I494" s="33">
        <f t="shared" si="99"/>
        <v>0</v>
      </c>
      <c r="J494" s="34">
        <f t="shared" si="99"/>
        <v>142220</v>
      </c>
      <c r="K494" s="33">
        <f t="shared" si="99"/>
        <v>0</v>
      </c>
      <c r="L494" s="34">
        <f t="shared" si="99"/>
        <v>142220</v>
      </c>
    </row>
    <row r="495" spans="1:12" s="82" customFormat="1">
      <c r="A495" s="79" t="s">
        <v>12</v>
      </c>
      <c r="B495" s="110">
        <v>1</v>
      </c>
      <c r="C495" s="75" t="s">
        <v>119</v>
      </c>
      <c r="D495" s="25">
        <f t="shared" ref="D495:L495" si="100">D494+D459+D437</f>
        <v>243801</v>
      </c>
      <c r="E495" s="24">
        <f t="shared" si="100"/>
        <v>0</v>
      </c>
      <c r="F495" s="25">
        <f t="shared" si="100"/>
        <v>309500</v>
      </c>
      <c r="G495" s="24">
        <f t="shared" si="100"/>
        <v>0</v>
      </c>
      <c r="H495" s="213">
        <f t="shared" si="100"/>
        <v>324356</v>
      </c>
      <c r="I495" s="24">
        <f t="shared" si="100"/>
        <v>0</v>
      </c>
      <c r="J495" s="25">
        <f t="shared" si="100"/>
        <v>301488</v>
      </c>
      <c r="K495" s="24">
        <f t="shared" si="100"/>
        <v>0</v>
      </c>
      <c r="L495" s="25">
        <f t="shared" si="100"/>
        <v>301488</v>
      </c>
    </row>
    <row r="496" spans="1:12" s="82" customFormat="1">
      <c r="A496" s="79"/>
      <c r="B496" s="110"/>
      <c r="C496" s="75"/>
      <c r="D496" s="52"/>
      <c r="E496" s="52"/>
      <c r="F496" s="52"/>
      <c r="G496" s="52"/>
      <c r="H496" s="129"/>
      <c r="I496" s="129"/>
      <c r="J496" s="52"/>
      <c r="K496" s="52"/>
      <c r="L496" s="162"/>
    </row>
    <row r="497" spans="1:12" s="82" customFormat="1">
      <c r="A497" s="79"/>
      <c r="B497" s="110">
        <v>2</v>
      </c>
      <c r="C497" s="75" t="s">
        <v>2</v>
      </c>
      <c r="D497" s="50"/>
      <c r="E497" s="50"/>
      <c r="F497" s="50"/>
      <c r="G497" s="50"/>
      <c r="H497" s="128"/>
      <c r="I497" s="128"/>
      <c r="J497" s="50"/>
      <c r="K497" s="50"/>
      <c r="L497" s="161"/>
    </row>
    <row r="498" spans="1:12" s="82" customFormat="1">
      <c r="A498" s="79"/>
      <c r="B498" s="108">
        <v>2.1030000000000002</v>
      </c>
      <c r="C498" s="73" t="s">
        <v>143</v>
      </c>
      <c r="D498" s="50"/>
      <c r="E498" s="50"/>
      <c r="F498" s="50"/>
      <c r="G498" s="50"/>
      <c r="H498" s="128"/>
      <c r="I498" s="128"/>
      <c r="J498" s="50"/>
      <c r="K498" s="50"/>
      <c r="L498" s="161"/>
    </row>
    <row r="499" spans="1:12" s="82" customFormat="1">
      <c r="A499" s="79"/>
      <c r="B499" s="200">
        <v>28</v>
      </c>
      <c r="C499" s="75" t="s">
        <v>355</v>
      </c>
      <c r="D499" s="50"/>
      <c r="E499" s="50"/>
      <c r="F499" s="50"/>
      <c r="G499" s="50"/>
      <c r="H499" s="128"/>
      <c r="I499" s="128"/>
      <c r="J499" s="50"/>
      <c r="K499" s="50"/>
      <c r="L499" s="161"/>
    </row>
    <row r="500" spans="1:12" s="82" customFormat="1" ht="25.5">
      <c r="A500" s="79"/>
      <c r="B500" s="110">
        <v>71</v>
      </c>
      <c r="C500" s="75" t="s">
        <v>212</v>
      </c>
      <c r="D500" s="23"/>
      <c r="E500" s="23"/>
      <c r="F500" s="23"/>
      <c r="G500" s="23"/>
      <c r="H500" s="118"/>
      <c r="I500" s="118"/>
      <c r="J500" s="23"/>
      <c r="K500" s="23"/>
      <c r="L500" s="152"/>
    </row>
    <row r="501" spans="1:12" s="82" customFormat="1">
      <c r="A501" s="79"/>
      <c r="B501" s="106" t="s">
        <v>367</v>
      </c>
      <c r="C501" s="75" t="s">
        <v>213</v>
      </c>
      <c r="D501" s="22">
        <v>0</v>
      </c>
      <c r="E501" s="22">
        <v>0</v>
      </c>
      <c r="F501" s="22">
        <v>0</v>
      </c>
      <c r="G501" s="22">
        <v>0</v>
      </c>
      <c r="H501" s="22">
        <v>0</v>
      </c>
      <c r="I501" s="22">
        <v>0</v>
      </c>
      <c r="J501" s="23">
        <v>11250</v>
      </c>
      <c r="K501" s="22">
        <v>0</v>
      </c>
      <c r="L501" s="32">
        <f>SUM(J501:K501)</f>
        <v>11250</v>
      </c>
    </row>
    <row r="502" spans="1:12" s="82" customFormat="1" ht="25.5">
      <c r="A502" s="79" t="s">
        <v>12</v>
      </c>
      <c r="B502" s="110">
        <v>71</v>
      </c>
      <c r="C502" s="75" t="s">
        <v>212</v>
      </c>
      <c r="D502" s="24">
        <f t="shared" ref="D502:L502" si="101">SUM(D501:D501)</f>
        <v>0</v>
      </c>
      <c r="E502" s="24">
        <f t="shared" si="101"/>
        <v>0</v>
      </c>
      <c r="F502" s="24">
        <f t="shared" si="101"/>
        <v>0</v>
      </c>
      <c r="G502" s="24">
        <f t="shared" si="101"/>
        <v>0</v>
      </c>
      <c r="H502" s="24">
        <f t="shared" si="101"/>
        <v>0</v>
      </c>
      <c r="I502" s="24">
        <f t="shared" si="101"/>
        <v>0</v>
      </c>
      <c r="J502" s="25">
        <f t="shared" si="101"/>
        <v>11250</v>
      </c>
      <c r="K502" s="24">
        <f t="shared" si="101"/>
        <v>0</v>
      </c>
      <c r="L502" s="25">
        <f t="shared" si="101"/>
        <v>11250</v>
      </c>
    </row>
    <row r="503" spans="1:12" s="82" customFormat="1">
      <c r="A503" s="79"/>
      <c r="B503" s="110"/>
      <c r="C503" s="75"/>
      <c r="D503" s="41"/>
      <c r="E503" s="43"/>
      <c r="F503" s="41"/>
      <c r="G503" s="43"/>
      <c r="H503" s="125"/>
      <c r="I503" s="125"/>
      <c r="J503" s="41"/>
      <c r="K503" s="43"/>
      <c r="L503" s="159"/>
    </row>
    <row r="504" spans="1:12" s="82" customFormat="1" ht="25.5">
      <c r="A504" s="79"/>
      <c r="B504" s="110">
        <v>72</v>
      </c>
      <c r="C504" s="75" t="s">
        <v>232</v>
      </c>
      <c r="D504" s="32"/>
      <c r="E504" s="31"/>
      <c r="F504" s="32"/>
      <c r="G504" s="31"/>
      <c r="H504" s="121"/>
      <c r="I504" s="121"/>
      <c r="J504" s="32"/>
      <c r="K504" s="31"/>
      <c r="L504" s="154"/>
    </row>
    <row r="505" spans="1:12" s="82" customFormat="1">
      <c r="A505" s="79"/>
      <c r="B505" s="110" t="s">
        <v>368</v>
      </c>
      <c r="C505" s="75" t="s">
        <v>213</v>
      </c>
      <c r="D505" s="31">
        <v>0</v>
      </c>
      <c r="E505" s="31">
        <v>0</v>
      </c>
      <c r="F505" s="31">
        <v>0</v>
      </c>
      <c r="G505" s="31">
        <v>0</v>
      </c>
      <c r="H505" s="31">
        <v>0</v>
      </c>
      <c r="I505" s="31">
        <v>0</v>
      </c>
      <c r="J505" s="32">
        <v>51204</v>
      </c>
      <c r="K505" s="31">
        <v>0</v>
      </c>
      <c r="L505" s="32">
        <f>SUM(J505:K505)</f>
        <v>51204</v>
      </c>
    </row>
    <row r="506" spans="1:12" s="82" customFormat="1" ht="25.5">
      <c r="A506" s="79" t="s">
        <v>12</v>
      </c>
      <c r="B506" s="110">
        <v>72</v>
      </c>
      <c r="C506" s="75" t="s">
        <v>232</v>
      </c>
      <c r="D506" s="24">
        <f t="shared" ref="D506:K506" si="102">D505</f>
        <v>0</v>
      </c>
      <c r="E506" s="24">
        <f t="shared" si="102"/>
        <v>0</v>
      </c>
      <c r="F506" s="24">
        <f t="shared" si="102"/>
        <v>0</v>
      </c>
      <c r="G506" s="24">
        <f t="shared" si="102"/>
        <v>0</v>
      </c>
      <c r="H506" s="24">
        <f t="shared" si="102"/>
        <v>0</v>
      </c>
      <c r="I506" s="24">
        <f t="shared" si="102"/>
        <v>0</v>
      </c>
      <c r="J506" s="25">
        <f t="shared" si="102"/>
        <v>51204</v>
      </c>
      <c r="K506" s="24">
        <f t="shared" si="102"/>
        <v>0</v>
      </c>
      <c r="L506" s="25">
        <f>SUM(J506:K506)</f>
        <v>51204</v>
      </c>
    </row>
    <row r="507" spans="1:12" s="82" customFormat="1">
      <c r="A507" s="79"/>
      <c r="B507" s="110"/>
      <c r="C507" s="75"/>
      <c r="D507" s="32"/>
      <c r="E507" s="31"/>
      <c r="F507" s="32"/>
      <c r="G507" s="31"/>
      <c r="H507" s="32"/>
      <c r="I507" s="31"/>
      <c r="J507" s="32"/>
      <c r="K507" s="31"/>
      <c r="L507" s="154"/>
    </row>
    <row r="508" spans="1:12" s="82" customFormat="1" ht="25.5">
      <c r="A508" s="79"/>
      <c r="B508" s="110">
        <v>73</v>
      </c>
      <c r="C508" s="75" t="s">
        <v>318</v>
      </c>
      <c r="D508" s="31"/>
      <c r="E508" s="31"/>
      <c r="F508" s="32"/>
      <c r="G508" s="31"/>
      <c r="H508" s="32"/>
      <c r="I508" s="31"/>
      <c r="J508" s="32"/>
      <c r="K508" s="31"/>
      <c r="L508" s="154"/>
    </row>
    <row r="509" spans="1:12" s="82" customFormat="1">
      <c r="A509" s="79"/>
      <c r="B509" s="110" t="s">
        <v>369</v>
      </c>
      <c r="C509" s="75" t="s">
        <v>213</v>
      </c>
      <c r="D509" s="33">
        <v>0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  <c r="J509" s="34">
        <v>1</v>
      </c>
      <c r="K509" s="33">
        <v>0</v>
      </c>
      <c r="L509" s="34">
        <f>SUM(J509:K509)</f>
        <v>1</v>
      </c>
    </row>
    <row r="510" spans="1:12" s="82" customFormat="1" ht="25.5">
      <c r="A510" s="79" t="s">
        <v>12</v>
      </c>
      <c r="B510" s="110">
        <v>73</v>
      </c>
      <c r="C510" s="75" t="s">
        <v>318</v>
      </c>
      <c r="D510" s="33">
        <f t="shared" ref="D510:L510" si="103">D509</f>
        <v>0</v>
      </c>
      <c r="E510" s="33">
        <f t="shared" si="103"/>
        <v>0</v>
      </c>
      <c r="F510" s="33">
        <f t="shared" si="103"/>
        <v>0</v>
      </c>
      <c r="G510" s="33">
        <f t="shared" si="103"/>
        <v>0</v>
      </c>
      <c r="H510" s="33">
        <f t="shared" si="103"/>
        <v>0</v>
      </c>
      <c r="I510" s="33">
        <f t="shared" si="103"/>
        <v>0</v>
      </c>
      <c r="J510" s="34">
        <f t="shared" si="103"/>
        <v>1</v>
      </c>
      <c r="K510" s="33">
        <f t="shared" si="103"/>
        <v>0</v>
      </c>
      <c r="L510" s="34">
        <f t="shared" si="103"/>
        <v>1</v>
      </c>
    </row>
    <row r="511" spans="1:12" s="82" customFormat="1">
      <c r="A511" s="79"/>
      <c r="B511" s="110"/>
      <c r="C511" s="75"/>
      <c r="D511" s="43"/>
      <c r="E511" s="43"/>
      <c r="F511" s="41"/>
      <c r="G511" s="41"/>
      <c r="H511" s="41"/>
      <c r="I511" s="43"/>
      <c r="J511" s="41"/>
      <c r="K511" s="43"/>
      <c r="L511" s="159"/>
    </row>
    <row r="512" spans="1:12" s="82" customFormat="1" ht="25.5">
      <c r="A512" s="79"/>
      <c r="B512" s="110">
        <v>74</v>
      </c>
      <c r="C512" s="75" t="s">
        <v>321</v>
      </c>
      <c r="D512" s="31"/>
      <c r="E512" s="31"/>
      <c r="F512" s="32"/>
      <c r="G512" s="32"/>
      <c r="H512" s="32"/>
      <c r="I512" s="31"/>
      <c r="J512" s="32"/>
      <c r="K512" s="31"/>
      <c r="L512" s="154"/>
    </row>
    <row r="513" spans="1:12" s="82" customFormat="1">
      <c r="A513" s="79"/>
      <c r="B513" s="110" t="s">
        <v>370</v>
      </c>
      <c r="C513" s="75" t="s">
        <v>213</v>
      </c>
      <c r="D513" s="31">
        <v>0</v>
      </c>
      <c r="E513" s="31">
        <v>0</v>
      </c>
      <c r="F513" s="31">
        <v>0</v>
      </c>
      <c r="G513" s="31">
        <v>0</v>
      </c>
      <c r="H513" s="31">
        <v>0</v>
      </c>
      <c r="I513" s="31">
        <v>0</v>
      </c>
      <c r="J513" s="32">
        <v>1</v>
      </c>
      <c r="K513" s="31">
        <v>0</v>
      </c>
      <c r="L513" s="32">
        <f>SUM(J513:K513)</f>
        <v>1</v>
      </c>
    </row>
    <row r="514" spans="1:12" s="82" customFormat="1" ht="25.5">
      <c r="A514" s="80" t="s">
        <v>12</v>
      </c>
      <c r="B514" s="165">
        <v>74</v>
      </c>
      <c r="C514" s="81" t="s">
        <v>321</v>
      </c>
      <c r="D514" s="24">
        <f t="shared" ref="D514:L514" si="104">D513</f>
        <v>0</v>
      </c>
      <c r="E514" s="24">
        <f t="shared" si="104"/>
        <v>0</v>
      </c>
      <c r="F514" s="24">
        <f t="shared" si="104"/>
        <v>0</v>
      </c>
      <c r="G514" s="24">
        <f t="shared" si="104"/>
        <v>0</v>
      </c>
      <c r="H514" s="24">
        <f t="shared" si="104"/>
        <v>0</v>
      </c>
      <c r="I514" s="24">
        <f t="shared" si="104"/>
        <v>0</v>
      </c>
      <c r="J514" s="25">
        <f t="shared" si="104"/>
        <v>1</v>
      </c>
      <c r="K514" s="24">
        <f t="shared" si="104"/>
        <v>0</v>
      </c>
      <c r="L514" s="25">
        <f t="shared" si="104"/>
        <v>1</v>
      </c>
    </row>
    <row r="515" spans="1:12" s="82" customFormat="1">
      <c r="A515" s="79"/>
      <c r="B515" s="110"/>
      <c r="C515" s="75"/>
      <c r="D515" s="32"/>
      <c r="E515" s="31"/>
      <c r="F515" s="32"/>
      <c r="G515" s="31"/>
      <c r="H515" s="121"/>
      <c r="I515" s="121"/>
      <c r="J515" s="32"/>
      <c r="K515" s="31"/>
      <c r="L515" s="154"/>
    </row>
    <row r="516" spans="1:12" s="82" customFormat="1" ht="25.5">
      <c r="A516" s="79"/>
      <c r="B516" s="110">
        <v>75</v>
      </c>
      <c r="C516" s="75" t="s">
        <v>260</v>
      </c>
      <c r="D516" s="32"/>
      <c r="E516" s="31"/>
      <c r="F516" s="32"/>
      <c r="G516" s="31"/>
      <c r="H516" s="121"/>
      <c r="I516" s="121"/>
      <c r="J516" s="32"/>
      <c r="K516" s="31"/>
      <c r="L516" s="154"/>
    </row>
    <row r="517" spans="1:12" s="82" customFormat="1">
      <c r="A517" s="79"/>
      <c r="B517" s="110" t="s">
        <v>382</v>
      </c>
      <c r="C517" s="75" t="s">
        <v>213</v>
      </c>
      <c r="D517" s="33">
        <v>0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  <c r="J517" s="34">
        <v>5000</v>
      </c>
      <c r="K517" s="33">
        <v>0</v>
      </c>
      <c r="L517" s="34">
        <f>SUM(J517:K517)</f>
        <v>5000</v>
      </c>
    </row>
    <row r="518" spans="1:12" s="82" customFormat="1" ht="25.5">
      <c r="A518" s="79" t="s">
        <v>12</v>
      </c>
      <c r="B518" s="110">
        <v>75</v>
      </c>
      <c r="C518" s="75" t="s">
        <v>260</v>
      </c>
      <c r="D518" s="33">
        <f t="shared" ref="D518:L518" si="105">D517</f>
        <v>0</v>
      </c>
      <c r="E518" s="33">
        <f t="shared" si="105"/>
        <v>0</v>
      </c>
      <c r="F518" s="33">
        <f t="shared" si="105"/>
        <v>0</v>
      </c>
      <c r="G518" s="33">
        <f t="shared" si="105"/>
        <v>0</v>
      </c>
      <c r="H518" s="33">
        <f t="shared" si="105"/>
        <v>0</v>
      </c>
      <c r="I518" s="33">
        <f t="shared" si="105"/>
        <v>0</v>
      </c>
      <c r="J518" s="34">
        <f t="shared" si="105"/>
        <v>5000</v>
      </c>
      <c r="K518" s="33">
        <f t="shared" si="105"/>
        <v>0</v>
      </c>
      <c r="L518" s="34">
        <f t="shared" si="105"/>
        <v>5000</v>
      </c>
    </row>
    <row r="519" spans="1:12" s="82" customFormat="1">
      <c r="A519" s="79"/>
      <c r="B519" s="110"/>
      <c r="C519" s="75"/>
      <c r="D519" s="32"/>
      <c r="E519" s="31"/>
      <c r="F519" s="32"/>
      <c r="G519" s="31"/>
      <c r="H519" s="121"/>
      <c r="I519" s="121"/>
      <c r="J519" s="32"/>
      <c r="K519" s="31"/>
      <c r="L519" s="154"/>
    </row>
    <row r="520" spans="1:12" s="82" customFormat="1" ht="25.5">
      <c r="A520" s="79"/>
      <c r="B520" s="110">
        <v>76</v>
      </c>
      <c r="C520" s="75" t="s">
        <v>261</v>
      </c>
      <c r="D520" s="32"/>
      <c r="E520" s="31"/>
      <c r="F520" s="32"/>
      <c r="G520" s="31"/>
      <c r="H520" s="121"/>
      <c r="I520" s="121"/>
      <c r="J520" s="32"/>
      <c r="K520" s="31"/>
      <c r="L520" s="154"/>
    </row>
    <row r="521" spans="1:12" s="82" customFormat="1">
      <c r="A521" s="79"/>
      <c r="B521" s="110" t="s">
        <v>383</v>
      </c>
      <c r="C521" s="75" t="s">
        <v>213</v>
      </c>
      <c r="D521" s="31">
        <v>0</v>
      </c>
      <c r="E521" s="31">
        <v>0</v>
      </c>
      <c r="F521" s="31">
        <v>0</v>
      </c>
      <c r="G521" s="31">
        <v>0</v>
      </c>
      <c r="H521" s="31">
        <v>0</v>
      </c>
      <c r="I521" s="31">
        <v>0</v>
      </c>
      <c r="J521" s="32">
        <v>5000</v>
      </c>
      <c r="K521" s="31">
        <v>0</v>
      </c>
      <c r="L521" s="34">
        <f>SUM(J521:K521)</f>
        <v>5000</v>
      </c>
    </row>
    <row r="522" spans="1:12" s="82" customFormat="1" ht="25.5">
      <c r="A522" s="79" t="s">
        <v>12</v>
      </c>
      <c r="B522" s="110">
        <v>76</v>
      </c>
      <c r="C522" s="75" t="s">
        <v>261</v>
      </c>
      <c r="D522" s="24">
        <f t="shared" ref="D522:L522" si="106">D521</f>
        <v>0</v>
      </c>
      <c r="E522" s="24">
        <f t="shared" si="106"/>
        <v>0</v>
      </c>
      <c r="F522" s="24">
        <f t="shared" si="106"/>
        <v>0</v>
      </c>
      <c r="G522" s="24">
        <f t="shared" si="106"/>
        <v>0</v>
      </c>
      <c r="H522" s="24">
        <f t="shared" si="106"/>
        <v>0</v>
      </c>
      <c r="I522" s="24">
        <f t="shared" si="106"/>
        <v>0</v>
      </c>
      <c r="J522" s="25">
        <f t="shared" si="106"/>
        <v>5000</v>
      </c>
      <c r="K522" s="24">
        <f t="shared" si="106"/>
        <v>0</v>
      </c>
      <c r="L522" s="25">
        <f t="shared" si="106"/>
        <v>5000</v>
      </c>
    </row>
    <row r="523" spans="1:12" s="82" customFormat="1" ht="14.1" customHeight="1">
      <c r="A523" s="79" t="s">
        <v>12</v>
      </c>
      <c r="B523" s="200">
        <v>28</v>
      </c>
      <c r="C523" s="75" t="s">
        <v>355</v>
      </c>
      <c r="D523" s="181">
        <f t="shared" ref="D523:I523" si="107">D510+D506+D502+D514+D518+D522</f>
        <v>0</v>
      </c>
      <c r="E523" s="181">
        <f t="shared" si="107"/>
        <v>0</v>
      </c>
      <c r="F523" s="181">
        <f t="shared" si="107"/>
        <v>0</v>
      </c>
      <c r="G523" s="181">
        <f t="shared" si="107"/>
        <v>0</v>
      </c>
      <c r="H523" s="181">
        <f t="shared" si="107"/>
        <v>0</v>
      </c>
      <c r="I523" s="181">
        <f t="shared" si="107"/>
        <v>0</v>
      </c>
      <c r="J523" s="182">
        <f>J510+J506+J502+J514+J518+J522</f>
        <v>72456</v>
      </c>
      <c r="K523" s="181">
        <f t="shared" ref="K523:L523" si="108">K510+K506+K502+K514+K518+K522</f>
        <v>0</v>
      </c>
      <c r="L523" s="182">
        <f t="shared" si="108"/>
        <v>72456</v>
      </c>
    </row>
    <row r="524" spans="1:12" s="82" customFormat="1" ht="14.1" customHeight="1">
      <c r="A524" s="79"/>
      <c r="B524" s="108"/>
      <c r="C524" s="73"/>
      <c r="D524" s="50"/>
      <c r="E524" s="50"/>
      <c r="F524" s="50"/>
      <c r="G524" s="50"/>
      <c r="H524" s="128"/>
      <c r="I524" s="128"/>
      <c r="J524" s="50"/>
      <c r="K524" s="50"/>
      <c r="L524" s="161"/>
    </row>
    <row r="525" spans="1:12" s="82" customFormat="1" ht="25.5">
      <c r="A525" s="79"/>
      <c r="B525" s="110">
        <v>71</v>
      </c>
      <c r="C525" s="75" t="s">
        <v>251</v>
      </c>
      <c r="D525" s="23"/>
      <c r="E525" s="23"/>
      <c r="F525" s="23"/>
      <c r="G525" s="23"/>
      <c r="H525" s="118"/>
      <c r="I525" s="118"/>
      <c r="J525" s="23"/>
      <c r="K525" s="23"/>
      <c r="L525" s="152"/>
    </row>
    <row r="526" spans="1:12" s="82" customFormat="1" ht="25.5">
      <c r="A526" s="79"/>
      <c r="B526" s="110">
        <v>71</v>
      </c>
      <c r="C526" s="75" t="s">
        <v>212</v>
      </c>
      <c r="D526" s="23"/>
      <c r="E526" s="23"/>
      <c r="F526" s="23"/>
      <c r="G526" s="23"/>
      <c r="H526" s="118"/>
      <c r="I526" s="118"/>
      <c r="J526" s="23"/>
      <c r="K526" s="23"/>
      <c r="L526" s="152"/>
    </row>
    <row r="527" spans="1:12" s="82" customFormat="1" ht="14.1" customHeight="1">
      <c r="A527" s="79"/>
      <c r="B527" s="106" t="s">
        <v>211</v>
      </c>
      <c r="C527" s="75" t="s">
        <v>213</v>
      </c>
      <c r="D527" s="22">
        <v>0</v>
      </c>
      <c r="E527" s="22">
        <v>0</v>
      </c>
      <c r="F527" s="23">
        <v>53000</v>
      </c>
      <c r="G527" s="22">
        <v>0</v>
      </c>
      <c r="H527" s="23">
        <v>53000</v>
      </c>
      <c r="I527" s="22">
        <v>0</v>
      </c>
      <c r="J527" s="22">
        <v>0</v>
      </c>
      <c r="K527" s="22">
        <v>0</v>
      </c>
      <c r="L527" s="31">
        <f>SUM(J527:K527)</f>
        <v>0</v>
      </c>
    </row>
    <row r="528" spans="1:12" s="82" customFormat="1" ht="25.5">
      <c r="A528" s="79" t="s">
        <v>12</v>
      </c>
      <c r="B528" s="110">
        <v>71</v>
      </c>
      <c r="C528" s="75" t="s">
        <v>212</v>
      </c>
      <c r="D528" s="24">
        <f t="shared" ref="D528:L528" si="109">SUM(D527:D527)</f>
        <v>0</v>
      </c>
      <c r="E528" s="24">
        <f t="shared" si="109"/>
        <v>0</v>
      </c>
      <c r="F528" s="25">
        <f t="shared" si="109"/>
        <v>53000</v>
      </c>
      <c r="G528" s="24">
        <f t="shared" si="109"/>
        <v>0</v>
      </c>
      <c r="H528" s="25">
        <f t="shared" si="109"/>
        <v>53000</v>
      </c>
      <c r="I528" s="24">
        <f t="shared" si="109"/>
        <v>0</v>
      </c>
      <c r="J528" s="24">
        <f t="shared" si="109"/>
        <v>0</v>
      </c>
      <c r="K528" s="24">
        <f t="shared" si="109"/>
        <v>0</v>
      </c>
      <c r="L528" s="24">
        <f t="shared" si="109"/>
        <v>0</v>
      </c>
    </row>
    <row r="529" spans="1:12" s="82" customFormat="1" ht="14.1" customHeight="1">
      <c r="A529" s="79"/>
      <c r="B529" s="110"/>
      <c r="C529" s="75"/>
      <c r="D529" s="41"/>
      <c r="E529" s="43"/>
      <c r="F529" s="41"/>
      <c r="G529" s="43"/>
      <c r="H529" s="125"/>
      <c r="I529" s="125"/>
      <c r="J529" s="41"/>
      <c r="K529" s="43"/>
      <c r="L529" s="159"/>
    </row>
    <row r="530" spans="1:12" s="82" customFormat="1" ht="25.5">
      <c r="A530" s="79"/>
      <c r="B530" s="110">
        <v>72</v>
      </c>
      <c r="C530" s="75" t="s">
        <v>232</v>
      </c>
      <c r="D530" s="32"/>
      <c r="E530" s="31"/>
      <c r="F530" s="32"/>
      <c r="G530" s="31"/>
      <c r="H530" s="121"/>
      <c r="I530" s="121"/>
      <c r="J530" s="32"/>
      <c r="K530" s="31"/>
      <c r="L530" s="154"/>
    </row>
    <row r="531" spans="1:12" s="82" customFormat="1" ht="14.1" customHeight="1">
      <c r="A531" s="79"/>
      <c r="B531" s="110" t="s">
        <v>233</v>
      </c>
      <c r="C531" s="75" t="s">
        <v>213</v>
      </c>
      <c r="D531" s="31">
        <v>0</v>
      </c>
      <c r="E531" s="31">
        <v>0</v>
      </c>
      <c r="F531" s="32">
        <v>40000</v>
      </c>
      <c r="G531" s="31">
        <v>0</v>
      </c>
      <c r="H531" s="32">
        <v>40000</v>
      </c>
      <c r="I531" s="31">
        <v>0</v>
      </c>
      <c r="J531" s="31">
        <v>0</v>
      </c>
      <c r="K531" s="31">
        <v>0</v>
      </c>
      <c r="L531" s="31">
        <f>SUM(J531:K531)</f>
        <v>0</v>
      </c>
    </row>
    <row r="532" spans="1:12" s="82" customFormat="1" ht="25.5">
      <c r="A532" s="79" t="s">
        <v>12</v>
      </c>
      <c r="B532" s="110">
        <v>72</v>
      </c>
      <c r="C532" s="75" t="s">
        <v>232</v>
      </c>
      <c r="D532" s="24">
        <f t="shared" ref="D532:K532" si="110">D531</f>
        <v>0</v>
      </c>
      <c r="E532" s="24">
        <f t="shared" si="110"/>
        <v>0</v>
      </c>
      <c r="F532" s="25">
        <f t="shared" si="110"/>
        <v>40000</v>
      </c>
      <c r="G532" s="24">
        <f t="shared" si="110"/>
        <v>0</v>
      </c>
      <c r="H532" s="25">
        <f t="shared" si="110"/>
        <v>40000</v>
      </c>
      <c r="I532" s="24">
        <f t="shared" si="110"/>
        <v>0</v>
      </c>
      <c r="J532" s="24">
        <f t="shared" si="110"/>
        <v>0</v>
      </c>
      <c r="K532" s="24">
        <f t="shared" si="110"/>
        <v>0</v>
      </c>
      <c r="L532" s="24">
        <f>SUM(J532:K532)</f>
        <v>0</v>
      </c>
    </row>
    <row r="533" spans="1:12" s="82" customFormat="1" ht="14.1" customHeight="1">
      <c r="A533" s="79"/>
      <c r="B533" s="110"/>
      <c r="C533" s="75"/>
      <c r="D533" s="32"/>
      <c r="E533" s="31"/>
      <c r="F533" s="32"/>
      <c r="G533" s="31"/>
      <c r="H533" s="32"/>
      <c r="I533" s="31"/>
      <c r="J533" s="32"/>
      <c r="K533" s="31"/>
      <c r="L533" s="154"/>
    </row>
    <row r="534" spans="1:12" s="82" customFormat="1" ht="25.5">
      <c r="A534" s="79"/>
      <c r="B534" s="110">
        <v>73</v>
      </c>
      <c r="C534" s="75" t="s">
        <v>318</v>
      </c>
      <c r="D534" s="31"/>
      <c r="E534" s="31"/>
      <c r="F534" s="32"/>
      <c r="G534" s="31"/>
      <c r="H534" s="32"/>
      <c r="I534" s="31"/>
      <c r="J534" s="32"/>
      <c r="K534" s="31"/>
      <c r="L534" s="154"/>
    </row>
    <row r="535" spans="1:12" s="82" customFormat="1" ht="14.1" customHeight="1">
      <c r="A535" s="79"/>
      <c r="B535" s="110" t="s">
        <v>319</v>
      </c>
      <c r="C535" s="75" t="s">
        <v>213</v>
      </c>
      <c r="D535" s="33">
        <v>0</v>
      </c>
      <c r="E535" s="33">
        <v>0</v>
      </c>
      <c r="F535" s="34">
        <v>6000</v>
      </c>
      <c r="G535" s="33">
        <v>0</v>
      </c>
      <c r="H535" s="34">
        <v>6000</v>
      </c>
      <c r="I535" s="33">
        <v>0</v>
      </c>
      <c r="J535" s="33">
        <v>0</v>
      </c>
      <c r="K535" s="33">
        <v>0</v>
      </c>
      <c r="L535" s="33">
        <f>SUM(J535:K535)</f>
        <v>0</v>
      </c>
    </row>
    <row r="536" spans="1:12" s="82" customFormat="1" ht="25.5">
      <c r="A536" s="80" t="s">
        <v>12</v>
      </c>
      <c r="B536" s="165">
        <v>73</v>
      </c>
      <c r="C536" s="81" t="s">
        <v>318</v>
      </c>
      <c r="D536" s="33">
        <f t="shared" ref="D536:L536" si="111">D535</f>
        <v>0</v>
      </c>
      <c r="E536" s="33">
        <f t="shared" si="111"/>
        <v>0</v>
      </c>
      <c r="F536" s="34">
        <f t="shared" si="111"/>
        <v>6000</v>
      </c>
      <c r="G536" s="33">
        <f t="shared" si="111"/>
        <v>0</v>
      </c>
      <c r="H536" s="34">
        <f t="shared" si="111"/>
        <v>6000</v>
      </c>
      <c r="I536" s="33">
        <f t="shared" si="111"/>
        <v>0</v>
      </c>
      <c r="J536" s="33">
        <f t="shared" si="111"/>
        <v>0</v>
      </c>
      <c r="K536" s="33">
        <f t="shared" si="111"/>
        <v>0</v>
      </c>
      <c r="L536" s="33">
        <f t="shared" si="111"/>
        <v>0</v>
      </c>
    </row>
    <row r="537" spans="1:12" s="82" customFormat="1" ht="14.1" customHeight="1">
      <c r="A537" s="79"/>
      <c r="B537" s="110"/>
      <c r="C537" s="75"/>
      <c r="D537" s="31"/>
      <c r="E537" s="31"/>
      <c r="F537" s="31"/>
      <c r="G537" s="31"/>
      <c r="H537" s="31"/>
      <c r="I537" s="31"/>
      <c r="J537" s="32"/>
      <c r="K537" s="31"/>
      <c r="L537" s="154"/>
    </row>
    <row r="538" spans="1:12" s="82" customFormat="1" ht="25.5">
      <c r="A538" s="79"/>
      <c r="B538" s="110">
        <v>74</v>
      </c>
      <c r="C538" s="75" t="s">
        <v>321</v>
      </c>
      <c r="D538" s="31"/>
      <c r="E538" s="31"/>
      <c r="F538" s="32"/>
      <c r="G538" s="31"/>
      <c r="H538" s="32"/>
      <c r="I538" s="31"/>
      <c r="J538" s="32"/>
      <c r="K538" s="31"/>
      <c r="L538" s="154"/>
    </row>
    <row r="539" spans="1:12" s="82" customFormat="1" ht="14.1" customHeight="1">
      <c r="A539" s="79"/>
      <c r="B539" s="110" t="s">
        <v>320</v>
      </c>
      <c r="C539" s="75" t="s">
        <v>213</v>
      </c>
      <c r="D539" s="33">
        <v>0</v>
      </c>
      <c r="E539" s="33">
        <v>0</v>
      </c>
      <c r="F539" s="34">
        <v>6000</v>
      </c>
      <c r="G539" s="33">
        <v>0</v>
      </c>
      <c r="H539" s="34">
        <v>6000</v>
      </c>
      <c r="I539" s="33">
        <v>0</v>
      </c>
      <c r="J539" s="33">
        <v>0</v>
      </c>
      <c r="K539" s="33">
        <v>0</v>
      </c>
      <c r="L539" s="33">
        <f>SUM(J539:K539)</f>
        <v>0</v>
      </c>
    </row>
    <row r="540" spans="1:12" s="82" customFormat="1" ht="25.5">
      <c r="A540" s="79" t="s">
        <v>12</v>
      </c>
      <c r="B540" s="110">
        <v>74</v>
      </c>
      <c r="C540" s="75" t="s">
        <v>321</v>
      </c>
      <c r="D540" s="33">
        <f t="shared" ref="D540:L540" si="112">D539</f>
        <v>0</v>
      </c>
      <c r="E540" s="33">
        <f t="shared" si="112"/>
        <v>0</v>
      </c>
      <c r="F540" s="34">
        <f t="shared" si="112"/>
        <v>6000</v>
      </c>
      <c r="G540" s="33">
        <f t="shared" si="112"/>
        <v>0</v>
      </c>
      <c r="H540" s="34">
        <f t="shared" si="112"/>
        <v>6000</v>
      </c>
      <c r="I540" s="33">
        <f t="shared" si="112"/>
        <v>0</v>
      </c>
      <c r="J540" s="33">
        <f t="shared" si="112"/>
        <v>0</v>
      </c>
      <c r="K540" s="33">
        <f t="shared" si="112"/>
        <v>0</v>
      </c>
      <c r="L540" s="33">
        <f t="shared" si="112"/>
        <v>0</v>
      </c>
    </row>
    <row r="541" spans="1:12" s="82" customFormat="1" ht="25.5">
      <c r="A541" s="79" t="s">
        <v>12</v>
      </c>
      <c r="B541" s="110">
        <v>71</v>
      </c>
      <c r="C541" s="75" t="s">
        <v>251</v>
      </c>
      <c r="D541" s="33">
        <f t="shared" ref="D541:L541" si="113">D528+D532+D536+D540</f>
        <v>0</v>
      </c>
      <c r="E541" s="33">
        <f t="shared" si="113"/>
        <v>0</v>
      </c>
      <c r="F541" s="34">
        <f t="shared" si="113"/>
        <v>105000</v>
      </c>
      <c r="G541" s="33">
        <f t="shared" si="113"/>
        <v>0</v>
      </c>
      <c r="H541" s="34">
        <f t="shared" si="113"/>
        <v>105000</v>
      </c>
      <c r="I541" s="33">
        <f t="shared" si="113"/>
        <v>0</v>
      </c>
      <c r="J541" s="33">
        <f t="shared" si="113"/>
        <v>0</v>
      </c>
      <c r="K541" s="33">
        <f t="shared" si="113"/>
        <v>0</v>
      </c>
      <c r="L541" s="33">
        <f t="shared" si="113"/>
        <v>0</v>
      </c>
    </row>
    <row r="542" spans="1:12" s="82" customFormat="1">
      <c r="A542" s="79"/>
      <c r="B542" s="110"/>
      <c r="C542" s="75"/>
      <c r="D542" s="41"/>
      <c r="E542" s="43"/>
      <c r="F542" s="41"/>
      <c r="G542" s="43"/>
      <c r="H542" s="125"/>
      <c r="I542" s="125"/>
      <c r="J542" s="41"/>
      <c r="K542" s="43"/>
      <c r="L542" s="159"/>
    </row>
    <row r="543" spans="1:12" s="82" customFormat="1" ht="25.5">
      <c r="A543" s="79"/>
      <c r="B543" s="110">
        <v>72</v>
      </c>
      <c r="C543" s="75" t="s">
        <v>267</v>
      </c>
      <c r="D543" s="32"/>
      <c r="E543" s="31"/>
      <c r="F543" s="32"/>
      <c r="G543" s="31"/>
      <c r="H543" s="121"/>
      <c r="I543" s="121"/>
      <c r="J543" s="32"/>
      <c r="K543" s="31"/>
      <c r="L543" s="154"/>
    </row>
    <row r="544" spans="1:12" s="82" customFormat="1" ht="25.5">
      <c r="A544" s="79"/>
      <c r="B544" s="110">
        <v>71</v>
      </c>
      <c r="C544" s="75" t="s">
        <v>260</v>
      </c>
      <c r="D544" s="32"/>
      <c r="E544" s="31"/>
      <c r="F544" s="32"/>
      <c r="G544" s="31"/>
      <c r="H544" s="121"/>
      <c r="I544" s="121"/>
      <c r="J544" s="32"/>
      <c r="K544" s="31"/>
      <c r="L544" s="154"/>
    </row>
    <row r="545" spans="1:12" s="82" customFormat="1">
      <c r="A545" s="79"/>
      <c r="B545" s="110" t="s">
        <v>259</v>
      </c>
      <c r="C545" s="75" t="s">
        <v>213</v>
      </c>
      <c r="D545" s="32">
        <v>5000</v>
      </c>
      <c r="E545" s="31">
        <v>0</v>
      </c>
      <c r="F545" s="32">
        <v>5000</v>
      </c>
      <c r="G545" s="31">
        <v>0</v>
      </c>
      <c r="H545" s="32">
        <v>5000</v>
      </c>
      <c r="I545" s="31">
        <v>0</v>
      </c>
      <c r="J545" s="31">
        <v>0</v>
      </c>
      <c r="K545" s="31">
        <v>0</v>
      </c>
      <c r="L545" s="33">
        <f>SUM(J545:K545)</f>
        <v>0</v>
      </c>
    </row>
    <row r="546" spans="1:12" s="82" customFormat="1" ht="25.5">
      <c r="A546" s="79" t="s">
        <v>12</v>
      </c>
      <c r="B546" s="110">
        <v>71</v>
      </c>
      <c r="C546" s="75" t="s">
        <v>260</v>
      </c>
      <c r="D546" s="25">
        <f t="shared" ref="D546:L546" si="114">D545</f>
        <v>5000</v>
      </c>
      <c r="E546" s="24">
        <f t="shared" si="114"/>
        <v>0</v>
      </c>
      <c r="F546" s="25">
        <f t="shared" si="114"/>
        <v>5000</v>
      </c>
      <c r="G546" s="24">
        <f t="shared" si="114"/>
        <v>0</v>
      </c>
      <c r="H546" s="25">
        <f t="shared" si="114"/>
        <v>5000</v>
      </c>
      <c r="I546" s="24">
        <f t="shared" si="114"/>
        <v>0</v>
      </c>
      <c r="J546" s="24">
        <f t="shared" si="114"/>
        <v>0</v>
      </c>
      <c r="K546" s="24">
        <f t="shared" si="114"/>
        <v>0</v>
      </c>
      <c r="L546" s="24">
        <f t="shared" si="114"/>
        <v>0</v>
      </c>
    </row>
    <row r="547" spans="1:12" s="82" customFormat="1">
      <c r="A547" s="79"/>
      <c r="B547" s="110"/>
      <c r="C547" s="75"/>
      <c r="D547" s="32"/>
      <c r="E547" s="31"/>
      <c r="F547" s="32"/>
      <c r="G547" s="31"/>
      <c r="H547" s="121"/>
      <c r="I547" s="121"/>
      <c r="J547" s="32"/>
      <c r="K547" s="31"/>
      <c r="L547" s="154"/>
    </row>
    <row r="548" spans="1:12" s="82" customFormat="1" ht="25.5">
      <c r="A548" s="79"/>
      <c r="B548" s="110">
        <v>72</v>
      </c>
      <c r="C548" s="75" t="s">
        <v>261</v>
      </c>
      <c r="D548" s="32"/>
      <c r="E548" s="31"/>
      <c r="F548" s="32"/>
      <c r="G548" s="31"/>
      <c r="H548" s="121"/>
      <c r="I548" s="121"/>
      <c r="J548" s="32"/>
      <c r="K548" s="31"/>
      <c r="L548" s="154"/>
    </row>
    <row r="549" spans="1:12" s="82" customFormat="1">
      <c r="A549" s="79"/>
      <c r="B549" s="110" t="s">
        <v>262</v>
      </c>
      <c r="C549" s="75" t="s">
        <v>213</v>
      </c>
      <c r="D549" s="32">
        <v>5000</v>
      </c>
      <c r="E549" s="31">
        <v>0</v>
      </c>
      <c r="F549" s="32">
        <v>5000</v>
      </c>
      <c r="G549" s="31">
        <v>0</v>
      </c>
      <c r="H549" s="32">
        <v>5000</v>
      </c>
      <c r="I549" s="31">
        <v>0</v>
      </c>
      <c r="J549" s="31">
        <v>0</v>
      </c>
      <c r="K549" s="31">
        <v>0</v>
      </c>
      <c r="L549" s="33">
        <f>SUM(J549:K549)</f>
        <v>0</v>
      </c>
    </row>
    <row r="550" spans="1:12" s="82" customFormat="1" ht="25.5">
      <c r="A550" s="79" t="s">
        <v>12</v>
      </c>
      <c r="B550" s="110">
        <v>72</v>
      </c>
      <c r="C550" s="75" t="s">
        <v>261</v>
      </c>
      <c r="D550" s="25">
        <f t="shared" ref="D550:L550" si="115">D549</f>
        <v>5000</v>
      </c>
      <c r="E550" s="24">
        <f t="shared" si="115"/>
        <v>0</v>
      </c>
      <c r="F550" s="25">
        <f t="shared" si="115"/>
        <v>5000</v>
      </c>
      <c r="G550" s="24">
        <f t="shared" si="115"/>
        <v>0</v>
      </c>
      <c r="H550" s="25">
        <f t="shared" si="115"/>
        <v>5000</v>
      </c>
      <c r="I550" s="24">
        <f t="shared" si="115"/>
        <v>0</v>
      </c>
      <c r="J550" s="24">
        <f t="shared" si="115"/>
        <v>0</v>
      </c>
      <c r="K550" s="24">
        <f t="shared" si="115"/>
        <v>0</v>
      </c>
      <c r="L550" s="24">
        <f t="shared" si="115"/>
        <v>0</v>
      </c>
    </row>
    <row r="551" spans="1:12" s="82" customFormat="1" ht="25.5">
      <c r="A551" s="79" t="s">
        <v>12</v>
      </c>
      <c r="B551" s="110">
        <v>72</v>
      </c>
      <c r="C551" s="75" t="s">
        <v>267</v>
      </c>
      <c r="D551" s="25">
        <f t="shared" ref="D551:L551" si="116">D550+D546</f>
        <v>10000</v>
      </c>
      <c r="E551" s="24">
        <f t="shared" si="116"/>
        <v>0</v>
      </c>
      <c r="F551" s="25">
        <f t="shared" si="116"/>
        <v>10000</v>
      </c>
      <c r="G551" s="24">
        <f t="shared" si="116"/>
        <v>0</v>
      </c>
      <c r="H551" s="25">
        <f t="shared" si="116"/>
        <v>10000</v>
      </c>
      <c r="I551" s="24">
        <f t="shared" si="116"/>
        <v>0</v>
      </c>
      <c r="J551" s="24">
        <f t="shared" si="116"/>
        <v>0</v>
      </c>
      <c r="K551" s="24">
        <f t="shared" si="116"/>
        <v>0</v>
      </c>
      <c r="L551" s="24">
        <f t="shared" si="116"/>
        <v>0</v>
      </c>
    </row>
    <row r="552" spans="1:12" s="82" customFormat="1">
      <c r="A552" s="79" t="s">
        <v>12</v>
      </c>
      <c r="B552" s="108">
        <v>2.1030000000000002</v>
      </c>
      <c r="C552" s="73" t="s">
        <v>143</v>
      </c>
      <c r="D552" s="25">
        <f>D541+D551+D523</f>
        <v>10000</v>
      </c>
      <c r="E552" s="24">
        <f t="shared" ref="E552:L552" si="117">E541+E551+E523</f>
        <v>0</v>
      </c>
      <c r="F552" s="25">
        <f t="shared" si="117"/>
        <v>115000</v>
      </c>
      <c r="G552" s="24">
        <f t="shared" si="117"/>
        <v>0</v>
      </c>
      <c r="H552" s="25">
        <f t="shared" si="117"/>
        <v>115000</v>
      </c>
      <c r="I552" s="24">
        <f t="shared" si="117"/>
        <v>0</v>
      </c>
      <c r="J552" s="25">
        <f t="shared" si="117"/>
        <v>72456</v>
      </c>
      <c r="K552" s="24">
        <f t="shared" si="117"/>
        <v>0</v>
      </c>
      <c r="L552" s="25">
        <f t="shared" si="117"/>
        <v>72456</v>
      </c>
    </row>
    <row r="553" spans="1:12" s="82" customFormat="1">
      <c r="A553" s="79" t="s">
        <v>12</v>
      </c>
      <c r="B553" s="110">
        <v>2</v>
      </c>
      <c r="C553" s="75" t="s">
        <v>2</v>
      </c>
      <c r="D553" s="25">
        <f t="shared" ref="D553:L553" si="118">D552</f>
        <v>10000</v>
      </c>
      <c r="E553" s="24">
        <f t="shared" si="118"/>
        <v>0</v>
      </c>
      <c r="F553" s="25">
        <f t="shared" si="118"/>
        <v>115000</v>
      </c>
      <c r="G553" s="24">
        <f t="shared" si="118"/>
        <v>0</v>
      </c>
      <c r="H553" s="25">
        <f t="shared" si="118"/>
        <v>115000</v>
      </c>
      <c r="I553" s="24">
        <f t="shared" si="118"/>
        <v>0</v>
      </c>
      <c r="J553" s="25">
        <f t="shared" si="118"/>
        <v>72456</v>
      </c>
      <c r="K553" s="24">
        <f t="shared" si="118"/>
        <v>0</v>
      </c>
      <c r="L553" s="25">
        <f t="shared" si="118"/>
        <v>72456</v>
      </c>
    </row>
    <row r="554" spans="1:12" s="82" customFormat="1">
      <c r="A554" s="53" t="s">
        <v>12</v>
      </c>
      <c r="B554" s="84">
        <v>4202</v>
      </c>
      <c r="C554" s="73" t="s">
        <v>144</v>
      </c>
      <c r="D554" s="184">
        <f t="shared" ref="D554:L554" si="119">D553+D495</f>
        <v>253801</v>
      </c>
      <c r="E554" s="48">
        <f t="shared" si="119"/>
        <v>0</v>
      </c>
      <c r="F554" s="184">
        <f t="shared" si="119"/>
        <v>424500</v>
      </c>
      <c r="G554" s="48">
        <f t="shared" si="119"/>
        <v>0</v>
      </c>
      <c r="H554" s="47">
        <f t="shared" si="119"/>
        <v>439356</v>
      </c>
      <c r="I554" s="48">
        <f t="shared" si="119"/>
        <v>0</v>
      </c>
      <c r="J554" s="184">
        <f t="shared" si="119"/>
        <v>373944</v>
      </c>
      <c r="K554" s="48">
        <f t="shared" si="119"/>
        <v>0</v>
      </c>
      <c r="L554" s="184">
        <f t="shared" si="119"/>
        <v>373944</v>
      </c>
    </row>
    <row r="555" spans="1:12" s="82" customFormat="1">
      <c r="A555" s="53"/>
      <c r="B555" s="84"/>
      <c r="C555" s="73"/>
      <c r="D555" s="183"/>
      <c r="E555" s="45"/>
      <c r="F555" s="183"/>
      <c r="G555" s="45"/>
      <c r="H555" s="38"/>
      <c r="I555" s="45"/>
      <c r="J555" s="183"/>
      <c r="K555" s="45"/>
      <c r="L555" s="45"/>
    </row>
    <row r="556" spans="1:12" s="82" customFormat="1" ht="25.5">
      <c r="A556" s="186" t="s">
        <v>14</v>
      </c>
      <c r="B556" s="170">
        <v>6202</v>
      </c>
      <c r="C556" s="187" t="s">
        <v>371</v>
      </c>
      <c r="D556" s="172"/>
      <c r="E556" s="172"/>
      <c r="F556" s="172"/>
      <c r="G556" s="172"/>
      <c r="H556" s="172"/>
      <c r="I556" s="172"/>
      <c r="J556" s="172"/>
      <c r="K556" s="172"/>
      <c r="L556" s="172"/>
    </row>
    <row r="557" spans="1:12" s="82" customFormat="1">
      <c r="A557" s="186"/>
      <c r="B557" s="188">
        <v>1</v>
      </c>
      <c r="C557" s="189" t="s">
        <v>18</v>
      </c>
      <c r="D557" s="172"/>
      <c r="E557" s="172"/>
      <c r="F557" s="172"/>
      <c r="G557" s="172"/>
      <c r="H557" s="172"/>
      <c r="I557" s="172"/>
      <c r="J557" s="172"/>
      <c r="K557" s="172"/>
      <c r="L557" s="172"/>
    </row>
    <row r="558" spans="1:12" s="82" customFormat="1">
      <c r="A558" s="194"/>
      <c r="B558" s="190">
        <v>1.2030000000000001</v>
      </c>
      <c r="C558" s="187" t="s">
        <v>140</v>
      </c>
      <c r="D558" s="172"/>
      <c r="E558" s="172"/>
      <c r="F558" s="172"/>
      <c r="G558" s="172"/>
      <c r="H558" s="172"/>
      <c r="I558" s="172"/>
      <c r="J558" s="172"/>
      <c r="K558" s="172"/>
      <c r="L558" s="172"/>
    </row>
    <row r="559" spans="1:12" s="82" customFormat="1">
      <c r="A559" s="194"/>
      <c r="B559" s="176">
        <v>60</v>
      </c>
      <c r="C559" s="189" t="s">
        <v>372</v>
      </c>
      <c r="D559" s="172"/>
      <c r="E559" s="172"/>
      <c r="F559" s="172"/>
      <c r="G559" s="172"/>
      <c r="H559" s="172"/>
      <c r="I559" s="172"/>
      <c r="J559" s="172"/>
      <c r="K559" s="172"/>
      <c r="L559" s="172"/>
    </row>
    <row r="560" spans="1:12" s="82" customFormat="1">
      <c r="A560" s="176"/>
      <c r="B560" s="176" t="s">
        <v>373</v>
      </c>
      <c r="C560" s="189" t="s">
        <v>374</v>
      </c>
      <c r="D560" s="45">
        <v>0</v>
      </c>
      <c r="E560" s="45">
        <v>0</v>
      </c>
      <c r="F560" s="45">
        <v>0</v>
      </c>
      <c r="G560" s="45">
        <v>0</v>
      </c>
      <c r="H560" s="45">
        <v>0</v>
      </c>
      <c r="I560" s="45">
        <v>0</v>
      </c>
      <c r="J560" s="183">
        <v>20000</v>
      </c>
      <c r="K560" s="45">
        <v>0</v>
      </c>
      <c r="L560" s="183">
        <f>SUM(J560:K560)</f>
        <v>20000</v>
      </c>
    </row>
    <row r="561" spans="1:12" s="82" customFormat="1">
      <c r="A561" s="195" t="s">
        <v>12</v>
      </c>
      <c r="B561" s="196">
        <v>1.2030000000000001</v>
      </c>
      <c r="C561" s="197" t="s">
        <v>140</v>
      </c>
      <c r="D561" s="181">
        <f t="shared" ref="D561:L562" si="120">D560</f>
        <v>0</v>
      </c>
      <c r="E561" s="181">
        <f t="shared" si="120"/>
        <v>0</v>
      </c>
      <c r="F561" s="181">
        <f t="shared" si="120"/>
        <v>0</v>
      </c>
      <c r="G561" s="181">
        <f t="shared" si="120"/>
        <v>0</v>
      </c>
      <c r="H561" s="181">
        <f t="shared" si="120"/>
        <v>0</v>
      </c>
      <c r="I561" s="181">
        <f t="shared" si="120"/>
        <v>0</v>
      </c>
      <c r="J561" s="182">
        <f t="shared" si="120"/>
        <v>20000</v>
      </c>
      <c r="K561" s="181">
        <f t="shared" si="120"/>
        <v>0</v>
      </c>
      <c r="L561" s="182">
        <f t="shared" si="120"/>
        <v>20000</v>
      </c>
    </row>
    <row r="562" spans="1:12" s="82" customFormat="1">
      <c r="A562" s="194" t="s">
        <v>12</v>
      </c>
      <c r="B562" s="188">
        <v>1</v>
      </c>
      <c r="C562" s="189" t="s">
        <v>18</v>
      </c>
      <c r="D562" s="48">
        <f t="shared" si="120"/>
        <v>0</v>
      </c>
      <c r="E562" s="48">
        <f t="shared" si="120"/>
        <v>0</v>
      </c>
      <c r="F562" s="48">
        <f t="shared" si="120"/>
        <v>0</v>
      </c>
      <c r="G562" s="48">
        <f t="shared" si="120"/>
        <v>0</v>
      </c>
      <c r="H562" s="48">
        <f t="shared" si="120"/>
        <v>0</v>
      </c>
      <c r="I562" s="48">
        <f t="shared" si="120"/>
        <v>0</v>
      </c>
      <c r="J562" s="184">
        <f t="shared" si="120"/>
        <v>20000</v>
      </c>
      <c r="K562" s="48">
        <f t="shared" si="120"/>
        <v>0</v>
      </c>
      <c r="L562" s="184">
        <f t="shared" si="120"/>
        <v>20000</v>
      </c>
    </row>
    <row r="563" spans="1:12" s="82" customFormat="1" ht="25.5">
      <c r="A563" s="195" t="s">
        <v>12</v>
      </c>
      <c r="B563" s="220">
        <v>6202</v>
      </c>
      <c r="C563" s="197" t="s">
        <v>371</v>
      </c>
      <c r="D563" s="181">
        <f t="shared" ref="D563:L563" si="121">D560</f>
        <v>0</v>
      </c>
      <c r="E563" s="181">
        <f t="shared" si="121"/>
        <v>0</v>
      </c>
      <c r="F563" s="181">
        <f t="shared" si="121"/>
        <v>0</v>
      </c>
      <c r="G563" s="181">
        <f t="shared" si="121"/>
        <v>0</v>
      </c>
      <c r="H563" s="181">
        <f t="shared" si="121"/>
        <v>0</v>
      </c>
      <c r="I563" s="181">
        <f t="shared" si="121"/>
        <v>0</v>
      </c>
      <c r="J563" s="182">
        <f t="shared" si="121"/>
        <v>20000</v>
      </c>
      <c r="K563" s="181">
        <f>K560</f>
        <v>0</v>
      </c>
      <c r="L563" s="182">
        <f t="shared" si="121"/>
        <v>20000</v>
      </c>
    </row>
    <row r="564" spans="1:12" s="82" customFormat="1">
      <c r="A564" s="91" t="s">
        <v>12</v>
      </c>
      <c r="B564" s="219"/>
      <c r="C564" s="166" t="s">
        <v>128</v>
      </c>
      <c r="D564" s="184">
        <f t="shared" ref="D564:I564" si="122">D554+D563</f>
        <v>253801</v>
      </c>
      <c r="E564" s="48">
        <f t="shared" si="122"/>
        <v>0</v>
      </c>
      <c r="F564" s="184">
        <f t="shared" si="122"/>
        <v>424500</v>
      </c>
      <c r="G564" s="48">
        <f t="shared" si="122"/>
        <v>0</v>
      </c>
      <c r="H564" s="184">
        <f t="shared" si="122"/>
        <v>439356</v>
      </c>
      <c r="I564" s="48">
        <f t="shared" si="122"/>
        <v>0</v>
      </c>
      <c r="J564" s="184">
        <f>J554+J563</f>
        <v>393944</v>
      </c>
      <c r="K564" s="48">
        <f t="shared" ref="K564:L564" si="123">K554+K563</f>
        <v>0</v>
      </c>
      <c r="L564" s="184">
        <f t="shared" si="123"/>
        <v>393944</v>
      </c>
    </row>
    <row r="565" spans="1:12" s="82" customFormat="1">
      <c r="A565" s="102" t="s">
        <v>12</v>
      </c>
      <c r="B565" s="111"/>
      <c r="C565" s="112" t="s">
        <v>5</v>
      </c>
      <c r="D565" s="47">
        <f t="shared" ref="D565:L565" si="124">D564+D399</f>
        <v>1093301</v>
      </c>
      <c r="E565" s="47">
        <f t="shared" si="124"/>
        <v>2165019</v>
      </c>
      <c r="F565" s="47">
        <f t="shared" si="124"/>
        <v>2048729</v>
      </c>
      <c r="G565" s="47">
        <f t="shared" si="124"/>
        <v>1979565</v>
      </c>
      <c r="H565" s="47">
        <f t="shared" si="124"/>
        <v>2127087</v>
      </c>
      <c r="I565" s="47">
        <f t="shared" si="124"/>
        <v>1979565</v>
      </c>
      <c r="J565" s="184">
        <f t="shared" si="124"/>
        <v>2935896</v>
      </c>
      <c r="K565" s="47">
        <f t="shared" si="124"/>
        <v>2427073</v>
      </c>
      <c r="L565" s="47">
        <f t="shared" si="124"/>
        <v>5362969</v>
      </c>
    </row>
    <row r="566" spans="1:12" s="82" customFormat="1">
      <c r="A566" s="53"/>
      <c r="B566" s="85"/>
      <c r="C566" s="132"/>
      <c r="D566" s="38"/>
      <c r="E566" s="38"/>
      <c r="F566" s="38"/>
      <c r="G566" s="38"/>
      <c r="H566" s="38"/>
      <c r="I566" s="38"/>
      <c r="J566" s="38"/>
      <c r="K566" s="38"/>
      <c r="L566" s="157"/>
    </row>
    <row r="567" spans="1:12" s="82" customFormat="1" ht="25.5" customHeight="1">
      <c r="A567" s="53" t="s">
        <v>315</v>
      </c>
      <c r="B567" s="54">
        <v>2202</v>
      </c>
      <c r="C567" s="88" t="s">
        <v>348</v>
      </c>
      <c r="D567" s="46">
        <v>0</v>
      </c>
      <c r="E567" s="38">
        <v>137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6">
        <v>0</v>
      </c>
      <c r="L567" s="46">
        <v>0</v>
      </c>
    </row>
    <row r="568" spans="1:12" s="82" customFormat="1" ht="25.5">
      <c r="A568" s="53" t="s">
        <v>315</v>
      </c>
      <c r="B568" s="54">
        <v>2202</v>
      </c>
      <c r="C568" s="88" t="s">
        <v>347</v>
      </c>
      <c r="D568" s="40">
        <v>4</v>
      </c>
      <c r="E568" s="40">
        <v>165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6">
        <v>0</v>
      </c>
      <c r="L568" s="46">
        <v>0</v>
      </c>
    </row>
    <row r="569" spans="1:12" s="82" customFormat="1" ht="25.5">
      <c r="A569" s="53" t="s">
        <v>315</v>
      </c>
      <c r="B569" s="54">
        <v>2202</v>
      </c>
      <c r="C569" s="88" t="s">
        <v>329</v>
      </c>
      <c r="D569" s="40">
        <v>32</v>
      </c>
      <c r="E569" s="46">
        <v>0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6">
        <v>0</v>
      </c>
      <c r="L569" s="46">
        <v>0</v>
      </c>
    </row>
    <row r="570" spans="1:12" s="82" customFormat="1">
      <c r="A570" s="91"/>
      <c r="B570" s="113"/>
      <c r="C570" s="166"/>
      <c r="D570" s="167"/>
      <c r="E570" s="48"/>
      <c r="F570" s="48"/>
      <c r="G570" s="48"/>
      <c r="H570" s="48"/>
      <c r="I570" s="48"/>
      <c r="J570" s="184"/>
      <c r="K570" s="48"/>
      <c r="L570" s="168"/>
    </row>
    <row r="571" spans="1:12">
      <c r="F571" s="12"/>
      <c r="G571" s="12"/>
    </row>
    <row r="572" spans="1:12">
      <c r="F572" s="12"/>
      <c r="G572" s="12"/>
    </row>
    <row r="573" spans="1:12">
      <c r="F573" s="12"/>
      <c r="G573" s="12"/>
    </row>
    <row r="574" spans="1:12">
      <c r="F574" s="12"/>
      <c r="G574" s="12"/>
    </row>
    <row r="575" spans="1:12">
      <c r="F575" s="12"/>
      <c r="G575" s="12"/>
    </row>
    <row r="576" spans="1:12">
      <c r="F576" s="12"/>
      <c r="G576" s="12"/>
    </row>
    <row r="577" spans="6:7">
      <c r="F577" s="12"/>
      <c r="G577" s="12"/>
    </row>
    <row r="578" spans="6:7">
      <c r="F578" s="12"/>
      <c r="G578" s="12"/>
    </row>
    <row r="579" spans="6:7">
      <c r="F579" s="12"/>
      <c r="G579" s="12"/>
    </row>
    <row r="580" spans="6:7">
      <c r="F580" s="12"/>
      <c r="G580" s="12"/>
    </row>
    <row r="581" spans="6:7">
      <c r="F581" s="12"/>
      <c r="G581" s="12"/>
    </row>
    <row r="582" spans="6:7">
      <c r="F582" s="12"/>
      <c r="G582" s="12"/>
    </row>
    <row r="583" spans="6:7">
      <c r="F583" s="12"/>
      <c r="G583" s="12"/>
    </row>
    <row r="584" spans="6:7">
      <c r="F584" s="12"/>
      <c r="G584" s="12"/>
    </row>
    <row r="585" spans="6:7">
      <c r="F585" s="12"/>
      <c r="G585" s="12"/>
    </row>
    <row r="586" spans="6:7">
      <c r="F586" s="12"/>
      <c r="G586" s="12"/>
    </row>
    <row r="587" spans="6:7">
      <c r="F587" s="12"/>
      <c r="G587" s="12"/>
    </row>
    <row r="588" spans="6:7">
      <c r="F588" s="12"/>
      <c r="G588" s="12"/>
    </row>
    <row r="589" spans="6:7">
      <c r="F589" s="12"/>
      <c r="G589" s="12"/>
    </row>
    <row r="590" spans="6:7">
      <c r="F590" s="12"/>
      <c r="G590" s="12"/>
    </row>
    <row r="591" spans="6:7">
      <c r="F591" s="12"/>
      <c r="G591" s="12"/>
    </row>
    <row r="592" spans="6:7">
      <c r="F592" s="12"/>
      <c r="G592" s="12"/>
    </row>
    <row r="593" spans="6:7">
      <c r="F593" s="12"/>
      <c r="G593" s="12"/>
    </row>
    <row r="594" spans="6:7">
      <c r="F594" s="12"/>
      <c r="G594" s="12"/>
    </row>
    <row r="595" spans="6:7">
      <c r="F595" s="12"/>
      <c r="G595" s="12"/>
    </row>
    <row r="596" spans="6:7">
      <c r="F596" s="12"/>
      <c r="G596" s="12"/>
    </row>
    <row r="597" spans="6:7">
      <c r="F597" s="12"/>
      <c r="G597" s="12"/>
    </row>
    <row r="598" spans="6:7">
      <c r="F598" s="12"/>
      <c r="G598" s="12"/>
    </row>
    <row r="599" spans="6:7">
      <c r="F599" s="12"/>
      <c r="G599" s="12"/>
    </row>
    <row r="600" spans="6:7">
      <c r="F600" s="12"/>
      <c r="G600" s="12"/>
    </row>
    <row r="601" spans="6:7">
      <c r="F601" s="12"/>
      <c r="G601" s="12"/>
    </row>
    <row r="602" spans="6:7">
      <c r="F602" s="12"/>
      <c r="G602" s="12"/>
    </row>
    <row r="603" spans="6:7">
      <c r="F603" s="12"/>
      <c r="G603" s="12"/>
    </row>
    <row r="604" spans="6:7">
      <c r="F604" s="12"/>
      <c r="G604" s="12"/>
    </row>
    <row r="605" spans="6:7">
      <c r="F605" s="12"/>
      <c r="G605" s="12"/>
    </row>
    <row r="606" spans="6:7">
      <c r="F606" s="12"/>
      <c r="G606" s="12"/>
    </row>
    <row r="607" spans="6:7">
      <c r="F607" s="12"/>
      <c r="G607" s="12"/>
    </row>
    <row r="608" spans="6:7">
      <c r="F608" s="12"/>
      <c r="G608" s="12"/>
    </row>
    <row r="609" spans="6:7">
      <c r="F609" s="12"/>
      <c r="G609" s="12"/>
    </row>
    <row r="610" spans="6:7">
      <c r="F610" s="12"/>
      <c r="G610" s="12"/>
    </row>
    <row r="611" spans="6:7">
      <c r="F611" s="12"/>
      <c r="G611" s="12"/>
    </row>
    <row r="612" spans="6:7">
      <c r="F612" s="12"/>
      <c r="G612" s="12"/>
    </row>
    <row r="613" spans="6:7">
      <c r="F613" s="12"/>
      <c r="G613" s="12"/>
    </row>
    <row r="614" spans="6:7">
      <c r="F614" s="12"/>
      <c r="G614" s="12"/>
    </row>
    <row r="615" spans="6:7">
      <c r="F615" s="12"/>
      <c r="G615" s="12"/>
    </row>
    <row r="616" spans="6:7">
      <c r="F616" s="12"/>
      <c r="G616" s="12"/>
    </row>
    <row r="617" spans="6:7">
      <c r="F617" s="12"/>
      <c r="G617" s="12"/>
    </row>
    <row r="618" spans="6:7">
      <c r="F618" s="12"/>
      <c r="G618" s="12"/>
    </row>
    <row r="619" spans="6:7">
      <c r="F619" s="12"/>
      <c r="G619" s="12"/>
    </row>
    <row r="620" spans="6:7">
      <c r="F620" s="12"/>
      <c r="G620" s="12"/>
    </row>
    <row r="621" spans="6:7">
      <c r="F621" s="12"/>
      <c r="G621" s="12"/>
    </row>
    <row r="622" spans="6:7">
      <c r="F622" s="12"/>
      <c r="G622" s="12"/>
    </row>
    <row r="623" spans="6:7">
      <c r="F623" s="12"/>
      <c r="G623" s="12"/>
    </row>
    <row r="624" spans="6:7">
      <c r="F624" s="12"/>
      <c r="G624" s="12"/>
    </row>
    <row r="625" spans="6:7">
      <c r="F625" s="12"/>
      <c r="G625" s="12"/>
    </row>
    <row r="626" spans="6:7">
      <c r="F626" s="12"/>
      <c r="G626" s="12"/>
    </row>
    <row r="627" spans="6:7">
      <c r="F627" s="12"/>
      <c r="G627" s="12"/>
    </row>
    <row r="628" spans="6:7">
      <c r="F628" s="12"/>
      <c r="G628" s="12"/>
    </row>
    <row r="629" spans="6:7">
      <c r="F629" s="12"/>
      <c r="G629" s="12"/>
    </row>
    <row r="630" spans="6:7">
      <c r="F630" s="12"/>
      <c r="G630" s="12"/>
    </row>
    <row r="631" spans="6:7">
      <c r="F631" s="12"/>
      <c r="G631" s="12"/>
    </row>
    <row r="632" spans="6:7">
      <c r="F632" s="12"/>
      <c r="G632" s="12"/>
    </row>
    <row r="633" spans="6:7">
      <c r="F633" s="12"/>
      <c r="G633" s="12"/>
    </row>
    <row r="634" spans="6:7">
      <c r="F634" s="12"/>
      <c r="G634" s="12"/>
    </row>
    <row r="635" spans="6:7">
      <c r="F635" s="12"/>
      <c r="G635" s="12"/>
    </row>
    <row r="636" spans="6:7">
      <c r="F636" s="12"/>
      <c r="G636" s="12"/>
    </row>
    <row r="637" spans="6:7">
      <c r="F637" s="12"/>
      <c r="G637" s="12"/>
    </row>
    <row r="638" spans="6:7">
      <c r="F638" s="12"/>
      <c r="G638" s="12"/>
    </row>
    <row r="639" spans="6:7">
      <c r="F639" s="12"/>
      <c r="G639" s="12"/>
    </row>
    <row r="640" spans="6:7">
      <c r="F640" s="12"/>
      <c r="G640" s="12"/>
    </row>
    <row r="641" spans="6:7">
      <c r="F641" s="12"/>
      <c r="G641" s="12"/>
    </row>
    <row r="642" spans="6:7">
      <c r="F642" s="12"/>
      <c r="G642" s="12"/>
    </row>
    <row r="643" spans="6:7">
      <c r="F643" s="12"/>
      <c r="G643" s="12"/>
    </row>
    <row r="644" spans="6:7">
      <c r="F644" s="12"/>
      <c r="G644" s="12"/>
    </row>
    <row r="645" spans="6:7">
      <c r="F645" s="12"/>
      <c r="G645" s="12"/>
    </row>
    <row r="646" spans="6:7">
      <c r="F646" s="12"/>
      <c r="G646" s="12"/>
    </row>
    <row r="647" spans="6:7">
      <c r="F647" s="12"/>
      <c r="G647" s="12"/>
    </row>
    <row r="648" spans="6:7">
      <c r="F648" s="12"/>
      <c r="G648" s="12"/>
    </row>
    <row r="649" spans="6:7">
      <c r="F649" s="12"/>
      <c r="G649" s="12"/>
    </row>
    <row r="650" spans="6:7">
      <c r="F650" s="12"/>
      <c r="G650" s="12"/>
    </row>
    <row r="651" spans="6:7">
      <c r="F651" s="12"/>
      <c r="G651" s="12"/>
    </row>
    <row r="652" spans="6:7">
      <c r="F652" s="12"/>
      <c r="G652" s="12"/>
    </row>
    <row r="653" spans="6:7">
      <c r="F653" s="12"/>
      <c r="G653" s="12"/>
    </row>
    <row r="654" spans="6:7">
      <c r="F654" s="12"/>
      <c r="G654" s="12"/>
    </row>
    <row r="655" spans="6:7">
      <c r="F655" s="12"/>
      <c r="G655" s="12"/>
    </row>
  </sheetData>
  <autoFilter ref="A17:L570"/>
  <mergeCells count="8">
    <mergeCell ref="J15:L15"/>
    <mergeCell ref="J16:L16"/>
    <mergeCell ref="H16:I16"/>
    <mergeCell ref="D15:E15"/>
    <mergeCell ref="F15:G15"/>
    <mergeCell ref="H15:I15"/>
    <mergeCell ref="D16:E16"/>
    <mergeCell ref="F16:G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0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dem7</vt:lpstr>
      <vt:lpstr>'dem7'!educap</vt:lpstr>
      <vt:lpstr>'dem7'!education</vt:lpstr>
      <vt:lpstr>'dem7'!educationrevenue</vt:lpstr>
      <vt:lpstr>'dem7'!edurec1</vt:lpstr>
      <vt:lpstr>'dem7'!edurec3</vt:lpstr>
      <vt:lpstr>'dem7'!Print_Area</vt:lpstr>
      <vt:lpstr>'dem7'!Print_Titles</vt:lpstr>
      <vt:lpstr>'dem7'!pw</vt:lpstr>
      <vt:lpstr>'dem7'!technical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2014-06-16T06:00:00Z</cp:lastPrinted>
  <dcterms:created xsi:type="dcterms:W3CDTF">2004-06-02T16:12:04Z</dcterms:created>
  <dcterms:modified xsi:type="dcterms:W3CDTF">2014-06-16T06:00:02Z</dcterms:modified>
</cp:coreProperties>
</file>