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-180" windowWidth="7005" windowHeight="8085"/>
  </bookViews>
  <sheets>
    <sheet name="Dem1" sheetId="1" r:id="rId1"/>
  </sheets>
  <definedNames>
    <definedName name="__123Graph_D" hidden="1">#REF!</definedName>
    <definedName name="_xlnm._FilterDatabase" localSheetId="0" hidden="1">'Dem1'!$A$19:$L$368</definedName>
    <definedName name="_Regression_Int" localSheetId="0" hidden="1">1</definedName>
    <definedName name="agriculture" localSheetId="0">'Dem1'!$E$13:$G$13</definedName>
    <definedName name="agrirec" localSheetId="0">'Dem1'!#REF!</definedName>
    <definedName name="are" localSheetId="0">'Dem1'!#REF!</definedName>
    <definedName name="ch" localSheetId="0">'Dem1'!$D$282:$L$282</definedName>
    <definedName name="chCap" localSheetId="0">'Dem1'!$D$355:$L$355</definedName>
    <definedName name="chrec" localSheetId="0">'Dem1'!#REF!</definedName>
    <definedName name="fsw" localSheetId="0">'Dem1'!#REF!</definedName>
    <definedName name="fswCap" localSheetId="0">'Dem1'!$D$365:$L$365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'Dem1'!$K$367</definedName>
    <definedName name="oap" localSheetId="0">'Dem1'!$D$342:$L$342</definedName>
    <definedName name="_xlnm.Print_Area" localSheetId="0">'Dem1'!$A$1:$L$368</definedName>
    <definedName name="_xlnm.Print_Titles" localSheetId="0">'Dem1'!$15:$18</definedName>
    <definedName name="revise" localSheetId="0">'Dem1'!#REF!</definedName>
    <definedName name="sss">#REF!</definedName>
    <definedName name="summary" localSheetId="0">'Dem1'!#REF!</definedName>
    <definedName name="swc" localSheetId="0">'Dem1'!$D$324:$L$324</definedName>
    <definedName name="swcrec" localSheetId="0">'Dem1'!#REF!</definedName>
    <definedName name="watercap">#REF!</definedName>
    <definedName name="welfarecap">#REF!</definedName>
    <definedName name="Z_239EE218_578E_4317_BEED_14D5D7089E27_.wvu.Cols" localSheetId="0" hidden="1">'Dem1'!#REF!</definedName>
    <definedName name="Z_239EE218_578E_4317_BEED_14D5D7089E27_.wvu.FilterData" localSheetId="0" hidden="1">'Dem1'!$A$1:$L$368</definedName>
    <definedName name="Z_239EE218_578E_4317_BEED_14D5D7089E27_.wvu.PrintArea" localSheetId="0" hidden="1">'Dem1'!$A$1:$L$368</definedName>
    <definedName name="Z_239EE218_578E_4317_BEED_14D5D7089E27_.wvu.PrintTitles" localSheetId="0" hidden="1">'Dem1'!$15:$18</definedName>
    <definedName name="Z_302A3EA3_AE96_11D5_A646_0050BA3D7AFD_.wvu.Cols" localSheetId="0" hidden="1">'Dem1'!#REF!</definedName>
    <definedName name="Z_302A3EA3_AE96_11D5_A646_0050BA3D7AFD_.wvu.FilterData" localSheetId="0" hidden="1">'Dem1'!$A$1:$L$368</definedName>
    <definedName name="Z_302A3EA3_AE96_11D5_A646_0050BA3D7AFD_.wvu.PrintArea" localSheetId="0" hidden="1">'Dem1'!$A$1:$L$368</definedName>
    <definedName name="Z_302A3EA3_AE96_11D5_A646_0050BA3D7AFD_.wvu.PrintTitles" localSheetId="0" hidden="1">'Dem1'!$15:$18</definedName>
    <definedName name="Z_36DBA021_0ECB_11D4_8064_004005726899_.wvu.Cols" localSheetId="0" hidden="1">'Dem1'!#REF!</definedName>
    <definedName name="Z_36DBA021_0ECB_11D4_8064_004005726899_.wvu.FilterData" localSheetId="0" hidden="1">'Dem1'!$A$1:$L$61</definedName>
    <definedName name="Z_36DBA021_0ECB_11D4_8064_004005726899_.wvu.PrintArea" localSheetId="0" hidden="1">'Dem1'!$A$1:$L$367</definedName>
    <definedName name="Z_36DBA021_0ECB_11D4_8064_004005726899_.wvu.PrintTitles" localSheetId="0" hidden="1">'Dem1'!$15:$18</definedName>
    <definedName name="Z_75B5A34A_8DB6_4ACF_8A68_12B713FB009F_.wvu.FilterData" localSheetId="0" hidden="1">'Dem1'!$A$19:$L$368</definedName>
    <definedName name="Z_75B5A34A_8DB6_4ACF_8A68_12B713FB009F_.wvu.PrintArea" localSheetId="0" hidden="1">'Dem1'!$A$1:$L$368</definedName>
    <definedName name="Z_75B5A34A_8DB6_4ACF_8A68_12B713FB009F_.wvu.PrintTitles" localSheetId="0" hidden="1">'Dem1'!$15:$18</definedName>
    <definedName name="Z_75B5A34A_8DB6_4ACF_8A68_12B713FB009F_.wvu.Rows" localSheetId="0" hidden="1">'Dem1'!$6:$6</definedName>
    <definedName name="Z_79D66C3F_CEA6_411B_84FD_B5529291B20A_.wvu.FilterData" localSheetId="0" hidden="1">'Dem1'!$A$19:$L$368</definedName>
    <definedName name="Z_79D66C3F_CEA6_411B_84FD_B5529291B20A_.wvu.PrintArea" localSheetId="0" hidden="1">'Dem1'!$A$1:$L$368</definedName>
    <definedName name="Z_79D66C3F_CEA6_411B_84FD_B5529291B20A_.wvu.PrintTitles" localSheetId="0" hidden="1">'Dem1'!$15:$18</definedName>
    <definedName name="Z_79D66C3F_CEA6_411B_84FD_B5529291B20A_.wvu.Rows" localSheetId="0" hidden="1">'Dem1'!$6:$6</definedName>
    <definedName name="Z_93EBE921_AE91_11D5_8685_004005726899_.wvu.Cols" localSheetId="0" hidden="1">'Dem1'!#REF!</definedName>
    <definedName name="Z_93EBE921_AE91_11D5_8685_004005726899_.wvu.FilterData" localSheetId="0" hidden="1">'Dem1'!$A$1:$L$61</definedName>
    <definedName name="Z_93EBE921_AE91_11D5_8685_004005726899_.wvu.PrintArea" localSheetId="0" hidden="1">'Dem1'!$A$1:$L$367</definedName>
    <definedName name="Z_93EBE921_AE91_11D5_8685_004005726899_.wvu.PrintTitles" localSheetId="0" hidden="1">'Dem1'!$15:$18</definedName>
    <definedName name="Z_94DA79C1_0FDE_11D5_9579_000021DAEEA2_.wvu.Cols" localSheetId="0" hidden="1">'Dem1'!#REF!</definedName>
    <definedName name="Z_94DA79C1_0FDE_11D5_9579_000021DAEEA2_.wvu.FilterData" localSheetId="0" hidden="1">'Dem1'!$C$20:$C$368</definedName>
    <definedName name="Z_94DA79C1_0FDE_11D5_9579_000021DAEEA2_.wvu.PrintArea" localSheetId="0" hidden="1">'Dem1'!$A$1:$L$367</definedName>
    <definedName name="Z_94DA79C1_0FDE_11D5_9579_000021DAEEA2_.wvu.PrintTitles" localSheetId="0" hidden="1">'Dem1'!$15:$18</definedName>
    <definedName name="Z_9F78B5A8_3734_4B3A_B983_D77210D9CF3A_.wvu.FilterData" localSheetId="0" hidden="1">'Dem1'!$A$19:$L$368</definedName>
    <definedName name="Z_9F78B5A8_3734_4B3A_B983_D77210D9CF3A_.wvu.PrintArea" localSheetId="0" hidden="1">'Dem1'!$A$1:$L$368</definedName>
    <definedName name="Z_9F78B5A8_3734_4B3A_B983_D77210D9CF3A_.wvu.PrintTitles" localSheetId="0" hidden="1">'Dem1'!$15:$18</definedName>
    <definedName name="Z_A70C513C_E676_47CF_B612_167A15FE912E_.wvu.FilterData" localSheetId="0" hidden="1">'Dem1'!$A$19:$L$368</definedName>
    <definedName name="Z_A70C513C_E676_47CF_B612_167A15FE912E_.wvu.PrintArea" localSheetId="0" hidden="1">'Dem1'!$A$1:$L$368</definedName>
    <definedName name="Z_A70C513C_E676_47CF_B612_167A15FE912E_.wvu.PrintTitles" localSheetId="0" hidden="1">'Dem1'!$15:$18</definedName>
    <definedName name="Z_A70C513C_E676_47CF_B612_167A15FE912E_.wvu.Rows" localSheetId="0" hidden="1">'Dem1'!$6:$6</definedName>
    <definedName name="Z_AFA347F0_C6A1_4A1F_BA38_B37FC71D710E_.wvu.FilterData" localSheetId="0" hidden="1">'Dem1'!$A$19:$L$368</definedName>
    <definedName name="Z_AFA347F0_C6A1_4A1F_BA38_B37FC71D710E_.wvu.PrintArea" localSheetId="0" hidden="1">'Dem1'!$A$1:$L$368</definedName>
    <definedName name="Z_AFA347F0_C6A1_4A1F_BA38_B37FC71D710E_.wvu.PrintTitles" localSheetId="0" hidden="1">'Dem1'!$15:$18</definedName>
    <definedName name="Z_AFA347F0_C6A1_4A1F_BA38_B37FC71D710E_.wvu.Rows" localSheetId="0" hidden="1">'Dem1'!$6:$6</definedName>
    <definedName name="Z_B4CB0970_161F_11D5_8064_004005726899_.wvu.FilterData" localSheetId="0" hidden="1">'Dem1'!$A$1:$L$61</definedName>
    <definedName name="Z_B4CB0987_161F_11D5_8064_004005726899_.wvu.FilterData" localSheetId="0" hidden="1">'Dem1'!$A$1:$L$61</definedName>
    <definedName name="Z_B4CB098E_161F_11D5_8064_004005726899_.wvu.FilterData" localSheetId="0" hidden="1">'Dem1'!$A$1:$L$61</definedName>
    <definedName name="Z_B4CB0997_161F_11D5_8064_004005726899_.wvu.FilterData" localSheetId="0" hidden="1">'Dem1'!$A$1:$L$61</definedName>
    <definedName name="Z_C53E5991_D6D8_4CAE_B4BC_940BDEA5DDD8_.wvu.FilterData" localSheetId="0" hidden="1">'Dem1'!$A$19:$L$368</definedName>
    <definedName name="Z_C53E5991_D6D8_4CAE_B4BC_940BDEA5DDD8_.wvu.PrintArea" localSheetId="0" hidden="1">'Dem1'!$A$1:$L$368</definedName>
    <definedName name="Z_C53E5991_D6D8_4CAE_B4BC_940BDEA5DDD8_.wvu.PrintTitles" localSheetId="0" hidden="1">'Dem1'!$15:$18</definedName>
    <definedName name="Z_C868F8C3_16D7_11D5_A68D_81D6213F5331_.wvu.Cols" localSheetId="0" hidden="1">'Dem1'!#REF!</definedName>
    <definedName name="Z_C868F8C3_16D7_11D5_A68D_81D6213F5331_.wvu.FilterData" localSheetId="0" hidden="1">'Dem1'!$A$1:$L$61</definedName>
    <definedName name="Z_C868F8C3_16D7_11D5_A68D_81D6213F5331_.wvu.PrintArea" localSheetId="0" hidden="1">'Dem1'!$A$1:$L$367</definedName>
    <definedName name="Z_C868F8C3_16D7_11D5_A68D_81D6213F5331_.wvu.PrintTitles" localSheetId="0" hidden="1">'Dem1'!$15:$18</definedName>
    <definedName name="Z_D54C9B96_E403_11D5_96BD_004005726899_.wvu.FilterData" localSheetId="0" hidden="1">'Dem1'!$A$1:$L$61</definedName>
    <definedName name="Z_D696C36C_B04F_4EC7_8D98_CAB0ECD67E1B_.wvu.FilterData" localSheetId="0" hidden="1">'Dem1'!$A$19:$L$368</definedName>
    <definedName name="Z_D696C36C_B04F_4EC7_8D98_CAB0ECD67E1B_.wvu.PrintArea" localSheetId="0" hidden="1">'Dem1'!$A$1:$L$368</definedName>
    <definedName name="Z_D696C36C_B04F_4EC7_8D98_CAB0ECD67E1B_.wvu.PrintTitles" localSheetId="0" hidden="1">'Dem1'!$15:$18</definedName>
    <definedName name="Z_D696C36C_B04F_4EC7_8D98_CAB0ECD67E1B_.wvu.Rows" localSheetId="0" hidden="1">'Dem1'!$6:$6</definedName>
    <definedName name="Z_DE3727A6_DA2F_4D46_8AA0_0235ACDE6AFB_.wvu.FilterData" localSheetId="0" hidden="1">'Dem1'!$A$19:$L$368</definedName>
    <definedName name="Z_DE3727A6_DA2F_4D46_8AA0_0235ACDE6AFB_.wvu.PrintArea" localSheetId="0" hidden="1">'Dem1'!$A$1:$L$368</definedName>
    <definedName name="Z_DE3727A6_DA2F_4D46_8AA0_0235ACDE6AFB_.wvu.PrintTitles" localSheetId="0" hidden="1">'Dem1'!$15:$18</definedName>
    <definedName name="Z_E5DF37BD_125C_11D5_8DC4_D0F5D88B3549_.wvu.Cols" localSheetId="0" hidden="1">'Dem1'!#REF!</definedName>
    <definedName name="Z_E5DF37BD_125C_11D5_8DC4_D0F5D88B3549_.wvu.FilterData" localSheetId="0" hidden="1">'Dem1'!$A$1:$L$61</definedName>
    <definedName name="Z_E5DF37BD_125C_11D5_8DC4_D0F5D88B3549_.wvu.PrintArea" localSheetId="0" hidden="1">'Dem1'!$A$1:$L$367</definedName>
    <definedName name="Z_E5DF37BD_125C_11D5_8DC4_D0F5D88B3549_.wvu.PrintTitles" localSheetId="0" hidden="1">'Dem1'!$15:$18</definedName>
    <definedName name="Z_F1215AA8_B223_4341_85DA_07CDA54E4815_.wvu.FilterData" localSheetId="0" hidden="1">'Dem1'!$A$19:$L$368</definedName>
    <definedName name="Z_F1215AA8_B223_4341_85DA_07CDA54E4815_.wvu.PrintArea" localSheetId="0" hidden="1">'Dem1'!$A$1:$L$368</definedName>
    <definedName name="Z_F1215AA8_B223_4341_85DA_07CDA54E4815_.wvu.PrintTitles" localSheetId="0" hidden="1">'Dem1'!$15:$18</definedName>
    <definedName name="Z_F1215AA8_B223_4341_85DA_07CDA54E4815_.wvu.Rows" localSheetId="0" hidden="1">'Dem1'!$6:$6</definedName>
    <definedName name="Z_F8ADACC1_164E_11D6_B603_000021DAEEA2_.wvu.Cols" localSheetId="0" hidden="1">'Dem1'!#REF!</definedName>
    <definedName name="Z_F8ADACC1_164E_11D6_B603_000021DAEEA2_.wvu.FilterData" localSheetId="0" hidden="1">'Dem1'!$A$1:$L$61</definedName>
    <definedName name="Z_F8ADACC1_164E_11D6_B603_000021DAEEA2_.wvu.PrintTitles" localSheetId="0" hidden="1">'Dem1'!$15:$18</definedName>
  </definedNames>
  <calcPr calcId="125725"/>
  <customWorkbookViews>
    <customWorkbookView name="Administrator - Personal View" guid="{9F78B5A8-3734-4B3A-B983-D77210D9CF3A}" mergeInterval="0" personalView="1" maximized="1" windowWidth="1020" windowHeight="618" activeSheetId="1"/>
    <customWorkbookView name="swagat - Personal View" guid="{D696C36C-B04F-4EC7-8D98-CAB0ECD67E1B}" mergeInterval="0" personalView="1" maximized="1" xWindow="1" yWindow="1" windowWidth="1366" windowHeight="496" activeSheetId="1"/>
    <customWorkbookView name="damber - Personal View" guid="{75B5A34A-8DB6-4ACF-8A68-12B713FB009F}" mergeInterval="0" personalView="1" maximized="1" xWindow="4" yWindow="34" windowWidth="455" windowHeight="502" activeSheetId="1"/>
    <customWorkbookView name="Mahendra - Personal View" guid="{79D66C3F-CEA6-411B-84FD-B5529291B20A}" mergeInterval="0" personalView="1" maximized="1" xWindow="1" yWindow="1" windowWidth="1362" windowHeight="538" activeSheetId="1"/>
    <customWorkbookView name="aruni - Personal View" guid="{C53E5991-D6D8-4CAE-B4BC-940BDEA5DDD8}" mergeInterval="0" personalView="1" maximized="1" windowWidth="1276" windowHeight="495" activeSheetId="1"/>
    <customWorkbookView name="PC - Personal View" guid="{DE3727A6-DA2F-4D46-8AA0-0235ACDE6AFB}" mergeInterval="0" personalView="1" maximized="1" xWindow="1" yWindow="1" windowWidth="1152" windowHeight="597" activeSheetId="1"/>
    <customWorkbookView name="Manisha - Personal View" guid="{A70C513C-E676-47CF-B612-167A15FE912E}" mergeInterval="0" personalView="1" maximized="1" xWindow="1" yWindow="1" windowWidth="1024" windowHeight="506" activeSheetId="1"/>
    <customWorkbookView name="Arpana - Personal View" guid="{AFA347F0-C6A1-4A1F-BA38-B37FC71D710E}" mergeInterval="0" personalView="1" maximized="1" xWindow="1" yWindow="1" windowWidth="1440" windowHeight="628" activeSheetId="1"/>
    <customWorkbookView name="sonam - Personal View" guid="{F1215AA8-B223-4341-85DA-07CDA54E4815}" mergeInterval="0" personalView="1" maximized="1" xWindow="1" yWindow="1" windowWidth="1280" windowHeight="503" activeSheetId="1"/>
  </customWorkbookViews>
</workbook>
</file>

<file path=xl/calcChain.xml><?xml version="1.0" encoding="utf-8"?>
<calcChain xmlns="http://schemas.openxmlformats.org/spreadsheetml/2006/main">
  <c r="J188" i="1"/>
  <c r="L361"/>
  <c r="L352"/>
  <c r="L351"/>
  <c r="L350"/>
  <c r="L337"/>
  <c r="L334"/>
  <c r="L330"/>
  <c r="L320"/>
  <c r="L319"/>
  <c r="L318"/>
  <c r="L317"/>
  <c r="L313"/>
  <c r="L312"/>
  <c r="L311"/>
  <c r="L310"/>
  <c r="L306"/>
  <c r="L305"/>
  <c r="L304"/>
  <c r="L303"/>
  <c r="L302"/>
  <c r="L298"/>
  <c r="L297"/>
  <c r="L296"/>
  <c r="L295"/>
  <c r="L291"/>
  <c r="L290"/>
  <c r="L289"/>
  <c r="L288"/>
  <c r="L279"/>
  <c r="L278"/>
  <c r="L273"/>
  <c r="L270"/>
  <c r="L265"/>
  <c r="L261"/>
  <c r="L260"/>
  <c r="L259"/>
  <c r="L252"/>
  <c r="L248"/>
  <c r="L244"/>
  <c r="L237"/>
  <c r="L236"/>
  <c r="L235"/>
  <c r="L234"/>
  <c r="L233"/>
  <c r="L232"/>
  <c r="L231"/>
  <c r="L230"/>
  <c r="L229"/>
  <c r="L224"/>
  <c r="L223"/>
  <c r="L222"/>
  <c r="L218"/>
  <c r="L217"/>
  <c r="L213"/>
  <c r="L212"/>
  <c r="L211"/>
  <c r="L207"/>
  <c r="L206"/>
  <c r="L205"/>
  <c r="L201"/>
  <c r="L200"/>
  <c r="L199"/>
  <c r="L196"/>
  <c r="L189"/>
  <c r="L187"/>
  <c r="L186"/>
  <c r="L185"/>
  <c r="L184"/>
  <c r="L183"/>
  <c r="L178"/>
  <c r="L174"/>
  <c r="L173"/>
  <c r="L169"/>
  <c r="L168"/>
  <c r="L164"/>
  <c r="L163"/>
  <c r="L159"/>
  <c r="L158"/>
  <c r="L154"/>
  <c r="L153"/>
  <c r="L152"/>
  <c r="L151"/>
  <c r="L143"/>
  <c r="L139"/>
  <c r="L135"/>
  <c r="L131"/>
  <c r="L127"/>
  <c r="L126"/>
  <c r="L125"/>
  <c r="L124"/>
  <c r="L116"/>
  <c r="L115"/>
  <c r="L114"/>
  <c r="L113"/>
  <c r="L109"/>
  <c r="L108"/>
  <c r="L107"/>
  <c r="L106"/>
  <c r="L102"/>
  <c r="L101"/>
  <c r="L100"/>
  <c r="L99"/>
  <c r="L95"/>
  <c r="L94"/>
  <c r="L93"/>
  <c r="L92"/>
  <c r="L87"/>
  <c r="L86"/>
  <c r="L85"/>
  <c r="L83"/>
  <c r="L82"/>
  <c r="L75"/>
  <c r="L74"/>
  <c r="L73"/>
  <c r="L69"/>
  <c r="L65"/>
  <c r="L58"/>
  <c r="L57"/>
  <c r="L56"/>
  <c r="L55"/>
  <c r="L51"/>
  <c r="L50"/>
  <c r="L49"/>
  <c r="L44"/>
  <c r="L43"/>
  <c r="L42"/>
  <c r="L37"/>
  <c r="L36"/>
  <c r="L35"/>
  <c r="L34"/>
  <c r="L30"/>
  <c r="L29"/>
  <c r="L28"/>
  <c r="L25"/>
  <c r="E190" l="1"/>
  <c r="F190"/>
  <c r="G190"/>
  <c r="H190"/>
  <c r="I190"/>
  <c r="K190"/>
  <c r="D190"/>
  <c r="E238"/>
  <c r="F238"/>
  <c r="G238"/>
  <c r="H238"/>
  <c r="I238"/>
  <c r="J238"/>
  <c r="K238"/>
  <c r="D238"/>
  <c r="J190" l="1"/>
  <c r="L188"/>
  <c r="L26"/>
  <c r="L27"/>
  <c r="K197"/>
  <c r="L197" s="1"/>
  <c r="K84"/>
  <c r="L84" s="1"/>
  <c r="K88"/>
  <c r="L88" s="1"/>
  <c r="K198"/>
  <c r="L198" s="1"/>
  <c r="K48" l="1"/>
  <c r="L48" s="1"/>
  <c r="K41"/>
  <c r="L41" s="1"/>
  <c r="K362" l="1"/>
  <c r="K353"/>
  <c r="K354" s="1"/>
  <c r="K355" s="1"/>
  <c r="K338"/>
  <c r="K339" s="1"/>
  <c r="K331"/>
  <c r="K321"/>
  <c r="K314"/>
  <c r="K307"/>
  <c r="K299"/>
  <c r="K292"/>
  <c r="K280"/>
  <c r="K274"/>
  <c r="K266"/>
  <c r="K262"/>
  <c r="K253"/>
  <c r="K249"/>
  <c r="K245"/>
  <c r="K225"/>
  <c r="K219"/>
  <c r="K214"/>
  <c r="K208"/>
  <c r="K202"/>
  <c r="K179"/>
  <c r="K175"/>
  <c r="K170"/>
  <c r="K165"/>
  <c r="K160"/>
  <c r="K155"/>
  <c r="K144"/>
  <c r="K140"/>
  <c r="K136"/>
  <c r="K132"/>
  <c r="K128"/>
  <c r="K117"/>
  <c r="K110"/>
  <c r="K103"/>
  <c r="K96"/>
  <c r="K89"/>
  <c r="K76"/>
  <c r="K70"/>
  <c r="K66"/>
  <c r="K59"/>
  <c r="K52"/>
  <c r="K45"/>
  <c r="K38"/>
  <c r="K31"/>
  <c r="I362"/>
  <c r="H362"/>
  <c r="G362"/>
  <c r="F362"/>
  <c r="E362"/>
  <c r="D362"/>
  <c r="I353"/>
  <c r="I354" s="1"/>
  <c r="I355" s="1"/>
  <c r="H353"/>
  <c r="H354" s="1"/>
  <c r="H355" s="1"/>
  <c r="G353"/>
  <c r="G354" s="1"/>
  <c r="G355" s="1"/>
  <c r="F353"/>
  <c r="F354" s="1"/>
  <c r="F355" s="1"/>
  <c r="E353"/>
  <c r="E354" s="1"/>
  <c r="E355" s="1"/>
  <c r="D353"/>
  <c r="D354" s="1"/>
  <c r="D355" s="1"/>
  <c r="I338"/>
  <c r="I339" s="1"/>
  <c r="H338"/>
  <c r="H339" s="1"/>
  <c r="G338"/>
  <c r="G339" s="1"/>
  <c r="F338"/>
  <c r="F339" s="1"/>
  <c r="E338"/>
  <c r="E339" s="1"/>
  <c r="D338"/>
  <c r="D339" s="1"/>
  <c r="I331"/>
  <c r="H331"/>
  <c r="G331"/>
  <c r="F331"/>
  <c r="E331"/>
  <c r="D331"/>
  <c r="I321"/>
  <c r="H321"/>
  <c r="G321"/>
  <c r="F321"/>
  <c r="E321"/>
  <c r="D321"/>
  <c r="I314"/>
  <c r="H314"/>
  <c r="G314"/>
  <c r="F314"/>
  <c r="E314"/>
  <c r="D314"/>
  <c r="I307"/>
  <c r="H307"/>
  <c r="G307"/>
  <c r="F307"/>
  <c r="E307"/>
  <c r="D307"/>
  <c r="I299"/>
  <c r="H299"/>
  <c r="G299"/>
  <c r="F299"/>
  <c r="E299"/>
  <c r="D299"/>
  <c r="I292"/>
  <c r="H292"/>
  <c r="G292"/>
  <c r="F292"/>
  <c r="E292"/>
  <c r="D292"/>
  <c r="I280"/>
  <c r="H280"/>
  <c r="G280"/>
  <c r="F280"/>
  <c r="E280"/>
  <c r="D280"/>
  <c r="I274"/>
  <c r="H274"/>
  <c r="G274"/>
  <c r="F274"/>
  <c r="E274"/>
  <c r="D274"/>
  <c r="I266"/>
  <c r="H266"/>
  <c r="G266"/>
  <c r="F266"/>
  <c r="E266"/>
  <c r="D266"/>
  <c r="I262"/>
  <c r="H262"/>
  <c r="G262"/>
  <c r="F262"/>
  <c r="E262"/>
  <c r="D262"/>
  <c r="I253"/>
  <c r="H253"/>
  <c r="G253"/>
  <c r="F253"/>
  <c r="E253"/>
  <c r="D253"/>
  <c r="I249"/>
  <c r="H249"/>
  <c r="G249"/>
  <c r="F249"/>
  <c r="E249"/>
  <c r="D249"/>
  <c r="I245"/>
  <c r="H245"/>
  <c r="G245"/>
  <c r="F245"/>
  <c r="E245"/>
  <c r="D245"/>
  <c r="I225"/>
  <c r="H225"/>
  <c r="G225"/>
  <c r="F225"/>
  <c r="E225"/>
  <c r="D225"/>
  <c r="I219"/>
  <c r="H219"/>
  <c r="G219"/>
  <c r="F219"/>
  <c r="E219"/>
  <c r="D219"/>
  <c r="I214"/>
  <c r="H214"/>
  <c r="G214"/>
  <c r="F214"/>
  <c r="E214"/>
  <c r="D214"/>
  <c r="I208"/>
  <c r="H208"/>
  <c r="G208"/>
  <c r="F208"/>
  <c r="E208"/>
  <c r="D208"/>
  <c r="I202"/>
  <c r="H202"/>
  <c r="G202"/>
  <c r="F202"/>
  <c r="E202"/>
  <c r="D202"/>
  <c r="I179"/>
  <c r="H179"/>
  <c r="G179"/>
  <c r="F179"/>
  <c r="E179"/>
  <c r="D179"/>
  <c r="I175"/>
  <c r="H175"/>
  <c r="G175"/>
  <c r="F175"/>
  <c r="E175"/>
  <c r="D175"/>
  <c r="I170"/>
  <c r="H170"/>
  <c r="G170"/>
  <c r="F170"/>
  <c r="E170"/>
  <c r="D170"/>
  <c r="I165"/>
  <c r="H165"/>
  <c r="G165"/>
  <c r="F165"/>
  <c r="E165"/>
  <c r="D165"/>
  <c r="I160"/>
  <c r="H160"/>
  <c r="G160"/>
  <c r="F160"/>
  <c r="E160"/>
  <c r="D160"/>
  <c r="I155"/>
  <c r="H155"/>
  <c r="G155"/>
  <c r="F155"/>
  <c r="E155"/>
  <c r="D155"/>
  <c r="I144"/>
  <c r="H144"/>
  <c r="G144"/>
  <c r="F144"/>
  <c r="E144"/>
  <c r="D144"/>
  <c r="I140"/>
  <c r="H140"/>
  <c r="G140"/>
  <c r="F140"/>
  <c r="E140"/>
  <c r="D140"/>
  <c r="I136"/>
  <c r="H136"/>
  <c r="G136"/>
  <c r="F136"/>
  <c r="E136"/>
  <c r="D136"/>
  <c r="I132"/>
  <c r="H132"/>
  <c r="G132"/>
  <c r="F132"/>
  <c r="E132"/>
  <c r="D132"/>
  <c r="I128"/>
  <c r="H128"/>
  <c r="G128"/>
  <c r="F128"/>
  <c r="E128"/>
  <c r="D128"/>
  <c r="I117"/>
  <c r="H117"/>
  <c r="G117"/>
  <c r="F117"/>
  <c r="E117"/>
  <c r="D117"/>
  <c r="I110"/>
  <c r="H110"/>
  <c r="G110"/>
  <c r="F110"/>
  <c r="E110"/>
  <c r="D110"/>
  <c r="I103"/>
  <c r="H103"/>
  <c r="G103"/>
  <c r="F103"/>
  <c r="E103"/>
  <c r="D103"/>
  <c r="I96"/>
  <c r="H96"/>
  <c r="G96"/>
  <c r="F96"/>
  <c r="E96"/>
  <c r="D96"/>
  <c r="I89"/>
  <c r="H89"/>
  <c r="G89"/>
  <c r="F89"/>
  <c r="E89"/>
  <c r="D89"/>
  <c r="I76"/>
  <c r="H76"/>
  <c r="G76"/>
  <c r="F76"/>
  <c r="E76"/>
  <c r="D76"/>
  <c r="I70"/>
  <c r="H70"/>
  <c r="G70"/>
  <c r="F70"/>
  <c r="E70"/>
  <c r="D70"/>
  <c r="I66"/>
  <c r="H66"/>
  <c r="G66"/>
  <c r="F66"/>
  <c r="E66"/>
  <c r="D66"/>
  <c r="I59"/>
  <c r="H59"/>
  <c r="G59"/>
  <c r="F59"/>
  <c r="E59"/>
  <c r="D59"/>
  <c r="I52"/>
  <c r="H52"/>
  <c r="G52"/>
  <c r="F52"/>
  <c r="E52"/>
  <c r="D52"/>
  <c r="I45"/>
  <c r="H45"/>
  <c r="G45"/>
  <c r="F45"/>
  <c r="E45"/>
  <c r="D45"/>
  <c r="I38"/>
  <c r="H38"/>
  <c r="G38"/>
  <c r="F38"/>
  <c r="E38"/>
  <c r="D38"/>
  <c r="I31"/>
  <c r="H31"/>
  <c r="G31"/>
  <c r="F31"/>
  <c r="E31"/>
  <c r="D31"/>
  <c r="E363" l="1"/>
  <c r="E364" s="1"/>
  <c r="E365" s="1"/>
  <c r="E366" s="1"/>
  <c r="G363"/>
  <c r="G364" s="1"/>
  <c r="G365" s="1"/>
  <c r="G366" s="1"/>
  <c r="I363"/>
  <c r="I364" s="1"/>
  <c r="I365" s="1"/>
  <c r="I366" s="1"/>
  <c r="D363"/>
  <c r="D364" s="1"/>
  <c r="D365" s="1"/>
  <c r="D366" s="1"/>
  <c r="F363"/>
  <c r="F364" s="1"/>
  <c r="F365" s="1"/>
  <c r="F366" s="1"/>
  <c r="H363"/>
  <c r="H364" s="1"/>
  <c r="H365" s="1"/>
  <c r="H366" s="1"/>
  <c r="K363"/>
  <c r="K364" s="1"/>
  <c r="K365" s="1"/>
  <c r="K366" s="1"/>
  <c r="D340"/>
  <c r="F340"/>
  <c r="H340"/>
  <c r="E340"/>
  <c r="G340"/>
  <c r="I340"/>
  <c r="K340"/>
  <c r="I77"/>
  <c r="I254"/>
  <c r="I255" s="1"/>
  <c r="G267"/>
  <c r="K77"/>
  <c r="F267"/>
  <c r="H77"/>
  <c r="F77"/>
  <c r="H267"/>
  <c r="G77"/>
  <c r="I267"/>
  <c r="K267"/>
  <c r="K281"/>
  <c r="F60"/>
  <c r="F61" s="1"/>
  <c r="H60"/>
  <c r="H61" s="1"/>
  <c r="F118"/>
  <c r="F119" s="1"/>
  <c r="H118"/>
  <c r="H119" s="1"/>
  <c r="F145"/>
  <c r="F146" s="1"/>
  <c r="H145"/>
  <c r="H146" s="1"/>
  <c r="F180"/>
  <c r="F191" s="1"/>
  <c r="H180"/>
  <c r="H191" s="1"/>
  <c r="F226"/>
  <c r="F239" s="1"/>
  <c r="H226"/>
  <c r="H239" s="1"/>
  <c r="F254"/>
  <c r="F255" s="1"/>
  <c r="H254"/>
  <c r="H255" s="1"/>
  <c r="F281"/>
  <c r="H281"/>
  <c r="F322"/>
  <c r="F323" s="1"/>
  <c r="F324" s="1"/>
  <c r="H322"/>
  <c r="H323" s="1"/>
  <c r="H324" s="1"/>
  <c r="G60"/>
  <c r="G61" s="1"/>
  <c r="I60"/>
  <c r="I61" s="1"/>
  <c r="G118"/>
  <c r="G119" s="1"/>
  <c r="I118"/>
  <c r="I119" s="1"/>
  <c r="G145"/>
  <c r="G146" s="1"/>
  <c r="I145"/>
  <c r="I146" s="1"/>
  <c r="G180"/>
  <c r="G191" s="1"/>
  <c r="I180"/>
  <c r="I191" s="1"/>
  <c r="G226"/>
  <c r="G239" s="1"/>
  <c r="I226"/>
  <c r="I239" s="1"/>
  <c r="E254"/>
  <c r="E255" s="1"/>
  <c r="G254"/>
  <c r="G255" s="1"/>
  <c r="G281"/>
  <c r="I281"/>
  <c r="G322"/>
  <c r="G323" s="1"/>
  <c r="G324" s="1"/>
  <c r="I322"/>
  <c r="I323" s="1"/>
  <c r="I324" s="1"/>
  <c r="E281"/>
  <c r="D267"/>
  <c r="K254"/>
  <c r="K255" s="1"/>
  <c r="K322"/>
  <c r="K323" s="1"/>
  <c r="K324" s="1"/>
  <c r="K226"/>
  <c r="K239" s="1"/>
  <c r="K180"/>
  <c r="K191" s="1"/>
  <c r="K145"/>
  <c r="K146" s="1"/>
  <c r="K118"/>
  <c r="K119" s="1"/>
  <c r="K60"/>
  <c r="K61" s="1"/>
  <c r="D322"/>
  <c r="D323" s="1"/>
  <c r="D324" s="1"/>
  <c r="E77"/>
  <c r="D145"/>
  <c r="D146" s="1"/>
  <c r="D180"/>
  <c r="D191" s="1"/>
  <c r="D226"/>
  <c r="D239" s="1"/>
  <c r="D281"/>
  <c r="E145"/>
  <c r="E146" s="1"/>
  <c r="E267"/>
  <c r="D118"/>
  <c r="D119" s="1"/>
  <c r="D254"/>
  <c r="D255" s="1"/>
  <c r="D77"/>
  <c r="D60"/>
  <c r="D61" s="1"/>
  <c r="E322"/>
  <c r="E323" s="1"/>
  <c r="E324" s="1"/>
  <c r="E226"/>
  <c r="E239" s="1"/>
  <c r="E180"/>
  <c r="E191" s="1"/>
  <c r="E118"/>
  <c r="E119" s="1"/>
  <c r="E60"/>
  <c r="E61" s="1"/>
  <c r="L362"/>
  <c r="L363" s="1"/>
  <c r="J76"/>
  <c r="J362"/>
  <c r="J363" s="1"/>
  <c r="L190" l="1"/>
  <c r="L238"/>
  <c r="I342"/>
  <c r="I341"/>
  <c r="E342"/>
  <c r="E341"/>
  <c r="F342"/>
  <c r="F341"/>
  <c r="K341"/>
  <c r="K342"/>
  <c r="G342"/>
  <c r="G341"/>
  <c r="H342"/>
  <c r="H341"/>
  <c r="D341"/>
  <c r="D342"/>
  <c r="G282"/>
  <c r="H282"/>
  <c r="I282"/>
  <c r="F282"/>
  <c r="K282"/>
  <c r="D282"/>
  <c r="E282"/>
  <c r="L331"/>
  <c r="J331"/>
  <c r="G343" l="1"/>
  <c r="G367" s="1"/>
  <c r="I343"/>
  <c r="I367" s="1"/>
  <c r="H343"/>
  <c r="H367" s="1"/>
  <c r="E343"/>
  <c r="E367" s="1"/>
  <c r="F343"/>
  <c r="F367" s="1"/>
  <c r="D343"/>
  <c r="D367" s="1"/>
  <c r="K343"/>
  <c r="K367" s="1"/>
  <c r="L76"/>
  <c r="J353"/>
  <c r="J354" s="1"/>
  <c r="J355" s="1"/>
  <c r="J31"/>
  <c r="J38"/>
  <c r="J45"/>
  <c r="J52"/>
  <c r="J59"/>
  <c r="L66"/>
  <c r="J66"/>
  <c r="J70"/>
  <c r="J89"/>
  <c r="J96"/>
  <c r="J103"/>
  <c r="J110"/>
  <c r="J117"/>
  <c r="J128"/>
  <c r="L132"/>
  <c r="J132"/>
  <c r="L136"/>
  <c r="J136"/>
  <c r="L140"/>
  <c r="J140"/>
  <c r="L144"/>
  <c r="J144"/>
  <c r="J155"/>
  <c r="J160"/>
  <c r="J165"/>
  <c r="J170"/>
  <c r="J175"/>
  <c r="J179"/>
  <c r="J202"/>
  <c r="J208"/>
  <c r="J214"/>
  <c r="J219"/>
  <c r="J225"/>
  <c r="L245"/>
  <c r="J245"/>
  <c r="L249"/>
  <c r="J249"/>
  <c r="L253"/>
  <c r="J253"/>
  <c r="J262"/>
  <c r="L266"/>
  <c r="J266"/>
  <c r="L274"/>
  <c r="J274"/>
  <c r="J280"/>
  <c r="J292"/>
  <c r="J299"/>
  <c r="J307"/>
  <c r="J314"/>
  <c r="J321"/>
  <c r="L338"/>
  <c r="L339" s="1"/>
  <c r="J338"/>
  <c r="J339" s="1"/>
  <c r="L364"/>
  <c r="L365" s="1"/>
  <c r="J364"/>
  <c r="J365" s="1"/>
  <c r="J340" l="1"/>
  <c r="J281"/>
  <c r="J180"/>
  <c r="J191" s="1"/>
  <c r="J77"/>
  <c r="L179"/>
  <c r="J145"/>
  <c r="J146" s="1"/>
  <c r="L155"/>
  <c r="J322"/>
  <c r="J323" s="1"/>
  <c r="J324" s="1"/>
  <c r="L225"/>
  <c r="L299"/>
  <c r="L219"/>
  <c r="L353"/>
  <c r="L354" s="1"/>
  <c r="L355" s="1"/>
  <c r="L366" s="1"/>
  <c r="F13" s="1"/>
  <c r="L208"/>
  <c r="L70"/>
  <c r="L77" s="1"/>
  <c r="L307"/>
  <c r="L262"/>
  <c r="L267" s="1"/>
  <c r="J254"/>
  <c r="J255" s="1"/>
  <c r="L254"/>
  <c r="L255" s="1"/>
  <c r="L96"/>
  <c r="L38"/>
  <c r="L280"/>
  <c r="L281" s="1"/>
  <c r="L170"/>
  <c r="L165"/>
  <c r="L160"/>
  <c r="L110"/>
  <c r="J118"/>
  <c r="J119" s="1"/>
  <c r="L340"/>
  <c r="L321"/>
  <c r="L314"/>
  <c r="J226"/>
  <c r="J239" s="1"/>
  <c r="L59"/>
  <c r="L45"/>
  <c r="L128"/>
  <c r="L145" s="1"/>
  <c r="L146" s="1"/>
  <c r="L89"/>
  <c r="J60"/>
  <c r="J61" s="1"/>
  <c r="L52"/>
  <c r="L31"/>
  <c r="L292"/>
  <c r="J267"/>
  <c r="L214"/>
  <c r="L202"/>
  <c r="L175"/>
  <c r="L117"/>
  <c r="L103"/>
  <c r="J366"/>
  <c r="J342" l="1"/>
  <c r="J341"/>
  <c r="L180"/>
  <c r="L191" s="1"/>
  <c r="L341"/>
  <c r="L342"/>
  <c r="L118"/>
  <c r="L119" s="1"/>
  <c r="L226"/>
  <c r="L239" s="1"/>
  <c r="L60"/>
  <c r="L61" s="1"/>
  <c r="L322"/>
  <c r="L323" s="1"/>
  <c r="L324" s="1"/>
  <c r="J282"/>
  <c r="J343" l="1"/>
  <c r="J367" s="1"/>
  <c r="L282"/>
  <c r="L343" s="1"/>
  <c r="E13" l="1"/>
  <c r="G13" s="1"/>
  <c r="L367"/>
</calcChain>
</file>

<file path=xl/sharedStrings.xml><?xml version="1.0" encoding="utf-8"?>
<sst xmlns="http://schemas.openxmlformats.org/spreadsheetml/2006/main" count="562" uniqueCount="181">
  <si>
    <t>DEMAND  NO. 1</t>
  </si>
  <si>
    <t>Crop Husbandry</t>
  </si>
  <si>
    <t>Soil &amp; Water Conservation</t>
  </si>
  <si>
    <t>Other Agricultural Programmes</t>
  </si>
  <si>
    <t>Capital Outlay on Crop Husbandry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</si>
  <si>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</si>
  <si>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</si>
  <si>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</si>
  <si>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</si>
  <si>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</si>
  <si>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</si>
  <si>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</si>
  <si>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</si>
  <si>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</si>
  <si>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</si>
  <si>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</si>
  <si>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</si>
  <si>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Agriculture Department</t>
  </si>
  <si>
    <t>Head Office Establishment</t>
  </si>
  <si>
    <t>01.44.01</t>
  </si>
  <si>
    <t>Salaries</t>
  </si>
  <si>
    <t>01.44.11</t>
  </si>
  <si>
    <t>01.44.13</t>
  </si>
  <si>
    <t>01.44.50</t>
  </si>
  <si>
    <t>01.44.51</t>
  </si>
  <si>
    <t>East District</t>
  </si>
  <si>
    <t>01.45.01</t>
  </si>
  <si>
    <t>01.45.11</t>
  </si>
  <si>
    <t>01.45.13</t>
  </si>
  <si>
    <t>01.45.51</t>
  </si>
  <si>
    <t>West District</t>
  </si>
  <si>
    <t>01.46.01</t>
  </si>
  <si>
    <t>01.46.11</t>
  </si>
  <si>
    <t>01.46.13</t>
  </si>
  <si>
    <t>01.46.51</t>
  </si>
  <si>
    <t>North District</t>
  </si>
  <si>
    <t>01.47.01</t>
  </si>
  <si>
    <t>01.47.11</t>
  </si>
  <si>
    <t>01.47.13</t>
  </si>
  <si>
    <t>01.47.51</t>
  </si>
  <si>
    <t>South District</t>
  </si>
  <si>
    <t>01.48.01</t>
  </si>
  <si>
    <t>01.48.11</t>
  </si>
  <si>
    <t>01.48.13</t>
  </si>
  <si>
    <t>01.48.51</t>
  </si>
  <si>
    <t>Seeds</t>
  </si>
  <si>
    <t>Establishment</t>
  </si>
  <si>
    <t>60.00.01</t>
  </si>
  <si>
    <t>60.00.11</t>
  </si>
  <si>
    <t>60.00.13</t>
  </si>
  <si>
    <t>Seed Production</t>
  </si>
  <si>
    <t>61.00.71</t>
  </si>
  <si>
    <t>Other Expenditure</t>
  </si>
  <si>
    <t>Agricultural Farms</t>
  </si>
  <si>
    <t>01.44.02</t>
  </si>
  <si>
    <t>Wages</t>
  </si>
  <si>
    <t>Travel Expenses</t>
  </si>
  <si>
    <t>Office Expenses</t>
  </si>
  <si>
    <t>01.44.27</t>
  </si>
  <si>
    <t>Minor Works</t>
  </si>
  <si>
    <t>Other Charges</t>
  </si>
  <si>
    <t>Motor Vehicles</t>
  </si>
  <si>
    <t>Manures and Fertilizers</t>
  </si>
  <si>
    <t>Agriculture Input Scheme</t>
  </si>
  <si>
    <t>62.44.01</t>
  </si>
  <si>
    <t>62.44.11</t>
  </si>
  <si>
    <t>62.44.13</t>
  </si>
  <si>
    <t>Rent, Rates &amp; Taxes</t>
  </si>
  <si>
    <t>62.45.14</t>
  </si>
  <si>
    <t>62.46.14</t>
  </si>
  <si>
    <t>62.47.14</t>
  </si>
  <si>
    <t>62.48.14</t>
  </si>
  <si>
    <t>Plant Protection</t>
  </si>
  <si>
    <t>Agricultural Economics &amp; Statistics</t>
  </si>
  <si>
    <t>01.81.50</t>
  </si>
  <si>
    <t>01.82.50</t>
  </si>
  <si>
    <t>Agricultural Engineering</t>
  </si>
  <si>
    <t>Soil Testing</t>
  </si>
  <si>
    <t>64.00.01</t>
  </si>
  <si>
    <t>00.00.74</t>
  </si>
  <si>
    <t>01.46.50</t>
  </si>
  <si>
    <t>Soil and Water Conservation</t>
  </si>
  <si>
    <t>Others</t>
  </si>
  <si>
    <t>Movement of Seeds to North Eastern States including Sikkim (100% CSS)</t>
  </si>
  <si>
    <t>Macro Management (100%CSS)</t>
  </si>
  <si>
    <t>Macro-Management in Agriculture</t>
  </si>
  <si>
    <t>CAPITAL SECTION</t>
  </si>
  <si>
    <t>01.44.72</t>
  </si>
  <si>
    <t>Building and Farm Structures</t>
  </si>
  <si>
    <t>Storage and Warehousing</t>
  </si>
  <si>
    <t>Rural Godown Programmes</t>
  </si>
  <si>
    <t>Capital Outlay on Food, Storage and Warehousing</t>
  </si>
  <si>
    <t>Planning, Monitoring and Evaluation</t>
  </si>
  <si>
    <t>01.83.50</t>
  </si>
  <si>
    <t>Organic Farming</t>
  </si>
  <si>
    <t>Development &amp; Strengthening of Infrastructural facility for production and distribution of quality seeds (100%CSS)</t>
  </si>
  <si>
    <t>National Project for Organic Farming in North Eastern States (100%CSS)</t>
  </si>
  <si>
    <t>65.44.82</t>
  </si>
  <si>
    <t>01.44.89</t>
  </si>
  <si>
    <t>Food, Storage and Warehousing</t>
  </si>
  <si>
    <t>FOOD SECURITY AND AGRICULTURE DEVELOPMENT</t>
  </si>
  <si>
    <t>II. Details of the estimates and the heads under which this grant will be accounted for:</t>
  </si>
  <si>
    <t>Extension and Farmers' Training</t>
  </si>
  <si>
    <t>Establishment of AGRISNET (100% CSS)</t>
  </si>
  <si>
    <t>Creation of Seed Infrastructure Facilities  
(100% CSS)</t>
  </si>
  <si>
    <t>C - Economic Services (a) Agriculture and Allied Activities</t>
  </si>
  <si>
    <t>Others Expenditure</t>
  </si>
  <si>
    <t>Establishment of Agency for Reporting Agriculture Statistics (100%CSS)</t>
  </si>
  <si>
    <t>(a) Capital Account on Agriculture and Allied Activities</t>
  </si>
  <si>
    <t>Revenue</t>
  </si>
  <si>
    <t>Agricultural Census Programme 
(100% CSS)</t>
  </si>
  <si>
    <t>01.44.91</t>
  </si>
  <si>
    <t>Promotion and Strengthening of Agri Mechanisation through Testing, Training and Demonstration (100%CSS)</t>
  </si>
  <si>
    <t>Capital Outlay on Food, Storage and 
Warehousing</t>
  </si>
  <si>
    <t>Rastriya Krishi Vikash Yojana (ACA)</t>
  </si>
  <si>
    <t>(In Thousands of Rupees)</t>
  </si>
  <si>
    <t>01.44.71</t>
  </si>
  <si>
    <t>Agriculture Development &amp; Farmer's Welfare Board</t>
  </si>
  <si>
    <t>Machinery and  Equipments</t>
  </si>
  <si>
    <t>Strengthening and Modernisation of Pest Management Approach (100% CSS)</t>
  </si>
  <si>
    <t>Post Harvesting Technology and Management (100% CSS)</t>
  </si>
  <si>
    <t>Demonstration Components</t>
  </si>
  <si>
    <t>01.71.52</t>
  </si>
  <si>
    <t>HCM's package for Dry and Backward Area for various GPUs</t>
  </si>
  <si>
    <t>61.00.77</t>
  </si>
  <si>
    <t>Price Support to farmers</t>
  </si>
  <si>
    <t>01.44.92</t>
  </si>
  <si>
    <t>01.44.73</t>
  </si>
  <si>
    <t>Land Compensation</t>
  </si>
  <si>
    <t>2013-14</t>
  </si>
  <si>
    <t>62.44.14</t>
  </si>
  <si>
    <t>65.44.84</t>
  </si>
  <si>
    <t>Organic Farming in Sikkim</t>
  </si>
  <si>
    <t>2014-15</t>
  </si>
  <si>
    <t>Farm Mechanisation (NEC)</t>
  </si>
  <si>
    <t>01.44.74</t>
  </si>
  <si>
    <t>National Oilseed and Oil Palm Mission</t>
  </si>
  <si>
    <t>National Mission on Agriculture Extension and Technology</t>
  </si>
  <si>
    <t>04.00.72</t>
  </si>
  <si>
    <t>05.00.82</t>
  </si>
  <si>
    <t>05.00.83</t>
  </si>
  <si>
    <t>05.00.84</t>
  </si>
  <si>
    <t>05.00.85</t>
  </si>
  <si>
    <t>05.00.86</t>
  </si>
  <si>
    <t>05.00.87</t>
  </si>
  <si>
    <t>05.00.88</t>
  </si>
  <si>
    <t>05.00.89</t>
  </si>
  <si>
    <t>01.00.81</t>
  </si>
  <si>
    <t>04.00.76</t>
  </si>
  <si>
    <t>04.00.77</t>
  </si>
  <si>
    <t xml:space="preserve">National Food Security Mission (NFSM) </t>
  </si>
  <si>
    <t>National Food Security Mission (NFSM) (100%CSS)</t>
  </si>
  <si>
    <t>Demostration, Training and Distribution of Post Harvesting Technology and Management (100% CSS)</t>
  </si>
  <si>
    <t>03.00.81</t>
  </si>
  <si>
    <t>03.00.82</t>
  </si>
  <si>
    <t>03.00.83</t>
  </si>
  <si>
    <t>03.00.84</t>
  </si>
  <si>
    <t>04.00.78</t>
  </si>
  <si>
    <t>Soil Health Management (100 % CSS )</t>
  </si>
  <si>
    <t>Rainfed Area Development (100 % CSS)</t>
  </si>
  <si>
    <t>On Farm Water Management (100 %CSS)</t>
  </si>
  <si>
    <t>State Agricultural Management and 
Extension Training Institute (SAMETI) 
(State Share)</t>
  </si>
  <si>
    <t>Support to State Extension Programmes for Extension Reform Schemes (SAMETI) (90%CSS)</t>
  </si>
  <si>
    <t>National Mission on Sustainable 
Agriculture</t>
  </si>
  <si>
    <t>C - Capital Account of Economic Services</t>
  </si>
  <si>
    <t>Mini Mission I on Oil Seeds 
(Central Share)</t>
  </si>
  <si>
    <t>Promotion of Farm Machinery and Equipment in NorthEastern Region (100 % CSS)</t>
  </si>
  <si>
    <t>I. Estimate of the amount required in the year ending 31st March, 2016 to defray the charges in respect of Food Security and Agriculture Development</t>
  </si>
  <si>
    <t>2015-16</t>
  </si>
  <si>
    <t>02.00.89</t>
  </si>
  <si>
    <t>02.81.88</t>
  </si>
  <si>
    <t>Macro-Management in Agriculture (100%CSS)</t>
  </si>
  <si>
    <t>03.00.85</t>
  </si>
  <si>
    <t>03.00.86</t>
  </si>
  <si>
    <t>05.00.90</t>
  </si>
  <si>
    <t>03.00.87</t>
  </si>
  <si>
    <t>Paramparagat Krishi Vikash Yojana  (50 % CSS)</t>
  </si>
  <si>
    <t>Soil Health Card Scheme (50 %CSS)</t>
  </si>
  <si>
    <t>Sub-Mission on Agriculture Mechanization (50% CSS)</t>
  </si>
  <si>
    <t>National e- Governance Plan- Agriculture (100 %CSS)</t>
  </si>
  <si>
    <t>Climate Change and Sustainable Agriculture: Monitoring, Modelling and Networking (100 % CSS)</t>
  </si>
</sst>
</file>

<file path=xl/styles.xml><?xml version="1.0" encoding="utf-8"?>
<styleSheet xmlns="http://schemas.openxmlformats.org/spreadsheetml/2006/main">
  <numFmts count="15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0##"/>
    <numFmt numFmtId="169" formatCode="##"/>
    <numFmt numFmtId="170" formatCode="0000##"/>
    <numFmt numFmtId="171" formatCode="00000#"/>
    <numFmt numFmtId="172" formatCode="00.00#"/>
    <numFmt numFmtId="173" formatCode="00.###"/>
    <numFmt numFmtId="174" formatCode="00.#00"/>
    <numFmt numFmtId="175" formatCode="##.000"/>
    <numFmt numFmtId="176" formatCode="_(* #,##0_);_(* \(#,##0\);_(* &quot;-&quot;??_);_(@_)"/>
    <numFmt numFmtId="177" formatCode="0;[Red]0"/>
    <numFmt numFmtId="178" formatCode="_ * #,##0_ ;_ * \-#,##0_ ;_ * &quot;-&quot;??_ ;_ @_ 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</cellStyleXfs>
  <cellXfs count="97">
    <xf numFmtId="0" fontId="0" fillId="0" borderId="0" xfId="0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5" applyFont="1" applyFill="1" applyBorder="1" applyProtection="1"/>
    <xf numFmtId="0" fontId="3" fillId="0" borderId="0" xfId="5" applyNumberFormat="1" applyFont="1" applyFill="1" applyBorder="1" applyProtection="1"/>
    <xf numFmtId="0" fontId="3" fillId="0" borderId="0" xfId="5" applyFont="1" applyFill="1" applyProtection="1"/>
    <xf numFmtId="0" fontId="4" fillId="0" borderId="0" xfId="5" applyFont="1" applyFill="1" applyBorder="1" applyAlignment="1" applyProtection="1">
      <alignment horizontal="left"/>
    </xf>
    <xf numFmtId="0" fontId="4" fillId="0" borderId="0" xfId="5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/>
    <xf numFmtId="0" fontId="3" fillId="0" borderId="0" xfId="5" applyFont="1" applyFill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Protection="1"/>
    <xf numFmtId="0" fontId="4" fillId="0" borderId="0" xfId="5" applyNumberFormat="1" applyFont="1" applyFill="1" applyBorder="1" applyProtection="1"/>
    <xf numFmtId="0" fontId="4" fillId="0" borderId="0" xfId="5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3" fillId="0" borderId="1" xfId="5" applyNumberFormat="1" applyFont="1" applyFill="1" applyBorder="1" applyProtection="1"/>
    <xf numFmtId="0" fontId="5" fillId="0" borderId="1" xfId="4" applyNumberFormat="1" applyFont="1" applyFill="1" applyBorder="1" applyProtection="1"/>
    <xf numFmtId="0" fontId="6" fillId="0" borderId="1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  <xf numFmtId="1" fontId="4" fillId="0" borderId="0" xfId="5" applyNumberFormat="1" applyFont="1" applyFill="1" applyBorder="1" applyAlignment="1" applyProtection="1">
      <alignment horizontal="right" vertical="top" wrapText="1"/>
    </xf>
    <xf numFmtId="172" fontId="4" fillId="0" borderId="0" xfId="5" applyNumberFormat="1" applyFont="1" applyFill="1" applyBorder="1" applyAlignment="1" applyProtection="1">
      <alignment horizontal="right" vertical="top" wrapText="1"/>
    </xf>
    <xf numFmtId="167" fontId="3" fillId="0" borderId="0" xfId="5" applyNumberFormat="1" applyFont="1" applyFill="1" applyBorder="1" applyAlignment="1" applyProtection="1">
      <alignment horizontal="right" vertical="top" wrapText="1"/>
    </xf>
    <xf numFmtId="171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5" applyNumberFormat="1" applyFont="1" applyFill="1" applyBorder="1" applyAlignment="1" applyProtection="1">
      <alignment horizontal="right" vertical="top" wrapText="1"/>
    </xf>
    <xf numFmtId="166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173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justify" wrapText="1"/>
    </xf>
    <xf numFmtId="168" fontId="3" fillId="0" borderId="0" xfId="5" applyNumberFormat="1" applyFont="1" applyFill="1" applyBorder="1" applyAlignment="1" applyProtection="1">
      <alignment horizontal="right" vertical="top" wrapText="1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165" fontId="3" fillId="0" borderId="0" xfId="6" applyFont="1" applyFill="1" applyBorder="1" applyAlignment="1" applyProtection="1">
      <alignment horizontal="lef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174" fontId="4" fillId="0" borderId="0" xfId="5" applyNumberFormat="1" applyFont="1" applyFill="1" applyBorder="1" applyAlignment="1" applyProtection="1">
      <alignment horizontal="right" vertical="top" wrapText="1"/>
    </xf>
    <xf numFmtId="175" fontId="4" fillId="0" borderId="0" xfId="5" applyNumberFormat="1" applyFont="1" applyFill="1" applyBorder="1" applyAlignment="1" applyProtection="1">
      <alignment horizontal="right" vertical="top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4" fillId="0" borderId="3" xfId="5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vertical="top" wrapText="1"/>
    </xf>
    <xf numFmtId="177" fontId="3" fillId="0" borderId="0" xfId="4" applyNumberFormat="1" applyFont="1" applyFill="1" applyBorder="1" applyAlignment="1" applyProtection="1">
      <alignment horizontal="right"/>
    </xf>
    <xf numFmtId="177" fontId="3" fillId="0" borderId="0" xfId="5" applyNumberFormat="1" applyFont="1" applyFill="1" applyBorder="1" applyAlignment="1" applyProtection="1">
      <alignment horizontal="right"/>
    </xf>
    <xf numFmtId="177" fontId="3" fillId="0" borderId="0" xfId="5" applyNumberFormat="1" applyFont="1" applyFill="1" applyBorder="1" applyAlignment="1" applyProtection="1">
      <alignment horizontal="left"/>
    </xf>
    <xf numFmtId="177" fontId="3" fillId="0" borderId="0" xfId="1" applyNumberFormat="1" applyFont="1" applyFill="1" applyBorder="1" applyAlignment="1" applyProtection="1">
      <alignment horizontal="right" wrapText="1"/>
    </xf>
    <xf numFmtId="177" fontId="3" fillId="0" borderId="0" xfId="1" applyNumberFormat="1" applyFont="1" applyFill="1" applyBorder="1" applyAlignment="1" applyProtection="1">
      <alignment horizontal="right"/>
    </xf>
    <xf numFmtId="177" fontId="3" fillId="0" borderId="2" xfId="5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vertical="top"/>
    </xf>
    <xf numFmtId="1" fontId="3" fillId="0" borderId="1" xfId="5" applyNumberFormat="1" applyFont="1" applyFill="1" applyBorder="1" applyAlignment="1" applyProtection="1">
      <alignment horizontal="right" vertical="top" wrapText="1"/>
    </xf>
    <xf numFmtId="164" fontId="3" fillId="0" borderId="0" xfId="1" applyNumberFormat="1" applyFont="1" applyFill="1" applyBorder="1" applyAlignment="1" applyProtection="1">
      <alignment horizontal="right" wrapText="1"/>
    </xf>
    <xf numFmtId="0" fontId="4" fillId="0" borderId="1" xfId="5" applyFont="1" applyFill="1" applyBorder="1" applyAlignment="1" applyProtection="1">
      <alignment horizontal="right" vertical="top" wrapText="1"/>
    </xf>
    <xf numFmtId="176" fontId="3" fillId="0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78" fontId="3" fillId="0" borderId="0" xfId="5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right" wrapText="1"/>
    </xf>
    <xf numFmtId="49" fontId="3" fillId="0" borderId="0" xfId="5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 wrapText="1"/>
    </xf>
    <xf numFmtId="171" fontId="3" fillId="0" borderId="1" xfId="5" applyNumberFormat="1" applyFont="1" applyFill="1" applyBorder="1" applyAlignment="1" applyProtection="1">
      <alignment horizontal="right" vertical="top" wrapText="1"/>
    </xf>
    <xf numFmtId="171" fontId="3" fillId="0" borderId="0" xfId="2" applyNumberFormat="1" applyFont="1" applyFill="1" applyBorder="1" applyAlignment="1" applyProtection="1">
      <alignment horizontal="right" vertical="justify"/>
    </xf>
    <xf numFmtId="0" fontId="3" fillId="0" borderId="0" xfId="5" applyNumberFormat="1" applyFont="1" applyFill="1" applyBorder="1" applyAlignment="1" applyProtection="1">
      <alignment horizontal="right" vertical="top" wrapText="1"/>
    </xf>
    <xf numFmtId="170" fontId="3" fillId="0" borderId="0" xfId="5" applyNumberFormat="1" applyFont="1" applyFill="1" applyBorder="1" applyAlignment="1" applyProtection="1">
      <alignment horizontal="right" vertical="top" wrapText="1"/>
    </xf>
    <xf numFmtId="171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71" fontId="3" fillId="0" borderId="1" xfId="2" applyNumberFormat="1" applyFont="1" applyFill="1" applyBorder="1" applyAlignment="1" applyProtection="1">
      <alignment horizontal="right" vertical="justify"/>
    </xf>
    <xf numFmtId="0" fontId="3" fillId="0" borderId="1" xfId="2" applyFont="1" applyFill="1" applyBorder="1" applyAlignment="1" applyProtection="1">
      <alignment horizontal="left" vertical="justify" wrapText="1"/>
    </xf>
    <xf numFmtId="168" fontId="3" fillId="0" borderId="1" xfId="5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  <cellStyle name="Normal_DEMAND5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11" transitionEvaluation="1" codeName="Sheet42"/>
  <dimension ref="A1:L379"/>
  <sheetViews>
    <sheetView tabSelected="1" view="pageBreakPreview" topLeftCell="A211" zoomScaleSheetLayoutView="100" workbookViewId="0">
      <selection activeCell="M289" sqref="M289"/>
    </sheetView>
  </sheetViews>
  <sheetFormatPr defaultColWidth="12.42578125" defaultRowHeight="12.75"/>
  <cols>
    <col min="1" max="1" width="6.42578125" style="10" customWidth="1"/>
    <col min="2" max="2" width="8.140625" style="11" customWidth="1"/>
    <col min="3" max="3" width="34.5703125" style="16" customWidth="1"/>
    <col min="4" max="4" width="8.5703125" style="18" customWidth="1"/>
    <col min="5" max="5" width="9.42578125" style="18" customWidth="1"/>
    <col min="6" max="6" width="8.42578125" style="5" customWidth="1"/>
    <col min="7" max="7" width="8.5703125" style="5" customWidth="1"/>
    <col min="8" max="8" width="8.5703125" style="18" customWidth="1"/>
    <col min="9" max="9" width="8.42578125" style="18" customWidth="1"/>
    <col min="10" max="10" width="8.5703125" style="18" customWidth="1"/>
    <col min="11" max="11" width="9.140625" style="18" customWidth="1"/>
    <col min="12" max="12" width="8.42578125" style="18" customWidth="1"/>
    <col min="13" max="16384" width="12.42578125" style="5"/>
  </cols>
  <sheetData>
    <row r="1" spans="1:12" ht="13.5" customHeight="1">
      <c r="A1" s="6"/>
      <c r="B1" s="7"/>
      <c r="C1" s="6"/>
      <c r="D1" s="9"/>
      <c r="E1" s="9" t="s">
        <v>0</v>
      </c>
      <c r="F1" s="8"/>
      <c r="G1" s="8"/>
      <c r="H1" s="9"/>
      <c r="I1" s="9"/>
      <c r="J1" s="9"/>
      <c r="K1" s="9"/>
      <c r="L1" s="9"/>
    </row>
    <row r="2" spans="1:12" ht="13.5" customHeight="1">
      <c r="A2" s="6"/>
      <c r="B2" s="7"/>
      <c r="C2" s="6"/>
      <c r="D2" s="9"/>
      <c r="E2" s="9" t="s">
        <v>100</v>
      </c>
      <c r="F2" s="8"/>
      <c r="G2" s="8"/>
      <c r="H2" s="9"/>
      <c r="I2" s="9"/>
      <c r="J2" s="9"/>
      <c r="K2" s="9"/>
      <c r="L2" s="9"/>
    </row>
    <row r="3" spans="1:12" ht="11.1" customHeight="1">
      <c r="A3" s="6"/>
      <c r="B3" s="7"/>
      <c r="C3" s="6"/>
      <c r="D3" s="9"/>
      <c r="E3" s="9"/>
      <c r="F3" s="8"/>
      <c r="G3" s="8"/>
      <c r="H3" s="9"/>
      <c r="I3" s="9"/>
      <c r="J3" s="9"/>
      <c r="K3" s="9"/>
      <c r="L3" s="9"/>
    </row>
    <row r="4" spans="1:12" ht="13.5" customHeight="1">
      <c r="C4" s="2"/>
      <c r="D4" s="17" t="s">
        <v>105</v>
      </c>
      <c r="E4" s="9">
        <v>2401</v>
      </c>
      <c r="F4" s="2" t="s">
        <v>1</v>
      </c>
      <c r="G4" s="3"/>
      <c r="H4" s="4"/>
      <c r="I4" s="4"/>
      <c r="J4" s="4"/>
      <c r="K4" s="4"/>
      <c r="L4" s="4"/>
    </row>
    <row r="5" spans="1:12" ht="13.5" customHeight="1">
      <c r="A5" s="12"/>
      <c r="B5" s="1"/>
      <c r="C5" s="2"/>
      <c r="D5" s="4"/>
      <c r="E5" s="9">
        <v>2402</v>
      </c>
      <c r="F5" s="2" t="s">
        <v>2</v>
      </c>
      <c r="G5" s="3"/>
      <c r="H5" s="4"/>
      <c r="I5" s="4"/>
      <c r="J5" s="4"/>
      <c r="K5" s="4"/>
      <c r="L5" s="4"/>
    </row>
    <row r="6" spans="1:12" ht="13.5" hidden="1" customHeight="1">
      <c r="A6" s="12"/>
      <c r="B6" s="1"/>
      <c r="C6" s="2"/>
      <c r="D6" s="4"/>
      <c r="E6" s="9">
        <v>2408</v>
      </c>
      <c r="F6" s="13" t="s">
        <v>99</v>
      </c>
      <c r="G6" s="3"/>
      <c r="H6" s="4"/>
      <c r="I6" s="4"/>
      <c r="J6" s="4"/>
      <c r="K6" s="4"/>
      <c r="L6" s="4"/>
    </row>
    <row r="7" spans="1:12" ht="13.5" customHeight="1">
      <c r="A7" s="12"/>
      <c r="B7" s="1"/>
      <c r="C7" s="2"/>
      <c r="D7" s="14"/>
      <c r="E7" s="9">
        <v>2435</v>
      </c>
      <c r="F7" s="14" t="s">
        <v>3</v>
      </c>
      <c r="G7" s="4"/>
      <c r="H7" s="14"/>
      <c r="I7" s="14"/>
      <c r="J7" s="14"/>
      <c r="K7" s="14"/>
      <c r="L7" s="14"/>
    </row>
    <row r="8" spans="1:12" ht="13.5" customHeight="1">
      <c r="A8" s="12"/>
      <c r="B8" s="15"/>
      <c r="D8" s="17" t="s">
        <v>164</v>
      </c>
      <c r="E8" s="9"/>
      <c r="F8" s="14"/>
      <c r="G8" s="4"/>
      <c r="H8" s="14"/>
      <c r="I8" s="14"/>
      <c r="J8" s="14"/>
      <c r="K8" s="14"/>
      <c r="L8" s="14"/>
    </row>
    <row r="9" spans="1:12" ht="13.5" customHeight="1">
      <c r="B9" s="15"/>
      <c r="D9" s="17" t="s">
        <v>108</v>
      </c>
      <c r="E9" s="9">
        <v>4401</v>
      </c>
      <c r="F9" s="14" t="s">
        <v>4</v>
      </c>
      <c r="G9" s="4"/>
      <c r="H9" s="14"/>
      <c r="I9" s="14"/>
      <c r="J9" s="14"/>
      <c r="K9" s="14"/>
      <c r="L9" s="14"/>
    </row>
    <row r="10" spans="1:12" ht="13.5" customHeight="1">
      <c r="A10" s="12"/>
      <c r="B10" s="1"/>
      <c r="C10" s="2"/>
      <c r="D10" s="4"/>
      <c r="E10" s="9">
        <v>4408</v>
      </c>
      <c r="F10" s="14" t="s">
        <v>91</v>
      </c>
      <c r="G10" s="4"/>
      <c r="H10" s="14"/>
      <c r="I10" s="14"/>
      <c r="J10" s="14"/>
      <c r="K10" s="14"/>
      <c r="L10" s="14"/>
    </row>
    <row r="11" spans="1:12" ht="13.5" customHeight="1">
      <c r="A11" s="2" t="s">
        <v>167</v>
      </c>
      <c r="B11" s="1"/>
      <c r="C11" s="2"/>
      <c r="D11" s="14"/>
      <c r="F11" s="14"/>
      <c r="G11" s="4"/>
      <c r="H11" s="14"/>
      <c r="I11" s="14"/>
      <c r="J11" s="14"/>
      <c r="K11" s="4"/>
      <c r="L11" s="14"/>
    </row>
    <row r="12" spans="1:12" ht="13.5" customHeight="1">
      <c r="A12" s="12"/>
      <c r="B12" s="1"/>
      <c r="C12" s="2"/>
      <c r="D12" s="19"/>
      <c r="E12" s="20" t="s">
        <v>109</v>
      </c>
      <c r="F12" s="20" t="s">
        <v>5</v>
      </c>
      <c r="G12" s="20" t="s">
        <v>13</v>
      </c>
      <c r="H12" s="4"/>
      <c r="I12" s="4"/>
      <c r="J12" s="4"/>
      <c r="K12" s="4"/>
      <c r="L12" s="4"/>
    </row>
    <row r="13" spans="1:12" ht="13.5" customHeight="1">
      <c r="A13" s="12"/>
      <c r="B13" s="1"/>
      <c r="C13" s="2"/>
      <c r="D13" s="20" t="s">
        <v>6</v>
      </c>
      <c r="E13" s="19">
        <f>L343</f>
        <v>754332</v>
      </c>
      <c r="F13" s="19">
        <f>L366</f>
        <v>18000</v>
      </c>
      <c r="G13" s="19">
        <f>F13+E13</f>
        <v>772332</v>
      </c>
      <c r="H13" s="4"/>
      <c r="I13" s="4"/>
      <c r="J13" s="4"/>
      <c r="K13" s="4"/>
      <c r="L13" s="17"/>
    </row>
    <row r="14" spans="1:12" ht="13.5" customHeight="1">
      <c r="A14" s="2" t="s">
        <v>101</v>
      </c>
      <c r="B14" s="1"/>
      <c r="D14" s="4"/>
      <c r="E14" s="4"/>
      <c r="F14" s="4"/>
      <c r="G14" s="4"/>
      <c r="H14" s="4"/>
      <c r="I14" s="4"/>
      <c r="J14" s="4"/>
      <c r="K14" s="4"/>
      <c r="L14" s="4"/>
    </row>
    <row r="15" spans="1:12" ht="13.5" customHeight="1">
      <c r="A15" s="12"/>
      <c r="B15" s="1"/>
      <c r="C15" s="21"/>
      <c r="D15" s="22"/>
      <c r="E15" s="22"/>
      <c r="F15" s="22"/>
      <c r="G15" s="22"/>
      <c r="H15" s="22"/>
      <c r="I15" s="67"/>
      <c r="J15" s="23"/>
      <c r="K15" s="24"/>
      <c r="L15" s="25" t="s">
        <v>115</v>
      </c>
    </row>
    <row r="16" spans="1:12">
      <c r="A16" s="26"/>
      <c r="B16" s="27"/>
      <c r="C16" s="28"/>
      <c r="D16" s="96" t="s">
        <v>7</v>
      </c>
      <c r="E16" s="96"/>
      <c r="F16" s="95" t="s">
        <v>8</v>
      </c>
      <c r="G16" s="95"/>
      <c r="H16" s="95" t="s">
        <v>9</v>
      </c>
      <c r="I16" s="95"/>
      <c r="J16" s="95" t="s">
        <v>8</v>
      </c>
      <c r="K16" s="95"/>
      <c r="L16" s="95"/>
    </row>
    <row r="17" spans="1:12">
      <c r="A17" s="12"/>
      <c r="B17" s="1"/>
      <c r="C17" s="28" t="s">
        <v>10</v>
      </c>
      <c r="D17" s="95" t="s">
        <v>129</v>
      </c>
      <c r="E17" s="95"/>
      <c r="F17" s="95" t="s">
        <v>133</v>
      </c>
      <c r="G17" s="95"/>
      <c r="H17" s="95" t="s">
        <v>133</v>
      </c>
      <c r="I17" s="95"/>
      <c r="J17" s="95" t="s">
        <v>168</v>
      </c>
      <c r="K17" s="95"/>
      <c r="L17" s="95"/>
    </row>
    <row r="18" spans="1:12">
      <c r="A18" s="29"/>
      <c r="B18" s="30"/>
      <c r="C18" s="21"/>
      <c r="D18" s="31" t="s">
        <v>11</v>
      </c>
      <c r="E18" s="31" t="s">
        <v>12</v>
      </c>
      <c r="F18" s="31" t="s">
        <v>11</v>
      </c>
      <c r="G18" s="31" t="s">
        <v>12</v>
      </c>
      <c r="H18" s="31" t="s">
        <v>11</v>
      </c>
      <c r="I18" s="31" t="s">
        <v>12</v>
      </c>
      <c r="J18" s="31" t="s">
        <v>11</v>
      </c>
      <c r="K18" s="31" t="s">
        <v>12</v>
      </c>
      <c r="L18" s="31" t="s">
        <v>13</v>
      </c>
    </row>
    <row r="19" spans="1:12" ht="11.1" customHeight="1">
      <c r="A19" s="12"/>
      <c r="B19" s="1"/>
      <c r="C19" s="28"/>
      <c r="D19" s="32"/>
      <c r="E19" s="32"/>
      <c r="F19" s="32"/>
      <c r="G19" s="61"/>
      <c r="H19" s="61"/>
      <c r="I19" s="32"/>
      <c r="J19" s="32"/>
      <c r="K19" s="32"/>
      <c r="L19" s="32"/>
    </row>
    <row r="20" spans="1:12">
      <c r="A20" s="12"/>
      <c r="B20" s="1"/>
      <c r="C20" s="33" t="s">
        <v>14</v>
      </c>
      <c r="D20" s="14"/>
      <c r="E20" s="14"/>
      <c r="F20" s="14"/>
      <c r="G20" s="62"/>
      <c r="H20" s="63"/>
      <c r="I20" s="14"/>
      <c r="J20" s="14"/>
      <c r="K20" s="14"/>
      <c r="L20" s="34"/>
    </row>
    <row r="21" spans="1:12">
      <c r="A21" s="12" t="s">
        <v>15</v>
      </c>
      <c r="B21" s="35">
        <v>2401</v>
      </c>
      <c r="C21" s="33" t="s">
        <v>1</v>
      </c>
      <c r="D21" s="17"/>
      <c r="E21" s="17"/>
      <c r="F21" s="17"/>
      <c r="G21" s="62"/>
      <c r="H21" s="62"/>
      <c r="I21" s="17"/>
      <c r="J21" s="17"/>
      <c r="K21" s="17"/>
      <c r="L21" s="17"/>
    </row>
    <row r="22" spans="1:12">
      <c r="A22" s="12"/>
      <c r="B22" s="36">
        <v>1E-3</v>
      </c>
      <c r="C22" s="33" t="s">
        <v>16</v>
      </c>
      <c r="D22" s="17"/>
      <c r="E22" s="17"/>
      <c r="F22" s="17"/>
      <c r="G22" s="62"/>
      <c r="H22" s="62"/>
      <c r="I22" s="17"/>
      <c r="J22" s="17"/>
      <c r="K22" s="17"/>
      <c r="L22" s="17"/>
    </row>
    <row r="23" spans="1:12">
      <c r="A23" s="12"/>
      <c r="B23" s="37">
        <v>1</v>
      </c>
      <c r="C23" s="12" t="s">
        <v>17</v>
      </c>
      <c r="D23" s="17"/>
      <c r="E23" s="17"/>
      <c r="F23" s="17"/>
      <c r="G23" s="62"/>
      <c r="H23" s="62"/>
      <c r="I23" s="17"/>
      <c r="J23" s="17"/>
      <c r="K23" s="17"/>
      <c r="L23" s="17"/>
    </row>
    <row r="24" spans="1:12">
      <c r="A24" s="12"/>
      <c r="B24" s="1">
        <v>44</v>
      </c>
      <c r="C24" s="12" t="s">
        <v>18</v>
      </c>
      <c r="D24" s="17"/>
      <c r="E24" s="17"/>
      <c r="F24" s="17"/>
      <c r="G24" s="62"/>
      <c r="H24" s="62"/>
      <c r="I24" s="17"/>
      <c r="J24" s="39"/>
      <c r="K24" s="17"/>
      <c r="L24" s="17"/>
    </row>
    <row r="25" spans="1:12">
      <c r="A25" s="12"/>
      <c r="B25" s="38" t="s">
        <v>19</v>
      </c>
      <c r="C25" s="12" t="s">
        <v>20</v>
      </c>
      <c r="D25" s="39">
        <v>462</v>
      </c>
      <c r="E25" s="39">
        <v>15611</v>
      </c>
      <c r="F25" s="39">
        <v>600</v>
      </c>
      <c r="G25" s="39">
        <v>23380</v>
      </c>
      <c r="H25" s="17">
        <v>600</v>
      </c>
      <c r="I25" s="17">
        <v>23380</v>
      </c>
      <c r="J25" s="83">
        <v>597</v>
      </c>
      <c r="K25" s="39">
        <v>30282</v>
      </c>
      <c r="L25" s="39">
        <f t="shared" ref="L25:L30" si="0">SUM(J25:K25)</f>
        <v>30879</v>
      </c>
    </row>
    <row r="26" spans="1:12">
      <c r="A26" s="12"/>
      <c r="B26" s="38" t="s">
        <v>21</v>
      </c>
      <c r="C26" s="12" t="s">
        <v>56</v>
      </c>
      <c r="D26" s="39">
        <v>50</v>
      </c>
      <c r="E26" s="39">
        <v>88</v>
      </c>
      <c r="F26" s="39">
        <v>50</v>
      </c>
      <c r="G26" s="39">
        <v>88</v>
      </c>
      <c r="H26" s="39">
        <v>50</v>
      </c>
      <c r="I26" s="84">
        <v>88</v>
      </c>
      <c r="J26" s="39">
        <v>25</v>
      </c>
      <c r="K26" s="39">
        <v>70</v>
      </c>
      <c r="L26" s="39">
        <f t="shared" si="0"/>
        <v>95</v>
      </c>
    </row>
    <row r="27" spans="1:12">
      <c r="A27" s="12"/>
      <c r="B27" s="38" t="s">
        <v>22</v>
      </c>
      <c r="C27" s="12" t="s">
        <v>57</v>
      </c>
      <c r="D27" s="39">
        <v>224</v>
      </c>
      <c r="E27" s="39">
        <v>853</v>
      </c>
      <c r="F27" s="39">
        <v>225</v>
      </c>
      <c r="G27" s="39">
        <v>874</v>
      </c>
      <c r="H27" s="39">
        <v>225</v>
      </c>
      <c r="I27" s="84">
        <v>874</v>
      </c>
      <c r="J27" s="39">
        <v>375</v>
      </c>
      <c r="K27" s="39">
        <v>870</v>
      </c>
      <c r="L27" s="39">
        <f t="shared" si="0"/>
        <v>1245</v>
      </c>
    </row>
    <row r="28" spans="1:12">
      <c r="A28" s="12"/>
      <c r="B28" s="38" t="s">
        <v>23</v>
      </c>
      <c r="C28" s="12" t="s">
        <v>60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39">
        <v>72400</v>
      </c>
      <c r="K28" s="58">
        <v>0</v>
      </c>
      <c r="L28" s="39">
        <f t="shared" si="0"/>
        <v>72400</v>
      </c>
    </row>
    <row r="29" spans="1:12">
      <c r="A29" s="12"/>
      <c r="B29" s="38" t="s">
        <v>24</v>
      </c>
      <c r="C29" s="12" t="s">
        <v>61</v>
      </c>
      <c r="D29" s="39">
        <v>293</v>
      </c>
      <c r="E29" s="39">
        <v>177</v>
      </c>
      <c r="F29" s="39">
        <v>300</v>
      </c>
      <c r="G29" s="39">
        <v>182</v>
      </c>
      <c r="H29" s="39">
        <v>300</v>
      </c>
      <c r="I29" s="84">
        <v>982</v>
      </c>
      <c r="J29" s="39">
        <v>550</v>
      </c>
      <c r="K29" s="39">
        <v>182</v>
      </c>
      <c r="L29" s="39">
        <f t="shared" si="0"/>
        <v>732</v>
      </c>
    </row>
    <row r="30" spans="1:12" ht="25.5">
      <c r="A30" s="12"/>
      <c r="B30" s="38" t="s">
        <v>116</v>
      </c>
      <c r="C30" s="12" t="s">
        <v>123</v>
      </c>
      <c r="D30" s="39">
        <v>9994</v>
      </c>
      <c r="E30" s="58">
        <v>0</v>
      </c>
      <c r="F30" s="39">
        <v>10000</v>
      </c>
      <c r="G30" s="58">
        <v>0</v>
      </c>
      <c r="H30" s="84">
        <v>10000</v>
      </c>
      <c r="I30" s="58">
        <v>0</v>
      </c>
      <c r="J30" s="58">
        <v>0</v>
      </c>
      <c r="K30" s="58">
        <v>0</v>
      </c>
      <c r="L30" s="58">
        <f t="shared" si="0"/>
        <v>0</v>
      </c>
    </row>
    <row r="31" spans="1:12">
      <c r="A31" s="12" t="s">
        <v>13</v>
      </c>
      <c r="B31" s="40">
        <v>44</v>
      </c>
      <c r="C31" s="12" t="s">
        <v>18</v>
      </c>
      <c r="D31" s="57">
        <f t="shared" ref="D31:K31" si="1">SUM(D24:D30)</f>
        <v>11023</v>
      </c>
      <c r="E31" s="57">
        <f t="shared" si="1"/>
        <v>16729</v>
      </c>
      <c r="F31" s="57">
        <f t="shared" si="1"/>
        <v>11175</v>
      </c>
      <c r="G31" s="57">
        <f t="shared" si="1"/>
        <v>24524</v>
      </c>
      <c r="H31" s="57">
        <f t="shared" si="1"/>
        <v>11175</v>
      </c>
      <c r="I31" s="57">
        <f t="shared" si="1"/>
        <v>25324</v>
      </c>
      <c r="J31" s="57">
        <f t="shared" si="1"/>
        <v>73947</v>
      </c>
      <c r="K31" s="57">
        <f t="shared" si="1"/>
        <v>31404</v>
      </c>
      <c r="L31" s="57">
        <f>SUM(L25:L30)</f>
        <v>105351</v>
      </c>
    </row>
    <row r="32" spans="1:12" ht="11.1" customHeight="1">
      <c r="A32" s="12"/>
      <c r="B32" s="40"/>
      <c r="C32" s="12"/>
      <c r="D32" s="17"/>
      <c r="E32" s="17"/>
      <c r="F32" s="17"/>
      <c r="G32" s="62"/>
      <c r="H32" s="62"/>
      <c r="I32" s="17"/>
      <c r="J32" s="17"/>
      <c r="K32" s="62"/>
      <c r="L32" s="17"/>
    </row>
    <row r="33" spans="1:12">
      <c r="A33" s="12"/>
      <c r="B33" s="40">
        <v>45</v>
      </c>
      <c r="C33" s="12" t="s">
        <v>25</v>
      </c>
      <c r="D33" s="17"/>
      <c r="E33" s="17"/>
      <c r="F33" s="17"/>
      <c r="G33" s="62"/>
      <c r="H33" s="62"/>
      <c r="I33" s="17"/>
      <c r="J33" s="17"/>
      <c r="K33" s="62"/>
      <c r="L33" s="17"/>
    </row>
    <row r="34" spans="1:12">
      <c r="A34" s="12"/>
      <c r="B34" s="38" t="s">
        <v>26</v>
      </c>
      <c r="C34" s="12" t="s">
        <v>20</v>
      </c>
      <c r="D34" s="58">
        <v>0</v>
      </c>
      <c r="E34" s="39">
        <v>5129</v>
      </c>
      <c r="F34" s="58">
        <v>0</v>
      </c>
      <c r="G34" s="39">
        <v>5366</v>
      </c>
      <c r="H34" s="58">
        <v>0</v>
      </c>
      <c r="I34" s="39">
        <v>5366</v>
      </c>
      <c r="J34" s="58">
        <v>0</v>
      </c>
      <c r="K34" s="39">
        <v>15298</v>
      </c>
      <c r="L34" s="39">
        <f>SUM(J34:K34)</f>
        <v>15298</v>
      </c>
    </row>
    <row r="35" spans="1:12">
      <c r="A35" s="12"/>
      <c r="B35" s="38" t="s">
        <v>27</v>
      </c>
      <c r="C35" s="12" t="s">
        <v>56</v>
      </c>
      <c r="D35" s="39">
        <v>50</v>
      </c>
      <c r="E35" s="39">
        <v>49</v>
      </c>
      <c r="F35" s="39">
        <v>50</v>
      </c>
      <c r="G35" s="39">
        <v>20</v>
      </c>
      <c r="H35" s="39">
        <v>50</v>
      </c>
      <c r="I35" s="39">
        <v>20</v>
      </c>
      <c r="J35" s="39">
        <v>50</v>
      </c>
      <c r="K35" s="39">
        <v>20</v>
      </c>
      <c r="L35" s="39">
        <f>SUM(J35:K35)</f>
        <v>70</v>
      </c>
    </row>
    <row r="36" spans="1:12">
      <c r="A36" s="12"/>
      <c r="B36" s="38" t="s">
        <v>28</v>
      </c>
      <c r="C36" s="12" t="s">
        <v>57</v>
      </c>
      <c r="D36" s="39">
        <v>100</v>
      </c>
      <c r="E36" s="39">
        <v>69</v>
      </c>
      <c r="F36" s="39">
        <v>100</v>
      </c>
      <c r="G36" s="39">
        <v>50</v>
      </c>
      <c r="H36" s="39">
        <v>100</v>
      </c>
      <c r="I36" s="39">
        <v>50</v>
      </c>
      <c r="J36" s="39">
        <v>100</v>
      </c>
      <c r="K36" s="39">
        <v>50</v>
      </c>
      <c r="L36" s="39">
        <f>SUM(J36:K36)</f>
        <v>150</v>
      </c>
    </row>
    <row r="37" spans="1:12">
      <c r="A37" s="12"/>
      <c r="B37" s="38" t="s">
        <v>29</v>
      </c>
      <c r="C37" s="12" t="s">
        <v>61</v>
      </c>
      <c r="D37" s="39">
        <v>257</v>
      </c>
      <c r="E37" s="39">
        <v>23</v>
      </c>
      <c r="F37" s="39">
        <v>250</v>
      </c>
      <c r="G37" s="39">
        <v>24</v>
      </c>
      <c r="H37" s="39">
        <v>250</v>
      </c>
      <c r="I37" s="39">
        <v>24</v>
      </c>
      <c r="J37" s="39">
        <v>250</v>
      </c>
      <c r="K37" s="39">
        <v>24</v>
      </c>
      <c r="L37" s="39">
        <f>SUM(J37:K37)</f>
        <v>274</v>
      </c>
    </row>
    <row r="38" spans="1:12">
      <c r="A38" s="29" t="s">
        <v>13</v>
      </c>
      <c r="B38" s="70">
        <v>45</v>
      </c>
      <c r="C38" s="29" t="s">
        <v>25</v>
      </c>
      <c r="D38" s="56">
        <f t="shared" ref="D38:L38" si="2">SUM(D34:D37)</f>
        <v>407</v>
      </c>
      <c r="E38" s="56">
        <f t="shared" si="2"/>
        <v>5270</v>
      </c>
      <c r="F38" s="56">
        <f t="shared" si="2"/>
        <v>400</v>
      </c>
      <c r="G38" s="56">
        <f t="shared" si="2"/>
        <v>5460</v>
      </c>
      <c r="H38" s="56">
        <f t="shared" si="2"/>
        <v>400</v>
      </c>
      <c r="I38" s="56">
        <f t="shared" si="2"/>
        <v>5460</v>
      </c>
      <c r="J38" s="56">
        <f t="shared" si="2"/>
        <v>400</v>
      </c>
      <c r="K38" s="56">
        <f t="shared" ref="K38" si="3">SUM(K34:K37)</f>
        <v>15392</v>
      </c>
      <c r="L38" s="56">
        <f t="shared" si="2"/>
        <v>15792</v>
      </c>
    </row>
    <row r="39" spans="1:12" ht="1.1499999999999999" customHeight="1">
      <c r="A39" s="12"/>
      <c r="B39" s="40"/>
      <c r="C39" s="12"/>
      <c r="D39" s="39"/>
      <c r="E39" s="17"/>
      <c r="F39" s="39"/>
      <c r="G39" s="62"/>
      <c r="H39" s="64"/>
      <c r="I39" s="17"/>
      <c r="J39" s="39"/>
      <c r="K39" s="62"/>
      <c r="L39" s="17"/>
    </row>
    <row r="40" spans="1:12">
      <c r="A40" s="12"/>
      <c r="B40" s="40">
        <v>46</v>
      </c>
      <c r="C40" s="12" t="s">
        <v>30</v>
      </c>
      <c r="D40" s="17"/>
      <c r="E40" s="17"/>
      <c r="F40" s="17"/>
      <c r="G40" s="62"/>
      <c r="H40" s="62"/>
      <c r="I40" s="17"/>
      <c r="J40" s="17"/>
      <c r="K40" s="62"/>
      <c r="L40" s="17"/>
    </row>
    <row r="41" spans="1:12">
      <c r="A41" s="12"/>
      <c r="B41" s="38" t="s">
        <v>31</v>
      </c>
      <c r="C41" s="12" t="s">
        <v>20</v>
      </c>
      <c r="D41" s="58">
        <v>0</v>
      </c>
      <c r="E41" s="39">
        <v>4299</v>
      </c>
      <c r="F41" s="58">
        <v>0</v>
      </c>
      <c r="G41" s="39">
        <v>5447</v>
      </c>
      <c r="H41" s="58">
        <v>0</v>
      </c>
      <c r="I41" s="39">
        <v>5447</v>
      </c>
      <c r="J41" s="58">
        <v>0</v>
      </c>
      <c r="K41" s="39">
        <f>12298+72</f>
        <v>12370</v>
      </c>
      <c r="L41" s="39">
        <f>SUM(J41:K41)</f>
        <v>12370</v>
      </c>
    </row>
    <row r="42" spans="1:12">
      <c r="A42" s="12"/>
      <c r="B42" s="38" t="s">
        <v>32</v>
      </c>
      <c r="C42" s="12" t="s">
        <v>56</v>
      </c>
      <c r="D42" s="39">
        <v>49</v>
      </c>
      <c r="E42" s="39">
        <v>20</v>
      </c>
      <c r="F42" s="39">
        <v>50</v>
      </c>
      <c r="G42" s="39">
        <v>20</v>
      </c>
      <c r="H42" s="39">
        <v>50</v>
      </c>
      <c r="I42" s="39">
        <v>20</v>
      </c>
      <c r="J42" s="39">
        <v>35</v>
      </c>
      <c r="K42" s="39">
        <v>20</v>
      </c>
      <c r="L42" s="39">
        <f>SUM(J42:K42)</f>
        <v>55</v>
      </c>
    </row>
    <row r="43" spans="1:12">
      <c r="A43" s="12"/>
      <c r="B43" s="38" t="s">
        <v>33</v>
      </c>
      <c r="C43" s="12" t="s">
        <v>57</v>
      </c>
      <c r="D43" s="39">
        <v>75</v>
      </c>
      <c r="E43" s="39">
        <v>23</v>
      </c>
      <c r="F43" s="39">
        <v>75</v>
      </c>
      <c r="G43" s="39">
        <v>23</v>
      </c>
      <c r="H43" s="39">
        <v>75</v>
      </c>
      <c r="I43" s="39">
        <v>23</v>
      </c>
      <c r="J43" s="39">
        <v>65</v>
      </c>
      <c r="K43" s="39">
        <v>23</v>
      </c>
      <c r="L43" s="39">
        <f>SUM(J43:K43)</f>
        <v>88</v>
      </c>
    </row>
    <row r="44" spans="1:12">
      <c r="A44" s="12"/>
      <c r="B44" s="38" t="s">
        <v>34</v>
      </c>
      <c r="C44" s="12" t="s">
        <v>61</v>
      </c>
      <c r="D44" s="39">
        <v>250</v>
      </c>
      <c r="E44" s="39">
        <v>24</v>
      </c>
      <c r="F44" s="39">
        <v>250</v>
      </c>
      <c r="G44" s="39">
        <v>24</v>
      </c>
      <c r="H44" s="39">
        <v>250</v>
      </c>
      <c r="I44" s="39">
        <v>24</v>
      </c>
      <c r="J44" s="39">
        <v>225</v>
      </c>
      <c r="K44" s="39">
        <v>24</v>
      </c>
      <c r="L44" s="39">
        <f>SUM(J44:K44)</f>
        <v>249</v>
      </c>
    </row>
    <row r="45" spans="1:12">
      <c r="A45" s="12" t="s">
        <v>13</v>
      </c>
      <c r="B45" s="40">
        <v>46</v>
      </c>
      <c r="C45" s="12" t="s">
        <v>30</v>
      </c>
      <c r="D45" s="57">
        <f t="shared" ref="D45:L45" si="4">SUM(D41:D44)</f>
        <v>374</v>
      </c>
      <c r="E45" s="57">
        <f t="shared" si="4"/>
        <v>4366</v>
      </c>
      <c r="F45" s="57">
        <f t="shared" si="4"/>
        <v>375</v>
      </c>
      <c r="G45" s="57">
        <f t="shared" si="4"/>
        <v>5514</v>
      </c>
      <c r="H45" s="57">
        <f t="shared" si="4"/>
        <v>375</v>
      </c>
      <c r="I45" s="57">
        <f t="shared" si="4"/>
        <v>5514</v>
      </c>
      <c r="J45" s="57">
        <f t="shared" si="4"/>
        <v>325</v>
      </c>
      <c r="K45" s="57">
        <f t="shared" ref="K45" si="5">SUM(K41:K44)</f>
        <v>12437</v>
      </c>
      <c r="L45" s="57">
        <f t="shared" si="4"/>
        <v>12762</v>
      </c>
    </row>
    <row r="46" spans="1:12" ht="7.15" customHeight="1">
      <c r="A46" s="12"/>
      <c r="B46" s="40"/>
      <c r="C46" s="12"/>
      <c r="D46" s="80"/>
      <c r="E46" s="17"/>
      <c r="F46" s="17"/>
      <c r="G46" s="62"/>
      <c r="H46" s="62"/>
      <c r="I46" s="17"/>
      <c r="J46" s="17"/>
      <c r="K46" s="62"/>
      <c r="L46" s="17"/>
    </row>
    <row r="47" spans="1:12">
      <c r="A47" s="12"/>
      <c r="B47" s="40">
        <v>47</v>
      </c>
      <c r="C47" s="12" t="s">
        <v>35</v>
      </c>
      <c r="D47" s="80"/>
      <c r="E47" s="17"/>
      <c r="F47" s="17"/>
      <c r="G47" s="62"/>
      <c r="H47" s="62"/>
      <c r="I47" s="17"/>
      <c r="J47" s="17"/>
      <c r="K47" s="62"/>
      <c r="L47" s="17"/>
    </row>
    <row r="48" spans="1:12">
      <c r="A48" s="12"/>
      <c r="B48" s="38" t="s">
        <v>36</v>
      </c>
      <c r="C48" s="12" t="s">
        <v>20</v>
      </c>
      <c r="D48" s="58">
        <v>0</v>
      </c>
      <c r="E48" s="39">
        <v>2618</v>
      </c>
      <c r="F48" s="58">
        <v>0</v>
      </c>
      <c r="G48" s="39">
        <v>2674</v>
      </c>
      <c r="H48" s="58">
        <v>0</v>
      </c>
      <c r="I48" s="39">
        <v>2674</v>
      </c>
      <c r="J48" s="58">
        <v>0</v>
      </c>
      <c r="K48" s="39">
        <f>4252+102</f>
        <v>4354</v>
      </c>
      <c r="L48" s="39">
        <f>SUM(J48:K48)</f>
        <v>4354</v>
      </c>
    </row>
    <row r="49" spans="1:12">
      <c r="A49" s="12"/>
      <c r="B49" s="38" t="s">
        <v>37</v>
      </c>
      <c r="C49" s="12" t="s">
        <v>56</v>
      </c>
      <c r="D49" s="39">
        <v>13</v>
      </c>
      <c r="E49" s="39">
        <v>8</v>
      </c>
      <c r="F49" s="39">
        <v>25</v>
      </c>
      <c r="G49" s="39">
        <v>15</v>
      </c>
      <c r="H49" s="39">
        <v>25</v>
      </c>
      <c r="I49" s="39">
        <v>15</v>
      </c>
      <c r="J49" s="39">
        <v>20</v>
      </c>
      <c r="K49" s="39">
        <v>15</v>
      </c>
      <c r="L49" s="39">
        <f>SUM(J49:K49)</f>
        <v>35</v>
      </c>
    </row>
    <row r="50" spans="1:12">
      <c r="A50" s="12"/>
      <c r="B50" s="38" t="s">
        <v>38</v>
      </c>
      <c r="C50" s="12" t="s">
        <v>57</v>
      </c>
      <c r="D50" s="39">
        <v>75</v>
      </c>
      <c r="E50" s="39">
        <v>22</v>
      </c>
      <c r="F50" s="39">
        <v>75</v>
      </c>
      <c r="G50" s="39">
        <v>20</v>
      </c>
      <c r="H50" s="39">
        <v>75</v>
      </c>
      <c r="I50" s="39">
        <v>20</v>
      </c>
      <c r="J50" s="39">
        <v>50</v>
      </c>
      <c r="K50" s="39">
        <v>20</v>
      </c>
      <c r="L50" s="39">
        <f>SUM(J50:K50)</f>
        <v>70</v>
      </c>
    </row>
    <row r="51" spans="1:12">
      <c r="A51" s="12"/>
      <c r="B51" s="38" t="s">
        <v>39</v>
      </c>
      <c r="C51" s="12" t="s">
        <v>61</v>
      </c>
      <c r="D51" s="39">
        <v>114</v>
      </c>
      <c r="E51" s="39">
        <v>22</v>
      </c>
      <c r="F51" s="39">
        <v>150</v>
      </c>
      <c r="G51" s="39">
        <v>24</v>
      </c>
      <c r="H51" s="39">
        <v>150</v>
      </c>
      <c r="I51" s="39">
        <v>24</v>
      </c>
      <c r="J51" s="39">
        <v>130</v>
      </c>
      <c r="K51" s="39">
        <v>24</v>
      </c>
      <c r="L51" s="39">
        <f>SUM(J51:K51)</f>
        <v>154</v>
      </c>
    </row>
    <row r="52" spans="1:12">
      <c r="A52" s="12" t="s">
        <v>13</v>
      </c>
      <c r="B52" s="40">
        <v>47</v>
      </c>
      <c r="C52" s="12" t="s">
        <v>35</v>
      </c>
      <c r="D52" s="57">
        <f t="shared" ref="D52:L52" si="6">SUM(D48:D51)</f>
        <v>202</v>
      </c>
      <c r="E52" s="57">
        <f t="shared" si="6"/>
        <v>2670</v>
      </c>
      <c r="F52" s="57">
        <f t="shared" si="6"/>
        <v>250</v>
      </c>
      <c r="G52" s="57">
        <f t="shared" si="6"/>
        <v>2733</v>
      </c>
      <c r="H52" s="57">
        <f t="shared" si="6"/>
        <v>250</v>
      </c>
      <c r="I52" s="57">
        <f t="shared" si="6"/>
        <v>2733</v>
      </c>
      <c r="J52" s="57">
        <f t="shared" si="6"/>
        <v>200</v>
      </c>
      <c r="K52" s="57">
        <f t="shared" ref="K52" si="7">SUM(K48:K51)</f>
        <v>4413</v>
      </c>
      <c r="L52" s="57">
        <f t="shared" si="6"/>
        <v>4613</v>
      </c>
    </row>
    <row r="53" spans="1:12" ht="7.15" customHeight="1">
      <c r="A53" s="12"/>
      <c r="B53" s="40"/>
      <c r="C53" s="12"/>
      <c r="D53" s="17"/>
      <c r="E53" s="17"/>
      <c r="F53" s="17"/>
      <c r="G53" s="62"/>
      <c r="H53" s="62"/>
      <c r="I53" s="17"/>
      <c r="J53" s="17"/>
      <c r="K53" s="62"/>
      <c r="L53" s="17"/>
    </row>
    <row r="54" spans="1:12">
      <c r="A54" s="12"/>
      <c r="B54" s="40">
        <v>48</v>
      </c>
      <c r="C54" s="12" t="s">
        <v>40</v>
      </c>
      <c r="D54" s="17"/>
      <c r="E54" s="17"/>
      <c r="F54" s="17"/>
      <c r="G54" s="62"/>
      <c r="H54" s="62"/>
      <c r="I54" s="17"/>
      <c r="J54" s="17"/>
      <c r="K54" s="62"/>
      <c r="L54" s="17"/>
    </row>
    <row r="55" spans="1:12">
      <c r="A55" s="12"/>
      <c r="B55" s="38" t="s">
        <v>41</v>
      </c>
      <c r="C55" s="12" t="s">
        <v>20</v>
      </c>
      <c r="D55" s="58">
        <v>0</v>
      </c>
      <c r="E55" s="39">
        <v>5505</v>
      </c>
      <c r="F55" s="58">
        <v>0</v>
      </c>
      <c r="G55" s="39">
        <v>4629</v>
      </c>
      <c r="H55" s="58">
        <v>0</v>
      </c>
      <c r="I55" s="39">
        <v>4629</v>
      </c>
      <c r="J55" s="58">
        <v>0</v>
      </c>
      <c r="K55" s="39">
        <v>11287</v>
      </c>
      <c r="L55" s="39">
        <f>SUM(J55:K55)</f>
        <v>11287</v>
      </c>
    </row>
    <row r="56" spans="1:12">
      <c r="A56" s="12"/>
      <c r="B56" s="38" t="s">
        <v>42</v>
      </c>
      <c r="C56" s="12" t="s">
        <v>56</v>
      </c>
      <c r="D56" s="39">
        <v>50</v>
      </c>
      <c r="E56" s="39">
        <v>20</v>
      </c>
      <c r="F56" s="39">
        <v>50</v>
      </c>
      <c r="G56" s="39">
        <v>20</v>
      </c>
      <c r="H56" s="39">
        <v>50</v>
      </c>
      <c r="I56" s="39">
        <v>20</v>
      </c>
      <c r="J56" s="39">
        <v>35</v>
      </c>
      <c r="K56" s="39">
        <v>20</v>
      </c>
      <c r="L56" s="39">
        <f>SUM(J56:K56)</f>
        <v>55</v>
      </c>
    </row>
    <row r="57" spans="1:12">
      <c r="A57" s="12"/>
      <c r="B57" s="38" t="s">
        <v>43</v>
      </c>
      <c r="C57" s="12" t="s">
        <v>57</v>
      </c>
      <c r="D57" s="39">
        <v>75</v>
      </c>
      <c r="E57" s="39">
        <v>22</v>
      </c>
      <c r="F57" s="39">
        <v>75</v>
      </c>
      <c r="G57" s="39">
        <v>22</v>
      </c>
      <c r="H57" s="39">
        <v>75</v>
      </c>
      <c r="I57" s="39">
        <v>22</v>
      </c>
      <c r="J57" s="39">
        <v>65</v>
      </c>
      <c r="K57" s="39">
        <v>22</v>
      </c>
      <c r="L57" s="39">
        <f>SUM(J57:K57)</f>
        <v>87</v>
      </c>
    </row>
    <row r="58" spans="1:12">
      <c r="A58" s="12"/>
      <c r="B58" s="38" t="s">
        <v>44</v>
      </c>
      <c r="C58" s="12" t="s">
        <v>61</v>
      </c>
      <c r="D58" s="39">
        <v>275</v>
      </c>
      <c r="E58" s="39">
        <v>24</v>
      </c>
      <c r="F58" s="39">
        <v>275</v>
      </c>
      <c r="G58" s="39">
        <v>24</v>
      </c>
      <c r="H58" s="39">
        <v>275</v>
      </c>
      <c r="I58" s="39">
        <v>24</v>
      </c>
      <c r="J58" s="39">
        <v>225</v>
      </c>
      <c r="K58" s="39">
        <v>24</v>
      </c>
      <c r="L58" s="39">
        <f>SUM(J58:K58)</f>
        <v>249</v>
      </c>
    </row>
    <row r="59" spans="1:12">
      <c r="A59" s="12" t="s">
        <v>13</v>
      </c>
      <c r="B59" s="40">
        <v>48</v>
      </c>
      <c r="C59" s="12" t="s">
        <v>40</v>
      </c>
      <c r="D59" s="57">
        <f t="shared" ref="D59:L59" si="8">SUM(D55:D58)</f>
        <v>400</v>
      </c>
      <c r="E59" s="57">
        <f t="shared" si="8"/>
        <v>5571</v>
      </c>
      <c r="F59" s="57">
        <f t="shared" si="8"/>
        <v>400</v>
      </c>
      <c r="G59" s="57">
        <f t="shared" si="8"/>
        <v>4695</v>
      </c>
      <c r="H59" s="57">
        <f t="shared" si="8"/>
        <v>400</v>
      </c>
      <c r="I59" s="57">
        <f t="shared" si="8"/>
        <v>4695</v>
      </c>
      <c r="J59" s="57">
        <f t="shared" si="8"/>
        <v>325</v>
      </c>
      <c r="K59" s="57">
        <f t="shared" ref="K59" si="9">SUM(K55:K58)</f>
        <v>11353</v>
      </c>
      <c r="L59" s="57">
        <f t="shared" si="8"/>
        <v>11678</v>
      </c>
    </row>
    <row r="60" spans="1:12">
      <c r="A60" s="12" t="s">
        <v>13</v>
      </c>
      <c r="B60" s="37">
        <v>1</v>
      </c>
      <c r="C60" s="12" t="s">
        <v>17</v>
      </c>
      <c r="D60" s="57">
        <f t="shared" ref="D60:L60" si="10">D59+D52+D45+D38+D31</f>
        <v>12406</v>
      </c>
      <c r="E60" s="57">
        <f t="shared" si="10"/>
        <v>34606</v>
      </c>
      <c r="F60" s="57">
        <f t="shared" si="10"/>
        <v>12600</v>
      </c>
      <c r="G60" s="57">
        <f t="shared" si="10"/>
        <v>42926</v>
      </c>
      <c r="H60" s="57">
        <f t="shared" si="10"/>
        <v>12600</v>
      </c>
      <c r="I60" s="57">
        <f t="shared" si="10"/>
        <v>43726</v>
      </c>
      <c r="J60" s="57">
        <f t="shared" si="10"/>
        <v>75197</v>
      </c>
      <c r="K60" s="57">
        <f t="shared" si="10"/>
        <v>74999</v>
      </c>
      <c r="L60" s="57">
        <f t="shared" si="10"/>
        <v>150196</v>
      </c>
    </row>
    <row r="61" spans="1:12">
      <c r="A61" s="12" t="s">
        <v>13</v>
      </c>
      <c r="B61" s="36">
        <v>1E-3</v>
      </c>
      <c r="C61" s="33" t="s">
        <v>16</v>
      </c>
      <c r="D61" s="57">
        <f t="shared" ref="D61:L61" si="11">D60</f>
        <v>12406</v>
      </c>
      <c r="E61" s="57">
        <f t="shared" si="11"/>
        <v>34606</v>
      </c>
      <c r="F61" s="57">
        <f t="shared" si="11"/>
        <v>12600</v>
      </c>
      <c r="G61" s="57">
        <f t="shared" si="11"/>
        <v>42926</v>
      </c>
      <c r="H61" s="57">
        <f t="shared" si="11"/>
        <v>12600</v>
      </c>
      <c r="I61" s="57">
        <f t="shared" si="11"/>
        <v>43726</v>
      </c>
      <c r="J61" s="57">
        <f t="shared" si="11"/>
        <v>75197</v>
      </c>
      <c r="K61" s="57">
        <f t="shared" ref="K61" si="12">K60</f>
        <v>74999</v>
      </c>
      <c r="L61" s="57">
        <f t="shared" si="11"/>
        <v>150196</v>
      </c>
    </row>
    <row r="62" spans="1:12" ht="7.15" customHeight="1">
      <c r="A62" s="12"/>
      <c r="B62" s="41"/>
      <c r="C62" s="33"/>
      <c r="D62" s="17"/>
      <c r="E62" s="17"/>
      <c r="F62" s="17"/>
      <c r="G62" s="62"/>
      <c r="H62" s="62"/>
      <c r="I62" s="17"/>
      <c r="J62" s="17"/>
      <c r="K62" s="62"/>
      <c r="L62" s="17"/>
    </row>
    <row r="63" spans="1:12">
      <c r="A63" s="12"/>
      <c r="B63" s="36">
        <v>0.10299999999999999</v>
      </c>
      <c r="C63" s="33" t="s">
        <v>45</v>
      </c>
      <c r="D63" s="17"/>
      <c r="E63" s="17"/>
      <c r="F63" s="17"/>
      <c r="G63" s="62"/>
      <c r="H63" s="62"/>
      <c r="I63" s="17"/>
      <c r="J63" s="17"/>
      <c r="K63" s="62"/>
      <c r="L63" s="17"/>
    </row>
    <row r="64" spans="1:12">
      <c r="A64" s="12"/>
      <c r="B64" s="1">
        <v>60</v>
      </c>
      <c r="C64" s="12" t="s">
        <v>46</v>
      </c>
      <c r="D64" s="17"/>
      <c r="E64" s="17"/>
      <c r="F64" s="17"/>
      <c r="G64" s="62"/>
      <c r="H64" s="62"/>
      <c r="I64" s="17"/>
      <c r="J64" s="17"/>
      <c r="K64" s="62"/>
      <c r="L64" s="17"/>
    </row>
    <row r="65" spans="1:12">
      <c r="A65" s="12"/>
      <c r="B65" s="38" t="s">
        <v>47</v>
      </c>
      <c r="C65" s="12" t="s">
        <v>20</v>
      </c>
      <c r="D65" s="39">
        <v>4175</v>
      </c>
      <c r="E65" s="58">
        <v>0</v>
      </c>
      <c r="F65" s="39">
        <v>4622</v>
      </c>
      <c r="G65" s="58">
        <v>0</v>
      </c>
      <c r="H65" s="39">
        <v>4622</v>
      </c>
      <c r="I65" s="58">
        <v>0</v>
      </c>
      <c r="J65" s="39">
        <v>4735</v>
      </c>
      <c r="K65" s="58">
        <v>0</v>
      </c>
      <c r="L65" s="39">
        <f>SUM(J65:K65)</f>
        <v>4735</v>
      </c>
    </row>
    <row r="66" spans="1:12">
      <c r="A66" s="12" t="s">
        <v>13</v>
      </c>
      <c r="B66" s="1">
        <v>60</v>
      </c>
      <c r="C66" s="12" t="s">
        <v>46</v>
      </c>
      <c r="D66" s="57">
        <f t="shared" ref="D66:L66" si="13">SUM(D65:D65)</f>
        <v>4175</v>
      </c>
      <c r="E66" s="77">
        <f t="shared" si="13"/>
        <v>0</v>
      </c>
      <c r="F66" s="57">
        <f t="shared" si="13"/>
        <v>4622</v>
      </c>
      <c r="G66" s="77">
        <f t="shared" si="13"/>
        <v>0</v>
      </c>
      <c r="H66" s="57">
        <f t="shared" si="13"/>
        <v>4622</v>
      </c>
      <c r="I66" s="77">
        <f t="shared" si="13"/>
        <v>0</v>
      </c>
      <c r="J66" s="57">
        <f t="shared" si="13"/>
        <v>4735</v>
      </c>
      <c r="K66" s="77">
        <f t="shared" ref="K66" si="14">SUM(K65:K65)</f>
        <v>0</v>
      </c>
      <c r="L66" s="57">
        <f t="shared" si="13"/>
        <v>4735</v>
      </c>
    </row>
    <row r="67" spans="1:12" ht="7.15" customHeight="1">
      <c r="A67" s="12"/>
      <c r="B67" s="1"/>
      <c r="C67" s="12"/>
      <c r="D67" s="39"/>
      <c r="E67" s="58"/>
      <c r="F67" s="39"/>
      <c r="G67" s="58"/>
      <c r="H67" s="39"/>
      <c r="I67" s="58"/>
      <c r="J67" s="39"/>
      <c r="K67" s="58"/>
      <c r="L67" s="39"/>
    </row>
    <row r="68" spans="1:12">
      <c r="A68" s="12"/>
      <c r="B68" s="1">
        <v>61</v>
      </c>
      <c r="C68" s="12" t="s">
        <v>50</v>
      </c>
      <c r="D68" s="17"/>
      <c r="E68" s="17"/>
      <c r="F68" s="17"/>
      <c r="G68" s="62"/>
      <c r="H68" s="62"/>
      <c r="I68" s="17"/>
      <c r="J68" s="17"/>
      <c r="K68" s="62"/>
      <c r="L68" s="17"/>
    </row>
    <row r="69" spans="1:12">
      <c r="A69" s="12"/>
      <c r="B69" s="1" t="s">
        <v>124</v>
      </c>
      <c r="C69" s="12" t="s">
        <v>125</v>
      </c>
      <c r="D69" s="39">
        <v>1997</v>
      </c>
      <c r="E69" s="58">
        <v>0</v>
      </c>
      <c r="F69" s="39">
        <v>5000</v>
      </c>
      <c r="G69" s="58">
        <v>0</v>
      </c>
      <c r="H69" s="39">
        <v>5000</v>
      </c>
      <c r="I69" s="58">
        <v>0</v>
      </c>
      <c r="J69" s="58">
        <v>0</v>
      </c>
      <c r="K69" s="58">
        <v>0</v>
      </c>
      <c r="L69" s="58">
        <f>SUM(J69:K69)</f>
        <v>0</v>
      </c>
    </row>
    <row r="70" spans="1:12">
      <c r="A70" s="12" t="s">
        <v>13</v>
      </c>
      <c r="B70" s="1">
        <v>61</v>
      </c>
      <c r="C70" s="12" t="s">
        <v>50</v>
      </c>
      <c r="D70" s="57">
        <f t="shared" ref="D70:L70" si="15">SUM(D69:D69)</f>
        <v>1997</v>
      </c>
      <c r="E70" s="77">
        <f t="shared" si="15"/>
        <v>0</v>
      </c>
      <c r="F70" s="57">
        <f t="shared" si="15"/>
        <v>5000</v>
      </c>
      <c r="G70" s="77">
        <f t="shared" si="15"/>
        <v>0</v>
      </c>
      <c r="H70" s="57">
        <f t="shared" si="15"/>
        <v>5000</v>
      </c>
      <c r="I70" s="77">
        <f t="shared" si="15"/>
        <v>0</v>
      </c>
      <c r="J70" s="77">
        <f t="shared" si="15"/>
        <v>0</v>
      </c>
      <c r="K70" s="77">
        <f t="shared" si="15"/>
        <v>0</v>
      </c>
      <c r="L70" s="77">
        <f t="shared" si="15"/>
        <v>0</v>
      </c>
    </row>
    <row r="71" spans="1:12" ht="7.15" customHeight="1">
      <c r="A71" s="12"/>
      <c r="B71" s="1"/>
      <c r="C71" s="12"/>
      <c r="D71" s="39"/>
      <c r="E71" s="58"/>
      <c r="F71" s="39"/>
      <c r="G71" s="58"/>
      <c r="H71" s="39"/>
      <c r="I71" s="58"/>
      <c r="J71" s="39"/>
      <c r="K71" s="58"/>
      <c r="L71" s="39"/>
    </row>
    <row r="72" spans="1:12">
      <c r="A72" s="12"/>
      <c r="B72" s="37">
        <v>4</v>
      </c>
      <c r="C72" s="12" t="s">
        <v>136</v>
      </c>
      <c r="D72" s="71"/>
      <c r="E72" s="71"/>
      <c r="F72" s="39"/>
      <c r="G72" s="71"/>
      <c r="H72" s="39"/>
      <c r="I72" s="71"/>
      <c r="J72" s="39"/>
      <c r="K72" s="71"/>
      <c r="L72" s="39"/>
    </row>
    <row r="73" spans="1:12" ht="43.9" customHeight="1">
      <c r="A73" s="29"/>
      <c r="B73" s="30" t="s">
        <v>148</v>
      </c>
      <c r="C73" s="29" t="s">
        <v>95</v>
      </c>
      <c r="D73" s="76">
        <v>0</v>
      </c>
      <c r="E73" s="76">
        <v>0</v>
      </c>
      <c r="F73" s="56">
        <v>3000</v>
      </c>
      <c r="G73" s="76">
        <v>0</v>
      </c>
      <c r="H73" s="56">
        <v>3000</v>
      </c>
      <c r="I73" s="76">
        <v>0</v>
      </c>
      <c r="J73" s="56">
        <v>990</v>
      </c>
      <c r="K73" s="76">
        <v>0</v>
      </c>
      <c r="L73" s="56">
        <f>SUM(J73:K73)</f>
        <v>990</v>
      </c>
    </row>
    <row r="74" spans="1:12" ht="29.45" customHeight="1">
      <c r="A74" s="12"/>
      <c r="B74" s="38" t="s">
        <v>149</v>
      </c>
      <c r="C74" s="12" t="s">
        <v>83</v>
      </c>
      <c r="D74" s="58">
        <v>0</v>
      </c>
      <c r="E74" s="58">
        <v>0</v>
      </c>
      <c r="F74" s="39">
        <v>438</v>
      </c>
      <c r="G74" s="58">
        <v>0</v>
      </c>
      <c r="H74" s="39">
        <v>438</v>
      </c>
      <c r="I74" s="58">
        <v>0</v>
      </c>
      <c r="J74" s="39">
        <v>410</v>
      </c>
      <c r="K74" s="58">
        <v>0</v>
      </c>
      <c r="L74" s="39">
        <f>SUM(J74:K74)</f>
        <v>410</v>
      </c>
    </row>
    <row r="75" spans="1:12" ht="29.45" customHeight="1">
      <c r="A75" s="12"/>
      <c r="B75" s="38" t="s">
        <v>157</v>
      </c>
      <c r="C75" s="12" t="s">
        <v>165</v>
      </c>
      <c r="D75" s="58">
        <v>0</v>
      </c>
      <c r="E75" s="58">
        <v>0</v>
      </c>
      <c r="F75" s="39">
        <v>5000</v>
      </c>
      <c r="G75" s="58">
        <v>0</v>
      </c>
      <c r="H75" s="39">
        <v>5000</v>
      </c>
      <c r="I75" s="58">
        <v>0</v>
      </c>
      <c r="J75" s="39">
        <v>7000</v>
      </c>
      <c r="K75" s="58">
        <v>0</v>
      </c>
      <c r="L75" s="39">
        <f>SUM(J75:K75)</f>
        <v>7000</v>
      </c>
    </row>
    <row r="76" spans="1:12">
      <c r="A76" s="12" t="s">
        <v>13</v>
      </c>
      <c r="B76" s="37">
        <v>4</v>
      </c>
      <c r="C76" s="12" t="s">
        <v>136</v>
      </c>
      <c r="D76" s="78">
        <f t="shared" ref="D76:I76" si="16">SUM(D73:D75)</f>
        <v>0</v>
      </c>
      <c r="E76" s="78">
        <f t="shared" si="16"/>
        <v>0</v>
      </c>
      <c r="F76" s="75">
        <f t="shared" si="16"/>
        <v>8438</v>
      </c>
      <c r="G76" s="78">
        <f t="shared" si="16"/>
        <v>0</v>
      </c>
      <c r="H76" s="75">
        <f t="shared" si="16"/>
        <v>8438</v>
      </c>
      <c r="I76" s="78">
        <f t="shared" si="16"/>
        <v>0</v>
      </c>
      <c r="J76" s="75">
        <f>SUM(J73:J75)</f>
        <v>8400</v>
      </c>
      <c r="K76" s="78">
        <f t="shared" ref="K76" si="17">SUM(K73:K75)</f>
        <v>0</v>
      </c>
      <c r="L76" s="75">
        <f>SUM(L73:L75)</f>
        <v>8400</v>
      </c>
    </row>
    <row r="77" spans="1:12">
      <c r="A77" s="12" t="s">
        <v>13</v>
      </c>
      <c r="B77" s="36">
        <v>0.10299999999999999</v>
      </c>
      <c r="C77" s="33" t="s">
        <v>45</v>
      </c>
      <c r="D77" s="57">
        <f t="shared" ref="D77:L77" si="18">D66+D70+D76</f>
        <v>6172</v>
      </c>
      <c r="E77" s="77">
        <f t="shared" si="18"/>
        <v>0</v>
      </c>
      <c r="F77" s="57">
        <f t="shared" si="18"/>
        <v>18060</v>
      </c>
      <c r="G77" s="77">
        <f t="shared" si="18"/>
        <v>0</v>
      </c>
      <c r="H77" s="57">
        <f t="shared" si="18"/>
        <v>18060</v>
      </c>
      <c r="I77" s="77">
        <f t="shared" si="18"/>
        <v>0</v>
      </c>
      <c r="J77" s="57">
        <f t="shared" si="18"/>
        <v>13135</v>
      </c>
      <c r="K77" s="77">
        <f t="shared" si="18"/>
        <v>0</v>
      </c>
      <c r="L77" s="57">
        <f t="shared" si="18"/>
        <v>13135</v>
      </c>
    </row>
    <row r="78" spans="1:12" ht="6.95" customHeight="1">
      <c r="A78" s="12"/>
      <c r="B78" s="42"/>
      <c r="C78" s="33"/>
      <c r="D78" s="17"/>
      <c r="E78" s="17"/>
      <c r="F78" s="17"/>
      <c r="G78" s="62"/>
      <c r="H78" s="62"/>
      <c r="I78" s="17"/>
      <c r="J78" s="17"/>
      <c r="K78" s="62"/>
      <c r="L78" s="17"/>
    </row>
    <row r="79" spans="1:12">
      <c r="A79" s="12"/>
      <c r="B79" s="36">
        <v>0.104</v>
      </c>
      <c r="C79" s="33" t="s">
        <v>53</v>
      </c>
      <c r="D79" s="17"/>
      <c r="E79" s="17"/>
      <c r="F79" s="17"/>
      <c r="G79" s="62"/>
      <c r="H79" s="62"/>
      <c r="I79" s="17"/>
      <c r="J79" s="17"/>
      <c r="K79" s="62"/>
      <c r="L79" s="17"/>
    </row>
    <row r="80" spans="1:12">
      <c r="A80" s="12"/>
      <c r="B80" s="37">
        <v>1</v>
      </c>
      <c r="C80" s="12" t="s">
        <v>17</v>
      </c>
      <c r="D80" s="17"/>
      <c r="E80" s="17"/>
      <c r="F80" s="17"/>
      <c r="G80" s="62"/>
      <c r="H80" s="62"/>
      <c r="I80" s="17"/>
      <c r="J80" s="17"/>
      <c r="K80" s="62"/>
      <c r="L80" s="17"/>
    </row>
    <row r="81" spans="1:12">
      <c r="A81" s="12"/>
      <c r="B81" s="1">
        <v>44</v>
      </c>
      <c r="C81" s="12" t="s">
        <v>18</v>
      </c>
      <c r="D81" s="17"/>
      <c r="E81" s="17"/>
      <c r="F81" s="17"/>
      <c r="G81" s="62"/>
      <c r="H81" s="62"/>
      <c r="I81" s="17"/>
      <c r="J81" s="17"/>
      <c r="K81" s="62"/>
      <c r="L81" s="17"/>
    </row>
    <row r="82" spans="1:12">
      <c r="A82" s="12"/>
      <c r="B82" s="38" t="s">
        <v>19</v>
      </c>
      <c r="C82" s="12" t="s">
        <v>20</v>
      </c>
      <c r="D82" s="39">
        <v>2070</v>
      </c>
      <c r="E82" s="39">
        <v>13138</v>
      </c>
      <c r="F82" s="39">
        <v>1550</v>
      </c>
      <c r="G82" s="39">
        <v>10596</v>
      </c>
      <c r="H82" s="39">
        <v>1550</v>
      </c>
      <c r="I82" s="39">
        <v>10596</v>
      </c>
      <c r="J82" s="39">
        <v>1669</v>
      </c>
      <c r="K82" s="39">
        <v>12248</v>
      </c>
      <c r="L82" s="39">
        <f t="shared" ref="L82:L88" si="19">SUM(J82:K82)</f>
        <v>13917</v>
      </c>
    </row>
    <row r="83" spans="1:12">
      <c r="A83" s="12"/>
      <c r="B83" s="38" t="s">
        <v>54</v>
      </c>
      <c r="C83" s="12" t="s">
        <v>55</v>
      </c>
      <c r="D83" s="39">
        <v>26752</v>
      </c>
      <c r="E83" s="79">
        <v>0</v>
      </c>
      <c r="F83" s="39">
        <v>21800</v>
      </c>
      <c r="G83" s="58">
        <v>0</v>
      </c>
      <c r="H83" s="39">
        <v>21800</v>
      </c>
      <c r="I83" s="58">
        <v>0</v>
      </c>
      <c r="J83" s="39">
        <v>17900</v>
      </c>
      <c r="K83" s="58">
        <v>0</v>
      </c>
      <c r="L83" s="39">
        <f t="shared" si="19"/>
        <v>17900</v>
      </c>
    </row>
    <row r="84" spans="1:12">
      <c r="A84" s="12"/>
      <c r="B84" s="38" t="s">
        <v>21</v>
      </c>
      <c r="C84" s="12" t="s">
        <v>56</v>
      </c>
      <c r="D84" s="79">
        <v>0</v>
      </c>
      <c r="E84" s="39">
        <v>7</v>
      </c>
      <c r="F84" s="58">
        <v>0</v>
      </c>
      <c r="G84" s="39">
        <v>24</v>
      </c>
      <c r="H84" s="58">
        <v>0</v>
      </c>
      <c r="I84" s="39">
        <v>24</v>
      </c>
      <c r="J84" s="58">
        <v>0</v>
      </c>
      <c r="K84" s="39">
        <f>24-12</f>
        <v>12</v>
      </c>
      <c r="L84" s="39">
        <f t="shared" si="19"/>
        <v>12</v>
      </c>
    </row>
    <row r="85" spans="1:12">
      <c r="A85" s="12"/>
      <c r="B85" s="38" t="s">
        <v>22</v>
      </c>
      <c r="C85" s="12" t="s">
        <v>57</v>
      </c>
      <c r="D85" s="58">
        <v>0</v>
      </c>
      <c r="E85" s="39">
        <v>81</v>
      </c>
      <c r="F85" s="58">
        <v>0</v>
      </c>
      <c r="G85" s="39">
        <v>83</v>
      </c>
      <c r="H85" s="58">
        <v>0</v>
      </c>
      <c r="I85" s="39">
        <v>83</v>
      </c>
      <c r="J85" s="58">
        <v>0</v>
      </c>
      <c r="K85" s="39">
        <v>83</v>
      </c>
      <c r="L85" s="39">
        <f t="shared" si="19"/>
        <v>83</v>
      </c>
    </row>
    <row r="86" spans="1:12">
      <c r="A86" s="12"/>
      <c r="B86" s="38" t="s">
        <v>58</v>
      </c>
      <c r="C86" s="12" t="s">
        <v>59</v>
      </c>
      <c r="D86" s="39">
        <v>600</v>
      </c>
      <c r="E86" s="79">
        <v>0</v>
      </c>
      <c r="F86" s="39">
        <v>135</v>
      </c>
      <c r="G86" s="58">
        <v>0</v>
      </c>
      <c r="H86" s="39">
        <v>135</v>
      </c>
      <c r="I86" s="58">
        <v>0</v>
      </c>
      <c r="J86" s="58">
        <v>0</v>
      </c>
      <c r="K86" s="58">
        <v>0</v>
      </c>
      <c r="L86" s="58">
        <f t="shared" si="19"/>
        <v>0</v>
      </c>
    </row>
    <row r="87" spans="1:12">
      <c r="A87" s="12"/>
      <c r="B87" s="38" t="s">
        <v>23</v>
      </c>
      <c r="C87" s="12" t="s">
        <v>60</v>
      </c>
      <c r="D87" s="58">
        <v>0</v>
      </c>
      <c r="E87" s="79">
        <v>0</v>
      </c>
      <c r="F87" s="39">
        <v>1000</v>
      </c>
      <c r="G87" s="58">
        <v>0</v>
      </c>
      <c r="H87" s="39">
        <v>1000</v>
      </c>
      <c r="I87" s="58">
        <v>0</v>
      </c>
      <c r="J87" s="58">
        <v>0</v>
      </c>
      <c r="K87" s="58">
        <v>0</v>
      </c>
      <c r="L87" s="58">
        <f t="shared" si="19"/>
        <v>0</v>
      </c>
    </row>
    <row r="88" spans="1:12">
      <c r="A88" s="12"/>
      <c r="B88" s="38" t="s">
        <v>24</v>
      </c>
      <c r="C88" s="12" t="s">
        <v>61</v>
      </c>
      <c r="D88" s="58">
        <v>0</v>
      </c>
      <c r="E88" s="39">
        <v>213</v>
      </c>
      <c r="F88" s="58">
        <v>0</v>
      </c>
      <c r="G88" s="39">
        <v>222</v>
      </c>
      <c r="H88" s="58">
        <v>0</v>
      </c>
      <c r="I88" s="39">
        <v>222</v>
      </c>
      <c r="J88" s="58">
        <v>0</v>
      </c>
      <c r="K88" s="39">
        <f>222</f>
        <v>222</v>
      </c>
      <c r="L88" s="39">
        <f t="shared" si="19"/>
        <v>222</v>
      </c>
    </row>
    <row r="89" spans="1:12">
      <c r="A89" s="12" t="s">
        <v>13</v>
      </c>
      <c r="B89" s="1">
        <v>44</v>
      </c>
      <c r="C89" s="12" t="s">
        <v>18</v>
      </c>
      <c r="D89" s="57">
        <f t="shared" ref="D89:L89" si="20">SUM(D82:D88)</f>
        <v>29422</v>
      </c>
      <c r="E89" s="57">
        <f t="shared" si="20"/>
        <v>13439</v>
      </c>
      <c r="F89" s="57">
        <f t="shared" si="20"/>
        <v>24485</v>
      </c>
      <c r="G89" s="57">
        <f t="shared" si="20"/>
        <v>10925</v>
      </c>
      <c r="H89" s="57">
        <f t="shared" si="20"/>
        <v>24485</v>
      </c>
      <c r="I89" s="57">
        <f t="shared" si="20"/>
        <v>10925</v>
      </c>
      <c r="J89" s="57">
        <f t="shared" si="20"/>
        <v>19569</v>
      </c>
      <c r="K89" s="57">
        <f t="shared" ref="K89" si="21">SUM(K82:K88)</f>
        <v>12565</v>
      </c>
      <c r="L89" s="57">
        <f t="shared" si="20"/>
        <v>32134</v>
      </c>
    </row>
    <row r="90" spans="1:12" ht="6.95" customHeight="1">
      <c r="A90" s="12"/>
      <c r="B90" s="1"/>
      <c r="C90" s="12"/>
      <c r="D90" s="17"/>
      <c r="E90" s="17"/>
      <c r="F90" s="17"/>
      <c r="G90" s="62"/>
      <c r="H90" s="62"/>
      <c r="I90" s="17"/>
      <c r="J90" s="17"/>
      <c r="K90" s="62"/>
      <c r="L90" s="17"/>
    </row>
    <row r="91" spans="1:12">
      <c r="A91" s="12"/>
      <c r="B91" s="1">
        <v>45</v>
      </c>
      <c r="C91" s="12" t="s">
        <v>25</v>
      </c>
      <c r="D91" s="17"/>
      <c r="E91" s="17"/>
      <c r="F91" s="17"/>
      <c r="G91" s="62"/>
      <c r="H91" s="62"/>
      <c r="I91" s="17"/>
      <c r="J91" s="17"/>
      <c r="K91" s="62"/>
      <c r="L91" s="17"/>
    </row>
    <row r="92" spans="1:12">
      <c r="A92" s="12"/>
      <c r="B92" s="38" t="s">
        <v>26</v>
      </c>
      <c r="C92" s="12" t="s">
        <v>20</v>
      </c>
      <c r="D92" s="39">
        <v>666</v>
      </c>
      <c r="E92" s="39">
        <v>33865</v>
      </c>
      <c r="F92" s="39">
        <v>781</v>
      </c>
      <c r="G92" s="39">
        <v>35136</v>
      </c>
      <c r="H92" s="39">
        <v>781</v>
      </c>
      <c r="I92" s="39">
        <v>35136</v>
      </c>
      <c r="J92" s="39">
        <v>877</v>
      </c>
      <c r="K92" s="39">
        <v>41495</v>
      </c>
      <c r="L92" s="39">
        <f>SUM(J92:K92)</f>
        <v>42372</v>
      </c>
    </row>
    <row r="93" spans="1:12">
      <c r="A93" s="12"/>
      <c r="B93" s="38" t="s">
        <v>27</v>
      </c>
      <c r="C93" s="12" t="s">
        <v>56</v>
      </c>
      <c r="D93" s="58">
        <v>0</v>
      </c>
      <c r="E93" s="39">
        <v>80</v>
      </c>
      <c r="F93" s="58">
        <v>0</v>
      </c>
      <c r="G93" s="39">
        <v>80</v>
      </c>
      <c r="H93" s="58">
        <v>0</v>
      </c>
      <c r="I93" s="39">
        <v>80</v>
      </c>
      <c r="J93" s="58">
        <v>0</v>
      </c>
      <c r="K93" s="39">
        <v>80</v>
      </c>
      <c r="L93" s="39">
        <f>SUM(J93:K93)</f>
        <v>80</v>
      </c>
    </row>
    <row r="94" spans="1:12">
      <c r="A94" s="12"/>
      <c r="B94" s="38" t="s">
        <v>28</v>
      </c>
      <c r="C94" s="12" t="s">
        <v>57</v>
      </c>
      <c r="D94" s="58">
        <v>0</v>
      </c>
      <c r="E94" s="39">
        <v>55</v>
      </c>
      <c r="F94" s="58">
        <v>0</v>
      </c>
      <c r="G94" s="39">
        <v>51</v>
      </c>
      <c r="H94" s="58">
        <v>0</v>
      </c>
      <c r="I94" s="39">
        <v>51</v>
      </c>
      <c r="J94" s="58">
        <v>0</v>
      </c>
      <c r="K94" s="39">
        <v>51</v>
      </c>
      <c r="L94" s="39">
        <f>SUM(J94:K94)</f>
        <v>51</v>
      </c>
    </row>
    <row r="95" spans="1:12">
      <c r="A95" s="12"/>
      <c r="B95" s="38" t="s">
        <v>29</v>
      </c>
      <c r="C95" s="12" t="s">
        <v>61</v>
      </c>
      <c r="D95" s="58">
        <v>0</v>
      </c>
      <c r="E95" s="39">
        <v>29</v>
      </c>
      <c r="F95" s="58">
        <v>0</v>
      </c>
      <c r="G95" s="39">
        <v>20</v>
      </c>
      <c r="H95" s="58">
        <v>0</v>
      </c>
      <c r="I95" s="39">
        <v>20</v>
      </c>
      <c r="J95" s="58">
        <v>0</v>
      </c>
      <c r="K95" s="39">
        <v>20</v>
      </c>
      <c r="L95" s="39">
        <f>SUM(J95:K95)</f>
        <v>20</v>
      </c>
    </row>
    <row r="96" spans="1:12">
      <c r="A96" s="12" t="s">
        <v>13</v>
      </c>
      <c r="B96" s="1">
        <v>45</v>
      </c>
      <c r="C96" s="12" t="s">
        <v>25</v>
      </c>
      <c r="D96" s="39">
        <f t="shared" ref="D96:L96" si="22">SUM(D92:D95)</f>
        <v>666</v>
      </c>
      <c r="E96" s="39">
        <f t="shared" si="22"/>
        <v>34029</v>
      </c>
      <c r="F96" s="39">
        <f t="shared" si="22"/>
        <v>781</v>
      </c>
      <c r="G96" s="39">
        <f t="shared" si="22"/>
        <v>35287</v>
      </c>
      <c r="H96" s="39">
        <f t="shared" si="22"/>
        <v>781</v>
      </c>
      <c r="I96" s="39">
        <f t="shared" si="22"/>
        <v>35287</v>
      </c>
      <c r="J96" s="39">
        <f t="shared" si="22"/>
        <v>877</v>
      </c>
      <c r="K96" s="39">
        <f t="shared" ref="K96" si="23">SUM(K92:K95)</f>
        <v>41646</v>
      </c>
      <c r="L96" s="39">
        <f t="shared" si="22"/>
        <v>42523</v>
      </c>
    </row>
    <row r="97" spans="1:12" ht="9" customHeight="1">
      <c r="A97" s="12"/>
      <c r="B97" s="1"/>
      <c r="C97" s="12"/>
      <c r="D97" s="17"/>
      <c r="E97" s="17"/>
      <c r="F97" s="17"/>
      <c r="G97" s="62"/>
      <c r="H97" s="62"/>
      <c r="I97" s="17"/>
      <c r="J97" s="17"/>
      <c r="K97" s="62"/>
      <c r="L97" s="17"/>
    </row>
    <row r="98" spans="1:12">
      <c r="A98" s="12"/>
      <c r="B98" s="1">
        <v>46</v>
      </c>
      <c r="C98" s="12" t="s">
        <v>30</v>
      </c>
      <c r="D98" s="17"/>
      <c r="E98" s="17"/>
      <c r="F98" s="17"/>
      <c r="G98" s="62"/>
      <c r="H98" s="62"/>
      <c r="I98" s="17"/>
      <c r="J98" s="17"/>
      <c r="K98" s="62"/>
      <c r="L98" s="17"/>
    </row>
    <row r="99" spans="1:12">
      <c r="A99" s="12"/>
      <c r="B99" s="38" t="s">
        <v>31</v>
      </c>
      <c r="C99" s="12" t="s">
        <v>20</v>
      </c>
      <c r="D99" s="39">
        <v>1433</v>
      </c>
      <c r="E99" s="39">
        <v>12038</v>
      </c>
      <c r="F99" s="58">
        <v>0</v>
      </c>
      <c r="G99" s="39">
        <v>15891</v>
      </c>
      <c r="H99" s="58">
        <v>0</v>
      </c>
      <c r="I99" s="39">
        <v>15891</v>
      </c>
      <c r="J99" s="58">
        <v>0</v>
      </c>
      <c r="K99" s="39">
        <v>19130</v>
      </c>
      <c r="L99" s="39">
        <f>SUM(J99:K99)</f>
        <v>19130</v>
      </c>
    </row>
    <row r="100" spans="1:12">
      <c r="A100" s="12"/>
      <c r="B100" s="38" t="s">
        <v>32</v>
      </c>
      <c r="C100" s="12" t="s">
        <v>56</v>
      </c>
      <c r="D100" s="58">
        <v>0</v>
      </c>
      <c r="E100" s="39">
        <v>72</v>
      </c>
      <c r="F100" s="58">
        <v>0</v>
      </c>
      <c r="G100" s="39">
        <v>72</v>
      </c>
      <c r="H100" s="58">
        <v>0</v>
      </c>
      <c r="I100" s="39">
        <v>72</v>
      </c>
      <c r="J100" s="58">
        <v>0</v>
      </c>
      <c r="K100" s="39">
        <v>72</v>
      </c>
      <c r="L100" s="39">
        <f>SUM(J100:K100)</f>
        <v>72</v>
      </c>
    </row>
    <row r="101" spans="1:12">
      <c r="A101" s="12"/>
      <c r="B101" s="38" t="s">
        <v>33</v>
      </c>
      <c r="C101" s="12" t="s">
        <v>57</v>
      </c>
      <c r="D101" s="58">
        <v>0</v>
      </c>
      <c r="E101" s="39">
        <v>51</v>
      </c>
      <c r="F101" s="58">
        <v>0</v>
      </c>
      <c r="G101" s="39">
        <v>51</v>
      </c>
      <c r="H101" s="58">
        <v>0</v>
      </c>
      <c r="I101" s="39">
        <v>51</v>
      </c>
      <c r="J101" s="58">
        <v>0</v>
      </c>
      <c r="K101" s="39">
        <v>51</v>
      </c>
      <c r="L101" s="39">
        <f>SUM(J101:K101)</f>
        <v>51</v>
      </c>
    </row>
    <row r="102" spans="1:12">
      <c r="A102" s="12"/>
      <c r="B102" s="38" t="s">
        <v>34</v>
      </c>
      <c r="C102" s="12" t="s">
        <v>61</v>
      </c>
      <c r="D102" s="76">
        <v>0</v>
      </c>
      <c r="E102" s="56">
        <v>20</v>
      </c>
      <c r="F102" s="76">
        <v>0</v>
      </c>
      <c r="G102" s="56">
        <v>20</v>
      </c>
      <c r="H102" s="58">
        <v>0</v>
      </c>
      <c r="I102" s="56">
        <v>20</v>
      </c>
      <c r="J102" s="58">
        <v>0</v>
      </c>
      <c r="K102" s="56">
        <v>20</v>
      </c>
      <c r="L102" s="56">
        <f>SUM(J102:K102)</f>
        <v>20</v>
      </c>
    </row>
    <row r="103" spans="1:12">
      <c r="A103" s="12" t="s">
        <v>13</v>
      </c>
      <c r="B103" s="1">
        <v>46</v>
      </c>
      <c r="C103" s="12" t="s">
        <v>30</v>
      </c>
      <c r="D103" s="57">
        <f t="shared" ref="D103:L103" si="24">SUM(D99:D102)</f>
        <v>1433</v>
      </c>
      <c r="E103" s="57">
        <f t="shared" si="24"/>
        <v>12181</v>
      </c>
      <c r="F103" s="77">
        <f t="shared" si="24"/>
        <v>0</v>
      </c>
      <c r="G103" s="57">
        <f t="shared" si="24"/>
        <v>16034</v>
      </c>
      <c r="H103" s="77">
        <f t="shared" si="24"/>
        <v>0</v>
      </c>
      <c r="I103" s="57">
        <f t="shared" si="24"/>
        <v>16034</v>
      </c>
      <c r="J103" s="77">
        <f t="shared" si="24"/>
        <v>0</v>
      </c>
      <c r="K103" s="57">
        <f t="shared" ref="K103" si="25">SUM(K99:K102)</f>
        <v>19273</v>
      </c>
      <c r="L103" s="57">
        <f t="shared" si="24"/>
        <v>19273</v>
      </c>
    </row>
    <row r="104" spans="1:12" ht="6.95" customHeight="1">
      <c r="A104" s="12"/>
      <c r="B104" s="1"/>
      <c r="C104" s="12"/>
      <c r="D104" s="39"/>
      <c r="E104" s="39"/>
      <c r="F104" s="39"/>
      <c r="G104" s="39"/>
      <c r="H104" s="39"/>
      <c r="I104" s="39"/>
      <c r="J104" s="39"/>
      <c r="K104" s="39"/>
      <c r="L104" s="39"/>
    </row>
    <row r="105" spans="1:12">
      <c r="A105" s="12"/>
      <c r="B105" s="1">
        <v>47</v>
      </c>
      <c r="C105" s="12" t="s">
        <v>35</v>
      </c>
      <c r="D105" s="17"/>
      <c r="E105" s="17"/>
      <c r="F105" s="17"/>
      <c r="G105" s="62"/>
      <c r="H105" s="62"/>
      <c r="I105" s="17"/>
      <c r="J105" s="17"/>
      <c r="K105" s="62"/>
      <c r="L105" s="17"/>
    </row>
    <row r="106" spans="1:12">
      <c r="A106" s="29"/>
      <c r="B106" s="85" t="s">
        <v>36</v>
      </c>
      <c r="C106" s="29" t="s">
        <v>20</v>
      </c>
      <c r="D106" s="56">
        <v>976</v>
      </c>
      <c r="E106" s="56">
        <v>7711</v>
      </c>
      <c r="F106" s="56">
        <v>1642</v>
      </c>
      <c r="G106" s="56">
        <v>10918</v>
      </c>
      <c r="H106" s="56">
        <v>1642</v>
      </c>
      <c r="I106" s="56">
        <v>10918</v>
      </c>
      <c r="J106" s="56">
        <v>1826</v>
      </c>
      <c r="K106" s="56">
        <v>10389</v>
      </c>
      <c r="L106" s="56">
        <f>SUM(J106:K106)</f>
        <v>12215</v>
      </c>
    </row>
    <row r="107" spans="1:12">
      <c r="A107" s="12"/>
      <c r="B107" s="38" t="s">
        <v>37</v>
      </c>
      <c r="C107" s="12" t="s">
        <v>56</v>
      </c>
      <c r="D107" s="58">
        <v>0</v>
      </c>
      <c r="E107" s="39">
        <v>31</v>
      </c>
      <c r="F107" s="58">
        <v>0</v>
      </c>
      <c r="G107" s="39">
        <v>32</v>
      </c>
      <c r="H107" s="58">
        <v>0</v>
      </c>
      <c r="I107" s="39">
        <v>32</v>
      </c>
      <c r="J107" s="58">
        <v>0</v>
      </c>
      <c r="K107" s="39">
        <v>32</v>
      </c>
      <c r="L107" s="39">
        <f>SUM(J107:K107)</f>
        <v>32</v>
      </c>
    </row>
    <row r="108" spans="1:12">
      <c r="A108" s="12"/>
      <c r="B108" s="38" t="s">
        <v>38</v>
      </c>
      <c r="C108" s="12" t="s">
        <v>57</v>
      </c>
      <c r="D108" s="58">
        <v>0</v>
      </c>
      <c r="E108" s="39">
        <v>36</v>
      </c>
      <c r="F108" s="58">
        <v>0</v>
      </c>
      <c r="G108" s="39">
        <v>36</v>
      </c>
      <c r="H108" s="58">
        <v>0</v>
      </c>
      <c r="I108" s="39">
        <v>36</v>
      </c>
      <c r="J108" s="58">
        <v>0</v>
      </c>
      <c r="K108" s="39">
        <v>36</v>
      </c>
      <c r="L108" s="39">
        <f>SUM(J108:K108)</f>
        <v>36</v>
      </c>
    </row>
    <row r="109" spans="1:12">
      <c r="A109" s="12"/>
      <c r="B109" s="38" t="s">
        <v>39</v>
      </c>
      <c r="C109" s="12" t="s">
        <v>61</v>
      </c>
      <c r="D109" s="58">
        <v>0</v>
      </c>
      <c r="E109" s="39">
        <v>57</v>
      </c>
      <c r="F109" s="58">
        <v>0</v>
      </c>
      <c r="G109" s="39">
        <v>20</v>
      </c>
      <c r="H109" s="58">
        <v>0</v>
      </c>
      <c r="I109" s="39">
        <v>20</v>
      </c>
      <c r="J109" s="58">
        <v>0</v>
      </c>
      <c r="K109" s="39">
        <v>20</v>
      </c>
      <c r="L109" s="39">
        <f>SUM(J109:K109)</f>
        <v>20</v>
      </c>
    </row>
    <row r="110" spans="1:12">
      <c r="A110" s="12" t="s">
        <v>13</v>
      </c>
      <c r="B110" s="1">
        <v>47</v>
      </c>
      <c r="C110" s="12" t="s">
        <v>35</v>
      </c>
      <c r="D110" s="57">
        <f t="shared" ref="D110:L110" si="26">SUM(D106:D109)</f>
        <v>976</v>
      </c>
      <c r="E110" s="57">
        <f t="shared" si="26"/>
        <v>7835</v>
      </c>
      <c r="F110" s="57">
        <f t="shared" si="26"/>
        <v>1642</v>
      </c>
      <c r="G110" s="57">
        <f t="shared" si="26"/>
        <v>11006</v>
      </c>
      <c r="H110" s="57">
        <f t="shared" si="26"/>
        <v>1642</v>
      </c>
      <c r="I110" s="57">
        <f t="shared" si="26"/>
        <v>11006</v>
      </c>
      <c r="J110" s="57">
        <f t="shared" si="26"/>
        <v>1826</v>
      </c>
      <c r="K110" s="57">
        <f t="shared" ref="K110" si="27">SUM(K106:K109)</f>
        <v>10477</v>
      </c>
      <c r="L110" s="57">
        <f t="shared" si="26"/>
        <v>12303</v>
      </c>
    </row>
    <row r="111" spans="1:12" ht="15" customHeight="1">
      <c r="A111" s="12"/>
      <c r="B111" s="1"/>
      <c r="C111" s="12"/>
      <c r="D111" s="17"/>
      <c r="E111" s="17"/>
      <c r="F111" s="17"/>
      <c r="G111" s="62"/>
      <c r="H111" s="62"/>
      <c r="I111" s="17"/>
      <c r="J111" s="17"/>
      <c r="K111" s="62"/>
      <c r="L111" s="17"/>
    </row>
    <row r="112" spans="1:12">
      <c r="A112" s="12"/>
      <c r="B112" s="1">
        <v>48</v>
      </c>
      <c r="C112" s="12" t="s">
        <v>40</v>
      </c>
      <c r="D112" s="17"/>
      <c r="E112" s="17"/>
      <c r="F112" s="17"/>
      <c r="G112" s="62"/>
      <c r="H112" s="62"/>
      <c r="I112" s="17"/>
      <c r="J112" s="17"/>
      <c r="K112" s="62"/>
      <c r="L112" s="17"/>
    </row>
    <row r="113" spans="1:12">
      <c r="A113" s="12"/>
      <c r="B113" s="38" t="s">
        <v>41</v>
      </c>
      <c r="C113" s="12" t="s">
        <v>20</v>
      </c>
      <c r="D113" s="58">
        <v>0</v>
      </c>
      <c r="E113" s="39">
        <v>15192</v>
      </c>
      <c r="F113" s="39">
        <v>1280</v>
      </c>
      <c r="G113" s="39">
        <v>19949</v>
      </c>
      <c r="H113" s="39">
        <v>1280</v>
      </c>
      <c r="I113" s="39">
        <v>19949</v>
      </c>
      <c r="J113" s="39">
        <v>1414</v>
      </c>
      <c r="K113" s="39">
        <v>25340</v>
      </c>
      <c r="L113" s="39">
        <f>SUM(J113:K113)</f>
        <v>26754</v>
      </c>
    </row>
    <row r="114" spans="1:12">
      <c r="A114" s="12"/>
      <c r="B114" s="38" t="s">
        <v>42</v>
      </c>
      <c r="C114" s="12" t="s">
        <v>56</v>
      </c>
      <c r="D114" s="58">
        <v>0</v>
      </c>
      <c r="E114" s="39">
        <v>66</v>
      </c>
      <c r="F114" s="58">
        <v>0</v>
      </c>
      <c r="G114" s="39">
        <v>66</v>
      </c>
      <c r="H114" s="58">
        <v>0</v>
      </c>
      <c r="I114" s="39">
        <v>66</v>
      </c>
      <c r="J114" s="58">
        <v>0</v>
      </c>
      <c r="K114" s="39">
        <v>66</v>
      </c>
      <c r="L114" s="39">
        <f>SUM(J114:K114)</f>
        <v>66</v>
      </c>
    </row>
    <row r="115" spans="1:12">
      <c r="A115" s="12"/>
      <c r="B115" s="38" t="s">
        <v>43</v>
      </c>
      <c r="C115" s="12" t="s">
        <v>57</v>
      </c>
      <c r="D115" s="58">
        <v>0</v>
      </c>
      <c r="E115" s="39">
        <v>47</v>
      </c>
      <c r="F115" s="58">
        <v>0</v>
      </c>
      <c r="G115" s="39">
        <v>47</v>
      </c>
      <c r="H115" s="58">
        <v>0</v>
      </c>
      <c r="I115" s="39">
        <v>47</v>
      </c>
      <c r="J115" s="58">
        <v>0</v>
      </c>
      <c r="K115" s="39">
        <v>47</v>
      </c>
      <c r="L115" s="39">
        <f>SUM(J115:K115)</f>
        <v>47</v>
      </c>
    </row>
    <row r="116" spans="1:12">
      <c r="A116" s="12"/>
      <c r="B116" s="38" t="s">
        <v>44</v>
      </c>
      <c r="C116" s="12" t="s">
        <v>61</v>
      </c>
      <c r="D116" s="58">
        <v>0</v>
      </c>
      <c r="E116" s="39">
        <v>20</v>
      </c>
      <c r="F116" s="58">
        <v>0</v>
      </c>
      <c r="G116" s="39">
        <v>20</v>
      </c>
      <c r="H116" s="58">
        <v>0</v>
      </c>
      <c r="I116" s="39">
        <v>20</v>
      </c>
      <c r="J116" s="58">
        <v>0</v>
      </c>
      <c r="K116" s="39">
        <v>20</v>
      </c>
      <c r="L116" s="39">
        <f>SUM(J116:K116)</f>
        <v>20</v>
      </c>
    </row>
    <row r="117" spans="1:12">
      <c r="A117" s="12" t="s">
        <v>13</v>
      </c>
      <c r="B117" s="1">
        <v>48</v>
      </c>
      <c r="C117" s="12" t="s">
        <v>40</v>
      </c>
      <c r="D117" s="77">
        <f t="shared" ref="D117:L117" si="28">SUM(D113:D116)</f>
        <v>0</v>
      </c>
      <c r="E117" s="57">
        <f t="shared" si="28"/>
        <v>15325</v>
      </c>
      <c r="F117" s="57">
        <f t="shared" si="28"/>
        <v>1280</v>
      </c>
      <c r="G117" s="57">
        <f t="shared" si="28"/>
        <v>20082</v>
      </c>
      <c r="H117" s="57">
        <f t="shared" si="28"/>
        <v>1280</v>
      </c>
      <c r="I117" s="57">
        <f t="shared" si="28"/>
        <v>20082</v>
      </c>
      <c r="J117" s="57">
        <f t="shared" si="28"/>
        <v>1414</v>
      </c>
      <c r="K117" s="57">
        <f t="shared" ref="K117" si="29">SUM(K113:K116)</f>
        <v>25473</v>
      </c>
      <c r="L117" s="57">
        <f t="shared" si="28"/>
        <v>26887</v>
      </c>
    </row>
    <row r="118" spans="1:12">
      <c r="A118" s="12" t="s">
        <v>13</v>
      </c>
      <c r="B118" s="37">
        <v>1</v>
      </c>
      <c r="C118" s="12" t="s">
        <v>17</v>
      </c>
      <c r="D118" s="57">
        <f t="shared" ref="D118:L118" si="30">D117+D110+D103+D96+D89</f>
        <v>32497</v>
      </c>
      <c r="E118" s="57">
        <f t="shared" si="30"/>
        <v>82809</v>
      </c>
      <c r="F118" s="57">
        <f t="shared" si="30"/>
        <v>28188</v>
      </c>
      <c r="G118" s="57">
        <f t="shared" si="30"/>
        <v>93334</v>
      </c>
      <c r="H118" s="57">
        <f t="shared" si="30"/>
        <v>28188</v>
      </c>
      <c r="I118" s="57">
        <f t="shared" si="30"/>
        <v>93334</v>
      </c>
      <c r="J118" s="57">
        <f t="shared" si="30"/>
        <v>23686</v>
      </c>
      <c r="K118" s="57">
        <f t="shared" ref="K118" si="31">K117+K110+K103+K96+K89</f>
        <v>109434</v>
      </c>
      <c r="L118" s="57">
        <f t="shared" si="30"/>
        <v>133120</v>
      </c>
    </row>
    <row r="119" spans="1:12">
      <c r="A119" s="12" t="s">
        <v>13</v>
      </c>
      <c r="B119" s="36">
        <v>0.104</v>
      </c>
      <c r="C119" s="33" t="s">
        <v>53</v>
      </c>
      <c r="D119" s="56">
        <f t="shared" ref="D119:L119" si="32">D118</f>
        <v>32497</v>
      </c>
      <c r="E119" s="56">
        <f t="shared" si="32"/>
        <v>82809</v>
      </c>
      <c r="F119" s="56">
        <f t="shared" si="32"/>
        <v>28188</v>
      </c>
      <c r="G119" s="56">
        <f t="shared" si="32"/>
        <v>93334</v>
      </c>
      <c r="H119" s="56">
        <f t="shared" si="32"/>
        <v>28188</v>
      </c>
      <c r="I119" s="56">
        <f t="shared" si="32"/>
        <v>93334</v>
      </c>
      <c r="J119" s="56">
        <f t="shared" si="32"/>
        <v>23686</v>
      </c>
      <c r="K119" s="56">
        <f t="shared" ref="K119" si="33">K118</f>
        <v>109434</v>
      </c>
      <c r="L119" s="56">
        <f t="shared" si="32"/>
        <v>133120</v>
      </c>
    </row>
    <row r="120" spans="1:12">
      <c r="A120" s="12"/>
      <c r="B120" s="42"/>
      <c r="C120" s="33"/>
      <c r="D120" s="17"/>
      <c r="E120" s="17"/>
      <c r="F120" s="17"/>
      <c r="G120" s="62"/>
      <c r="H120" s="62"/>
      <c r="I120" s="17"/>
      <c r="J120" s="17"/>
      <c r="K120" s="62"/>
      <c r="L120" s="17"/>
    </row>
    <row r="121" spans="1:12">
      <c r="A121" s="12"/>
      <c r="B121" s="44">
        <v>0.105</v>
      </c>
      <c r="C121" s="33" t="s">
        <v>62</v>
      </c>
      <c r="D121" s="17"/>
      <c r="E121" s="17"/>
      <c r="F121" s="17"/>
      <c r="G121" s="62"/>
      <c r="H121" s="62"/>
      <c r="I121" s="17"/>
      <c r="J121" s="17"/>
      <c r="K121" s="62"/>
      <c r="L121" s="17"/>
    </row>
    <row r="122" spans="1:12">
      <c r="A122" s="12"/>
      <c r="B122" s="1">
        <v>62</v>
      </c>
      <c r="C122" s="12" t="s">
        <v>63</v>
      </c>
      <c r="D122" s="17"/>
      <c r="E122" s="17"/>
      <c r="F122" s="17"/>
      <c r="G122" s="62"/>
      <c r="H122" s="62"/>
      <c r="I122" s="17"/>
      <c r="J122" s="17"/>
      <c r="K122" s="62"/>
      <c r="L122" s="17"/>
    </row>
    <row r="123" spans="1:12">
      <c r="A123" s="12"/>
      <c r="B123" s="1">
        <v>44</v>
      </c>
      <c r="C123" s="12" t="s">
        <v>18</v>
      </c>
      <c r="D123" s="17"/>
      <c r="E123" s="17"/>
      <c r="F123" s="17"/>
      <c r="G123" s="62"/>
      <c r="H123" s="62"/>
      <c r="I123" s="17"/>
      <c r="J123" s="17"/>
      <c r="K123" s="62"/>
      <c r="L123" s="17"/>
    </row>
    <row r="124" spans="1:12">
      <c r="A124" s="12"/>
      <c r="B124" s="38" t="s">
        <v>64</v>
      </c>
      <c r="C124" s="12" t="s">
        <v>20</v>
      </c>
      <c r="D124" s="39">
        <v>1250</v>
      </c>
      <c r="E124" s="39">
        <v>4945</v>
      </c>
      <c r="F124" s="39">
        <v>1475</v>
      </c>
      <c r="G124" s="39">
        <v>5495</v>
      </c>
      <c r="H124" s="39">
        <v>1475</v>
      </c>
      <c r="I124" s="39">
        <v>5495</v>
      </c>
      <c r="J124" s="39">
        <v>1581</v>
      </c>
      <c r="K124" s="39">
        <v>4197</v>
      </c>
      <c r="L124" s="39">
        <f>SUM(J124:K124)</f>
        <v>5778</v>
      </c>
    </row>
    <row r="125" spans="1:12">
      <c r="A125" s="12"/>
      <c r="B125" s="38" t="s">
        <v>65</v>
      </c>
      <c r="C125" s="12" t="s">
        <v>56</v>
      </c>
      <c r="D125" s="58">
        <v>0</v>
      </c>
      <c r="E125" s="39">
        <v>15</v>
      </c>
      <c r="F125" s="58">
        <v>0</v>
      </c>
      <c r="G125" s="39">
        <v>15</v>
      </c>
      <c r="H125" s="58">
        <v>0</v>
      </c>
      <c r="I125" s="39">
        <v>15</v>
      </c>
      <c r="J125" s="58">
        <v>0</v>
      </c>
      <c r="K125" s="39">
        <v>15</v>
      </c>
      <c r="L125" s="39">
        <f>SUM(J125:K125)</f>
        <v>15</v>
      </c>
    </row>
    <row r="126" spans="1:12">
      <c r="A126" s="12"/>
      <c r="B126" s="38" t="s">
        <v>66</v>
      </c>
      <c r="C126" s="12" t="s">
        <v>57</v>
      </c>
      <c r="D126" s="58">
        <v>0</v>
      </c>
      <c r="E126" s="39">
        <v>41</v>
      </c>
      <c r="F126" s="58">
        <v>0</v>
      </c>
      <c r="G126" s="39">
        <v>47</v>
      </c>
      <c r="H126" s="58">
        <v>0</v>
      </c>
      <c r="I126" s="39">
        <v>47</v>
      </c>
      <c r="J126" s="58">
        <v>0</v>
      </c>
      <c r="K126" s="39">
        <v>47</v>
      </c>
      <c r="L126" s="39">
        <f>SUM(J126:K126)</f>
        <v>47</v>
      </c>
    </row>
    <row r="127" spans="1:12">
      <c r="A127" s="12"/>
      <c r="B127" s="38" t="s">
        <v>130</v>
      </c>
      <c r="C127" s="12" t="s">
        <v>67</v>
      </c>
      <c r="D127" s="39">
        <v>54</v>
      </c>
      <c r="E127" s="58">
        <v>0</v>
      </c>
      <c r="F127" s="39">
        <v>50</v>
      </c>
      <c r="G127" s="58">
        <v>0</v>
      </c>
      <c r="H127" s="39">
        <v>50</v>
      </c>
      <c r="I127" s="58">
        <v>0</v>
      </c>
      <c r="J127" s="58">
        <v>0</v>
      </c>
      <c r="K127" s="58">
        <v>0</v>
      </c>
      <c r="L127" s="58">
        <f>SUM(J127:K127)</f>
        <v>0</v>
      </c>
    </row>
    <row r="128" spans="1:12">
      <c r="A128" s="12" t="s">
        <v>13</v>
      </c>
      <c r="B128" s="1">
        <v>44</v>
      </c>
      <c r="C128" s="12" t="s">
        <v>18</v>
      </c>
      <c r="D128" s="57">
        <f t="shared" ref="D128:I128" si="34">SUM(D124:D127)</f>
        <v>1304</v>
      </c>
      <c r="E128" s="57">
        <f t="shared" si="34"/>
        <v>5001</v>
      </c>
      <c r="F128" s="57">
        <f t="shared" si="34"/>
        <v>1525</v>
      </c>
      <c r="G128" s="57">
        <f t="shared" si="34"/>
        <v>5557</v>
      </c>
      <c r="H128" s="57">
        <f t="shared" si="34"/>
        <v>1525</v>
      </c>
      <c r="I128" s="57">
        <f t="shared" si="34"/>
        <v>5557</v>
      </c>
      <c r="J128" s="57">
        <f>SUM(J124:J127)</f>
        <v>1581</v>
      </c>
      <c r="K128" s="57">
        <f t="shared" ref="K128" si="35">SUM(K124:K127)</f>
        <v>4259</v>
      </c>
      <c r="L128" s="57">
        <f>SUM(L124:L127)</f>
        <v>5840</v>
      </c>
    </row>
    <row r="129" spans="1:12">
      <c r="A129" s="12"/>
      <c r="B129" s="1"/>
      <c r="C129" s="12"/>
      <c r="D129" s="81"/>
      <c r="E129" s="39"/>
      <c r="F129" s="39"/>
      <c r="G129" s="64"/>
      <c r="H129" s="64"/>
      <c r="I129" s="39"/>
      <c r="J129" s="39"/>
      <c r="K129" s="64"/>
      <c r="L129" s="39"/>
    </row>
    <row r="130" spans="1:12">
      <c r="A130" s="12"/>
      <c r="B130" s="1">
        <v>45</v>
      </c>
      <c r="C130" s="12" t="s">
        <v>25</v>
      </c>
      <c r="D130" s="82"/>
      <c r="E130" s="17"/>
      <c r="F130" s="17"/>
      <c r="G130" s="62"/>
      <c r="H130" s="62"/>
      <c r="I130" s="17"/>
      <c r="J130" s="17"/>
      <c r="K130" s="62"/>
      <c r="L130" s="17"/>
    </row>
    <row r="131" spans="1:12">
      <c r="A131" s="12"/>
      <c r="B131" s="38" t="s">
        <v>68</v>
      </c>
      <c r="C131" s="12" t="s">
        <v>67</v>
      </c>
      <c r="D131" s="56">
        <v>797</v>
      </c>
      <c r="E131" s="76">
        <v>0</v>
      </c>
      <c r="F131" s="56">
        <v>820</v>
      </c>
      <c r="G131" s="76">
        <v>0</v>
      </c>
      <c r="H131" s="56">
        <v>820</v>
      </c>
      <c r="I131" s="76">
        <v>0</v>
      </c>
      <c r="J131" s="76">
        <v>0</v>
      </c>
      <c r="K131" s="76">
        <v>0</v>
      </c>
      <c r="L131" s="76">
        <f>SUM(J131:K131)</f>
        <v>0</v>
      </c>
    </row>
    <row r="132" spans="1:12">
      <c r="A132" s="12" t="s">
        <v>13</v>
      </c>
      <c r="B132" s="1">
        <v>45</v>
      </c>
      <c r="C132" s="12" t="s">
        <v>25</v>
      </c>
      <c r="D132" s="56">
        <f t="shared" ref="D132:L132" si="36">SUM(D131:D131)</f>
        <v>797</v>
      </c>
      <c r="E132" s="76">
        <f t="shared" si="36"/>
        <v>0</v>
      </c>
      <c r="F132" s="56">
        <f t="shared" si="36"/>
        <v>820</v>
      </c>
      <c r="G132" s="76">
        <f t="shared" si="36"/>
        <v>0</v>
      </c>
      <c r="H132" s="56">
        <f t="shared" si="36"/>
        <v>820</v>
      </c>
      <c r="I132" s="76">
        <f t="shared" si="36"/>
        <v>0</v>
      </c>
      <c r="J132" s="76">
        <f t="shared" si="36"/>
        <v>0</v>
      </c>
      <c r="K132" s="76">
        <f t="shared" ref="K132" si="37">SUM(K131:K131)</f>
        <v>0</v>
      </c>
      <c r="L132" s="76">
        <f t="shared" si="36"/>
        <v>0</v>
      </c>
    </row>
    <row r="133" spans="1:12">
      <c r="A133" s="12"/>
      <c r="B133" s="1"/>
      <c r="C133" s="12"/>
      <c r="D133" s="17"/>
      <c r="E133" s="17"/>
      <c r="F133" s="17"/>
      <c r="G133" s="62"/>
      <c r="H133" s="62"/>
      <c r="I133" s="17"/>
      <c r="J133" s="17"/>
      <c r="K133" s="62"/>
      <c r="L133" s="17"/>
    </row>
    <row r="134" spans="1:12">
      <c r="A134" s="12"/>
      <c r="B134" s="40">
        <v>46</v>
      </c>
      <c r="C134" s="12" t="s">
        <v>30</v>
      </c>
      <c r="D134" s="17"/>
      <c r="E134" s="17"/>
      <c r="F134" s="17"/>
      <c r="G134" s="62"/>
      <c r="H134" s="62"/>
      <c r="I134" s="17"/>
      <c r="J134" s="17"/>
      <c r="K134" s="62"/>
      <c r="L134" s="17"/>
    </row>
    <row r="135" spans="1:12">
      <c r="A135" s="12"/>
      <c r="B135" s="38" t="s">
        <v>69</v>
      </c>
      <c r="C135" s="12" t="s">
        <v>67</v>
      </c>
      <c r="D135" s="56">
        <v>105</v>
      </c>
      <c r="E135" s="76">
        <v>0</v>
      </c>
      <c r="F135" s="56">
        <v>105</v>
      </c>
      <c r="G135" s="76">
        <v>0</v>
      </c>
      <c r="H135" s="56">
        <v>105</v>
      </c>
      <c r="I135" s="76">
        <v>0</v>
      </c>
      <c r="J135" s="76">
        <v>0</v>
      </c>
      <c r="K135" s="76">
        <v>0</v>
      </c>
      <c r="L135" s="76">
        <f>SUM(J135:K135)</f>
        <v>0</v>
      </c>
    </row>
    <row r="136" spans="1:12">
      <c r="A136" s="12" t="s">
        <v>13</v>
      </c>
      <c r="B136" s="40">
        <v>46</v>
      </c>
      <c r="C136" s="12" t="s">
        <v>30</v>
      </c>
      <c r="D136" s="56">
        <f t="shared" ref="D136:L136" si="38">SUM(D135:D135)</f>
        <v>105</v>
      </c>
      <c r="E136" s="76">
        <f t="shared" si="38"/>
        <v>0</v>
      </c>
      <c r="F136" s="56">
        <f t="shared" si="38"/>
        <v>105</v>
      </c>
      <c r="G136" s="76">
        <f t="shared" si="38"/>
        <v>0</v>
      </c>
      <c r="H136" s="56">
        <f t="shared" si="38"/>
        <v>105</v>
      </c>
      <c r="I136" s="76">
        <f t="shared" si="38"/>
        <v>0</v>
      </c>
      <c r="J136" s="76">
        <f t="shared" si="38"/>
        <v>0</v>
      </c>
      <c r="K136" s="76">
        <f t="shared" ref="K136" si="39">SUM(K135:K135)</f>
        <v>0</v>
      </c>
      <c r="L136" s="76">
        <f t="shared" si="38"/>
        <v>0</v>
      </c>
    </row>
    <row r="137" spans="1:12">
      <c r="A137" s="12"/>
      <c r="B137" s="40"/>
      <c r="C137" s="12"/>
      <c r="D137" s="82"/>
      <c r="E137" s="17"/>
      <c r="F137" s="17"/>
      <c r="G137" s="62"/>
      <c r="H137" s="62"/>
      <c r="I137" s="17"/>
      <c r="J137" s="17"/>
      <c r="K137" s="62"/>
      <c r="L137" s="17"/>
    </row>
    <row r="138" spans="1:12">
      <c r="A138" s="12"/>
      <c r="B138" s="40">
        <v>47</v>
      </c>
      <c r="C138" s="12" t="s">
        <v>35</v>
      </c>
      <c r="D138" s="82"/>
      <c r="E138" s="17"/>
      <c r="F138" s="17"/>
      <c r="G138" s="62"/>
      <c r="H138" s="62"/>
      <c r="I138" s="17"/>
      <c r="J138" s="17"/>
      <c r="K138" s="62"/>
      <c r="L138" s="17"/>
    </row>
    <row r="139" spans="1:12">
      <c r="A139" s="12"/>
      <c r="B139" s="38" t="s">
        <v>70</v>
      </c>
      <c r="C139" s="12" t="s">
        <v>67</v>
      </c>
      <c r="D139" s="39">
        <v>295</v>
      </c>
      <c r="E139" s="58">
        <v>0</v>
      </c>
      <c r="F139" s="39">
        <v>125</v>
      </c>
      <c r="G139" s="58">
        <v>0</v>
      </c>
      <c r="H139" s="39">
        <v>125</v>
      </c>
      <c r="I139" s="58">
        <v>0</v>
      </c>
      <c r="J139" s="58">
        <v>0</v>
      </c>
      <c r="K139" s="58">
        <v>0</v>
      </c>
      <c r="L139" s="58">
        <f>SUM(J139:K139)</f>
        <v>0</v>
      </c>
    </row>
    <row r="140" spans="1:12">
      <c r="A140" s="29" t="s">
        <v>13</v>
      </c>
      <c r="B140" s="70">
        <v>47</v>
      </c>
      <c r="C140" s="29" t="s">
        <v>35</v>
      </c>
      <c r="D140" s="57">
        <f t="shared" ref="D140:L140" si="40">SUM(D139:D139)</f>
        <v>295</v>
      </c>
      <c r="E140" s="77">
        <f t="shared" si="40"/>
        <v>0</v>
      </c>
      <c r="F140" s="57">
        <f t="shared" si="40"/>
        <v>125</v>
      </c>
      <c r="G140" s="77">
        <f t="shared" si="40"/>
        <v>0</v>
      </c>
      <c r="H140" s="57">
        <f t="shared" si="40"/>
        <v>125</v>
      </c>
      <c r="I140" s="77">
        <f t="shared" si="40"/>
        <v>0</v>
      </c>
      <c r="J140" s="77">
        <f t="shared" si="40"/>
        <v>0</v>
      </c>
      <c r="K140" s="77">
        <f t="shared" ref="K140" si="41">SUM(K139:K139)</f>
        <v>0</v>
      </c>
      <c r="L140" s="77">
        <f t="shared" si="40"/>
        <v>0</v>
      </c>
    </row>
    <row r="141" spans="1:12" ht="4.9000000000000004" customHeight="1">
      <c r="A141" s="12"/>
      <c r="B141" s="40"/>
      <c r="C141" s="12"/>
      <c r="D141" s="82"/>
      <c r="E141" s="17"/>
      <c r="F141" s="17"/>
      <c r="G141" s="62"/>
      <c r="H141" s="62"/>
      <c r="I141" s="17"/>
      <c r="J141" s="17"/>
      <c r="K141" s="62"/>
      <c r="L141" s="17"/>
    </row>
    <row r="142" spans="1:12">
      <c r="A142" s="12"/>
      <c r="B142" s="40">
        <v>48</v>
      </c>
      <c r="C142" s="12" t="s">
        <v>40</v>
      </c>
      <c r="D142" s="82"/>
      <c r="E142" s="17"/>
      <c r="F142" s="17"/>
      <c r="G142" s="62"/>
      <c r="H142" s="62"/>
      <c r="I142" s="17"/>
      <c r="J142" s="17"/>
      <c r="K142" s="62"/>
      <c r="L142" s="17"/>
    </row>
    <row r="143" spans="1:12">
      <c r="A143" s="12"/>
      <c r="B143" s="38" t="s">
        <v>71</v>
      </c>
      <c r="C143" s="12" t="s">
        <v>67</v>
      </c>
      <c r="D143" s="39">
        <v>300</v>
      </c>
      <c r="E143" s="58">
        <v>0</v>
      </c>
      <c r="F143" s="39">
        <v>400</v>
      </c>
      <c r="G143" s="58">
        <v>0</v>
      </c>
      <c r="H143" s="39">
        <v>400</v>
      </c>
      <c r="I143" s="58">
        <v>0</v>
      </c>
      <c r="J143" s="58">
        <v>0</v>
      </c>
      <c r="K143" s="58">
        <v>0</v>
      </c>
      <c r="L143" s="58">
        <f>SUM(J143:K143)</f>
        <v>0</v>
      </c>
    </row>
    <row r="144" spans="1:12">
      <c r="A144" s="12" t="s">
        <v>13</v>
      </c>
      <c r="B144" s="40">
        <v>48</v>
      </c>
      <c r="C144" s="12" t="s">
        <v>40</v>
      </c>
      <c r="D144" s="57">
        <f t="shared" ref="D144:L144" si="42">SUM(D143:D143)</f>
        <v>300</v>
      </c>
      <c r="E144" s="77">
        <f t="shared" si="42"/>
        <v>0</v>
      </c>
      <c r="F144" s="57">
        <f t="shared" si="42"/>
        <v>400</v>
      </c>
      <c r="G144" s="77">
        <f t="shared" si="42"/>
        <v>0</v>
      </c>
      <c r="H144" s="57">
        <f t="shared" si="42"/>
        <v>400</v>
      </c>
      <c r="I144" s="77">
        <f t="shared" si="42"/>
        <v>0</v>
      </c>
      <c r="J144" s="77">
        <f t="shared" si="42"/>
        <v>0</v>
      </c>
      <c r="K144" s="77">
        <f t="shared" ref="K144" si="43">SUM(K143:K143)</f>
        <v>0</v>
      </c>
      <c r="L144" s="77">
        <f t="shared" si="42"/>
        <v>0</v>
      </c>
    </row>
    <row r="145" spans="1:12">
      <c r="A145" s="12" t="s">
        <v>13</v>
      </c>
      <c r="B145" s="1">
        <v>62</v>
      </c>
      <c r="C145" s="12" t="s">
        <v>63</v>
      </c>
      <c r="D145" s="57">
        <f t="shared" ref="D145:L145" si="44">D144+D140+D136+D132+D128</f>
        <v>2801</v>
      </c>
      <c r="E145" s="57">
        <f t="shared" si="44"/>
        <v>5001</v>
      </c>
      <c r="F145" s="57">
        <f t="shared" si="44"/>
        <v>2975</v>
      </c>
      <c r="G145" s="57">
        <f t="shared" si="44"/>
        <v>5557</v>
      </c>
      <c r="H145" s="57">
        <f t="shared" si="44"/>
        <v>2975</v>
      </c>
      <c r="I145" s="57">
        <f t="shared" si="44"/>
        <v>5557</v>
      </c>
      <c r="J145" s="57">
        <f t="shared" si="44"/>
        <v>1581</v>
      </c>
      <c r="K145" s="57">
        <f t="shared" ref="K145" si="45">K144+K140+K136+K132+K128</f>
        <v>4259</v>
      </c>
      <c r="L145" s="57">
        <f t="shared" si="44"/>
        <v>5840</v>
      </c>
    </row>
    <row r="146" spans="1:12">
      <c r="A146" s="12" t="s">
        <v>13</v>
      </c>
      <c r="B146" s="44">
        <v>0.105</v>
      </c>
      <c r="C146" s="33" t="s">
        <v>62</v>
      </c>
      <c r="D146" s="56">
        <f t="shared" ref="D146:L146" si="46">D145</f>
        <v>2801</v>
      </c>
      <c r="E146" s="56">
        <f t="shared" si="46"/>
        <v>5001</v>
      </c>
      <c r="F146" s="56">
        <f t="shared" si="46"/>
        <v>2975</v>
      </c>
      <c r="G146" s="56">
        <f t="shared" si="46"/>
        <v>5557</v>
      </c>
      <c r="H146" s="56">
        <f t="shared" si="46"/>
        <v>2975</v>
      </c>
      <c r="I146" s="56">
        <f t="shared" si="46"/>
        <v>5557</v>
      </c>
      <c r="J146" s="56">
        <f t="shared" si="46"/>
        <v>1581</v>
      </c>
      <c r="K146" s="56">
        <f t="shared" ref="K146" si="47">K145</f>
        <v>4259</v>
      </c>
      <c r="L146" s="56">
        <f t="shared" si="46"/>
        <v>5840</v>
      </c>
    </row>
    <row r="147" spans="1:12" ht="11.1" customHeight="1">
      <c r="A147" s="12"/>
      <c r="B147" s="42"/>
      <c r="C147" s="33"/>
      <c r="D147" s="17"/>
      <c r="E147" s="17"/>
      <c r="F147" s="17"/>
      <c r="G147" s="62"/>
      <c r="H147" s="62"/>
      <c r="I147" s="17"/>
      <c r="J147" s="17"/>
      <c r="K147" s="62"/>
      <c r="L147" s="17"/>
    </row>
    <row r="148" spans="1:12">
      <c r="A148" s="12"/>
      <c r="B148" s="44">
        <v>0.107</v>
      </c>
      <c r="C148" s="33" t="s">
        <v>72</v>
      </c>
      <c r="D148" s="17"/>
      <c r="E148" s="17"/>
      <c r="F148" s="17"/>
      <c r="G148" s="62"/>
      <c r="H148" s="62"/>
      <c r="I148" s="17"/>
      <c r="J148" s="17"/>
      <c r="K148" s="62"/>
      <c r="L148" s="17"/>
    </row>
    <row r="149" spans="1:12">
      <c r="A149" s="12"/>
      <c r="B149" s="37">
        <v>1</v>
      </c>
      <c r="C149" s="12" t="s">
        <v>17</v>
      </c>
      <c r="D149" s="17"/>
      <c r="E149" s="17"/>
      <c r="F149" s="17"/>
      <c r="G149" s="62"/>
      <c r="H149" s="62"/>
      <c r="I149" s="17"/>
      <c r="J149" s="17"/>
      <c r="K149" s="62"/>
      <c r="L149" s="17"/>
    </row>
    <row r="150" spans="1:12">
      <c r="A150" s="12"/>
      <c r="B150" s="1">
        <v>44</v>
      </c>
      <c r="C150" s="12" t="s">
        <v>18</v>
      </c>
      <c r="D150" s="17"/>
      <c r="E150" s="17"/>
      <c r="F150" s="17"/>
      <c r="G150" s="62"/>
      <c r="H150" s="62"/>
      <c r="I150" s="17"/>
      <c r="J150" s="17"/>
      <c r="K150" s="62"/>
      <c r="L150" s="17"/>
    </row>
    <row r="151" spans="1:12">
      <c r="A151" s="12"/>
      <c r="B151" s="38" t="s">
        <v>19</v>
      </c>
      <c r="C151" s="12" t="s">
        <v>20</v>
      </c>
      <c r="D151" s="58">
        <v>0</v>
      </c>
      <c r="E151" s="39">
        <v>5983</v>
      </c>
      <c r="F151" s="58">
        <v>0</v>
      </c>
      <c r="G151" s="39">
        <v>6915</v>
      </c>
      <c r="H151" s="58">
        <v>0</v>
      </c>
      <c r="I151" s="39">
        <v>6915</v>
      </c>
      <c r="J151" s="58">
        <v>0</v>
      </c>
      <c r="K151" s="39">
        <v>8045</v>
      </c>
      <c r="L151" s="39">
        <f>SUM(J151:K151)</f>
        <v>8045</v>
      </c>
    </row>
    <row r="152" spans="1:12">
      <c r="A152" s="12"/>
      <c r="B152" s="38" t="s">
        <v>21</v>
      </c>
      <c r="C152" s="12" t="s">
        <v>56</v>
      </c>
      <c r="D152" s="58">
        <v>0</v>
      </c>
      <c r="E152" s="39">
        <v>15</v>
      </c>
      <c r="F152" s="58">
        <v>0</v>
      </c>
      <c r="G152" s="39">
        <v>15</v>
      </c>
      <c r="H152" s="58">
        <v>0</v>
      </c>
      <c r="I152" s="39">
        <v>15</v>
      </c>
      <c r="J152" s="58">
        <v>0</v>
      </c>
      <c r="K152" s="39">
        <v>15</v>
      </c>
      <c r="L152" s="39">
        <f>SUM(J152:K152)</f>
        <v>15</v>
      </c>
    </row>
    <row r="153" spans="1:12">
      <c r="A153" s="12"/>
      <c r="B153" s="38" t="s">
        <v>22</v>
      </c>
      <c r="C153" s="12" t="s">
        <v>57</v>
      </c>
      <c r="D153" s="58">
        <v>0</v>
      </c>
      <c r="E153" s="39">
        <v>55</v>
      </c>
      <c r="F153" s="58">
        <v>0</v>
      </c>
      <c r="G153" s="39">
        <v>56</v>
      </c>
      <c r="H153" s="58">
        <v>0</v>
      </c>
      <c r="I153" s="39">
        <v>56</v>
      </c>
      <c r="J153" s="58">
        <v>0</v>
      </c>
      <c r="K153" s="39">
        <v>56</v>
      </c>
      <c r="L153" s="39">
        <f>SUM(J153:K153)</f>
        <v>56</v>
      </c>
    </row>
    <row r="154" spans="1:12">
      <c r="A154" s="12"/>
      <c r="B154" s="38" t="s">
        <v>24</v>
      </c>
      <c r="C154" s="12" t="s">
        <v>61</v>
      </c>
      <c r="D154" s="58">
        <v>0</v>
      </c>
      <c r="E154" s="39">
        <v>40</v>
      </c>
      <c r="F154" s="58">
        <v>0</v>
      </c>
      <c r="G154" s="39">
        <v>40</v>
      </c>
      <c r="H154" s="58">
        <v>0</v>
      </c>
      <c r="I154" s="39">
        <v>40</v>
      </c>
      <c r="J154" s="58">
        <v>0</v>
      </c>
      <c r="K154" s="39">
        <v>40</v>
      </c>
      <c r="L154" s="39">
        <f>SUM(J154:K154)</f>
        <v>40</v>
      </c>
    </row>
    <row r="155" spans="1:12">
      <c r="A155" s="12" t="s">
        <v>13</v>
      </c>
      <c r="B155" s="1">
        <v>44</v>
      </c>
      <c r="C155" s="12" t="s">
        <v>18</v>
      </c>
      <c r="D155" s="77">
        <f t="shared" ref="D155:L155" si="48">SUM(D151:D154)</f>
        <v>0</v>
      </c>
      <c r="E155" s="57">
        <f t="shared" si="48"/>
        <v>6093</v>
      </c>
      <c r="F155" s="77">
        <f t="shared" si="48"/>
        <v>0</v>
      </c>
      <c r="G155" s="57">
        <f t="shared" si="48"/>
        <v>7026</v>
      </c>
      <c r="H155" s="77">
        <f t="shared" si="48"/>
        <v>0</v>
      </c>
      <c r="I155" s="57">
        <f t="shared" si="48"/>
        <v>7026</v>
      </c>
      <c r="J155" s="77">
        <f t="shared" si="48"/>
        <v>0</v>
      </c>
      <c r="K155" s="57">
        <f t="shared" ref="K155" si="49">SUM(K151:K154)</f>
        <v>8156</v>
      </c>
      <c r="L155" s="57">
        <f t="shared" si="48"/>
        <v>8156</v>
      </c>
    </row>
    <row r="156" spans="1:12" ht="14.25" customHeight="1">
      <c r="A156" s="12"/>
      <c r="B156" s="1"/>
      <c r="C156" s="12"/>
      <c r="D156" s="17"/>
      <c r="E156" s="17"/>
      <c r="F156" s="17"/>
      <c r="G156" s="62"/>
      <c r="H156" s="62"/>
      <c r="I156" s="17"/>
      <c r="J156" s="17"/>
      <c r="K156" s="62"/>
      <c r="L156" s="17"/>
    </row>
    <row r="157" spans="1:12">
      <c r="A157" s="12"/>
      <c r="B157" s="40">
        <v>45</v>
      </c>
      <c r="C157" s="12" t="s">
        <v>25</v>
      </c>
      <c r="D157" s="17"/>
      <c r="E157" s="17"/>
      <c r="F157" s="17"/>
      <c r="G157" s="62"/>
      <c r="H157" s="62"/>
      <c r="I157" s="17"/>
      <c r="J157" s="17"/>
      <c r="K157" s="62"/>
      <c r="L157" s="17"/>
    </row>
    <row r="158" spans="1:12">
      <c r="A158" s="12"/>
      <c r="B158" s="38" t="s">
        <v>26</v>
      </c>
      <c r="C158" s="12" t="s">
        <v>20</v>
      </c>
      <c r="D158" s="58">
        <v>0</v>
      </c>
      <c r="E158" s="39">
        <v>945</v>
      </c>
      <c r="F158" s="58">
        <v>0</v>
      </c>
      <c r="G158" s="39">
        <v>758</v>
      </c>
      <c r="H158" s="58">
        <v>0</v>
      </c>
      <c r="I158" s="39">
        <v>758</v>
      </c>
      <c r="J158" s="58">
        <v>0</v>
      </c>
      <c r="K158" s="39">
        <v>783</v>
      </c>
      <c r="L158" s="39">
        <f>SUM(J158:K158)</f>
        <v>783</v>
      </c>
    </row>
    <row r="159" spans="1:12" ht="13.35" customHeight="1">
      <c r="A159" s="12"/>
      <c r="B159" s="38" t="s">
        <v>27</v>
      </c>
      <c r="C159" s="12" t="s">
        <v>56</v>
      </c>
      <c r="D159" s="76">
        <v>0</v>
      </c>
      <c r="E159" s="56">
        <v>8</v>
      </c>
      <c r="F159" s="58">
        <v>0</v>
      </c>
      <c r="G159" s="56">
        <v>8</v>
      </c>
      <c r="H159" s="58">
        <v>0</v>
      </c>
      <c r="I159" s="56">
        <v>8</v>
      </c>
      <c r="J159" s="58">
        <v>0</v>
      </c>
      <c r="K159" s="56">
        <v>8</v>
      </c>
      <c r="L159" s="56">
        <f>SUM(J159:K159)</f>
        <v>8</v>
      </c>
    </row>
    <row r="160" spans="1:12" ht="13.35" customHeight="1">
      <c r="A160" s="12" t="s">
        <v>13</v>
      </c>
      <c r="B160" s="40">
        <v>45</v>
      </c>
      <c r="C160" s="12" t="s">
        <v>25</v>
      </c>
      <c r="D160" s="77">
        <f t="shared" ref="D160:L160" si="50">SUM(D158:D159)</f>
        <v>0</v>
      </c>
      <c r="E160" s="57">
        <f t="shared" si="50"/>
        <v>953</v>
      </c>
      <c r="F160" s="77">
        <f t="shared" si="50"/>
        <v>0</v>
      </c>
      <c r="G160" s="57">
        <f t="shared" si="50"/>
        <v>766</v>
      </c>
      <c r="H160" s="77">
        <f t="shared" si="50"/>
        <v>0</v>
      </c>
      <c r="I160" s="57">
        <f t="shared" si="50"/>
        <v>766</v>
      </c>
      <c r="J160" s="77">
        <f t="shared" si="50"/>
        <v>0</v>
      </c>
      <c r="K160" s="57">
        <f t="shared" ref="K160" si="51">SUM(K158:K159)</f>
        <v>791</v>
      </c>
      <c r="L160" s="57">
        <f t="shared" si="50"/>
        <v>791</v>
      </c>
    </row>
    <row r="161" spans="1:12" ht="17.25" customHeight="1">
      <c r="A161" s="12"/>
      <c r="B161" s="40"/>
      <c r="C161" s="12"/>
      <c r="D161" s="17"/>
      <c r="E161" s="17"/>
      <c r="F161" s="43"/>
      <c r="G161" s="62"/>
      <c r="H161" s="65"/>
      <c r="I161" s="17"/>
      <c r="J161" s="43"/>
      <c r="K161" s="62"/>
      <c r="L161" s="17"/>
    </row>
    <row r="162" spans="1:12" ht="13.35" customHeight="1">
      <c r="A162" s="12"/>
      <c r="B162" s="40">
        <v>46</v>
      </c>
      <c r="C162" s="12" t="s">
        <v>30</v>
      </c>
      <c r="D162" s="17"/>
      <c r="E162" s="17"/>
      <c r="F162" s="43"/>
      <c r="G162" s="62"/>
      <c r="H162" s="65"/>
      <c r="I162" s="17"/>
      <c r="J162" s="43"/>
      <c r="K162" s="62"/>
      <c r="L162" s="17"/>
    </row>
    <row r="163" spans="1:12" ht="13.35" customHeight="1">
      <c r="A163" s="12"/>
      <c r="B163" s="38" t="s">
        <v>31</v>
      </c>
      <c r="C163" s="12" t="s">
        <v>20</v>
      </c>
      <c r="D163" s="58">
        <v>0</v>
      </c>
      <c r="E163" s="39">
        <v>4272</v>
      </c>
      <c r="F163" s="58">
        <v>0</v>
      </c>
      <c r="G163" s="39">
        <v>4721</v>
      </c>
      <c r="H163" s="58">
        <v>0</v>
      </c>
      <c r="I163" s="39">
        <v>4721</v>
      </c>
      <c r="J163" s="58">
        <v>0</v>
      </c>
      <c r="K163" s="39">
        <v>4497</v>
      </c>
      <c r="L163" s="39">
        <f>SUM(J163:K163)</f>
        <v>4497</v>
      </c>
    </row>
    <row r="164" spans="1:12" ht="13.35" customHeight="1">
      <c r="A164" s="12"/>
      <c r="B164" s="38" t="s">
        <v>32</v>
      </c>
      <c r="C164" s="12" t="s">
        <v>56</v>
      </c>
      <c r="D164" s="76">
        <v>0</v>
      </c>
      <c r="E164" s="56">
        <v>15</v>
      </c>
      <c r="F164" s="76">
        <v>0</v>
      </c>
      <c r="G164" s="56">
        <v>15</v>
      </c>
      <c r="H164" s="76">
        <v>0</v>
      </c>
      <c r="I164" s="56">
        <v>15</v>
      </c>
      <c r="J164" s="76">
        <v>0</v>
      </c>
      <c r="K164" s="56">
        <v>15</v>
      </c>
      <c r="L164" s="56">
        <f>SUM(J164:K164)</f>
        <v>15</v>
      </c>
    </row>
    <row r="165" spans="1:12" ht="13.35" customHeight="1">
      <c r="A165" s="12" t="s">
        <v>13</v>
      </c>
      <c r="B165" s="40">
        <v>46</v>
      </c>
      <c r="C165" s="12" t="s">
        <v>30</v>
      </c>
      <c r="D165" s="77">
        <f t="shared" ref="D165:L165" si="52">SUM(D163:D164)</f>
        <v>0</v>
      </c>
      <c r="E165" s="57">
        <f t="shared" si="52"/>
        <v>4287</v>
      </c>
      <c r="F165" s="77">
        <f t="shared" si="52"/>
        <v>0</v>
      </c>
      <c r="G165" s="57">
        <f t="shared" si="52"/>
        <v>4736</v>
      </c>
      <c r="H165" s="77">
        <f t="shared" si="52"/>
        <v>0</v>
      </c>
      <c r="I165" s="57">
        <f t="shared" si="52"/>
        <v>4736</v>
      </c>
      <c r="J165" s="77">
        <f t="shared" si="52"/>
        <v>0</v>
      </c>
      <c r="K165" s="57">
        <f t="shared" ref="K165" si="53">SUM(K163:K164)</f>
        <v>4512</v>
      </c>
      <c r="L165" s="57">
        <f t="shared" si="52"/>
        <v>4512</v>
      </c>
    </row>
    <row r="166" spans="1:12" ht="12" customHeight="1">
      <c r="A166" s="12"/>
      <c r="B166" s="40"/>
      <c r="C166" s="12"/>
      <c r="D166" s="43"/>
      <c r="E166" s="17"/>
      <c r="F166" s="43"/>
      <c r="G166" s="62"/>
      <c r="H166" s="65"/>
      <c r="I166" s="17"/>
      <c r="J166" s="43"/>
      <c r="K166" s="62"/>
      <c r="L166" s="17"/>
    </row>
    <row r="167" spans="1:12" ht="13.35" customHeight="1">
      <c r="A167" s="12"/>
      <c r="B167" s="40">
        <v>47</v>
      </c>
      <c r="C167" s="12" t="s">
        <v>35</v>
      </c>
      <c r="D167" s="43"/>
      <c r="E167" s="17"/>
      <c r="F167" s="43"/>
      <c r="G167" s="62"/>
      <c r="H167" s="65"/>
      <c r="I167" s="17"/>
      <c r="J167" s="43"/>
      <c r="K167" s="62"/>
      <c r="L167" s="17"/>
    </row>
    <row r="168" spans="1:12" ht="13.35" customHeight="1">
      <c r="A168" s="12"/>
      <c r="B168" s="38" t="s">
        <v>36</v>
      </c>
      <c r="C168" s="12" t="s">
        <v>20</v>
      </c>
      <c r="D168" s="58">
        <v>0</v>
      </c>
      <c r="E168" s="39">
        <v>1349</v>
      </c>
      <c r="F168" s="58">
        <v>0</v>
      </c>
      <c r="G168" s="39">
        <v>1241</v>
      </c>
      <c r="H168" s="58">
        <v>0</v>
      </c>
      <c r="I168" s="39">
        <v>1241</v>
      </c>
      <c r="J168" s="58">
        <v>0</v>
      </c>
      <c r="K168" s="39">
        <v>1080</v>
      </c>
      <c r="L168" s="39">
        <f>SUM(J168:K168)</f>
        <v>1080</v>
      </c>
    </row>
    <row r="169" spans="1:12" ht="13.35" customHeight="1">
      <c r="A169" s="12"/>
      <c r="B169" s="38" t="s">
        <v>37</v>
      </c>
      <c r="C169" s="12" t="s">
        <v>56</v>
      </c>
      <c r="D169" s="76">
        <v>0</v>
      </c>
      <c r="E169" s="56">
        <v>15</v>
      </c>
      <c r="F169" s="76">
        <v>0</v>
      </c>
      <c r="G169" s="56">
        <v>8</v>
      </c>
      <c r="H169" s="76">
        <v>0</v>
      </c>
      <c r="I169" s="56">
        <v>8</v>
      </c>
      <c r="J169" s="76">
        <v>0</v>
      </c>
      <c r="K169" s="56">
        <v>8</v>
      </c>
      <c r="L169" s="56">
        <f>SUM(J169:K169)</f>
        <v>8</v>
      </c>
    </row>
    <row r="170" spans="1:12" ht="13.35" customHeight="1">
      <c r="A170" s="12" t="s">
        <v>13</v>
      </c>
      <c r="B170" s="40">
        <v>47</v>
      </c>
      <c r="C170" s="12" t="s">
        <v>35</v>
      </c>
      <c r="D170" s="76">
        <f t="shared" ref="D170:L170" si="54">SUM(D168:D169)</f>
        <v>0</v>
      </c>
      <c r="E170" s="56">
        <f t="shared" si="54"/>
        <v>1364</v>
      </c>
      <c r="F170" s="76">
        <f t="shared" si="54"/>
        <v>0</v>
      </c>
      <c r="G170" s="56">
        <f t="shared" si="54"/>
        <v>1249</v>
      </c>
      <c r="H170" s="76">
        <f t="shared" si="54"/>
        <v>0</v>
      </c>
      <c r="I170" s="56">
        <f t="shared" si="54"/>
        <v>1249</v>
      </c>
      <c r="J170" s="76">
        <f t="shared" si="54"/>
        <v>0</v>
      </c>
      <c r="K170" s="56">
        <f t="shared" ref="K170" si="55">SUM(K168:K169)</f>
        <v>1088</v>
      </c>
      <c r="L170" s="56">
        <f t="shared" si="54"/>
        <v>1088</v>
      </c>
    </row>
    <row r="171" spans="1:12" ht="10.9" customHeight="1">
      <c r="A171" s="12"/>
      <c r="B171" s="40"/>
      <c r="C171" s="12"/>
      <c r="D171" s="43"/>
      <c r="E171" s="17"/>
      <c r="F171" s="43"/>
      <c r="G171" s="62"/>
      <c r="H171" s="65"/>
      <c r="I171" s="17"/>
      <c r="J171" s="43"/>
      <c r="K171" s="62"/>
      <c r="L171" s="17"/>
    </row>
    <row r="172" spans="1:12" ht="13.9" customHeight="1">
      <c r="A172" s="12"/>
      <c r="B172" s="40">
        <v>48</v>
      </c>
      <c r="C172" s="12" t="s">
        <v>40</v>
      </c>
      <c r="D172" s="43"/>
      <c r="E172" s="17"/>
      <c r="F172" s="43"/>
      <c r="G172" s="62"/>
      <c r="H172" s="65"/>
      <c r="I172" s="17"/>
      <c r="J172" s="43"/>
      <c r="K172" s="62"/>
      <c r="L172" s="17"/>
    </row>
    <row r="173" spans="1:12" ht="13.35" customHeight="1">
      <c r="A173" s="12"/>
      <c r="B173" s="38" t="s">
        <v>41</v>
      </c>
      <c r="C173" s="12" t="s">
        <v>20</v>
      </c>
      <c r="D173" s="58">
        <v>0</v>
      </c>
      <c r="E173" s="39">
        <v>7293</v>
      </c>
      <c r="F173" s="58">
        <v>0</v>
      </c>
      <c r="G173" s="39">
        <v>6389</v>
      </c>
      <c r="H173" s="58">
        <v>0</v>
      </c>
      <c r="I173" s="39">
        <v>6389</v>
      </c>
      <c r="J173" s="58">
        <v>0</v>
      </c>
      <c r="K173" s="39">
        <v>6670</v>
      </c>
      <c r="L173" s="39">
        <f>SUM(J173:K173)</f>
        <v>6670</v>
      </c>
    </row>
    <row r="174" spans="1:12" ht="13.35" customHeight="1">
      <c r="A174" s="29"/>
      <c r="B174" s="85" t="s">
        <v>42</v>
      </c>
      <c r="C174" s="29" t="s">
        <v>56</v>
      </c>
      <c r="D174" s="76">
        <v>0</v>
      </c>
      <c r="E174" s="56">
        <v>8</v>
      </c>
      <c r="F174" s="76">
        <v>0</v>
      </c>
      <c r="G174" s="56">
        <v>8</v>
      </c>
      <c r="H174" s="76">
        <v>0</v>
      </c>
      <c r="I174" s="56">
        <v>8</v>
      </c>
      <c r="J174" s="76">
        <v>0</v>
      </c>
      <c r="K174" s="56">
        <v>8</v>
      </c>
      <c r="L174" s="56">
        <f>SUM(J174:K174)</f>
        <v>8</v>
      </c>
    </row>
    <row r="175" spans="1:12" ht="13.35" customHeight="1">
      <c r="A175" s="12" t="s">
        <v>13</v>
      </c>
      <c r="B175" s="40">
        <v>48</v>
      </c>
      <c r="C175" s="12" t="s">
        <v>40</v>
      </c>
      <c r="D175" s="76">
        <f t="shared" ref="D175:L175" si="56">SUM(D173:D174)</f>
        <v>0</v>
      </c>
      <c r="E175" s="56">
        <f t="shared" si="56"/>
        <v>7301</v>
      </c>
      <c r="F175" s="76">
        <f t="shared" si="56"/>
        <v>0</v>
      </c>
      <c r="G175" s="56">
        <f t="shared" si="56"/>
        <v>6397</v>
      </c>
      <c r="H175" s="76">
        <f t="shared" si="56"/>
        <v>0</v>
      </c>
      <c r="I175" s="56">
        <f t="shared" si="56"/>
        <v>6397</v>
      </c>
      <c r="J175" s="76">
        <f t="shared" si="56"/>
        <v>0</v>
      </c>
      <c r="K175" s="56">
        <f t="shared" ref="K175" si="57">SUM(K173:K174)</f>
        <v>6678</v>
      </c>
      <c r="L175" s="56">
        <f t="shared" si="56"/>
        <v>6678</v>
      </c>
    </row>
    <row r="176" spans="1:12">
      <c r="A176" s="12"/>
      <c r="B176" s="40"/>
      <c r="C176" s="12"/>
      <c r="D176" s="17"/>
      <c r="E176" s="17"/>
      <c r="F176" s="17"/>
      <c r="G176" s="62"/>
      <c r="H176" s="62"/>
      <c r="I176" s="17"/>
      <c r="J176" s="17"/>
      <c r="K176" s="62"/>
      <c r="L176" s="17"/>
    </row>
    <row r="177" spans="1:12" ht="25.5">
      <c r="A177" s="12"/>
      <c r="B177" s="37">
        <v>71</v>
      </c>
      <c r="C177" s="12" t="s">
        <v>119</v>
      </c>
      <c r="D177" s="39"/>
      <c r="E177" s="58"/>
      <c r="F177" s="58"/>
      <c r="G177" s="64"/>
      <c r="H177" s="64"/>
      <c r="I177" s="58"/>
      <c r="J177" s="39"/>
      <c r="K177" s="64"/>
      <c r="L177" s="58"/>
    </row>
    <row r="178" spans="1:12" ht="13.35" customHeight="1">
      <c r="A178" s="12"/>
      <c r="B178" s="89" t="s">
        <v>122</v>
      </c>
      <c r="C178" s="90" t="s">
        <v>118</v>
      </c>
      <c r="D178" s="76">
        <v>0</v>
      </c>
      <c r="E178" s="76">
        <v>0</v>
      </c>
      <c r="F178" s="56">
        <v>2000</v>
      </c>
      <c r="G178" s="76">
        <v>0</v>
      </c>
      <c r="H178" s="56">
        <v>2000</v>
      </c>
      <c r="I178" s="76">
        <v>0</v>
      </c>
      <c r="J178" s="56">
        <v>4835</v>
      </c>
      <c r="K178" s="76">
        <v>0</v>
      </c>
      <c r="L178" s="56">
        <f>SUM(J178:K178)</f>
        <v>4835</v>
      </c>
    </row>
    <row r="179" spans="1:12" ht="25.5">
      <c r="A179" s="12" t="s">
        <v>13</v>
      </c>
      <c r="B179" s="1">
        <v>71</v>
      </c>
      <c r="C179" s="12" t="s">
        <v>119</v>
      </c>
      <c r="D179" s="76">
        <f t="shared" ref="D179:J179" si="58">D178</f>
        <v>0</v>
      </c>
      <c r="E179" s="76">
        <f t="shared" si="58"/>
        <v>0</v>
      </c>
      <c r="F179" s="56">
        <f t="shared" si="58"/>
        <v>2000</v>
      </c>
      <c r="G179" s="76">
        <f t="shared" si="58"/>
        <v>0</v>
      </c>
      <c r="H179" s="56">
        <f t="shared" si="58"/>
        <v>2000</v>
      </c>
      <c r="I179" s="76">
        <f t="shared" si="58"/>
        <v>0</v>
      </c>
      <c r="J179" s="56">
        <f t="shared" si="58"/>
        <v>4835</v>
      </c>
      <c r="K179" s="76">
        <f t="shared" ref="K179" si="59">K178</f>
        <v>0</v>
      </c>
      <c r="L179" s="56">
        <f t="shared" ref="L179" si="60">SUM(J179:K179)</f>
        <v>4835</v>
      </c>
    </row>
    <row r="180" spans="1:12">
      <c r="A180" s="12" t="s">
        <v>13</v>
      </c>
      <c r="B180" s="37">
        <v>1</v>
      </c>
      <c r="C180" s="12" t="s">
        <v>17</v>
      </c>
      <c r="D180" s="77">
        <f t="shared" ref="D180:L180" si="61">D179+D170+D165+D160+D155+D175</f>
        <v>0</v>
      </c>
      <c r="E180" s="57">
        <f t="shared" si="61"/>
        <v>19998</v>
      </c>
      <c r="F180" s="57">
        <f t="shared" si="61"/>
        <v>2000</v>
      </c>
      <c r="G180" s="57">
        <f t="shared" si="61"/>
        <v>20174</v>
      </c>
      <c r="H180" s="57">
        <f t="shared" si="61"/>
        <v>2000</v>
      </c>
      <c r="I180" s="57">
        <f t="shared" si="61"/>
        <v>20174</v>
      </c>
      <c r="J180" s="57">
        <f t="shared" si="61"/>
        <v>4835</v>
      </c>
      <c r="K180" s="57">
        <f t="shared" ref="K180" si="62">K179+K170+K165+K160+K155+K175</f>
        <v>21225</v>
      </c>
      <c r="L180" s="57">
        <f t="shared" si="61"/>
        <v>26060</v>
      </c>
    </row>
    <row r="181" spans="1:12">
      <c r="A181" s="12"/>
      <c r="B181" s="37"/>
      <c r="C181" s="12"/>
      <c r="D181" s="58"/>
      <c r="E181" s="39"/>
      <c r="F181" s="39"/>
      <c r="G181" s="39"/>
      <c r="H181" s="39"/>
      <c r="I181" s="39"/>
      <c r="J181" s="39"/>
      <c r="K181" s="39"/>
      <c r="L181" s="39"/>
    </row>
    <row r="182" spans="1:12" ht="25.5">
      <c r="A182" s="12"/>
      <c r="B182" s="37">
        <v>3</v>
      </c>
      <c r="C182" s="12" t="s">
        <v>163</v>
      </c>
      <c r="D182" s="71"/>
      <c r="E182" s="71"/>
      <c r="F182" s="39"/>
      <c r="G182" s="71"/>
      <c r="H182" s="39"/>
      <c r="I182" s="71"/>
      <c r="J182" s="39"/>
      <c r="K182" s="71"/>
      <c r="L182" s="39"/>
    </row>
    <row r="183" spans="1:12">
      <c r="A183" s="12"/>
      <c r="B183" s="37" t="s">
        <v>153</v>
      </c>
      <c r="C183" s="12" t="s">
        <v>159</v>
      </c>
      <c r="D183" s="58">
        <v>0</v>
      </c>
      <c r="E183" s="58">
        <v>0</v>
      </c>
      <c r="F183" s="39">
        <v>50000</v>
      </c>
      <c r="G183" s="58">
        <v>0</v>
      </c>
      <c r="H183" s="39">
        <v>50000</v>
      </c>
      <c r="I183" s="58">
        <v>0</v>
      </c>
      <c r="J183" s="39">
        <v>26539</v>
      </c>
      <c r="K183" s="58">
        <v>0</v>
      </c>
      <c r="L183" s="39">
        <f t="shared" ref="L183:L189" si="63">SUM(J183:K183)</f>
        <v>26539</v>
      </c>
    </row>
    <row r="184" spans="1:12">
      <c r="A184" s="12"/>
      <c r="B184" s="37" t="s">
        <v>154</v>
      </c>
      <c r="C184" s="12" t="s">
        <v>160</v>
      </c>
      <c r="D184" s="58">
        <v>0</v>
      </c>
      <c r="E184" s="58">
        <v>0</v>
      </c>
      <c r="F184" s="39">
        <v>1</v>
      </c>
      <c r="G184" s="58">
        <v>0</v>
      </c>
      <c r="H184" s="39">
        <v>1</v>
      </c>
      <c r="I184" s="58">
        <v>0</v>
      </c>
      <c r="J184" s="58">
        <v>0</v>
      </c>
      <c r="K184" s="58">
        <v>0</v>
      </c>
      <c r="L184" s="58">
        <f t="shared" si="63"/>
        <v>0</v>
      </c>
    </row>
    <row r="185" spans="1:12">
      <c r="A185" s="12"/>
      <c r="B185" s="37" t="s">
        <v>155</v>
      </c>
      <c r="C185" s="12" t="s">
        <v>158</v>
      </c>
      <c r="D185" s="58">
        <v>0</v>
      </c>
      <c r="E185" s="58">
        <v>0</v>
      </c>
      <c r="F185" s="39">
        <v>1</v>
      </c>
      <c r="G185" s="58">
        <v>0</v>
      </c>
      <c r="H185" s="39">
        <v>46700</v>
      </c>
      <c r="I185" s="58">
        <v>0</v>
      </c>
      <c r="J185" s="39">
        <v>32528</v>
      </c>
      <c r="K185" s="58">
        <v>0</v>
      </c>
      <c r="L185" s="39">
        <f t="shared" si="63"/>
        <v>32528</v>
      </c>
    </row>
    <row r="186" spans="1:12" ht="38.25">
      <c r="A186" s="12"/>
      <c r="B186" s="37" t="s">
        <v>156</v>
      </c>
      <c r="C186" s="12" t="s">
        <v>180</v>
      </c>
      <c r="D186" s="58">
        <v>0</v>
      </c>
      <c r="E186" s="58">
        <v>0</v>
      </c>
      <c r="F186" s="39">
        <v>1</v>
      </c>
      <c r="G186" s="58">
        <v>0</v>
      </c>
      <c r="H186" s="39">
        <v>1</v>
      </c>
      <c r="I186" s="58">
        <v>0</v>
      </c>
      <c r="J186" s="58">
        <v>0</v>
      </c>
      <c r="K186" s="58">
        <v>0</v>
      </c>
      <c r="L186" s="58">
        <f t="shared" si="63"/>
        <v>0</v>
      </c>
    </row>
    <row r="187" spans="1:12">
      <c r="A187" s="12"/>
      <c r="B187" s="37" t="s">
        <v>172</v>
      </c>
      <c r="C187" s="12" t="s">
        <v>177</v>
      </c>
      <c r="D187" s="58">
        <v>0</v>
      </c>
      <c r="E187" s="58">
        <v>0</v>
      </c>
      <c r="F187" s="58">
        <v>0</v>
      </c>
      <c r="G187" s="58">
        <v>0</v>
      </c>
      <c r="H187" s="58">
        <v>0</v>
      </c>
      <c r="I187" s="58">
        <v>0</v>
      </c>
      <c r="J187" s="39">
        <v>2258</v>
      </c>
      <c r="K187" s="58">
        <v>0</v>
      </c>
      <c r="L187" s="39">
        <f t="shared" si="63"/>
        <v>2258</v>
      </c>
    </row>
    <row r="188" spans="1:12" ht="25.5">
      <c r="A188" s="12"/>
      <c r="B188" s="37" t="s">
        <v>173</v>
      </c>
      <c r="C188" s="12" t="s">
        <v>176</v>
      </c>
      <c r="D188" s="58">
        <v>0</v>
      </c>
      <c r="E188" s="58">
        <v>0</v>
      </c>
      <c r="F188" s="58">
        <v>0</v>
      </c>
      <c r="G188" s="58">
        <v>0</v>
      </c>
      <c r="H188" s="58">
        <v>0</v>
      </c>
      <c r="I188" s="58">
        <v>0</v>
      </c>
      <c r="J188" s="39">
        <f>44675-2371-4835</f>
        <v>37469</v>
      </c>
      <c r="K188" s="58">
        <v>0</v>
      </c>
      <c r="L188" s="39">
        <f t="shared" si="63"/>
        <v>37469</v>
      </c>
    </row>
    <row r="189" spans="1:12" ht="25.5">
      <c r="A189" s="12"/>
      <c r="B189" s="37" t="s">
        <v>175</v>
      </c>
      <c r="C189" s="12" t="s">
        <v>179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39">
        <v>2371</v>
      </c>
      <c r="K189" s="58">
        <v>0</v>
      </c>
      <c r="L189" s="39">
        <f t="shared" si="63"/>
        <v>2371</v>
      </c>
    </row>
    <row r="190" spans="1:12" ht="25.5">
      <c r="A190" s="12" t="s">
        <v>13</v>
      </c>
      <c r="B190" s="37">
        <v>3</v>
      </c>
      <c r="C190" s="12" t="s">
        <v>163</v>
      </c>
      <c r="D190" s="77">
        <f>D186+D185+D184+D183+D187+D188+D189</f>
        <v>0</v>
      </c>
      <c r="E190" s="77">
        <f t="shared" ref="E190:L190" si="64">E186+E185+E184+E183+E187+E188+E189</f>
        <v>0</v>
      </c>
      <c r="F190" s="57">
        <f t="shared" si="64"/>
        <v>50003</v>
      </c>
      <c r="G190" s="77">
        <f t="shared" si="64"/>
        <v>0</v>
      </c>
      <c r="H190" s="57">
        <f t="shared" si="64"/>
        <v>96702</v>
      </c>
      <c r="I190" s="77">
        <f t="shared" si="64"/>
        <v>0</v>
      </c>
      <c r="J190" s="57">
        <f t="shared" si="64"/>
        <v>101165</v>
      </c>
      <c r="K190" s="77">
        <f t="shared" si="64"/>
        <v>0</v>
      </c>
      <c r="L190" s="57">
        <f t="shared" si="64"/>
        <v>101165</v>
      </c>
    </row>
    <row r="191" spans="1:12" ht="13.35" customHeight="1">
      <c r="A191" s="12" t="s">
        <v>13</v>
      </c>
      <c r="B191" s="44">
        <v>0.107</v>
      </c>
      <c r="C191" s="33" t="s">
        <v>72</v>
      </c>
      <c r="D191" s="76">
        <f t="shared" ref="D191:L191" si="65">D190+D180</f>
        <v>0</v>
      </c>
      <c r="E191" s="56">
        <f t="shared" si="65"/>
        <v>19998</v>
      </c>
      <c r="F191" s="56">
        <f t="shared" si="65"/>
        <v>52003</v>
      </c>
      <c r="G191" s="56">
        <f t="shared" si="65"/>
        <v>20174</v>
      </c>
      <c r="H191" s="56">
        <f t="shared" si="65"/>
        <v>98702</v>
      </c>
      <c r="I191" s="56">
        <f t="shared" si="65"/>
        <v>20174</v>
      </c>
      <c r="J191" s="56">
        <f t="shared" si="65"/>
        <v>106000</v>
      </c>
      <c r="K191" s="56">
        <f t="shared" ref="K191" si="66">K190+K180</f>
        <v>21225</v>
      </c>
      <c r="L191" s="56">
        <f t="shared" si="65"/>
        <v>127225</v>
      </c>
    </row>
    <row r="192" spans="1:12" ht="12.95" customHeight="1">
      <c r="A192" s="12"/>
      <c r="B192" s="44"/>
      <c r="C192" s="33"/>
      <c r="D192" s="43"/>
      <c r="E192" s="43"/>
      <c r="F192" s="43"/>
      <c r="G192" s="65"/>
      <c r="H192" s="65"/>
      <c r="I192" s="43"/>
      <c r="J192" s="43"/>
      <c r="K192" s="65"/>
      <c r="L192" s="43"/>
    </row>
    <row r="193" spans="1:12" ht="14.1" customHeight="1">
      <c r="A193" s="12"/>
      <c r="B193" s="44">
        <v>0.109</v>
      </c>
      <c r="C193" s="33" t="s">
        <v>102</v>
      </c>
      <c r="D193" s="17"/>
      <c r="E193" s="17"/>
      <c r="F193" s="17"/>
      <c r="G193" s="62"/>
      <c r="H193" s="62"/>
      <c r="I193" s="17"/>
      <c r="J193" s="17"/>
      <c r="K193" s="62"/>
      <c r="L193" s="17"/>
    </row>
    <row r="194" spans="1:12" ht="14.1" customHeight="1">
      <c r="A194" s="12"/>
      <c r="B194" s="37">
        <v>1</v>
      </c>
      <c r="C194" s="12" t="s">
        <v>17</v>
      </c>
      <c r="D194" s="17"/>
      <c r="E194" s="17"/>
      <c r="F194" s="17"/>
      <c r="G194" s="62"/>
      <c r="H194" s="62"/>
      <c r="I194" s="17"/>
      <c r="J194" s="17"/>
      <c r="K194" s="62"/>
      <c r="L194" s="17"/>
    </row>
    <row r="195" spans="1:12" ht="14.1" customHeight="1">
      <c r="A195" s="12"/>
      <c r="B195" s="1">
        <v>44</v>
      </c>
      <c r="C195" s="12" t="s">
        <v>18</v>
      </c>
      <c r="D195" s="17"/>
      <c r="E195" s="17"/>
      <c r="F195" s="17"/>
      <c r="G195" s="62"/>
      <c r="H195" s="62"/>
      <c r="I195" s="17"/>
      <c r="J195" s="17"/>
      <c r="K195" s="62"/>
      <c r="L195" s="17"/>
    </row>
    <row r="196" spans="1:12" ht="14.1" customHeight="1">
      <c r="A196" s="12"/>
      <c r="B196" s="38" t="s">
        <v>19</v>
      </c>
      <c r="C196" s="12" t="s">
        <v>20</v>
      </c>
      <c r="D196" s="58">
        <v>0</v>
      </c>
      <c r="E196" s="39">
        <v>3990</v>
      </c>
      <c r="F196" s="58">
        <v>0</v>
      </c>
      <c r="G196" s="39">
        <v>4425</v>
      </c>
      <c r="H196" s="58">
        <v>0</v>
      </c>
      <c r="I196" s="39">
        <v>4425</v>
      </c>
      <c r="J196" s="58">
        <v>0</v>
      </c>
      <c r="K196" s="39">
        <v>3888</v>
      </c>
      <c r="L196" s="39">
        <f t="shared" ref="L196:L201" si="67">SUM(J196:K196)</f>
        <v>3888</v>
      </c>
    </row>
    <row r="197" spans="1:12" ht="14.1" customHeight="1">
      <c r="A197" s="12"/>
      <c r="B197" s="38" t="s">
        <v>21</v>
      </c>
      <c r="C197" s="12" t="s">
        <v>56</v>
      </c>
      <c r="D197" s="58">
        <v>0</v>
      </c>
      <c r="E197" s="58">
        <v>0</v>
      </c>
      <c r="F197" s="58">
        <v>0</v>
      </c>
      <c r="G197" s="39">
        <v>13</v>
      </c>
      <c r="H197" s="58">
        <v>0</v>
      </c>
      <c r="I197" s="39">
        <v>13</v>
      </c>
      <c r="J197" s="58">
        <v>0</v>
      </c>
      <c r="K197" s="39">
        <f>13-8</f>
        <v>5</v>
      </c>
      <c r="L197" s="39">
        <f t="shared" si="67"/>
        <v>5</v>
      </c>
    </row>
    <row r="198" spans="1:12" ht="14.1" customHeight="1">
      <c r="A198" s="12"/>
      <c r="B198" s="38" t="s">
        <v>22</v>
      </c>
      <c r="C198" s="12" t="s">
        <v>57</v>
      </c>
      <c r="D198" s="58">
        <v>0</v>
      </c>
      <c r="E198" s="58">
        <v>0</v>
      </c>
      <c r="F198" s="58">
        <v>0</v>
      </c>
      <c r="G198" s="39">
        <v>27</v>
      </c>
      <c r="H198" s="58">
        <v>0</v>
      </c>
      <c r="I198" s="39">
        <v>27</v>
      </c>
      <c r="J198" s="58">
        <v>0</v>
      </c>
      <c r="K198" s="39">
        <f>27-17</f>
        <v>10</v>
      </c>
      <c r="L198" s="39">
        <f t="shared" si="67"/>
        <v>10</v>
      </c>
    </row>
    <row r="199" spans="1:12">
      <c r="A199" s="29"/>
      <c r="B199" s="92" t="s">
        <v>98</v>
      </c>
      <c r="C199" s="93" t="s">
        <v>103</v>
      </c>
      <c r="D199" s="56">
        <v>1297</v>
      </c>
      <c r="E199" s="76">
        <v>0</v>
      </c>
      <c r="F199" s="76">
        <v>0</v>
      </c>
      <c r="G199" s="76">
        <v>0</v>
      </c>
      <c r="H199" s="76">
        <v>0</v>
      </c>
      <c r="I199" s="76">
        <v>0</v>
      </c>
      <c r="J199" s="76">
        <v>0</v>
      </c>
      <c r="K199" s="76">
        <v>0</v>
      </c>
      <c r="L199" s="76">
        <f t="shared" si="67"/>
        <v>0</v>
      </c>
    </row>
    <row r="200" spans="1:12" ht="41.25" customHeight="1">
      <c r="A200" s="12"/>
      <c r="B200" s="86" t="s">
        <v>111</v>
      </c>
      <c r="C200" s="46" t="s">
        <v>112</v>
      </c>
      <c r="D200" s="39">
        <v>3691</v>
      </c>
      <c r="E200" s="58">
        <v>0</v>
      </c>
      <c r="F200" s="58">
        <v>0</v>
      </c>
      <c r="G200" s="58">
        <v>0</v>
      </c>
      <c r="H200" s="58">
        <v>0</v>
      </c>
      <c r="I200" s="58">
        <v>0</v>
      </c>
      <c r="J200" s="58">
        <v>0</v>
      </c>
      <c r="K200" s="58">
        <v>0</v>
      </c>
      <c r="L200" s="58">
        <f t="shared" si="67"/>
        <v>0</v>
      </c>
    </row>
    <row r="201" spans="1:12" ht="40.5" customHeight="1">
      <c r="A201" s="12"/>
      <c r="B201" s="86" t="s">
        <v>126</v>
      </c>
      <c r="C201" s="46" t="s">
        <v>161</v>
      </c>
      <c r="D201" s="58">
        <v>0</v>
      </c>
      <c r="E201" s="58">
        <v>0</v>
      </c>
      <c r="F201" s="39">
        <v>1000</v>
      </c>
      <c r="G201" s="58">
        <v>0</v>
      </c>
      <c r="H201" s="39">
        <v>1000</v>
      </c>
      <c r="I201" s="58">
        <v>0</v>
      </c>
      <c r="J201" s="58">
        <v>0</v>
      </c>
      <c r="K201" s="58">
        <v>0</v>
      </c>
      <c r="L201" s="58">
        <f t="shared" si="67"/>
        <v>0</v>
      </c>
    </row>
    <row r="202" spans="1:12" ht="12.6" customHeight="1">
      <c r="A202" s="12" t="s">
        <v>13</v>
      </c>
      <c r="B202" s="1">
        <v>44</v>
      </c>
      <c r="C202" s="12" t="s">
        <v>18</v>
      </c>
      <c r="D202" s="57">
        <f t="shared" ref="D202:L202" si="68">SUM(D196:D201)</f>
        <v>4988</v>
      </c>
      <c r="E202" s="57">
        <f t="shared" si="68"/>
        <v>3990</v>
      </c>
      <c r="F202" s="57">
        <f t="shared" si="68"/>
        <v>1000</v>
      </c>
      <c r="G202" s="57">
        <f t="shared" si="68"/>
        <v>4465</v>
      </c>
      <c r="H202" s="57">
        <f t="shared" si="68"/>
        <v>1000</v>
      </c>
      <c r="I202" s="57">
        <f t="shared" si="68"/>
        <v>4465</v>
      </c>
      <c r="J202" s="77">
        <f t="shared" si="68"/>
        <v>0</v>
      </c>
      <c r="K202" s="57">
        <f t="shared" ref="K202" si="69">SUM(K196:K201)</f>
        <v>3903</v>
      </c>
      <c r="L202" s="57">
        <f t="shared" si="68"/>
        <v>3903</v>
      </c>
    </row>
    <row r="203" spans="1:12" ht="14.1" customHeight="1">
      <c r="A203" s="12"/>
      <c r="B203" s="1"/>
      <c r="C203" s="12"/>
      <c r="D203" s="39"/>
      <c r="E203" s="39"/>
      <c r="F203" s="39"/>
      <c r="G203" s="39"/>
      <c r="H203" s="39"/>
      <c r="I203" s="39"/>
      <c r="J203" s="39"/>
      <c r="K203" s="39"/>
      <c r="L203" s="39"/>
    </row>
    <row r="204" spans="1:12" ht="14.1" customHeight="1">
      <c r="A204" s="12"/>
      <c r="B204" s="40">
        <v>45</v>
      </c>
      <c r="C204" s="12" t="s">
        <v>25</v>
      </c>
      <c r="D204" s="17"/>
      <c r="E204" s="17"/>
      <c r="F204" s="17"/>
      <c r="G204" s="62"/>
      <c r="H204" s="62"/>
      <c r="I204" s="17"/>
      <c r="J204" s="17"/>
      <c r="K204" s="62"/>
      <c r="L204" s="17"/>
    </row>
    <row r="205" spans="1:12" ht="14.1" customHeight="1">
      <c r="A205" s="12"/>
      <c r="B205" s="38" t="s">
        <v>26</v>
      </c>
      <c r="C205" s="12" t="s">
        <v>20</v>
      </c>
      <c r="D205" s="58">
        <v>0</v>
      </c>
      <c r="E205" s="39">
        <v>807</v>
      </c>
      <c r="F205" s="58">
        <v>0</v>
      </c>
      <c r="G205" s="39">
        <v>942</v>
      </c>
      <c r="H205" s="58">
        <v>0</v>
      </c>
      <c r="I205" s="39">
        <v>942</v>
      </c>
      <c r="J205" s="58">
        <v>0</v>
      </c>
      <c r="K205" s="39">
        <v>1029</v>
      </c>
      <c r="L205" s="39">
        <f>SUM(J205:K205)</f>
        <v>1029</v>
      </c>
    </row>
    <row r="206" spans="1:12" ht="14.1" customHeight="1">
      <c r="A206" s="12"/>
      <c r="B206" s="38" t="s">
        <v>27</v>
      </c>
      <c r="C206" s="12" t="s">
        <v>56</v>
      </c>
      <c r="D206" s="58">
        <v>0</v>
      </c>
      <c r="E206" s="39">
        <v>4</v>
      </c>
      <c r="F206" s="58">
        <v>0</v>
      </c>
      <c r="G206" s="39">
        <v>4</v>
      </c>
      <c r="H206" s="58">
        <v>0</v>
      </c>
      <c r="I206" s="39">
        <v>4</v>
      </c>
      <c r="J206" s="58">
        <v>0</v>
      </c>
      <c r="K206" s="39">
        <v>4</v>
      </c>
      <c r="L206" s="39">
        <f>SUM(J206:K206)</f>
        <v>4</v>
      </c>
    </row>
    <row r="207" spans="1:12" ht="14.1" customHeight="1">
      <c r="A207" s="12"/>
      <c r="B207" s="38" t="s">
        <v>28</v>
      </c>
      <c r="C207" s="12" t="s">
        <v>57</v>
      </c>
      <c r="D207" s="58">
        <v>0</v>
      </c>
      <c r="E207" s="39">
        <v>11</v>
      </c>
      <c r="F207" s="58">
        <v>0</v>
      </c>
      <c r="G207" s="39">
        <v>8</v>
      </c>
      <c r="H207" s="58">
        <v>0</v>
      </c>
      <c r="I207" s="39">
        <v>8</v>
      </c>
      <c r="J207" s="58">
        <v>0</v>
      </c>
      <c r="K207" s="39">
        <v>8</v>
      </c>
      <c r="L207" s="39">
        <f>SUM(J207:K207)</f>
        <v>8</v>
      </c>
    </row>
    <row r="208" spans="1:12" ht="14.1" customHeight="1">
      <c r="A208" s="12" t="s">
        <v>13</v>
      </c>
      <c r="B208" s="40">
        <v>45</v>
      </c>
      <c r="C208" s="12" t="s">
        <v>25</v>
      </c>
      <c r="D208" s="77">
        <f t="shared" ref="D208:L208" si="70">SUM(D205:D207)</f>
        <v>0</v>
      </c>
      <c r="E208" s="57">
        <f t="shared" si="70"/>
        <v>822</v>
      </c>
      <c r="F208" s="77">
        <f t="shared" si="70"/>
        <v>0</v>
      </c>
      <c r="G208" s="57">
        <f t="shared" si="70"/>
        <v>954</v>
      </c>
      <c r="H208" s="77">
        <f t="shared" si="70"/>
        <v>0</v>
      </c>
      <c r="I208" s="57">
        <f t="shared" si="70"/>
        <v>954</v>
      </c>
      <c r="J208" s="77">
        <f t="shared" si="70"/>
        <v>0</v>
      </c>
      <c r="K208" s="57">
        <f t="shared" ref="K208" si="71">SUM(K205:K207)</f>
        <v>1041</v>
      </c>
      <c r="L208" s="57">
        <f t="shared" si="70"/>
        <v>1041</v>
      </c>
    </row>
    <row r="209" spans="1:12" ht="14.1" customHeight="1">
      <c r="A209" s="12"/>
      <c r="B209" s="40"/>
      <c r="C209" s="12"/>
      <c r="D209" s="17"/>
      <c r="E209" s="17"/>
      <c r="F209" s="17"/>
      <c r="G209" s="62"/>
      <c r="H209" s="62"/>
      <c r="I209" s="17"/>
      <c r="J209" s="17"/>
      <c r="K209" s="62"/>
      <c r="L209" s="17"/>
    </row>
    <row r="210" spans="1:12" ht="14.1" customHeight="1">
      <c r="A210" s="12"/>
      <c r="B210" s="40">
        <v>46</v>
      </c>
      <c r="C210" s="12" t="s">
        <v>30</v>
      </c>
      <c r="D210" s="17"/>
      <c r="E210" s="17"/>
      <c r="F210" s="17"/>
      <c r="G210" s="62"/>
      <c r="H210" s="62"/>
      <c r="I210" s="17"/>
      <c r="J210" s="17"/>
      <c r="K210" s="62"/>
      <c r="L210" s="17"/>
    </row>
    <row r="211" spans="1:12" ht="14.1" customHeight="1">
      <c r="A211" s="12"/>
      <c r="B211" s="38" t="s">
        <v>31</v>
      </c>
      <c r="C211" s="12" t="s">
        <v>20</v>
      </c>
      <c r="D211" s="58">
        <v>0</v>
      </c>
      <c r="E211" s="39">
        <v>3280</v>
      </c>
      <c r="F211" s="58">
        <v>0</v>
      </c>
      <c r="G211" s="39">
        <v>3387</v>
      </c>
      <c r="H211" s="58">
        <v>0</v>
      </c>
      <c r="I211" s="39">
        <v>3387</v>
      </c>
      <c r="J211" s="58">
        <v>0</v>
      </c>
      <c r="K211" s="39">
        <v>3478</v>
      </c>
      <c r="L211" s="39">
        <f>SUM(J211:K211)</f>
        <v>3478</v>
      </c>
    </row>
    <row r="212" spans="1:12" ht="14.1" customHeight="1">
      <c r="A212" s="12"/>
      <c r="B212" s="38" t="s">
        <v>32</v>
      </c>
      <c r="C212" s="12" t="s">
        <v>56</v>
      </c>
      <c r="D212" s="58">
        <v>0</v>
      </c>
      <c r="E212" s="39">
        <v>8</v>
      </c>
      <c r="F212" s="58">
        <v>0</v>
      </c>
      <c r="G212" s="39">
        <v>8</v>
      </c>
      <c r="H212" s="58">
        <v>0</v>
      </c>
      <c r="I212" s="39">
        <v>8</v>
      </c>
      <c r="J212" s="58">
        <v>0</v>
      </c>
      <c r="K212" s="39">
        <v>8</v>
      </c>
      <c r="L212" s="39">
        <f>SUM(J212:K212)</f>
        <v>8</v>
      </c>
    </row>
    <row r="213" spans="1:12" ht="14.1" customHeight="1">
      <c r="A213" s="12"/>
      <c r="B213" s="38" t="s">
        <v>33</v>
      </c>
      <c r="C213" s="12" t="s">
        <v>57</v>
      </c>
      <c r="D213" s="58">
        <v>0</v>
      </c>
      <c r="E213" s="39">
        <v>10</v>
      </c>
      <c r="F213" s="58">
        <v>0</v>
      </c>
      <c r="G213" s="39">
        <v>10</v>
      </c>
      <c r="H213" s="58">
        <v>0</v>
      </c>
      <c r="I213" s="39">
        <v>10</v>
      </c>
      <c r="J213" s="58">
        <v>0</v>
      </c>
      <c r="K213" s="39">
        <v>10</v>
      </c>
      <c r="L213" s="39">
        <f>SUM(J213:K213)</f>
        <v>10</v>
      </c>
    </row>
    <row r="214" spans="1:12" ht="14.1" customHeight="1">
      <c r="A214" s="12" t="s">
        <v>13</v>
      </c>
      <c r="B214" s="40">
        <v>46</v>
      </c>
      <c r="C214" s="12" t="s">
        <v>30</v>
      </c>
      <c r="D214" s="77">
        <f t="shared" ref="D214:L214" si="72">SUM(D211:D213)</f>
        <v>0</v>
      </c>
      <c r="E214" s="57">
        <f t="shared" si="72"/>
        <v>3298</v>
      </c>
      <c r="F214" s="77">
        <f t="shared" si="72"/>
        <v>0</v>
      </c>
      <c r="G214" s="57">
        <f t="shared" si="72"/>
        <v>3405</v>
      </c>
      <c r="H214" s="77">
        <f t="shared" si="72"/>
        <v>0</v>
      </c>
      <c r="I214" s="57">
        <f t="shared" si="72"/>
        <v>3405</v>
      </c>
      <c r="J214" s="77">
        <f t="shared" si="72"/>
        <v>0</v>
      </c>
      <c r="K214" s="57">
        <f t="shared" ref="K214" si="73">SUM(K211:K213)</f>
        <v>3496</v>
      </c>
      <c r="L214" s="57">
        <f t="shared" si="72"/>
        <v>3496</v>
      </c>
    </row>
    <row r="215" spans="1:12" ht="14.1" customHeight="1">
      <c r="A215" s="12"/>
      <c r="B215" s="40"/>
      <c r="C215" s="12"/>
      <c r="D215" s="17"/>
      <c r="E215" s="17"/>
      <c r="F215" s="17"/>
      <c r="G215" s="62"/>
      <c r="H215" s="62"/>
      <c r="I215" s="17"/>
      <c r="J215" s="17"/>
      <c r="K215" s="62"/>
      <c r="L215" s="17"/>
    </row>
    <row r="216" spans="1:12" ht="14.1" customHeight="1">
      <c r="A216" s="12"/>
      <c r="B216" s="40">
        <v>47</v>
      </c>
      <c r="C216" s="12" t="s">
        <v>35</v>
      </c>
      <c r="D216" s="17"/>
      <c r="E216" s="17"/>
      <c r="F216" s="17"/>
      <c r="G216" s="62"/>
      <c r="H216" s="62"/>
      <c r="I216" s="17"/>
      <c r="J216" s="17"/>
      <c r="K216" s="62"/>
      <c r="L216" s="17"/>
    </row>
    <row r="217" spans="1:12" ht="14.1" customHeight="1">
      <c r="A217" s="12"/>
      <c r="B217" s="38" t="s">
        <v>37</v>
      </c>
      <c r="C217" s="12" t="s">
        <v>56</v>
      </c>
      <c r="D217" s="58">
        <v>0</v>
      </c>
      <c r="E217" s="39">
        <v>5</v>
      </c>
      <c r="F217" s="58">
        <v>0</v>
      </c>
      <c r="G217" s="39">
        <v>5</v>
      </c>
      <c r="H217" s="58">
        <v>0</v>
      </c>
      <c r="I217" s="39">
        <v>5</v>
      </c>
      <c r="J217" s="58">
        <v>0</v>
      </c>
      <c r="K217" s="39">
        <v>5</v>
      </c>
      <c r="L217" s="39">
        <f>SUM(J217:K217)</f>
        <v>5</v>
      </c>
    </row>
    <row r="218" spans="1:12" ht="14.1" customHeight="1">
      <c r="A218" s="12"/>
      <c r="B218" s="38" t="s">
        <v>38</v>
      </c>
      <c r="C218" s="12" t="s">
        <v>57</v>
      </c>
      <c r="D218" s="58">
        <v>0</v>
      </c>
      <c r="E218" s="39">
        <v>10</v>
      </c>
      <c r="F218" s="58">
        <v>0</v>
      </c>
      <c r="G218" s="39">
        <v>10</v>
      </c>
      <c r="H218" s="58">
        <v>0</v>
      </c>
      <c r="I218" s="39">
        <v>10</v>
      </c>
      <c r="J218" s="58">
        <v>0</v>
      </c>
      <c r="K218" s="39">
        <v>10</v>
      </c>
      <c r="L218" s="39">
        <f>SUM(J218:K218)</f>
        <v>10</v>
      </c>
    </row>
    <row r="219" spans="1:12" ht="14.1" customHeight="1">
      <c r="A219" s="12" t="s">
        <v>13</v>
      </c>
      <c r="B219" s="40">
        <v>47</v>
      </c>
      <c r="C219" s="12" t="s">
        <v>35</v>
      </c>
      <c r="D219" s="77">
        <f t="shared" ref="D219:L219" si="74">SUM(D217:D218)</f>
        <v>0</v>
      </c>
      <c r="E219" s="57">
        <f t="shared" si="74"/>
        <v>15</v>
      </c>
      <c r="F219" s="77">
        <f t="shared" si="74"/>
        <v>0</v>
      </c>
      <c r="G219" s="57">
        <f t="shared" si="74"/>
        <v>15</v>
      </c>
      <c r="H219" s="77">
        <f t="shared" si="74"/>
        <v>0</v>
      </c>
      <c r="I219" s="57">
        <f t="shared" si="74"/>
        <v>15</v>
      </c>
      <c r="J219" s="77">
        <f t="shared" si="74"/>
        <v>0</v>
      </c>
      <c r="K219" s="57">
        <f t="shared" ref="K219" si="75">SUM(K217:K218)</f>
        <v>15</v>
      </c>
      <c r="L219" s="57">
        <f t="shared" si="74"/>
        <v>15</v>
      </c>
    </row>
    <row r="220" spans="1:12" ht="14.1" customHeight="1">
      <c r="A220" s="12"/>
      <c r="B220" s="40"/>
      <c r="C220" s="12"/>
      <c r="D220" s="17"/>
      <c r="E220" s="17"/>
      <c r="F220" s="17"/>
      <c r="G220" s="62"/>
      <c r="H220" s="62"/>
      <c r="I220" s="17"/>
      <c r="J220" s="17"/>
      <c r="K220" s="62"/>
      <c r="L220" s="17"/>
    </row>
    <row r="221" spans="1:12" ht="14.1" customHeight="1">
      <c r="A221" s="12"/>
      <c r="B221" s="40">
        <v>48</v>
      </c>
      <c r="C221" s="12" t="s">
        <v>40</v>
      </c>
      <c r="D221" s="17"/>
      <c r="E221" s="17"/>
      <c r="F221" s="17"/>
      <c r="G221" s="62"/>
      <c r="H221" s="62"/>
      <c r="I221" s="17"/>
      <c r="J221" s="17"/>
      <c r="K221" s="62"/>
      <c r="L221" s="17"/>
    </row>
    <row r="222" spans="1:12" ht="14.1" customHeight="1">
      <c r="A222" s="12"/>
      <c r="B222" s="38" t="s">
        <v>41</v>
      </c>
      <c r="C222" s="12" t="s">
        <v>20</v>
      </c>
      <c r="D222" s="76">
        <v>0</v>
      </c>
      <c r="E222" s="56">
        <v>3632</v>
      </c>
      <c r="F222" s="76">
        <v>0</v>
      </c>
      <c r="G222" s="56">
        <v>4546</v>
      </c>
      <c r="H222" s="76">
        <v>0</v>
      </c>
      <c r="I222" s="56">
        <v>4546</v>
      </c>
      <c r="J222" s="76">
        <v>0</v>
      </c>
      <c r="K222" s="56">
        <v>4574</v>
      </c>
      <c r="L222" s="56">
        <f>SUM(J222:K222)</f>
        <v>4574</v>
      </c>
    </row>
    <row r="223" spans="1:12" ht="14.1" customHeight="1">
      <c r="A223" s="12"/>
      <c r="B223" s="38" t="s">
        <v>42</v>
      </c>
      <c r="C223" s="12" t="s">
        <v>56</v>
      </c>
      <c r="D223" s="58">
        <v>0</v>
      </c>
      <c r="E223" s="39">
        <v>4</v>
      </c>
      <c r="F223" s="58">
        <v>0</v>
      </c>
      <c r="G223" s="39">
        <v>4</v>
      </c>
      <c r="H223" s="58">
        <v>0</v>
      </c>
      <c r="I223" s="39">
        <v>4</v>
      </c>
      <c r="J223" s="58">
        <v>0</v>
      </c>
      <c r="K223" s="39">
        <v>4</v>
      </c>
      <c r="L223" s="39">
        <f>SUM(J223:K223)</f>
        <v>4</v>
      </c>
    </row>
    <row r="224" spans="1:12" ht="14.1" customHeight="1">
      <c r="A224" s="12"/>
      <c r="B224" s="38" t="s">
        <v>43</v>
      </c>
      <c r="C224" s="12" t="s">
        <v>57</v>
      </c>
      <c r="D224" s="58">
        <v>0</v>
      </c>
      <c r="E224" s="39">
        <v>8</v>
      </c>
      <c r="F224" s="58">
        <v>0</v>
      </c>
      <c r="G224" s="39">
        <v>8</v>
      </c>
      <c r="H224" s="58">
        <v>0</v>
      </c>
      <c r="I224" s="39">
        <v>8</v>
      </c>
      <c r="J224" s="58">
        <v>0</v>
      </c>
      <c r="K224" s="39">
        <v>8</v>
      </c>
      <c r="L224" s="39">
        <f>SUM(J224:K224)</f>
        <v>8</v>
      </c>
    </row>
    <row r="225" spans="1:12" ht="14.1" customHeight="1">
      <c r="A225" s="12" t="s">
        <v>13</v>
      </c>
      <c r="B225" s="40">
        <v>48</v>
      </c>
      <c r="C225" s="12" t="s">
        <v>40</v>
      </c>
      <c r="D225" s="77">
        <f t="shared" ref="D225:L225" si="76">SUM(D222:D224)</f>
        <v>0</v>
      </c>
      <c r="E225" s="57">
        <f t="shared" si="76"/>
        <v>3644</v>
      </c>
      <c r="F225" s="77">
        <f t="shared" si="76"/>
        <v>0</v>
      </c>
      <c r="G225" s="57">
        <f t="shared" si="76"/>
        <v>4558</v>
      </c>
      <c r="H225" s="77">
        <f t="shared" si="76"/>
        <v>0</v>
      </c>
      <c r="I225" s="57">
        <f t="shared" si="76"/>
        <v>4558</v>
      </c>
      <c r="J225" s="77">
        <f t="shared" si="76"/>
        <v>0</v>
      </c>
      <c r="K225" s="57">
        <f t="shared" ref="K225" si="77">SUM(K222:K224)</f>
        <v>4586</v>
      </c>
      <c r="L225" s="57">
        <f t="shared" si="76"/>
        <v>4586</v>
      </c>
    </row>
    <row r="226" spans="1:12" ht="14.1" customHeight="1">
      <c r="A226" s="29" t="s">
        <v>13</v>
      </c>
      <c r="B226" s="94">
        <v>1</v>
      </c>
      <c r="C226" s="29" t="s">
        <v>17</v>
      </c>
      <c r="D226" s="57">
        <f t="shared" ref="D226:L226" si="78">D225+D219+D214+D208+D202</f>
        <v>4988</v>
      </c>
      <c r="E226" s="57">
        <f t="shared" si="78"/>
        <v>11769</v>
      </c>
      <c r="F226" s="57">
        <f t="shared" si="78"/>
        <v>1000</v>
      </c>
      <c r="G226" s="57">
        <f t="shared" si="78"/>
        <v>13397</v>
      </c>
      <c r="H226" s="57">
        <f t="shared" si="78"/>
        <v>1000</v>
      </c>
      <c r="I226" s="57">
        <f t="shared" si="78"/>
        <v>13397</v>
      </c>
      <c r="J226" s="77">
        <f t="shared" si="78"/>
        <v>0</v>
      </c>
      <c r="K226" s="57">
        <f t="shared" ref="K226" si="79">K225+K219+K214+K208+K202</f>
        <v>13041</v>
      </c>
      <c r="L226" s="57">
        <f t="shared" si="78"/>
        <v>13041</v>
      </c>
    </row>
    <row r="227" spans="1:12" ht="6" customHeight="1">
      <c r="A227" s="12"/>
      <c r="B227" s="47"/>
      <c r="C227" s="12"/>
      <c r="D227" s="39"/>
      <c r="E227" s="39"/>
      <c r="F227" s="39"/>
      <c r="G227" s="39"/>
      <c r="H227" s="39"/>
      <c r="I227" s="39"/>
      <c r="J227" s="58"/>
      <c r="K227" s="39"/>
      <c r="L227" s="39"/>
    </row>
    <row r="228" spans="1:12" ht="25.5">
      <c r="A228" s="12"/>
      <c r="B228" s="37">
        <v>5</v>
      </c>
      <c r="C228" s="46" t="s">
        <v>137</v>
      </c>
      <c r="D228" s="73"/>
      <c r="E228" s="71"/>
      <c r="F228" s="39"/>
      <c r="G228" s="71"/>
      <c r="H228" s="39"/>
      <c r="I228" s="71"/>
      <c r="J228" s="39"/>
      <c r="K228" s="71"/>
      <c r="L228" s="39"/>
    </row>
    <row r="229" spans="1:12" ht="39.950000000000003" customHeight="1">
      <c r="A229" s="12"/>
      <c r="B229" s="86" t="s">
        <v>139</v>
      </c>
      <c r="C229" s="46" t="s">
        <v>112</v>
      </c>
      <c r="D229" s="58">
        <v>0</v>
      </c>
      <c r="E229" s="58">
        <v>0</v>
      </c>
      <c r="F229" s="39">
        <v>1241</v>
      </c>
      <c r="G229" s="58">
        <v>0</v>
      </c>
      <c r="H229" s="39">
        <v>1241</v>
      </c>
      <c r="I229" s="58">
        <v>0</v>
      </c>
      <c r="J229" s="39">
        <v>783</v>
      </c>
      <c r="K229" s="58">
        <v>0</v>
      </c>
      <c r="L229" s="39">
        <f t="shared" ref="L229:L237" si="80">SUM(J229:K229)</f>
        <v>783</v>
      </c>
    </row>
    <row r="230" spans="1:12" ht="39.950000000000003" customHeight="1">
      <c r="A230" s="12"/>
      <c r="B230" s="1" t="s">
        <v>140</v>
      </c>
      <c r="C230" s="12" t="s">
        <v>152</v>
      </c>
      <c r="D230" s="58">
        <v>0</v>
      </c>
      <c r="E230" s="58">
        <v>0</v>
      </c>
      <c r="F230" s="39">
        <v>17200</v>
      </c>
      <c r="G230" s="58">
        <v>0</v>
      </c>
      <c r="H230" s="39">
        <v>17200</v>
      </c>
      <c r="I230" s="58">
        <v>0</v>
      </c>
      <c r="J230" s="39">
        <v>6000</v>
      </c>
      <c r="K230" s="58">
        <v>0</v>
      </c>
      <c r="L230" s="39">
        <f t="shared" si="80"/>
        <v>6000</v>
      </c>
    </row>
    <row r="231" spans="1:12" ht="27.95" customHeight="1">
      <c r="A231" s="12"/>
      <c r="B231" s="86" t="s">
        <v>141</v>
      </c>
      <c r="C231" s="91" t="s">
        <v>166</v>
      </c>
      <c r="D231" s="58">
        <v>0</v>
      </c>
      <c r="E231" s="58">
        <v>0</v>
      </c>
      <c r="F231" s="39">
        <v>1500</v>
      </c>
      <c r="G231" s="58">
        <v>0</v>
      </c>
      <c r="H231" s="39">
        <v>1500</v>
      </c>
      <c r="I231" s="58">
        <v>0</v>
      </c>
      <c r="J231" s="58">
        <v>0</v>
      </c>
      <c r="K231" s="58">
        <v>0</v>
      </c>
      <c r="L231" s="58">
        <f t="shared" si="80"/>
        <v>0</v>
      </c>
    </row>
    <row r="232" spans="1:12" ht="41.45" customHeight="1">
      <c r="A232" s="12"/>
      <c r="B232" s="86" t="s">
        <v>142</v>
      </c>
      <c r="C232" s="46" t="s">
        <v>162</v>
      </c>
      <c r="D232" s="58">
        <v>0</v>
      </c>
      <c r="E232" s="58">
        <v>0</v>
      </c>
      <c r="F232" s="39">
        <v>24190</v>
      </c>
      <c r="G232" s="58">
        <v>0</v>
      </c>
      <c r="H232" s="39">
        <v>24190</v>
      </c>
      <c r="I232" s="58">
        <v>0</v>
      </c>
      <c r="J232" s="39">
        <v>15000</v>
      </c>
      <c r="K232" s="58">
        <v>0</v>
      </c>
      <c r="L232" s="39">
        <f t="shared" si="80"/>
        <v>15000</v>
      </c>
    </row>
    <row r="233" spans="1:12" ht="26.45" customHeight="1">
      <c r="A233" s="12"/>
      <c r="B233" s="48" t="s">
        <v>143</v>
      </c>
      <c r="C233" s="12" t="s">
        <v>110</v>
      </c>
      <c r="D233" s="58">
        <v>0</v>
      </c>
      <c r="E233" s="58">
        <v>0</v>
      </c>
      <c r="F233" s="39">
        <v>4500</v>
      </c>
      <c r="G233" s="58">
        <v>0</v>
      </c>
      <c r="H233" s="39">
        <v>4500</v>
      </c>
      <c r="I233" s="58">
        <v>0</v>
      </c>
      <c r="J233" s="39">
        <v>4500</v>
      </c>
      <c r="K233" s="58">
        <v>0</v>
      </c>
      <c r="L233" s="39">
        <f t="shared" si="80"/>
        <v>4500</v>
      </c>
    </row>
    <row r="234" spans="1:12" ht="29.45" customHeight="1">
      <c r="A234" s="12"/>
      <c r="B234" s="48" t="s">
        <v>144</v>
      </c>
      <c r="C234" s="12" t="s">
        <v>107</v>
      </c>
      <c r="D234" s="58">
        <v>0</v>
      </c>
      <c r="E234" s="58">
        <v>0</v>
      </c>
      <c r="F234" s="39">
        <v>4000</v>
      </c>
      <c r="G234" s="58">
        <v>0</v>
      </c>
      <c r="H234" s="39">
        <v>7000</v>
      </c>
      <c r="I234" s="58">
        <v>0</v>
      </c>
      <c r="J234" s="39">
        <v>8000</v>
      </c>
      <c r="K234" s="58">
        <v>0</v>
      </c>
      <c r="L234" s="39">
        <f t="shared" si="80"/>
        <v>8000</v>
      </c>
    </row>
    <row r="235" spans="1:12" ht="27.6" customHeight="1">
      <c r="A235" s="12"/>
      <c r="B235" s="87" t="s">
        <v>145</v>
      </c>
      <c r="C235" s="12" t="s">
        <v>96</v>
      </c>
      <c r="D235" s="58">
        <v>0</v>
      </c>
      <c r="E235" s="58">
        <v>0</v>
      </c>
      <c r="F235" s="39">
        <v>1</v>
      </c>
      <c r="G235" s="58">
        <v>0</v>
      </c>
      <c r="H235" s="39">
        <v>1</v>
      </c>
      <c r="I235" s="58">
        <v>0</v>
      </c>
      <c r="J235" s="58">
        <v>0</v>
      </c>
      <c r="K235" s="58">
        <v>0</v>
      </c>
      <c r="L235" s="58">
        <f t="shared" si="80"/>
        <v>0</v>
      </c>
    </row>
    <row r="236" spans="1:12" ht="26.45" customHeight="1">
      <c r="A236" s="12"/>
      <c r="B236" s="38" t="s">
        <v>146</v>
      </c>
      <c r="C236" s="12" t="s">
        <v>171</v>
      </c>
      <c r="D236" s="58">
        <v>0</v>
      </c>
      <c r="E236" s="58">
        <v>0</v>
      </c>
      <c r="F236" s="39">
        <v>7227</v>
      </c>
      <c r="G236" s="58">
        <v>0</v>
      </c>
      <c r="H236" s="39">
        <v>7227</v>
      </c>
      <c r="I236" s="58">
        <v>0</v>
      </c>
      <c r="J236" s="58">
        <v>0</v>
      </c>
      <c r="K236" s="58">
        <v>0</v>
      </c>
      <c r="L236" s="58">
        <f t="shared" si="80"/>
        <v>0</v>
      </c>
    </row>
    <row r="237" spans="1:12" ht="26.45" customHeight="1">
      <c r="A237" s="12"/>
      <c r="B237" s="38" t="s">
        <v>174</v>
      </c>
      <c r="C237" s="12" t="s">
        <v>178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39">
        <v>1917</v>
      </c>
      <c r="K237" s="58">
        <v>0</v>
      </c>
      <c r="L237" s="39">
        <f t="shared" si="80"/>
        <v>1917</v>
      </c>
    </row>
    <row r="238" spans="1:12" ht="29.45" customHeight="1">
      <c r="A238" s="12" t="s">
        <v>13</v>
      </c>
      <c r="B238" s="37">
        <v>5</v>
      </c>
      <c r="C238" s="46" t="s">
        <v>137</v>
      </c>
      <c r="D238" s="77">
        <f>SUM(D229:D237)</f>
        <v>0</v>
      </c>
      <c r="E238" s="77">
        <f t="shared" ref="E238:L238" si="81">SUM(E229:E237)</f>
        <v>0</v>
      </c>
      <c r="F238" s="57">
        <f t="shared" si="81"/>
        <v>59859</v>
      </c>
      <c r="G238" s="77">
        <f t="shared" si="81"/>
        <v>0</v>
      </c>
      <c r="H238" s="57">
        <f t="shared" si="81"/>
        <v>62859</v>
      </c>
      <c r="I238" s="77">
        <f t="shared" si="81"/>
        <v>0</v>
      </c>
      <c r="J238" s="57">
        <f t="shared" si="81"/>
        <v>36200</v>
      </c>
      <c r="K238" s="77">
        <f t="shared" si="81"/>
        <v>0</v>
      </c>
      <c r="L238" s="57">
        <f t="shared" si="81"/>
        <v>36200</v>
      </c>
    </row>
    <row r="239" spans="1:12">
      <c r="A239" s="12" t="s">
        <v>13</v>
      </c>
      <c r="B239" s="44">
        <v>0.109</v>
      </c>
      <c r="C239" s="33" t="s">
        <v>102</v>
      </c>
      <c r="D239" s="56">
        <f t="shared" ref="D239:L239" si="82">D226+D238</f>
        <v>4988</v>
      </c>
      <c r="E239" s="56">
        <f t="shared" si="82"/>
        <v>11769</v>
      </c>
      <c r="F239" s="56">
        <f t="shared" si="82"/>
        <v>60859</v>
      </c>
      <c r="G239" s="56">
        <f t="shared" si="82"/>
        <v>13397</v>
      </c>
      <c r="H239" s="56">
        <f t="shared" si="82"/>
        <v>63859</v>
      </c>
      <c r="I239" s="56">
        <f t="shared" si="82"/>
        <v>13397</v>
      </c>
      <c r="J239" s="56">
        <f t="shared" si="82"/>
        <v>36200</v>
      </c>
      <c r="K239" s="56">
        <f t="shared" ref="K239" si="83">K226+K238</f>
        <v>13041</v>
      </c>
      <c r="L239" s="56">
        <f t="shared" si="82"/>
        <v>49241</v>
      </c>
    </row>
    <row r="240" spans="1:12" ht="15.95" customHeight="1">
      <c r="A240" s="12"/>
      <c r="B240" s="42"/>
      <c r="C240" s="33"/>
      <c r="D240" s="17"/>
      <c r="E240" s="17"/>
      <c r="F240" s="17"/>
      <c r="G240" s="62"/>
      <c r="H240" s="62"/>
      <c r="I240" s="17"/>
      <c r="J240" s="17"/>
      <c r="K240" s="62"/>
      <c r="L240" s="17"/>
    </row>
    <row r="241" spans="1:12">
      <c r="A241" s="12"/>
      <c r="B241" s="44">
        <v>0.111</v>
      </c>
      <c r="C241" s="33" t="s">
        <v>73</v>
      </c>
      <c r="D241" s="17"/>
      <c r="E241" s="17"/>
      <c r="F241" s="17"/>
      <c r="G241" s="62"/>
      <c r="H241" s="62"/>
      <c r="I241" s="17"/>
      <c r="J241" s="17"/>
      <c r="K241" s="62"/>
      <c r="L241" s="17"/>
    </row>
    <row r="242" spans="1:12">
      <c r="A242" s="12"/>
      <c r="B242" s="37">
        <v>1</v>
      </c>
      <c r="C242" s="12" t="s">
        <v>17</v>
      </c>
      <c r="D242" s="17"/>
      <c r="E242" s="17"/>
      <c r="F242" s="17"/>
      <c r="G242" s="62"/>
      <c r="H242" s="62"/>
      <c r="I242" s="17"/>
      <c r="J242" s="17"/>
      <c r="K242" s="62"/>
      <c r="L242" s="17"/>
    </row>
    <row r="243" spans="1:12" ht="25.5">
      <c r="A243" s="12"/>
      <c r="B243" s="48">
        <v>81</v>
      </c>
      <c r="C243" s="12" t="s">
        <v>110</v>
      </c>
      <c r="D243" s="17"/>
      <c r="E243" s="17"/>
      <c r="F243" s="17"/>
      <c r="G243" s="62"/>
      <c r="H243" s="62"/>
      <c r="I243" s="17"/>
      <c r="J243" s="17"/>
      <c r="K243" s="62"/>
      <c r="L243" s="17"/>
    </row>
    <row r="244" spans="1:12">
      <c r="A244" s="29"/>
      <c r="B244" s="85" t="s">
        <v>74</v>
      </c>
      <c r="C244" s="29" t="s">
        <v>60</v>
      </c>
      <c r="D244" s="56">
        <v>4051</v>
      </c>
      <c r="E244" s="76">
        <v>0</v>
      </c>
      <c r="F244" s="76">
        <v>0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f>SUM(J244:K244)</f>
        <v>0</v>
      </c>
    </row>
    <row r="245" spans="1:12" ht="25.5">
      <c r="A245" s="49" t="s">
        <v>13</v>
      </c>
      <c r="B245" s="48">
        <v>81</v>
      </c>
      <c r="C245" s="12" t="s">
        <v>110</v>
      </c>
      <c r="D245" s="56">
        <f t="shared" ref="D245:L245" si="84">D244</f>
        <v>4051</v>
      </c>
      <c r="E245" s="76">
        <f t="shared" si="84"/>
        <v>0</v>
      </c>
      <c r="F245" s="76">
        <f t="shared" si="84"/>
        <v>0</v>
      </c>
      <c r="G245" s="76">
        <f t="shared" si="84"/>
        <v>0</v>
      </c>
      <c r="H245" s="76">
        <f t="shared" si="84"/>
        <v>0</v>
      </c>
      <c r="I245" s="76">
        <f t="shared" si="84"/>
        <v>0</v>
      </c>
      <c r="J245" s="76">
        <f t="shared" si="84"/>
        <v>0</v>
      </c>
      <c r="K245" s="76">
        <f t="shared" ref="K245" si="85">K244</f>
        <v>0</v>
      </c>
      <c r="L245" s="76">
        <f t="shared" si="84"/>
        <v>0</v>
      </c>
    </row>
    <row r="246" spans="1:12" ht="9" customHeight="1">
      <c r="A246" s="49"/>
      <c r="B246" s="48"/>
      <c r="C246" s="12"/>
      <c r="D246" s="17"/>
      <c r="E246" s="17"/>
      <c r="F246" s="17"/>
      <c r="G246" s="62"/>
      <c r="H246" s="62"/>
      <c r="I246" s="17"/>
      <c r="J246" s="17"/>
      <c r="K246" s="62"/>
      <c r="L246" s="17"/>
    </row>
    <row r="247" spans="1:12" ht="30" customHeight="1">
      <c r="A247" s="12"/>
      <c r="B247" s="48">
        <v>82</v>
      </c>
      <c r="C247" s="12" t="s">
        <v>107</v>
      </c>
      <c r="D247" s="17"/>
      <c r="E247" s="17"/>
      <c r="F247" s="17"/>
      <c r="G247" s="62"/>
      <c r="H247" s="62"/>
      <c r="I247" s="17"/>
      <c r="J247" s="17"/>
      <c r="K247" s="62"/>
      <c r="L247" s="17"/>
    </row>
    <row r="248" spans="1:12">
      <c r="A248" s="12"/>
      <c r="B248" s="38" t="s">
        <v>75</v>
      </c>
      <c r="C248" s="12" t="s">
        <v>60</v>
      </c>
      <c r="D248" s="56">
        <v>5996</v>
      </c>
      <c r="E248" s="76">
        <v>0</v>
      </c>
      <c r="F248" s="76">
        <v>0</v>
      </c>
      <c r="G248" s="58">
        <v>0</v>
      </c>
      <c r="H248" s="76">
        <v>0</v>
      </c>
      <c r="I248" s="58">
        <v>0</v>
      </c>
      <c r="J248" s="76">
        <v>0</v>
      </c>
      <c r="K248" s="58">
        <v>0</v>
      </c>
      <c r="L248" s="76">
        <f>SUM(J248:K248)</f>
        <v>0</v>
      </c>
    </row>
    <row r="249" spans="1:12" ht="30" customHeight="1">
      <c r="A249" s="49" t="s">
        <v>13</v>
      </c>
      <c r="B249" s="48">
        <v>82</v>
      </c>
      <c r="C249" s="12" t="s">
        <v>107</v>
      </c>
      <c r="D249" s="57">
        <f t="shared" ref="D249:L249" si="86">SUM(D248:D248)</f>
        <v>5996</v>
      </c>
      <c r="E249" s="77">
        <f t="shared" si="86"/>
        <v>0</v>
      </c>
      <c r="F249" s="77">
        <f t="shared" si="86"/>
        <v>0</v>
      </c>
      <c r="G249" s="77">
        <f t="shared" si="86"/>
        <v>0</v>
      </c>
      <c r="H249" s="77">
        <f t="shared" si="86"/>
        <v>0</v>
      </c>
      <c r="I249" s="77">
        <f t="shared" si="86"/>
        <v>0</v>
      </c>
      <c r="J249" s="77">
        <f t="shared" si="86"/>
        <v>0</v>
      </c>
      <c r="K249" s="77">
        <f t="shared" ref="K249" si="87">SUM(K248:K248)</f>
        <v>0</v>
      </c>
      <c r="L249" s="77">
        <f t="shared" si="86"/>
        <v>0</v>
      </c>
    </row>
    <row r="250" spans="1:12" ht="9" customHeight="1">
      <c r="A250" s="49"/>
      <c r="B250" s="48"/>
      <c r="C250" s="12"/>
      <c r="D250" s="17"/>
      <c r="E250" s="17"/>
      <c r="F250" s="17"/>
      <c r="G250" s="62"/>
      <c r="H250" s="62"/>
      <c r="I250" s="17"/>
      <c r="J250" s="17"/>
      <c r="K250" s="62"/>
      <c r="L250" s="17"/>
    </row>
    <row r="251" spans="1:12">
      <c r="A251" s="49"/>
      <c r="B251" s="48">
        <v>83</v>
      </c>
      <c r="C251" s="12" t="s">
        <v>92</v>
      </c>
      <c r="D251" s="17"/>
      <c r="E251" s="17"/>
      <c r="F251" s="17"/>
      <c r="G251" s="62"/>
      <c r="H251" s="62"/>
      <c r="I251" s="17"/>
      <c r="J251" s="17"/>
      <c r="K251" s="62"/>
      <c r="L251" s="17"/>
    </row>
    <row r="252" spans="1:12" ht="12" customHeight="1">
      <c r="A252" s="12"/>
      <c r="B252" s="1" t="s">
        <v>93</v>
      </c>
      <c r="C252" s="12" t="s">
        <v>60</v>
      </c>
      <c r="D252" s="58">
        <v>0</v>
      </c>
      <c r="E252" s="58">
        <v>0</v>
      </c>
      <c r="F252" s="39">
        <v>200</v>
      </c>
      <c r="G252" s="58">
        <v>0</v>
      </c>
      <c r="H252" s="39">
        <v>200</v>
      </c>
      <c r="I252" s="58">
        <v>0</v>
      </c>
      <c r="J252" s="58">
        <v>0</v>
      </c>
      <c r="K252" s="58">
        <v>0</v>
      </c>
      <c r="L252" s="58">
        <f>SUM(J252:K252)</f>
        <v>0</v>
      </c>
    </row>
    <row r="253" spans="1:12">
      <c r="A253" s="12" t="s">
        <v>13</v>
      </c>
      <c r="B253" s="48">
        <v>83</v>
      </c>
      <c r="C253" s="12" t="s">
        <v>92</v>
      </c>
      <c r="D253" s="77">
        <f t="shared" ref="D253:L253" si="88">D252</f>
        <v>0</v>
      </c>
      <c r="E253" s="77">
        <f t="shared" si="88"/>
        <v>0</v>
      </c>
      <c r="F253" s="57">
        <f t="shared" si="88"/>
        <v>200</v>
      </c>
      <c r="G253" s="77">
        <f t="shared" si="88"/>
        <v>0</v>
      </c>
      <c r="H253" s="57">
        <f t="shared" si="88"/>
        <v>200</v>
      </c>
      <c r="I253" s="77">
        <f t="shared" si="88"/>
        <v>0</v>
      </c>
      <c r="J253" s="77">
        <f t="shared" si="88"/>
        <v>0</v>
      </c>
      <c r="K253" s="77">
        <f t="shared" ref="K253" si="89">K252</f>
        <v>0</v>
      </c>
      <c r="L253" s="77">
        <f t="shared" si="88"/>
        <v>0</v>
      </c>
    </row>
    <row r="254" spans="1:12">
      <c r="A254" s="12" t="s">
        <v>13</v>
      </c>
      <c r="B254" s="37">
        <v>1</v>
      </c>
      <c r="C254" s="12" t="s">
        <v>17</v>
      </c>
      <c r="D254" s="57">
        <f t="shared" ref="D254:L254" si="90">D253+D249+D245</f>
        <v>10047</v>
      </c>
      <c r="E254" s="77">
        <f t="shared" si="90"/>
        <v>0</v>
      </c>
      <c r="F254" s="57">
        <f t="shared" si="90"/>
        <v>200</v>
      </c>
      <c r="G254" s="77">
        <f t="shared" si="90"/>
        <v>0</v>
      </c>
      <c r="H254" s="57">
        <f t="shared" si="90"/>
        <v>200</v>
      </c>
      <c r="I254" s="77">
        <f t="shared" si="90"/>
        <v>0</v>
      </c>
      <c r="J254" s="77">
        <f t="shared" si="90"/>
        <v>0</v>
      </c>
      <c r="K254" s="77">
        <f t="shared" ref="K254" si="91">K253+K249+K245</f>
        <v>0</v>
      </c>
      <c r="L254" s="77">
        <f t="shared" si="90"/>
        <v>0</v>
      </c>
    </row>
    <row r="255" spans="1:12">
      <c r="A255" s="12" t="s">
        <v>13</v>
      </c>
      <c r="B255" s="44">
        <v>0.111</v>
      </c>
      <c r="C255" s="33" t="s">
        <v>73</v>
      </c>
      <c r="D255" s="57">
        <f t="shared" ref="D255:L255" si="92">D254</f>
        <v>10047</v>
      </c>
      <c r="E255" s="77">
        <f t="shared" si="92"/>
        <v>0</v>
      </c>
      <c r="F255" s="57">
        <f t="shared" si="92"/>
        <v>200</v>
      </c>
      <c r="G255" s="77">
        <f t="shared" si="92"/>
        <v>0</v>
      </c>
      <c r="H255" s="57">
        <f t="shared" si="92"/>
        <v>200</v>
      </c>
      <c r="I255" s="77">
        <f t="shared" si="92"/>
        <v>0</v>
      </c>
      <c r="J255" s="77">
        <f t="shared" si="92"/>
        <v>0</v>
      </c>
      <c r="K255" s="77">
        <f t="shared" ref="K255" si="93">K254</f>
        <v>0</v>
      </c>
      <c r="L255" s="77">
        <f t="shared" si="92"/>
        <v>0</v>
      </c>
    </row>
    <row r="256" spans="1:12" ht="9" customHeight="1">
      <c r="A256" s="12"/>
      <c r="B256" s="42"/>
      <c r="C256" s="33"/>
      <c r="D256" s="50"/>
      <c r="E256" s="50"/>
      <c r="F256" s="50"/>
      <c r="G256" s="66"/>
      <c r="H256" s="66"/>
      <c r="I256" s="68"/>
      <c r="J256" s="50"/>
      <c r="K256" s="66"/>
      <c r="L256" s="50"/>
    </row>
    <row r="257" spans="1:12">
      <c r="A257" s="12"/>
      <c r="B257" s="44">
        <v>0.113</v>
      </c>
      <c r="C257" s="33" t="s">
        <v>76</v>
      </c>
      <c r="D257" s="17"/>
      <c r="E257" s="17"/>
      <c r="F257" s="17"/>
      <c r="G257" s="62"/>
      <c r="H257" s="62"/>
      <c r="I257" s="17"/>
      <c r="J257" s="17"/>
      <c r="K257" s="62"/>
      <c r="L257" s="17"/>
    </row>
    <row r="258" spans="1:12">
      <c r="A258" s="12"/>
      <c r="B258" s="1">
        <v>60</v>
      </c>
      <c r="C258" s="12" t="s">
        <v>46</v>
      </c>
      <c r="D258" s="17"/>
      <c r="E258" s="17"/>
      <c r="F258" s="17"/>
      <c r="G258" s="62"/>
      <c r="H258" s="62"/>
      <c r="I258" s="17"/>
      <c r="J258" s="17"/>
      <c r="K258" s="62"/>
      <c r="L258" s="17"/>
    </row>
    <row r="259" spans="1:12">
      <c r="A259" s="12"/>
      <c r="B259" s="38" t="s">
        <v>47</v>
      </c>
      <c r="C259" s="12" t="s">
        <v>20</v>
      </c>
      <c r="D259" s="58">
        <v>0</v>
      </c>
      <c r="E259" s="39">
        <v>9672</v>
      </c>
      <c r="F259" s="58">
        <v>0</v>
      </c>
      <c r="G259" s="39">
        <v>12175</v>
      </c>
      <c r="H259" s="58">
        <v>0</v>
      </c>
      <c r="I259" s="39">
        <v>12175</v>
      </c>
      <c r="J259" s="58">
        <v>0</v>
      </c>
      <c r="K259" s="39">
        <v>12978</v>
      </c>
      <c r="L259" s="39">
        <f>SUM(J259:K259)</f>
        <v>12978</v>
      </c>
    </row>
    <row r="260" spans="1:12">
      <c r="A260" s="12"/>
      <c r="B260" s="38" t="s">
        <v>48</v>
      </c>
      <c r="C260" s="12" t="s">
        <v>56</v>
      </c>
      <c r="D260" s="58">
        <v>0</v>
      </c>
      <c r="E260" s="39">
        <v>24</v>
      </c>
      <c r="F260" s="58">
        <v>0</v>
      </c>
      <c r="G260" s="39">
        <v>24</v>
      </c>
      <c r="H260" s="58">
        <v>0</v>
      </c>
      <c r="I260" s="39">
        <v>24</v>
      </c>
      <c r="J260" s="58">
        <v>0</v>
      </c>
      <c r="K260" s="39">
        <v>24</v>
      </c>
      <c r="L260" s="39">
        <f>SUM(J260:K260)</f>
        <v>24</v>
      </c>
    </row>
    <row r="261" spans="1:12">
      <c r="A261" s="12"/>
      <c r="B261" s="38" t="s">
        <v>49</v>
      </c>
      <c r="C261" s="12" t="s">
        <v>57</v>
      </c>
      <c r="D261" s="58">
        <v>0</v>
      </c>
      <c r="E261" s="39">
        <v>56</v>
      </c>
      <c r="F261" s="58">
        <v>0</v>
      </c>
      <c r="G261" s="39">
        <v>56</v>
      </c>
      <c r="H261" s="58">
        <v>0</v>
      </c>
      <c r="I261" s="39">
        <v>56</v>
      </c>
      <c r="J261" s="58">
        <v>0</v>
      </c>
      <c r="K261" s="39">
        <v>56</v>
      </c>
      <c r="L261" s="39">
        <f>SUM(J261:K261)</f>
        <v>56</v>
      </c>
    </row>
    <row r="262" spans="1:12">
      <c r="A262" s="12" t="s">
        <v>13</v>
      </c>
      <c r="B262" s="1">
        <v>60</v>
      </c>
      <c r="C262" s="12" t="s">
        <v>46</v>
      </c>
      <c r="D262" s="77">
        <f t="shared" ref="D262:L262" si="94">SUM(D258:D261)</f>
        <v>0</v>
      </c>
      <c r="E262" s="57">
        <f t="shared" si="94"/>
        <v>9752</v>
      </c>
      <c r="F262" s="77">
        <f t="shared" si="94"/>
        <v>0</v>
      </c>
      <c r="G262" s="57">
        <f t="shared" si="94"/>
        <v>12255</v>
      </c>
      <c r="H262" s="77">
        <f t="shared" si="94"/>
        <v>0</v>
      </c>
      <c r="I262" s="57">
        <f t="shared" si="94"/>
        <v>12255</v>
      </c>
      <c r="J262" s="77">
        <f t="shared" si="94"/>
        <v>0</v>
      </c>
      <c r="K262" s="57">
        <f t="shared" ref="K262" si="95">SUM(K258:K261)</f>
        <v>13058</v>
      </c>
      <c r="L262" s="57">
        <f t="shared" si="94"/>
        <v>13058</v>
      </c>
    </row>
    <row r="263" spans="1:12" ht="9" customHeight="1">
      <c r="A263" s="12"/>
      <c r="B263" s="1"/>
      <c r="C263" s="12"/>
      <c r="D263" s="39"/>
      <c r="E263" s="39"/>
      <c r="F263" s="58"/>
      <c r="G263" s="64"/>
      <c r="H263" s="64"/>
      <c r="I263" s="39"/>
      <c r="J263" s="39"/>
      <c r="K263" s="64"/>
      <c r="L263" s="39"/>
    </row>
    <row r="264" spans="1:12" ht="25.5">
      <c r="A264" s="12"/>
      <c r="B264" s="1">
        <v>61</v>
      </c>
      <c r="C264" s="12" t="s">
        <v>120</v>
      </c>
      <c r="D264" s="39"/>
      <c r="E264" s="39"/>
      <c r="F264" s="58"/>
      <c r="G264" s="64"/>
      <c r="H264" s="64"/>
      <c r="I264" s="39"/>
      <c r="J264" s="39"/>
      <c r="K264" s="64"/>
      <c r="L264" s="39"/>
    </row>
    <row r="265" spans="1:12">
      <c r="A265" s="12"/>
      <c r="B265" s="1" t="s">
        <v>51</v>
      </c>
      <c r="C265" s="12" t="s">
        <v>121</v>
      </c>
      <c r="D265" s="39">
        <v>669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58">
        <f>SUM(J265:K265)</f>
        <v>0</v>
      </c>
    </row>
    <row r="266" spans="1:12" ht="25.5">
      <c r="A266" s="12" t="s">
        <v>13</v>
      </c>
      <c r="B266" s="1">
        <v>61</v>
      </c>
      <c r="C266" s="12" t="s">
        <v>120</v>
      </c>
      <c r="D266" s="57">
        <f t="shared" ref="D266:L266" si="96">D265</f>
        <v>669</v>
      </c>
      <c r="E266" s="77">
        <f t="shared" si="96"/>
        <v>0</v>
      </c>
      <c r="F266" s="77">
        <f t="shared" si="96"/>
        <v>0</v>
      </c>
      <c r="G266" s="77">
        <f t="shared" si="96"/>
        <v>0</v>
      </c>
      <c r="H266" s="77">
        <f t="shared" si="96"/>
        <v>0</v>
      </c>
      <c r="I266" s="77">
        <f t="shared" si="96"/>
        <v>0</v>
      </c>
      <c r="J266" s="77">
        <f t="shared" si="96"/>
        <v>0</v>
      </c>
      <c r="K266" s="77">
        <f t="shared" ref="K266" si="97">K265</f>
        <v>0</v>
      </c>
      <c r="L266" s="77">
        <f t="shared" si="96"/>
        <v>0</v>
      </c>
    </row>
    <row r="267" spans="1:12">
      <c r="A267" s="12" t="s">
        <v>13</v>
      </c>
      <c r="B267" s="44">
        <v>0.113</v>
      </c>
      <c r="C267" s="33" t="s">
        <v>76</v>
      </c>
      <c r="D267" s="57">
        <f t="shared" ref="D267:I267" si="98">D262+D266</f>
        <v>669</v>
      </c>
      <c r="E267" s="57">
        <f t="shared" si="98"/>
        <v>9752</v>
      </c>
      <c r="F267" s="77">
        <f t="shared" si="98"/>
        <v>0</v>
      </c>
      <c r="G267" s="57">
        <f t="shared" si="98"/>
        <v>12255</v>
      </c>
      <c r="H267" s="77">
        <f t="shared" si="98"/>
        <v>0</v>
      </c>
      <c r="I267" s="57">
        <f t="shared" si="98"/>
        <v>12255</v>
      </c>
      <c r="J267" s="77">
        <f>J262+J266</f>
        <v>0</v>
      </c>
      <c r="K267" s="57">
        <f t="shared" ref="K267" si="99">K262+K266</f>
        <v>13058</v>
      </c>
      <c r="L267" s="57">
        <f>L262+L266</f>
        <v>13058</v>
      </c>
    </row>
    <row r="268" spans="1:12" ht="9" customHeight="1">
      <c r="A268" s="12"/>
      <c r="B268" s="42"/>
      <c r="C268" s="33"/>
      <c r="D268" s="17"/>
      <c r="E268" s="17"/>
      <c r="F268" s="17"/>
      <c r="G268" s="62"/>
      <c r="H268" s="62"/>
      <c r="I268" s="17"/>
      <c r="J268" s="17"/>
      <c r="K268" s="62"/>
      <c r="L268" s="17"/>
    </row>
    <row r="269" spans="1:12">
      <c r="A269" s="12"/>
      <c r="B269" s="51">
        <v>0.8</v>
      </c>
      <c r="C269" s="33" t="s">
        <v>52</v>
      </c>
      <c r="D269" s="17"/>
      <c r="E269" s="17"/>
      <c r="F269" s="17"/>
      <c r="G269" s="62"/>
      <c r="H269" s="62"/>
      <c r="I269" s="17"/>
      <c r="J269" s="17"/>
      <c r="K269" s="62"/>
      <c r="L269" s="17"/>
    </row>
    <row r="270" spans="1:12" ht="25.5">
      <c r="A270" s="12"/>
      <c r="B270" s="38" t="s">
        <v>79</v>
      </c>
      <c r="C270" s="12" t="s">
        <v>117</v>
      </c>
      <c r="D270" s="39">
        <v>694</v>
      </c>
      <c r="E270" s="58">
        <v>0</v>
      </c>
      <c r="F270" s="39">
        <v>700</v>
      </c>
      <c r="G270" s="58">
        <v>0</v>
      </c>
      <c r="H270" s="39">
        <v>700</v>
      </c>
      <c r="I270" s="58">
        <v>0</v>
      </c>
      <c r="J270" s="58">
        <v>0</v>
      </c>
      <c r="K270" s="58">
        <v>0</v>
      </c>
      <c r="L270" s="58">
        <f>SUM(J270:K270)</f>
        <v>0</v>
      </c>
    </row>
    <row r="271" spans="1:12" ht="9" customHeight="1">
      <c r="A271" s="12"/>
      <c r="B271" s="38"/>
      <c r="C271" s="12"/>
      <c r="D271" s="58"/>
      <c r="E271" s="58"/>
      <c r="F271" s="39"/>
      <c r="G271" s="58"/>
      <c r="H271" s="39"/>
      <c r="I271" s="58"/>
      <c r="J271" s="39"/>
      <c r="K271" s="58"/>
      <c r="L271" s="39"/>
    </row>
    <row r="272" spans="1:12">
      <c r="A272" s="12"/>
      <c r="B272" s="1">
        <v>64</v>
      </c>
      <c r="C272" s="12" t="s">
        <v>77</v>
      </c>
      <c r="D272" s="17"/>
      <c r="E272" s="17"/>
      <c r="F272" s="17"/>
      <c r="G272" s="62"/>
      <c r="H272" s="62"/>
      <c r="I272" s="17"/>
      <c r="J272" s="17"/>
      <c r="K272" s="62"/>
      <c r="L272" s="17"/>
    </row>
    <row r="273" spans="1:12">
      <c r="A273" s="29"/>
      <c r="B273" s="85" t="s">
        <v>78</v>
      </c>
      <c r="C273" s="29" t="s">
        <v>20</v>
      </c>
      <c r="D273" s="56">
        <v>4194</v>
      </c>
      <c r="E273" s="76">
        <v>0</v>
      </c>
      <c r="F273" s="56">
        <v>4750</v>
      </c>
      <c r="G273" s="76">
        <v>0</v>
      </c>
      <c r="H273" s="56">
        <v>4750</v>
      </c>
      <c r="I273" s="76">
        <v>0</v>
      </c>
      <c r="J273" s="56">
        <v>4681</v>
      </c>
      <c r="K273" s="76">
        <v>0</v>
      </c>
      <c r="L273" s="56">
        <f>SUM(J273:K273)</f>
        <v>4681</v>
      </c>
    </row>
    <row r="274" spans="1:12">
      <c r="A274" s="12" t="s">
        <v>13</v>
      </c>
      <c r="B274" s="1">
        <v>64</v>
      </c>
      <c r="C274" s="12" t="s">
        <v>77</v>
      </c>
      <c r="D274" s="56">
        <f t="shared" ref="D274:I274" si="100">SUM(D273:D273)</f>
        <v>4194</v>
      </c>
      <c r="E274" s="76">
        <f t="shared" si="100"/>
        <v>0</v>
      </c>
      <c r="F274" s="56">
        <f t="shared" si="100"/>
        <v>4750</v>
      </c>
      <c r="G274" s="76">
        <f t="shared" si="100"/>
        <v>0</v>
      </c>
      <c r="H274" s="56">
        <f t="shared" si="100"/>
        <v>4750</v>
      </c>
      <c r="I274" s="76">
        <f t="shared" si="100"/>
        <v>0</v>
      </c>
      <c r="J274" s="56">
        <f>SUM(J273:J273)</f>
        <v>4681</v>
      </c>
      <c r="K274" s="76">
        <f t="shared" ref="K274" si="101">SUM(K273:K273)</f>
        <v>0</v>
      </c>
      <c r="L274" s="56">
        <f>SUM(L273:L273)</f>
        <v>4681</v>
      </c>
    </row>
    <row r="275" spans="1:12" ht="11.1" customHeight="1">
      <c r="A275" s="12"/>
      <c r="B275" s="1"/>
      <c r="C275" s="12"/>
      <c r="D275" s="17"/>
      <c r="E275" s="39"/>
      <c r="F275" s="39"/>
      <c r="G275" s="64"/>
      <c r="H275" s="62"/>
      <c r="I275" s="39"/>
      <c r="J275" s="39"/>
      <c r="K275" s="64"/>
      <c r="L275" s="39"/>
    </row>
    <row r="276" spans="1:12">
      <c r="A276" s="12"/>
      <c r="B276" s="1">
        <v>65</v>
      </c>
      <c r="C276" s="12" t="s">
        <v>94</v>
      </c>
      <c r="D276" s="17"/>
      <c r="E276" s="17"/>
      <c r="F276" s="17"/>
      <c r="G276" s="62"/>
      <c r="H276" s="62"/>
      <c r="I276" s="17"/>
      <c r="J276" s="17"/>
      <c r="K276" s="62"/>
      <c r="L276" s="17"/>
    </row>
    <row r="277" spans="1:12">
      <c r="A277" s="12"/>
      <c r="B277" s="1">
        <v>44</v>
      </c>
      <c r="C277" s="12" t="s">
        <v>18</v>
      </c>
      <c r="D277" s="17"/>
      <c r="E277" s="17"/>
      <c r="F277" s="17"/>
      <c r="G277" s="62"/>
      <c r="H277" s="62"/>
      <c r="I277" s="17"/>
      <c r="J277" s="17"/>
      <c r="K277" s="62"/>
      <c r="L277" s="17"/>
    </row>
    <row r="278" spans="1:12" ht="25.5">
      <c r="A278" s="12"/>
      <c r="B278" s="87" t="s">
        <v>97</v>
      </c>
      <c r="C278" s="12" t="s">
        <v>96</v>
      </c>
      <c r="D278" s="39">
        <v>20000</v>
      </c>
      <c r="E278" s="58">
        <v>0</v>
      </c>
      <c r="F278" s="58">
        <v>0</v>
      </c>
      <c r="G278" s="58">
        <v>0</v>
      </c>
      <c r="H278" s="58">
        <v>0</v>
      </c>
      <c r="I278" s="58">
        <v>0</v>
      </c>
      <c r="J278" s="58">
        <v>0</v>
      </c>
      <c r="K278" s="58">
        <v>0</v>
      </c>
      <c r="L278" s="58">
        <f>SUM(J278:K278)</f>
        <v>0</v>
      </c>
    </row>
    <row r="279" spans="1:12">
      <c r="A279" s="12"/>
      <c r="B279" s="87" t="s">
        <v>131</v>
      </c>
      <c r="C279" s="12" t="s">
        <v>132</v>
      </c>
      <c r="D279" s="58">
        <v>0</v>
      </c>
      <c r="E279" s="58">
        <v>0</v>
      </c>
      <c r="F279" s="39">
        <v>20000</v>
      </c>
      <c r="G279" s="58">
        <v>0</v>
      </c>
      <c r="H279" s="39">
        <v>20000</v>
      </c>
      <c r="I279" s="58">
        <v>0</v>
      </c>
      <c r="J279" s="58">
        <v>0</v>
      </c>
      <c r="K279" s="58">
        <v>0</v>
      </c>
      <c r="L279" s="58">
        <f>SUM(J279:K279)</f>
        <v>0</v>
      </c>
    </row>
    <row r="280" spans="1:12">
      <c r="A280" s="12" t="s">
        <v>13</v>
      </c>
      <c r="B280" s="1">
        <v>65</v>
      </c>
      <c r="C280" s="12" t="s">
        <v>94</v>
      </c>
      <c r="D280" s="57">
        <f t="shared" ref="D280:L280" si="102">SUM(D278:D279)</f>
        <v>20000</v>
      </c>
      <c r="E280" s="77">
        <f t="shared" si="102"/>
        <v>0</v>
      </c>
      <c r="F280" s="57">
        <f t="shared" si="102"/>
        <v>20000</v>
      </c>
      <c r="G280" s="77">
        <f t="shared" si="102"/>
        <v>0</v>
      </c>
      <c r="H280" s="57">
        <f t="shared" si="102"/>
        <v>20000</v>
      </c>
      <c r="I280" s="77">
        <f t="shared" si="102"/>
        <v>0</v>
      </c>
      <c r="J280" s="77">
        <f t="shared" si="102"/>
        <v>0</v>
      </c>
      <c r="K280" s="77">
        <f t="shared" ref="K280" si="103">SUM(K278:K279)</f>
        <v>0</v>
      </c>
      <c r="L280" s="77">
        <f t="shared" si="102"/>
        <v>0</v>
      </c>
    </row>
    <row r="281" spans="1:12" ht="13.35" customHeight="1">
      <c r="A281" s="12" t="s">
        <v>13</v>
      </c>
      <c r="B281" s="51">
        <v>0.8</v>
      </c>
      <c r="C281" s="33" t="s">
        <v>52</v>
      </c>
      <c r="D281" s="56">
        <f t="shared" ref="D281:L281" si="104">D270+D280+D274</f>
        <v>24888</v>
      </c>
      <c r="E281" s="76">
        <f t="shared" si="104"/>
        <v>0</v>
      </c>
      <c r="F281" s="56">
        <f t="shared" si="104"/>
        <v>25450</v>
      </c>
      <c r="G281" s="76">
        <f t="shared" si="104"/>
        <v>0</v>
      </c>
      <c r="H281" s="56">
        <f t="shared" si="104"/>
        <v>25450</v>
      </c>
      <c r="I281" s="76">
        <f t="shared" si="104"/>
        <v>0</v>
      </c>
      <c r="J281" s="56">
        <f t="shared" si="104"/>
        <v>4681</v>
      </c>
      <c r="K281" s="76">
        <f t="shared" ref="K281" si="105">K270+K280+K274</f>
        <v>0</v>
      </c>
      <c r="L281" s="56">
        <f t="shared" si="104"/>
        <v>4681</v>
      </c>
    </row>
    <row r="282" spans="1:12" ht="15" customHeight="1">
      <c r="A282" s="12" t="s">
        <v>13</v>
      </c>
      <c r="B282" s="42">
        <v>2401</v>
      </c>
      <c r="C282" s="33" t="s">
        <v>1</v>
      </c>
      <c r="D282" s="57">
        <f t="shared" ref="D282:L282" si="106">D281+D267+D255+D239+D191+D146+D119+D77+D61</f>
        <v>94468</v>
      </c>
      <c r="E282" s="57">
        <f t="shared" si="106"/>
        <v>163935</v>
      </c>
      <c r="F282" s="57">
        <f t="shared" si="106"/>
        <v>200335</v>
      </c>
      <c r="G282" s="57">
        <f t="shared" si="106"/>
        <v>187643</v>
      </c>
      <c r="H282" s="57">
        <f t="shared" si="106"/>
        <v>250034</v>
      </c>
      <c r="I282" s="57">
        <f t="shared" si="106"/>
        <v>188443</v>
      </c>
      <c r="J282" s="57">
        <f t="shared" si="106"/>
        <v>260480</v>
      </c>
      <c r="K282" s="57">
        <f t="shared" si="106"/>
        <v>236016</v>
      </c>
      <c r="L282" s="57">
        <f t="shared" si="106"/>
        <v>496496</v>
      </c>
    </row>
    <row r="283" spans="1:12" ht="9" customHeight="1">
      <c r="A283" s="12"/>
      <c r="B283" s="42"/>
      <c r="C283" s="12"/>
      <c r="D283" s="50"/>
      <c r="E283" s="17"/>
      <c r="F283" s="17"/>
      <c r="G283" s="62"/>
      <c r="H283" s="62"/>
      <c r="I283" s="17"/>
      <c r="J283" s="17"/>
      <c r="K283" s="62"/>
      <c r="L283" s="17"/>
    </row>
    <row r="284" spans="1:12" ht="13.35" customHeight="1">
      <c r="A284" s="12" t="s">
        <v>15</v>
      </c>
      <c r="B284" s="42">
        <v>2402</v>
      </c>
      <c r="C284" s="33" t="s">
        <v>81</v>
      </c>
      <c r="D284" s="17"/>
      <c r="E284" s="17"/>
      <c r="F284" s="17"/>
      <c r="G284" s="62"/>
      <c r="H284" s="62"/>
      <c r="I284" s="17"/>
      <c r="J284" s="17"/>
      <c r="K284" s="62"/>
      <c r="L284" s="17"/>
    </row>
    <row r="285" spans="1:12" ht="13.35" customHeight="1">
      <c r="A285" s="12"/>
      <c r="B285" s="51">
        <v>1E-3</v>
      </c>
      <c r="C285" s="33" t="s">
        <v>16</v>
      </c>
      <c r="D285" s="17"/>
      <c r="E285" s="17"/>
      <c r="F285" s="17"/>
      <c r="G285" s="62"/>
      <c r="H285" s="62"/>
      <c r="I285" s="17"/>
      <c r="J285" s="17"/>
      <c r="K285" s="62"/>
      <c r="L285" s="17"/>
    </row>
    <row r="286" spans="1:12" ht="13.35" customHeight="1">
      <c r="A286" s="12"/>
      <c r="B286" s="47">
        <v>1</v>
      </c>
      <c r="C286" s="12" t="s">
        <v>17</v>
      </c>
      <c r="D286" s="17"/>
      <c r="E286" s="17"/>
      <c r="F286" s="17"/>
      <c r="G286" s="62"/>
      <c r="H286" s="62"/>
      <c r="I286" s="17"/>
      <c r="J286" s="17"/>
      <c r="K286" s="62"/>
      <c r="L286" s="17"/>
    </row>
    <row r="287" spans="1:12" ht="13.35" customHeight="1">
      <c r="A287" s="12"/>
      <c r="B287" s="1">
        <v>44</v>
      </c>
      <c r="C287" s="12" t="s">
        <v>18</v>
      </c>
      <c r="D287" s="17"/>
      <c r="E287" s="17"/>
      <c r="F287" s="17"/>
      <c r="G287" s="62"/>
      <c r="H287" s="62"/>
      <c r="I287" s="17"/>
      <c r="J287" s="17"/>
      <c r="K287" s="62"/>
      <c r="L287" s="17"/>
    </row>
    <row r="288" spans="1:12" ht="13.35" customHeight="1">
      <c r="A288" s="12"/>
      <c r="B288" s="38" t="s">
        <v>19</v>
      </c>
      <c r="C288" s="12" t="s">
        <v>20</v>
      </c>
      <c r="D288" s="58">
        <v>0</v>
      </c>
      <c r="E288" s="39">
        <v>5994</v>
      </c>
      <c r="F288" s="58">
        <v>0</v>
      </c>
      <c r="G288" s="39">
        <v>6371</v>
      </c>
      <c r="H288" s="58">
        <v>0</v>
      </c>
      <c r="I288" s="39">
        <v>6371</v>
      </c>
      <c r="J288" s="58">
        <v>0</v>
      </c>
      <c r="K288" s="39">
        <v>7874</v>
      </c>
      <c r="L288" s="39">
        <f>SUM(J288:K288)</f>
        <v>7874</v>
      </c>
    </row>
    <row r="289" spans="1:12" ht="13.35" customHeight="1">
      <c r="A289" s="12"/>
      <c r="B289" s="38" t="s">
        <v>21</v>
      </c>
      <c r="C289" s="12" t="s">
        <v>56</v>
      </c>
      <c r="D289" s="39">
        <v>20</v>
      </c>
      <c r="E289" s="39">
        <v>32</v>
      </c>
      <c r="F289" s="39">
        <v>20</v>
      </c>
      <c r="G289" s="39">
        <v>32</v>
      </c>
      <c r="H289" s="39">
        <v>20</v>
      </c>
      <c r="I289" s="39">
        <v>32</v>
      </c>
      <c r="J289" s="39">
        <v>20</v>
      </c>
      <c r="K289" s="39">
        <v>32</v>
      </c>
      <c r="L289" s="39">
        <f>SUM(J289:K289)</f>
        <v>52</v>
      </c>
    </row>
    <row r="290" spans="1:12" ht="13.35" customHeight="1">
      <c r="A290" s="12"/>
      <c r="B290" s="38" t="s">
        <v>22</v>
      </c>
      <c r="C290" s="12" t="s">
        <v>57</v>
      </c>
      <c r="D290" s="39">
        <v>60</v>
      </c>
      <c r="E290" s="39">
        <v>113</v>
      </c>
      <c r="F290" s="39">
        <v>60</v>
      </c>
      <c r="G290" s="39">
        <v>74</v>
      </c>
      <c r="H290" s="39">
        <v>60</v>
      </c>
      <c r="I290" s="39">
        <v>74</v>
      </c>
      <c r="J290" s="39">
        <v>60</v>
      </c>
      <c r="K290" s="39">
        <v>74</v>
      </c>
      <c r="L290" s="39">
        <f>SUM(J290:K290)</f>
        <v>134</v>
      </c>
    </row>
    <row r="291" spans="1:12" ht="13.35" customHeight="1">
      <c r="A291" s="12"/>
      <c r="B291" s="38" t="s">
        <v>24</v>
      </c>
      <c r="C291" s="12" t="s">
        <v>61</v>
      </c>
      <c r="D291" s="39">
        <v>129</v>
      </c>
      <c r="E291" s="39">
        <v>142</v>
      </c>
      <c r="F291" s="39">
        <v>165</v>
      </c>
      <c r="G291" s="39">
        <v>200</v>
      </c>
      <c r="H291" s="39">
        <v>165</v>
      </c>
      <c r="I291" s="39">
        <v>200</v>
      </c>
      <c r="J291" s="39">
        <v>120</v>
      </c>
      <c r="K291" s="39">
        <v>200</v>
      </c>
      <c r="L291" s="39">
        <f>SUM(J291:K291)</f>
        <v>320</v>
      </c>
    </row>
    <row r="292" spans="1:12" ht="13.35" customHeight="1">
      <c r="A292" s="12" t="s">
        <v>13</v>
      </c>
      <c r="B292" s="1">
        <v>44</v>
      </c>
      <c r="C292" s="12" t="s">
        <v>18</v>
      </c>
      <c r="D292" s="57">
        <f t="shared" ref="D292:L292" si="107">SUM(D288:D291)</f>
        <v>209</v>
      </c>
      <c r="E292" s="57">
        <f t="shared" si="107"/>
        <v>6281</v>
      </c>
      <c r="F292" s="57">
        <f t="shared" si="107"/>
        <v>245</v>
      </c>
      <c r="G292" s="57">
        <f t="shared" si="107"/>
        <v>6677</v>
      </c>
      <c r="H292" s="57">
        <f t="shared" si="107"/>
        <v>245</v>
      </c>
      <c r="I292" s="57">
        <f t="shared" si="107"/>
        <v>6677</v>
      </c>
      <c r="J292" s="57">
        <f t="shared" si="107"/>
        <v>200</v>
      </c>
      <c r="K292" s="57">
        <f t="shared" ref="K292" si="108">SUM(K288:K291)</f>
        <v>8180</v>
      </c>
      <c r="L292" s="57">
        <f t="shared" si="107"/>
        <v>8380</v>
      </c>
    </row>
    <row r="293" spans="1:12" ht="13.35" customHeight="1">
      <c r="A293" s="12"/>
      <c r="B293" s="1"/>
      <c r="C293" s="12"/>
      <c r="D293" s="50"/>
      <c r="E293" s="50"/>
      <c r="F293" s="50"/>
      <c r="G293" s="66"/>
      <c r="H293" s="66"/>
      <c r="I293" s="50"/>
      <c r="J293" s="50"/>
      <c r="K293" s="66"/>
      <c r="L293" s="17"/>
    </row>
    <row r="294" spans="1:12" ht="13.35" customHeight="1">
      <c r="A294" s="12"/>
      <c r="B294" s="1">
        <v>45</v>
      </c>
      <c r="C294" s="12" t="s">
        <v>25</v>
      </c>
      <c r="D294" s="17"/>
      <c r="E294" s="17"/>
      <c r="F294" s="17"/>
      <c r="G294" s="62"/>
      <c r="H294" s="62"/>
      <c r="I294" s="17"/>
      <c r="J294" s="17"/>
      <c r="K294" s="62"/>
      <c r="L294" s="17"/>
    </row>
    <row r="295" spans="1:12" ht="13.35" customHeight="1">
      <c r="A295" s="12"/>
      <c r="B295" s="1" t="s">
        <v>26</v>
      </c>
      <c r="C295" s="12" t="s">
        <v>20</v>
      </c>
      <c r="D295" s="58">
        <v>0</v>
      </c>
      <c r="E295" s="39">
        <v>10452</v>
      </c>
      <c r="F295" s="58">
        <v>0</v>
      </c>
      <c r="G295" s="39">
        <v>10708</v>
      </c>
      <c r="H295" s="58">
        <v>0</v>
      </c>
      <c r="I295" s="39">
        <v>10708</v>
      </c>
      <c r="J295" s="58">
        <v>0</v>
      </c>
      <c r="K295" s="39">
        <v>12921</v>
      </c>
      <c r="L295" s="39">
        <f>SUM(J295:K295)</f>
        <v>12921</v>
      </c>
    </row>
    <row r="296" spans="1:12" ht="13.35" customHeight="1">
      <c r="A296" s="12"/>
      <c r="B296" s="38" t="s">
        <v>27</v>
      </c>
      <c r="C296" s="12" t="s">
        <v>56</v>
      </c>
      <c r="D296" s="39">
        <v>30</v>
      </c>
      <c r="E296" s="39">
        <v>15</v>
      </c>
      <c r="F296" s="39">
        <v>30</v>
      </c>
      <c r="G296" s="39">
        <v>15</v>
      </c>
      <c r="H296" s="39">
        <v>30</v>
      </c>
      <c r="I296" s="39">
        <v>15</v>
      </c>
      <c r="J296" s="39">
        <v>25</v>
      </c>
      <c r="K296" s="39">
        <v>15</v>
      </c>
      <c r="L296" s="39">
        <f>SUM(J296:K296)</f>
        <v>40</v>
      </c>
    </row>
    <row r="297" spans="1:12" ht="13.35" customHeight="1">
      <c r="A297" s="12"/>
      <c r="B297" s="38" t="s">
        <v>28</v>
      </c>
      <c r="C297" s="12" t="s">
        <v>57</v>
      </c>
      <c r="D297" s="39">
        <v>59</v>
      </c>
      <c r="E297" s="39">
        <v>23</v>
      </c>
      <c r="F297" s="39">
        <v>50</v>
      </c>
      <c r="G297" s="39">
        <v>23</v>
      </c>
      <c r="H297" s="39">
        <v>50</v>
      </c>
      <c r="I297" s="39">
        <v>23</v>
      </c>
      <c r="J297" s="39">
        <v>50</v>
      </c>
      <c r="K297" s="39">
        <v>23</v>
      </c>
      <c r="L297" s="39">
        <f>SUM(J297:K297)</f>
        <v>73</v>
      </c>
    </row>
    <row r="298" spans="1:12" ht="13.35" customHeight="1">
      <c r="A298" s="12"/>
      <c r="B298" s="38" t="s">
        <v>29</v>
      </c>
      <c r="C298" s="12" t="s">
        <v>61</v>
      </c>
      <c r="D298" s="56">
        <v>160</v>
      </c>
      <c r="E298" s="56">
        <v>84</v>
      </c>
      <c r="F298" s="56">
        <v>150</v>
      </c>
      <c r="G298" s="56">
        <v>84</v>
      </c>
      <c r="H298" s="56">
        <v>150</v>
      </c>
      <c r="I298" s="56">
        <v>84</v>
      </c>
      <c r="J298" s="39">
        <v>125</v>
      </c>
      <c r="K298" s="56">
        <v>84</v>
      </c>
      <c r="L298" s="56">
        <f>SUM(J298:K298)</f>
        <v>209</v>
      </c>
    </row>
    <row r="299" spans="1:12" ht="13.35" customHeight="1">
      <c r="A299" s="12" t="s">
        <v>13</v>
      </c>
      <c r="B299" s="1">
        <v>45</v>
      </c>
      <c r="C299" s="12" t="s">
        <v>25</v>
      </c>
      <c r="D299" s="56">
        <f t="shared" ref="D299:L299" si="109">SUM(D295:D298)</f>
        <v>249</v>
      </c>
      <c r="E299" s="56">
        <f t="shared" si="109"/>
        <v>10574</v>
      </c>
      <c r="F299" s="56">
        <f t="shared" si="109"/>
        <v>230</v>
      </c>
      <c r="G299" s="56">
        <f t="shared" si="109"/>
        <v>10830</v>
      </c>
      <c r="H299" s="56">
        <f t="shared" si="109"/>
        <v>230</v>
      </c>
      <c r="I299" s="56">
        <f t="shared" si="109"/>
        <v>10830</v>
      </c>
      <c r="J299" s="57">
        <f t="shared" si="109"/>
        <v>200</v>
      </c>
      <c r="K299" s="56">
        <f t="shared" ref="K299" si="110">SUM(K295:K298)</f>
        <v>13043</v>
      </c>
      <c r="L299" s="56">
        <f t="shared" si="109"/>
        <v>13243</v>
      </c>
    </row>
    <row r="300" spans="1:12" ht="13.35" customHeight="1">
      <c r="A300" s="12"/>
      <c r="B300" s="1"/>
      <c r="C300" s="12"/>
      <c r="D300" s="17"/>
      <c r="E300" s="17"/>
      <c r="F300" s="17"/>
      <c r="G300" s="62"/>
      <c r="H300" s="62"/>
      <c r="I300" s="17"/>
      <c r="J300" s="17"/>
      <c r="K300" s="62"/>
      <c r="L300" s="17"/>
    </row>
    <row r="301" spans="1:12" ht="13.35" customHeight="1">
      <c r="A301" s="12"/>
      <c r="B301" s="1">
        <v>46</v>
      </c>
      <c r="C301" s="12" t="s">
        <v>30</v>
      </c>
      <c r="D301" s="17"/>
      <c r="E301" s="17"/>
      <c r="F301" s="17"/>
      <c r="G301" s="62"/>
      <c r="H301" s="62"/>
      <c r="I301" s="17"/>
      <c r="J301" s="17"/>
      <c r="K301" s="62"/>
      <c r="L301" s="17"/>
    </row>
    <row r="302" spans="1:12" ht="13.35" customHeight="1">
      <c r="A302" s="12"/>
      <c r="B302" s="1" t="s">
        <v>31</v>
      </c>
      <c r="C302" s="12" t="s">
        <v>20</v>
      </c>
      <c r="D302" s="58">
        <v>0</v>
      </c>
      <c r="E302" s="39">
        <v>4402</v>
      </c>
      <c r="F302" s="58">
        <v>0</v>
      </c>
      <c r="G302" s="39">
        <v>4410</v>
      </c>
      <c r="H302" s="58">
        <v>0</v>
      </c>
      <c r="I302" s="39">
        <v>4410</v>
      </c>
      <c r="J302" s="58">
        <v>0</v>
      </c>
      <c r="K302" s="39">
        <v>5068</v>
      </c>
      <c r="L302" s="39">
        <f>SUM(J302:K302)</f>
        <v>5068</v>
      </c>
    </row>
    <row r="303" spans="1:12" ht="13.35" customHeight="1">
      <c r="A303" s="12"/>
      <c r="B303" s="38" t="s">
        <v>32</v>
      </c>
      <c r="C303" s="12" t="s">
        <v>56</v>
      </c>
      <c r="D303" s="39">
        <v>25</v>
      </c>
      <c r="E303" s="39">
        <v>9</v>
      </c>
      <c r="F303" s="39">
        <v>25</v>
      </c>
      <c r="G303" s="39">
        <v>13</v>
      </c>
      <c r="H303" s="39">
        <v>25</v>
      </c>
      <c r="I303" s="39">
        <v>13</v>
      </c>
      <c r="J303" s="39">
        <v>15</v>
      </c>
      <c r="K303" s="39">
        <v>13</v>
      </c>
      <c r="L303" s="39">
        <f>SUM(J303:K303)</f>
        <v>28</v>
      </c>
    </row>
    <row r="304" spans="1:12" ht="13.35" customHeight="1">
      <c r="A304" s="12"/>
      <c r="B304" s="38" t="s">
        <v>33</v>
      </c>
      <c r="C304" s="12" t="s">
        <v>57</v>
      </c>
      <c r="D304" s="39">
        <v>50</v>
      </c>
      <c r="E304" s="39">
        <v>17</v>
      </c>
      <c r="F304" s="39">
        <v>50</v>
      </c>
      <c r="G304" s="39">
        <v>17</v>
      </c>
      <c r="H304" s="39">
        <v>50</v>
      </c>
      <c r="I304" s="39">
        <v>17</v>
      </c>
      <c r="J304" s="39">
        <v>30</v>
      </c>
      <c r="K304" s="39">
        <v>17</v>
      </c>
      <c r="L304" s="39">
        <f>SUM(J304:K304)</f>
        <v>47</v>
      </c>
    </row>
    <row r="305" spans="1:12" ht="13.35" customHeight="1">
      <c r="A305" s="29"/>
      <c r="B305" s="85" t="s">
        <v>80</v>
      </c>
      <c r="C305" s="29" t="s">
        <v>60</v>
      </c>
      <c r="D305" s="76">
        <v>0</v>
      </c>
      <c r="E305" s="76">
        <v>0</v>
      </c>
      <c r="F305" s="76">
        <v>0</v>
      </c>
      <c r="G305" s="76">
        <v>0</v>
      </c>
      <c r="H305" s="76">
        <v>0</v>
      </c>
      <c r="I305" s="76">
        <v>0</v>
      </c>
      <c r="J305" s="76">
        <v>0</v>
      </c>
      <c r="K305" s="76">
        <v>0</v>
      </c>
      <c r="L305" s="76">
        <f>SUM(J305:K305)</f>
        <v>0</v>
      </c>
    </row>
    <row r="306" spans="1:12" ht="13.35" customHeight="1">
      <c r="A306" s="12"/>
      <c r="B306" s="38" t="s">
        <v>34</v>
      </c>
      <c r="C306" s="12" t="s">
        <v>61</v>
      </c>
      <c r="D306" s="39">
        <v>125</v>
      </c>
      <c r="E306" s="39">
        <v>57</v>
      </c>
      <c r="F306" s="39">
        <v>125</v>
      </c>
      <c r="G306" s="39">
        <v>57</v>
      </c>
      <c r="H306" s="39">
        <v>125</v>
      </c>
      <c r="I306" s="39">
        <v>57</v>
      </c>
      <c r="J306" s="39">
        <v>70</v>
      </c>
      <c r="K306" s="39">
        <v>57</v>
      </c>
      <c r="L306" s="39">
        <f>SUM(J306:K306)</f>
        <v>127</v>
      </c>
    </row>
    <row r="307" spans="1:12" ht="13.35" customHeight="1">
      <c r="A307" s="12" t="s">
        <v>13</v>
      </c>
      <c r="B307" s="1">
        <v>46</v>
      </c>
      <c r="C307" s="12" t="s">
        <v>30</v>
      </c>
      <c r="D307" s="57">
        <f t="shared" ref="D307:L307" si="111">SUM(D302:D306)</f>
        <v>200</v>
      </c>
      <c r="E307" s="57">
        <f t="shared" si="111"/>
        <v>4485</v>
      </c>
      <c r="F307" s="57">
        <f t="shared" si="111"/>
        <v>200</v>
      </c>
      <c r="G307" s="57">
        <f t="shared" si="111"/>
        <v>4497</v>
      </c>
      <c r="H307" s="57">
        <f t="shared" si="111"/>
        <v>200</v>
      </c>
      <c r="I307" s="57">
        <f t="shared" si="111"/>
        <v>4497</v>
      </c>
      <c r="J307" s="57">
        <f t="shared" si="111"/>
        <v>115</v>
      </c>
      <c r="K307" s="57">
        <f t="shared" ref="K307" si="112">SUM(K302:K306)</f>
        <v>5155</v>
      </c>
      <c r="L307" s="57">
        <f t="shared" si="111"/>
        <v>5270</v>
      </c>
    </row>
    <row r="308" spans="1:12" ht="11.1" customHeight="1">
      <c r="A308" s="12"/>
      <c r="B308" s="1"/>
      <c r="C308" s="12"/>
      <c r="D308" s="17"/>
      <c r="E308" s="17"/>
      <c r="F308" s="17"/>
      <c r="G308" s="62"/>
      <c r="H308" s="62"/>
      <c r="I308" s="17"/>
      <c r="J308" s="17"/>
      <c r="K308" s="62"/>
      <c r="L308" s="17"/>
    </row>
    <row r="309" spans="1:12">
      <c r="A309" s="12"/>
      <c r="B309" s="1">
        <v>47</v>
      </c>
      <c r="C309" s="12" t="s">
        <v>35</v>
      </c>
      <c r="D309" s="17"/>
      <c r="E309" s="39"/>
      <c r="F309" s="17"/>
      <c r="G309" s="62"/>
      <c r="H309" s="62"/>
      <c r="I309" s="17"/>
      <c r="J309" s="17"/>
      <c r="K309" s="62"/>
      <c r="L309" s="17"/>
    </row>
    <row r="310" spans="1:12">
      <c r="A310" s="12"/>
      <c r="B310" s="1" t="s">
        <v>36</v>
      </c>
      <c r="C310" s="12" t="s">
        <v>20</v>
      </c>
      <c r="D310" s="58">
        <v>0</v>
      </c>
      <c r="E310" s="39">
        <v>2362</v>
      </c>
      <c r="F310" s="58">
        <v>0</v>
      </c>
      <c r="G310" s="39">
        <v>2498</v>
      </c>
      <c r="H310" s="58">
        <v>0</v>
      </c>
      <c r="I310" s="39">
        <v>2498</v>
      </c>
      <c r="J310" s="58">
        <v>0</v>
      </c>
      <c r="K310" s="39">
        <v>3647</v>
      </c>
      <c r="L310" s="39">
        <f>SUM(J310:K310)</f>
        <v>3647</v>
      </c>
    </row>
    <row r="311" spans="1:12">
      <c r="A311" s="12"/>
      <c r="B311" s="38" t="s">
        <v>37</v>
      </c>
      <c r="C311" s="12" t="s">
        <v>56</v>
      </c>
      <c r="D311" s="39">
        <v>15</v>
      </c>
      <c r="E311" s="39">
        <v>8</v>
      </c>
      <c r="F311" s="39">
        <v>15</v>
      </c>
      <c r="G311" s="39">
        <v>8</v>
      </c>
      <c r="H311" s="39">
        <v>15</v>
      </c>
      <c r="I311" s="39">
        <v>8</v>
      </c>
      <c r="J311" s="39">
        <v>15</v>
      </c>
      <c r="K311" s="39">
        <v>8</v>
      </c>
      <c r="L311" s="39">
        <f>SUM(J311:K311)</f>
        <v>23</v>
      </c>
    </row>
    <row r="312" spans="1:12">
      <c r="A312" s="12"/>
      <c r="B312" s="38" t="s">
        <v>38</v>
      </c>
      <c r="C312" s="12" t="s">
        <v>57</v>
      </c>
      <c r="D312" s="39">
        <v>30</v>
      </c>
      <c r="E312" s="39">
        <v>16</v>
      </c>
      <c r="F312" s="39">
        <v>30</v>
      </c>
      <c r="G312" s="39">
        <v>15</v>
      </c>
      <c r="H312" s="39">
        <v>30</v>
      </c>
      <c r="I312" s="39">
        <v>15</v>
      </c>
      <c r="J312" s="39">
        <v>25</v>
      </c>
      <c r="K312" s="39">
        <v>15</v>
      </c>
      <c r="L312" s="39">
        <f>SUM(J312:K312)</f>
        <v>40</v>
      </c>
    </row>
    <row r="313" spans="1:12">
      <c r="A313" s="12"/>
      <c r="B313" s="38" t="s">
        <v>39</v>
      </c>
      <c r="C313" s="12" t="s">
        <v>61</v>
      </c>
      <c r="D313" s="56">
        <v>80</v>
      </c>
      <c r="E313" s="56">
        <v>28</v>
      </c>
      <c r="F313" s="56">
        <v>80</v>
      </c>
      <c r="G313" s="56">
        <v>28</v>
      </c>
      <c r="H313" s="56">
        <v>80</v>
      </c>
      <c r="I313" s="56">
        <v>28</v>
      </c>
      <c r="J313" s="56">
        <v>70</v>
      </c>
      <c r="K313" s="56">
        <v>28</v>
      </c>
      <c r="L313" s="56">
        <f>SUM(J313:K313)</f>
        <v>98</v>
      </c>
    </row>
    <row r="314" spans="1:12">
      <c r="A314" s="12" t="s">
        <v>13</v>
      </c>
      <c r="B314" s="1">
        <v>47</v>
      </c>
      <c r="C314" s="12" t="s">
        <v>35</v>
      </c>
      <c r="D314" s="56">
        <f t="shared" ref="D314:L314" si="113">SUM(D310:D313)</f>
        <v>125</v>
      </c>
      <c r="E314" s="56">
        <f t="shared" si="113"/>
        <v>2414</v>
      </c>
      <c r="F314" s="56">
        <f t="shared" si="113"/>
        <v>125</v>
      </c>
      <c r="G314" s="56">
        <f t="shared" si="113"/>
        <v>2549</v>
      </c>
      <c r="H314" s="56">
        <f t="shared" si="113"/>
        <v>125</v>
      </c>
      <c r="I314" s="56">
        <f t="shared" si="113"/>
        <v>2549</v>
      </c>
      <c r="J314" s="56">
        <f t="shared" si="113"/>
        <v>110</v>
      </c>
      <c r="K314" s="56">
        <f t="shared" ref="K314" si="114">SUM(K310:K313)</f>
        <v>3698</v>
      </c>
      <c r="L314" s="56">
        <f t="shared" si="113"/>
        <v>3808</v>
      </c>
    </row>
    <row r="315" spans="1:12" ht="11.1" customHeight="1">
      <c r="A315" s="12"/>
      <c r="B315" s="1"/>
      <c r="C315" s="12"/>
      <c r="D315" s="17"/>
      <c r="E315" s="17"/>
      <c r="F315" s="17"/>
      <c r="G315" s="62"/>
      <c r="H315" s="62"/>
      <c r="I315" s="17"/>
      <c r="J315" s="17"/>
      <c r="K315" s="62"/>
      <c r="L315" s="17"/>
    </row>
    <row r="316" spans="1:12">
      <c r="A316" s="12"/>
      <c r="B316" s="1">
        <v>48</v>
      </c>
      <c r="C316" s="12" t="s">
        <v>40</v>
      </c>
      <c r="D316" s="17"/>
      <c r="E316" s="17"/>
      <c r="F316" s="17"/>
      <c r="G316" s="62"/>
      <c r="H316" s="62"/>
      <c r="I316" s="17"/>
      <c r="J316" s="17"/>
      <c r="K316" s="62"/>
      <c r="L316" s="17"/>
    </row>
    <row r="317" spans="1:12">
      <c r="A317" s="12"/>
      <c r="B317" s="1" t="s">
        <v>41</v>
      </c>
      <c r="C317" s="12" t="s">
        <v>20</v>
      </c>
      <c r="D317" s="58">
        <v>0</v>
      </c>
      <c r="E317" s="39">
        <v>4813</v>
      </c>
      <c r="F317" s="58">
        <v>0</v>
      </c>
      <c r="G317" s="39">
        <v>6137</v>
      </c>
      <c r="H317" s="58">
        <v>0</v>
      </c>
      <c r="I317" s="39">
        <v>6137</v>
      </c>
      <c r="J317" s="58">
        <v>0</v>
      </c>
      <c r="K317" s="39">
        <v>7056</v>
      </c>
      <c r="L317" s="39">
        <f>SUM(J317:K317)</f>
        <v>7056</v>
      </c>
    </row>
    <row r="318" spans="1:12">
      <c r="A318" s="12"/>
      <c r="B318" s="38" t="s">
        <v>42</v>
      </c>
      <c r="C318" s="12" t="s">
        <v>56</v>
      </c>
      <c r="D318" s="39">
        <v>30</v>
      </c>
      <c r="E318" s="39">
        <v>17</v>
      </c>
      <c r="F318" s="39">
        <v>25</v>
      </c>
      <c r="G318" s="39">
        <v>13</v>
      </c>
      <c r="H318" s="39">
        <v>25</v>
      </c>
      <c r="I318" s="39">
        <v>13</v>
      </c>
      <c r="J318" s="39">
        <v>20</v>
      </c>
      <c r="K318" s="39">
        <v>13</v>
      </c>
      <c r="L318" s="39">
        <f>SUM(J318:K318)</f>
        <v>33</v>
      </c>
    </row>
    <row r="319" spans="1:12">
      <c r="A319" s="12"/>
      <c r="B319" s="38" t="s">
        <v>43</v>
      </c>
      <c r="C319" s="12" t="s">
        <v>57</v>
      </c>
      <c r="D319" s="39">
        <v>40</v>
      </c>
      <c r="E319" s="39">
        <v>17</v>
      </c>
      <c r="F319" s="39">
        <v>50</v>
      </c>
      <c r="G319" s="39">
        <v>17</v>
      </c>
      <c r="H319" s="39">
        <v>50</v>
      </c>
      <c r="I319" s="39">
        <v>17</v>
      </c>
      <c r="J319" s="39">
        <v>40</v>
      </c>
      <c r="K319" s="39">
        <v>17</v>
      </c>
      <c r="L319" s="39">
        <f>SUM(J319:K319)</f>
        <v>57</v>
      </c>
    </row>
    <row r="320" spans="1:12">
      <c r="A320" s="12"/>
      <c r="B320" s="38" t="s">
        <v>44</v>
      </c>
      <c r="C320" s="12" t="s">
        <v>61</v>
      </c>
      <c r="D320" s="39">
        <v>142</v>
      </c>
      <c r="E320" s="39">
        <v>74</v>
      </c>
      <c r="F320" s="39">
        <v>125</v>
      </c>
      <c r="G320" s="39">
        <v>74</v>
      </c>
      <c r="H320" s="39">
        <v>125</v>
      </c>
      <c r="I320" s="39">
        <v>74</v>
      </c>
      <c r="J320" s="39">
        <v>115</v>
      </c>
      <c r="K320" s="39">
        <v>74</v>
      </c>
      <c r="L320" s="39">
        <f>SUM(J320:K320)</f>
        <v>189</v>
      </c>
    </row>
    <row r="321" spans="1:12">
      <c r="A321" s="12" t="s">
        <v>13</v>
      </c>
      <c r="B321" s="1">
        <v>48</v>
      </c>
      <c r="C321" s="12" t="s">
        <v>40</v>
      </c>
      <c r="D321" s="57">
        <f t="shared" ref="D321:L321" si="115">SUM(D317:D320)</f>
        <v>212</v>
      </c>
      <c r="E321" s="57">
        <f t="shared" si="115"/>
        <v>4921</v>
      </c>
      <c r="F321" s="57">
        <f t="shared" si="115"/>
        <v>200</v>
      </c>
      <c r="G321" s="57">
        <f t="shared" si="115"/>
        <v>6241</v>
      </c>
      <c r="H321" s="57">
        <f t="shared" si="115"/>
        <v>200</v>
      </c>
      <c r="I321" s="57">
        <f t="shared" si="115"/>
        <v>6241</v>
      </c>
      <c r="J321" s="57">
        <f t="shared" si="115"/>
        <v>175</v>
      </c>
      <c r="K321" s="57">
        <f t="shared" ref="K321" si="116">SUM(K317:K320)</f>
        <v>7160</v>
      </c>
      <c r="L321" s="57">
        <f t="shared" si="115"/>
        <v>7335</v>
      </c>
    </row>
    <row r="322" spans="1:12">
      <c r="A322" s="12" t="s">
        <v>13</v>
      </c>
      <c r="B322" s="47">
        <v>1</v>
      </c>
      <c r="C322" s="12" t="s">
        <v>17</v>
      </c>
      <c r="D322" s="56">
        <f t="shared" ref="D322:L322" si="117">D321+D314+D307+D299+D292</f>
        <v>995</v>
      </c>
      <c r="E322" s="56">
        <f t="shared" si="117"/>
        <v>28675</v>
      </c>
      <c r="F322" s="56">
        <f t="shared" si="117"/>
        <v>1000</v>
      </c>
      <c r="G322" s="56">
        <f t="shared" si="117"/>
        <v>30794</v>
      </c>
      <c r="H322" s="56">
        <f t="shared" si="117"/>
        <v>1000</v>
      </c>
      <c r="I322" s="56">
        <f t="shared" si="117"/>
        <v>30794</v>
      </c>
      <c r="J322" s="56">
        <f t="shared" si="117"/>
        <v>800</v>
      </c>
      <c r="K322" s="56">
        <f t="shared" ref="K322" si="118">K321+K314+K307+K299+K292</f>
        <v>37236</v>
      </c>
      <c r="L322" s="56">
        <f t="shared" si="117"/>
        <v>38036</v>
      </c>
    </row>
    <row r="323" spans="1:12">
      <c r="A323" s="12" t="s">
        <v>13</v>
      </c>
      <c r="B323" s="51">
        <v>1E-3</v>
      </c>
      <c r="C323" s="33" t="s">
        <v>16</v>
      </c>
      <c r="D323" s="57">
        <f t="shared" ref="D323:I324" si="119">D322</f>
        <v>995</v>
      </c>
      <c r="E323" s="57">
        <f t="shared" si="119"/>
        <v>28675</v>
      </c>
      <c r="F323" s="57">
        <f t="shared" si="119"/>
        <v>1000</v>
      </c>
      <c r="G323" s="57">
        <f t="shared" si="119"/>
        <v>30794</v>
      </c>
      <c r="H323" s="57">
        <f t="shared" si="119"/>
        <v>1000</v>
      </c>
      <c r="I323" s="57">
        <f t="shared" si="119"/>
        <v>30794</v>
      </c>
      <c r="J323" s="57">
        <f t="shared" ref="J323:L324" si="120">J322</f>
        <v>800</v>
      </c>
      <c r="K323" s="57">
        <f t="shared" si="120"/>
        <v>37236</v>
      </c>
      <c r="L323" s="57">
        <f t="shared" si="120"/>
        <v>38036</v>
      </c>
    </row>
    <row r="324" spans="1:12" ht="13.7" customHeight="1">
      <c r="A324" s="12" t="s">
        <v>13</v>
      </c>
      <c r="B324" s="42">
        <v>2402</v>
      </c>
      <c r="C324" s="33" t="s">
        <v>81</v>
      </c>
      <c r="D324" s="57">
        <f t="shared" si="119"/>
        <v>995</v>
      </c>
      <c r="E324" s="57">
        <f t="shared" si="119"/>
        <v>28675</v>
      </c>
      <c r="F324" s="57">
        <f t="shared" si="119"/>
        <v>1000</v>
      </c>
      <c r="G324" s="57">
        <f t="shared" si="119"/>
        <v>30794</v>
      </c>
      <c r="H324" s="57">
        <f t="shared" si="119"/>
        <v>1000</v>
      </c>
      <c r="I324" s="57">
        <f t="shared" si="119"/>
        <v>30794</v>
      </c>
      <c r="J324" s="57">
        <f t="shared" si="120"/>
        <v>800</v>
      </c>
      <c r="K324" s="57">
        <f t="shared" si="120"/>
        <v>37236</v>
      </c>
      <c r="L324" s="57">
        <f t="shared" si="120"/>
        <v>38036</v>
      </c>
    </row>
    <row r="325" spans="1:12" ht="11.1" customHeight="1">
      <c r="A325" s="12"/>
      <c r="B325" s="42"/>
      <c r="C325" s="12"/>
      <c r="D325" s="17"/>
      <c r="E325" s="17"/>
      <c r="F325" s="17"/>
      <c r="G325" s="62"/>
      <c r="H325" s="62"/>
      <c r="I325" s="17"/>
      <c r="J325" s="17"/>
      <c r="K325" s="62"/>
      <c r="L325" s="17"/>
    </row>
    <row r="326" spans="1:12" ht="14.1" customHeight="1">
      <c r="A326" s="12" t="s">
        <v>15</v>
      </c>
      <c r="B326" s="42">
        <v>2435</v>
      </c>
      <c r="C326" s="33" t="s">
        <v>3</v>
      </c>
      <c r="D326" s="17"/>
      <c r="E326" s="17"/>
      <c r="F326" s="17"/>
      <c r="G326" s="62"/>
      <c r="H326" s="62"/>
      <c r="I326" s="17"/>
      <c r="J326" s="17"/>
      <c r="K326" s="62"/>
      <c r="L326" s="17"/>
    </row>
    <row r="327" spans="1:12" ht="14.1" customHeight="1">
      <c r="A327" s="12"/>
      <c r="B327" s="1">
        <v>60</v>
      </c>
      <c r="C327" s="12" t="s">
        <v>82</v>
      </c>
      <c r="D327" s="17"/>
      <c r="E327" s="17"/>
      <c r="F327" s="17"/>
      <c r="G327" s="62"/>
      <c r="H327" s="62"/>
      <c r="I327" s="17"/>
      <c r="J327" s="17"/>
      <c r="K327" s="62"/>
      <c r="L327" s="17"/>
    </row>
    <row r="328" spans="1:12" ht="14.1" customHeight="1">
      <c r="A328" s="12"/>
      <c r="B328" s="52">
        <v>60.8</v>
      </c>
      <c r="C328" s="33" t="s">
        <v>106</v>
      </c>
      <c r="D328" s="17"/>
      <c r="E328" s="17"/>
      <c r="F328" s="17"/>
      <c r="G328" s="62"/>
      <c r="H328" s="62"/>
      <c r="I328" s="17"/>
      <c r="J328" s="17"/>
      <c r="K328" s="62"/>
      <c r="L328" s="17"/>
    </row>
    <row r="329" spans="1:12">
      <c r="A329" s="12"/>
      <c r="B329" s="37">
        <v>1</v>
      </c>
      <c r="C329" s="12" t="s">
        <v>150</v>
      </c>
      <c r="D329" s="39"/>
      <c r="E329" s="71"/>
      <c r="F329" s="39"/>
      <c r="G329" s="71"/>
      <c r="H329" s="39"/>
      <c r="I329" s="71"/>
      <c r="J329" s="39"/>
      <c r="K329" s="71"/>
      <c r="L329" s="39"/>
    </row>
    <row r="330" spans="1:12" ht="26.1" customHeight="1">
      <c r="A330" s="12"/>
      <c r="B330" s="47" t="s">
        <v>147</v>
      </c>
      <c r="C330" s="12" t="s">
        <v>151</v>
      </c>
      <c r="D330" s="58">
        <v>0</v>
      </c>
      <c r="E330" s="58">
        <v>0</v>
      </c>
      <c r="F330" s="39">
        <v>30000</v>
      </c>
      <c r="G330" s="58">
        <v>0</v>
      </c>
      <c r="H330" s="39">
        <v>30000</v>
      </c>
      <c r="I330" s="58">
        <v>0</v>
      </c>
      <c r="J330" s="39">
        <v>30000</v>
      </c>
      <c r="K330" s="58">
        <v>0</v>
      </c>
      <c r="L330" s="39">
        <f>SUM(J330:K330)</f>
        <v>30000</v>
      </c>
    </row>
    <row r="331" spans="1:12">
      <c r="A331" s="12" t="s">
        <v>13</v>
      </c>
      <c r="B331" s="37">
        <v>1</v>
      </c>
      <c r="C331" s="12" t="s">
        <v>150</v>
      </c>
      <c r="D331" s="77">
        <f t="shared" ref="D331:L331" si="121">SUM(D330)</f>
        <v>0</v>
      </c>
      <c r="E331" s="77">
        <f t="shared" si="121"/>
        <v>0</v>
      </c>
      <c r="F331" s="57">
        <f t="shared" si="121"/>
        <v>30000</v>
      </c>
      <c r="G331" s="77">
        <f t="shared" si="121"/>
        <v>0</v>
      </c>
      <c r="H331" s="57">
        <f t="shared" si="121"/>
        <v>30000</v>
      </c>
      <c r="I331" s="77">
        <f t="shared" si="121"/>
        <v>0</v>
      </c>
      <c r="J331" s="57">
        <f t="shared" si="121"/>
        <v>30000</v>
      </c>
      <c r="K331" s="77">
        <f t="shared" ref="K331" si="122">SUM(K330)</f>
        <v>0</v>
      </c>
      <c r="L331" s="57">
        <f t="shared" si="121"/>
        <v>30000</v>
      </c>
    </row>
    <row r="332" spans="1:12" ht="11.1" customHeight="1">
      <c r="A332" s="12"/>
      <c r="B332" s="52"/>
      <c r="C332" s="33"/>
      <c r="D332" s="17"/>
      <c r="E332" s="17"/>
      <c r="F332" s="17"/>
      <c r="G332" s="62"/>
      <c r="H332" s="62"/>
      <c r="I332" s="17"/>
      <c r="J332" s="17"/>
      <c r="K332" s="62"/>
      <c r="L332" s="17"/>
    </row>
    <row r="333" spans="1:12" ht="14.1" customHeight="1">
      <c r="A333" s="12"/>
      <c r="B333" s="47">
        <v>2</v>
      </c>
      <c r="C333" s="12" t="s">
        <v>17</v>
      </c>
      <c r="D333" s="17"/>
      <c r="E333" s="17"/>
      <c r="F333" s="17"/>
      <c r="G333" s="62"/>
      <c r="H333" s="62"/>
      <c r="I333" s="17"/>
      <c r="J333" s="17"/>
      <c r="K333" s="62"/>
      <c r="L333" s="17"/>
    </row>
    <row r="334" spans="1:12" ht="14.1" customHeight="1">
      <c r="A334" s="12"/>
      <c r="B334" s="38" t="s">
        <v>169</v>
      </c>
      <c r="C334" s="12" t="s">
        <v>114</v>
      </c>
      <c r="D334" s="56">
        <v>130438</v>
      </c>
      <c r="E334" s="76">
        <v>0</v>
      </c>
      <c r="F334" s="56">
        <v>200000</v>
      </c>
      <c r="G334" s="76">
        <v>0</v>
      </c>
      <c r="H334" s="56">
        <v>200000</v>
      </c>
      <c r="I334" s="76">
        <v>0</v>
      </c>
      <c r="J334" s="56">
        <v>189800</v>
      </c>
      <c r="K334" s="76">
        <v>0</v>
      </c>
      <c r="L334" s="56">
        <f>SUM(J334:K334)</f>
        <v>189800</v>
      </c>
    </row>
    <row r="335" spans="1:12" ht="11.1" customHeight="1">
      <c r="A335" s="12"/>
      <c r="B335" s="38"/>
      <c r="C335" s="12"/>
      <c r="D335" s="39"/>
      <c r="E335" s="58"/>
      <c r="F335" s="39"/>
      <c r="G335" s="58"/>
      <c r="H335" s="39"/>
      <c r="I335" s="58"/>
      <c r="J335" s="39"/>
      <c r="K335" s="58"/>
      <c r="L335" s="39"/>
    </row>
    <row r="336" spans="1:12" ht="14.1" customHeight="1">
      <c r="A336" s="12"/>
      <c r="B336" s="1">
        <v>81</v>
      </c>
      <c r="C336" s="12" t="s">
        <v>84</v>
      </c>
      <c r="D336" s="17"/>
      <c r="E336" s="17"/>
      <c r="F336" s="17"/>
      <c r="G336" s="62"/>
      <c r="H336" s="62"/>
      <c r="I336" s="17"/>
      <c r="J336" s="17"/>
      <c r="K336" s="62"/>
      <c r="L336" s="17"/>
    </row>
    <row r="337" spans="1:12" ht="14.1" customHeight="1">
      <c r="A337" s="12"/>
      <c r="B337" s="38" t="s">
        <v>170</v>
      </c>
      <c r="C337" s="12" t="s">
        <v>85</v>
      </c>
      <c r="D337" s="39">
        <v>20801</v>
      </c>
      <c r="E337" s="58">
        <v>0</v>
      </c>
      <c r="F337" s="58">
        <v>0</v>
      </c>
      <c r="G337" s="58">
        <v>0</v>
      </c>
      <c r="H337" s="58">
        <v>0</v>
      </c>
      <c r="I337" s="58">
        <v>0</v>
      </c>
      <c r="J337" s="58">
        <v>0</v>
      </c>
      <c r="K337" s="58">
        <v>0</v>
      </c>
      <c r="L337" s="58">
        <f>SUM(J337:K337)</f>
        <v>0</v>
      </c>
    </row>
    <row r="338" spans="1:12" ht="14.1" customHeight="1">
      <c r="A338" s="29" t="s">
        <v>13</v>
      </c>
      <c r="B338" s="30">
        <v>81</v>
      </c>
      <c r="C338" s="29" t="s">
        <v>84</v>
      </c>
      <c r="D338" s="57">
        <f t="shared" ref="D338:L338" si="123">SUM(D337:D337)</f>
        <v>20801</v>
      </c>
      <c r="E338" s="77">
        <f t="shared" si="123"/>
        <v>0</v>
      </c>
      <c r="F338" s="77">
        <f t="shared" si="123"/>
        <v>0</v>
      </c>
      <c r="G338" s="77">
        <f t="shared" si="123"/>
        <v>0</v>
      </c>
      <c r="H338" s="77">
        <f t="shared" si="123"/>
        <v>0</v>
      </c>
      <c r="I338" s="77">
        <f t="shared" si="123"/>
        <v>0</v>
      </c>
      <c r="J338" s="77">
        <f t="shared" si="123"/>
        <v>0</v>
      </c>
      <c r="K338" s="77">
        <f t="shared" ref="K338" si="124">SUM(K337:K337)</f>
        <v>0</v>
      </c>
      <c r="L338" s="77">
        <f t="shared" si="123"/>
        <v>0</v>
      </c>
    </row>
    <row r="339" spans="1:12" ht="14.1" customHeight="1">
      <c r="A339" s="12" t="s">
        <v>13</v>
      </c>
      <c r="B339" s="47">
        <v>2</v>
      </c>
      <c r="C339" s="12" t="s">
        <v>17</v>
      </c>
      <c r="D339" s="56">
        <f t="shared" ref="D339:L339" si="125">D338+SUM(D334:D334)</f>
        <v>151239</v>
      </c>
      <c r="E339" s="76">
        <f t="shared" si="125"/>
        <v>0</v>
      </c>
      <c r="F339" s="56">
        <f t="shared" si="125"/>
        <v>200000</v>
      </c>
      <c r="G339" s="76">
        <f t="shared" si="125"/>
        <v>0</v>
      </c>
      <c r="H339" s="56">
        <f t="shared" si="125"/>
        <v>200000</v>
      </c>
      <c r="I339" s="76">
        <f t="shared" si="125"/>
        <v>0</v>
      </c>
      <c r="J339" s="56">
        <f t="shared" si="125"/>
        <v>189800</v>
      </c>
      <c r="K339" s="76">
        <f t="shared" si="125"/>
        <v>0</v>
      </c>
      <c r="L339" s="56">
        <f t="shared" si="125"/>
        <v>189800</v>
      </c>
    </row>
    <row r="340" spans="1:12" ht="14.1" customHeight="1">
      <c r="A340" s="12" t="s">
        <v>13</v>
      </c>
      <c r="B340" s="52">
        <v>60.8</v>
      </c>
      <c r="C340" s="33" t="s">
        <v>106</v>
      </c>
      <c r="D340" s="57">
        <f t="shared" ref="D340:L340" si="126">D339</f>
        <v>151239</v>
      </c>
      <c r="E340" s="77">
        <f t="shared" si="126"/>
        <v>0</v>
      </c>
      <c r="F340" s="57">
        <f t="shared" si="126"/>
        <v>200000</v>
      </c>
      <c r="G340" s="77">
        <f t="shared" si="126"/>
        <v>0</v>
      </c>
      <c r="H340" s="57">
        <f t="shared" si="126"/>
        <v>200000</v>
      </c>
      <c r="I340" s="77">
        <f t="shared" si="126"/>
        <v>0</v>
      </c>
      <c r="J340" s="57">
        <f t="shared" si="126"/>
        <v>189800</v>
      </c>
      <c r="K340" s="77">
        <f t="shared" ref="K340" si="127">K339</f>
        <v>0</v>
      </c>
      <c r="L340" s="57">
        <f t="shared" si="126"/>
        <v>189800</v>
      </c>
    </row>
    <row r="341" spans="1:12" ht="14.1" customHeight="1">
      <c r="A341" s="12" t="s">
        <v>13</v>
      </c>
      <c r="B341" s="1">
        <v>60</v>
      </c>
      <c r="C341" s="12" t="s">
        <v>82</v>
      </c>
      <c r="D341" s="57">
        <f t="shared" ref="D341:L341" si="128">D340</f>
        <v>151239</v>
      </c>
      <c r="E341" s="77">
        <f t="shared" si="128"/>
        <v>0</v>
      </c>
      <c r="F341" s="57">
        <f t="shared" si="128"/>
        <v>200000</v>
      </c>
      <c r="G341" s="77">
        <f t="shared" si="128"/>
        <v>0</v>
      </c>
      <c r="H341" s="57">
        <f t="shared" si="128"/>
        <v>200000</v>
      </c>
      <c r="I341" s="77">
        <f t="shared" si="128"/>
        <v>0</v>
      </c>
      <c r="J341" s="57">
        <f t="shared" si="128"/>
        <v>189800</v>
      </c>
      <c r="K341" s="77">
        <f t="shared" ref="K341" si="129">K340</f>
        <v>0</v>
      </c>
      <c r="L341" s="57">
        <f t="shared" si="128"/>
        <v>189800</v>
      </c>
    </row>
    <row r="342" spans="1:12" ht="14.1" customHeight="1">
      <c r="A342" s="29" t="s">
        <v>13</v>
      </c>
      <c r="B342" s="72">
        <v>2435</v>
      </c>
      <c r="C342" s="45" t="s">
        <v>3</v>
      </c>
      <c r="D342" s="56">
        <f t="shared" ref="D342:L342" si="130">D340+D331</f>
        <v>151239</v>
      </c>
      <c r="E342" s="76">
        <f t="shared" si="130"/>
        <v>0</v>
      </c>
      <c r="F342" s="56">
        <f t="shared" si="130"/>
        <v>230000</v>
      </c>
      <c r="G342" s="76">
        <f t="shared" si="130"/>
        <v>0</v>
      </c>
      <c r="H342" s="56">
        <f t="shared" si="130"/>
        <v>230000</v>
      </c>
      <c r="I342" s="76">
        <f t="shared" si="130"/>
        <v>0</v>
      </c>
      <c r="J342" s="56">
        <f t="shared" si="130"/>
        <v>219800</v>
      </c>
      <c r="K342" s="76">
        <f t="shared" si="130"/>
        <v>0</v>
      </c>
      <c r="L342" s="56">
        <f t="shared" si="130"/>
        <v>219800</v>
      </c>
    </row>
    <row r="343" spans="1:12" ht="14.1" customHeight="1">
      <c r="A343" s="53" t="s">
        <v>13</v>
      </c>
      <c r="B343" s="54"/>
      <c r="C343" s="55" t="s">
        <v>14</v>
      </c>
      <c r="D343" s="57">
        <f t="shared" ref="D343:L343" si="131">D282+D342+D324</f>
        <v>246702</v>
      </c>
      <c r="E343" s="57">
        <f t="shared" si="131"/>
        <v>192610</v>
      </c>
      <c r="F343" s="57">
        <f t="shared" si="131"/>
        <v>431335</v>
      </c>
      <c r="G343" s="57">
        <f t="shared" si="131"/>
        <v>218437</v>
      </c>
      <c r="H343" s="57">
        <f t="shared" si="131"/>
        <v>481034</v>
      </c>
      <c r="I343" s="57">
        <f t="shared" si="131"/>
        <v>219237</v>
      </c>
      <c r="J343" s="57">
        <f t="shared" si="131"/>
        <v>481080</v>
      </c>
      <c r="K343" s="57">
        <f t="shared" si="131"/>
        <v>273252</v>
      </c>
      <c r="L343" s="57">
        <f t="shared" si="131"/>
        <v>754332</v>
      </c>
    </row>
    <row r="344" spans="1:12">
      <c r="A344" s="12"/>
      <c r="B344" s="1"/>
      <c r="C344" s="33"/>
      <c r="D344" s="17"/>
      <c r="E344" s="17"/>
      <c r="F344" s="17"/>
      <c r="G344" s="62"/>
      <c r="H344" s="62"/>
      <c r="I344" s="17"/>
      <c r="J344" s="17"/>
      <c r="K344" s="62"/>
      <c r="L344" s="17"/>
    </row>
    <row r="345" spans="1:12">
      <c r="A345" s="12"/>
      <c r="B345" s="1"/>
      <c r="C345" s="33" t="s">
        <v>86</v>
      </c>
      <c r="D345" s="17"/>
      <c r="E345" s="17"/>
      <c r="F345" s="17"/>
      <c r="G345" s="62"/>
      <c r="H345" s="62"/>
      <c r="I345" s="17"/>
      <c r="J345" s="17"/>
      <c r="K345" s="62"/>
      <c r="L345" s="17"/>
    </row>
    <row r="346" spans="1:12">
      <c r="A346" s="12" t="s">
        <v>15</v>
      </c>
      <c r="B346" s="42">
        <v>4401</v>
      </c>
      <c r="C346" s="33" t="s">
        <v>4</v>
      </c>
      <c r="D346" s="17"/>
      <c r="E346" s="17"/>
      <c r="F346" s="17"/>
      <c r="G346" s="62"/>
      <c r="H346" s="62"/>
      <c r="I346" s="17"/>
      <c r="J346" s="17"/>
      <c r="K346" s="62"/>
      <c r="L346" s="17"/>
    </row>
    <row r="347" spans="1:12">
      <c r="A347" s="12"/>
      <c r="B347" s="51">
        <v>0.104</v>
      </c>
      <c r="C347" s="33" t="s">
        <v>53</v>
      </c>
      <c r="D347" s="17"/>
      <c r="E347" s="17"/>
      <c r="F347" s="17"/>
      <c r="G347" s="62"/>
      <c r="H347" s="62"/>
      <c r="I347" s="17"/>
      <c r="J347" s="17"/>
      <c r="K347" s="62"/>
      <c r="L347" s="17"/>
    </row>
    <row r="348" spans="1:12">
      <c r="A348" s="12"/>
      <c r="B348" s="37">
        <v>1</v>
      </c>
      <c r="C348" s="12" t="s">
        <v>17</v>
      </c>
      <c r="D348" s="17"/>
      <c r="E348" s="17"/>
      <c r="F348" s="17"/>
      <c r="G348" s="62"/>
      <c r="H348" s="62"/>
      <c r="I348" s="17"/>
      <c r="J348" s="17"/>
      <c r="K348" s="62"/>
      <c r="L348" s="17"/>
    </row>
    <row r="349" spans="1:12">
      <c r="A349" s="12"/>
      <c r="B349" s="37">
        <v>44</v>
      </c>
      <c r="C349" s="12" t="s">
        <v>18</v>
      </c>
      <c r="D349" s="17"/>
      <c r="E349" s="17"/>
      <c r="F349" s="17"/>
      <c r="G349" s="62"/>
      <c r="H349" s="62"/>
      <c r="I349" s="17"/>
      <c r="J349" s="17"/>
      <c r="K349" s="62"/>
      <c r="L349" s="17"/>
    </row>
    <row r="350" spans="1:12">
      <c r="A350" s="12"/>
      <c r="B350" s="88" t="s">
        <v>87</v>
      </c>
      <c r="C350" s="12" t="s">
        <v>88</v>
      </c>
      <c r="D350" s="39">
        <v>3196</v>
      </c>
      <c r="E350" s="58">
        <v>0</v>
      </c>
      <c r="F350" s="39">
        <v>2865</v>
      </c>
      <c r="G350" s="58">
        <v>0</v>
      </c>
      <c r="H350" s="39">
        <v>2865</v>
      </c>
      <c r="I350" s="58">
        <v>0</v>
      </c>
      <c r="J350" s="58">
        <v>0</v>
      </c>
      <c r="K350" s="58">
        <v>0</v>
      </c>
      <c r="L350" s="58">
        <f>SUM(J350:K350)</f>
        <v>0</v>
      </c>
    </row>
    <row r="351" spans="1:12">
      <c r="A351" s="12"/>
      <c r="B351" s="88" t="s">
        <v>127</v>
      </c>
      <c r="C351" s="12" t="s">
        <v>128</v>
      </c>
      <c r="D351" s="39">
        <v>699</v>
      </c>
      <c r="E351" s="58">
        <v>0</v>
      </c>
      <c r="F351" s="39">
        <v>1500</v>
      </c>
      <c r="G351" s="58">
        <v>0</v>
      </c>
      <c r="H351" s="39">
        <v>1500</v>
      </c>
      <c r="I351" s="58">
        <v>0</v>
      </c>
      <c r="J351" s="58">
        <v>0</v>
      </c>
      <c r="K351" s="58">
        <v>0</v>
      </c>
      <c r="L351" s="58">
        <f>SUM(J351:K351)</f>
        <v>0</v>
      </c>
    </row>
    <row r="352" spans="1:12">
      <c r="A352" s="12"/>
      <c r="B352" s="88" t="s">
        <v>135</v>
      </c>
      <c r="C352" s="13" t="s">
        <v>134</v>
      </c>
      <c r="D352" s="39">
        <v>10378</v>
      </c>
      <c r="E352" s="58">
        <v>0</v>
      </c>
      <c r="F352" s="39">
        <v>18000</v>
      </c>
      <c r="G352" s="58">
        <v>0</v>
      </c>
      <c r="H352" s="39">
        <v>18000</v>
      </c>
      <c r="I352" s="58">
        <v>0</v>
      </c>
      <c r="J352" s="39">
        <v>18000</v>
      </c>
      <c r="K352" s="58">
        <v>0</v>
      </c>
      <c r="L352" s="39">
        <f>SUM(J352:K352)</f>
        <v>18000</v>
      </c>
    </row>
    <row r="353" spans="1:12">
      <c r="A353" s="12" t="s">
        <v>13</v>
      </c>
      <c r="B353" s="37">
        <v>1</v>
      </c>
      <c r="C353" s="12" t="s">
        <v>17</v>
      </c>
      <c r="D353" s="57">
        <f t="shared" ref="D353:I353" si="132">SUM(D350:D352)</f>
        <v>14273</v>
      </c>
      <c r="E353" s="77">
        <f t="shared" si="132"/>
        <v>0</v>
      </c>
      <c r="F353" s="57">
        <f t="shared" si="132"/>
        <v>22365</v>
      </c>
      <c r="G353" s="77">
        <f t="shared" si="132"/>
        <v>0</v>
      </c>
      <c r="H353" s="57">
        <f t="shared" si="132"/>
        <v>22365</v>
      </c>
      <c r="I353" s="77">
        <f t="shared" si="132"/>
        <v>0</v>
      </c>
      <c r="J353" s="57">
        <f t="shared" ref="J353:L353" si="133">SUM(J350:J352)</f>
        <v>18000</v>
      </c>
      <c r="K353" s="77">
        <f t="shared" si="133"/>
        <v>0</v>
      </c>
      <c r="L353" s="57">
        <f t="shared" si="133"/>
        <v>18000</v>
      </c>
    </row>
    <row r="354" spans="1:12">
      <c r="A354" s="12" t="s">
        <v>13</v>
      </c>
      <c r="B354" s="51">
        <v>0.104</v>
      </c>
      <c r="C354" s="33" t="s">
        <v>53</v>
      </c>
      <c r="D354" s="57">
        <f t="shared" ref="D354:L355" si="134">D353</f>
        <v>14273</v>
      </c>
      <c r="E354" s="77">
        <f t="shared" si="134"/>
        <v>0</v>
      </c>
      <c r="F354" s="57">
        <f t="shared" si="134"/>
        <v>22365</v>
      </c>
      <c r="G354" s="77">
        <f t="shared" si="134"/>
        <v>0</v>
      </c>
      <c r="H354" s="57">
        <f t="shared" si="134"/>
        <v>22365</v>
      </c>
      <c r="I354" s="77">
        <f t="shared" si="134"/>
        <v>0</v>
      </c>
      <c r="J354" s="57">
        <f t="shared" si="134"/>
        <v>18000</v>
      </c>
      <c r="K354" s="77">
        <f t="shared" ref="K354" si="135">K353</f>
        <v>0</v>
      </c>
      <c r="L354" s="57">
        <f t="shared" si="134"/>
        <v>18000</v>
      </c>
    </row>
    <row r="355" spans="1:12">
      <c r="A355" s="12" t="s">
        <v>13</v>
      </c>
      <c r="B355" s="42">
        <v>4401</v>
      </c>
      <c r="C355" s="33" t="s">
        <v>4</v>
      </c>
      <c r="D355" s="57">
        <f t="shared" si="134"/>
        <v>14273</v>
      </c>
      <c r="E355" s="77">
        <f t="shared" si="134"/>
        <v>0</v>
      </c>
      <c r="F355" s="57">
        <f t="shared" si="134"/>
        <v>22365</v>
      </c>
      <c r="G355" s="77">
        <f t="shared" si="134"/>
        <v>0</v>
      </c>
      <c r="H355" s="57">
        <f t="shared" si="134"/>
        <v>22365</v>
      </c>
      <c r="I355" s="77">
        <f t="shared" si="134"/>
        <v>0</v>
      </c>
      <c r="J355" s="57">
        <f t="shared" si="134"/>
        <v>18000</v>
      </c>
      <c r="K355" s="77">
        <f t="shared" ref="K355" si="136">K354</f>
        <v>0</v>
      </c>
      <c r="L355" s="57">
        <f t="shared" si="134"/>
        <v>18000</v>
      </c>
    </row>
    <row r="356" spans="1:12">
      <c r="A356" s="12"/>
      <c r="B356" s="42"/>
      <c r="C356" s="33"/>
      <c r="D356" s="17"/>
      <c r="E356" s="39"/>
      <c r="F356" s="39"/>
      <c r="G356" s="64"/>
      <c r="H356" s="62"/>
      <c r="I356" s="39"/>
      <c r="J356" s="39"/>
      <c r="K356" s="64"/>
      <c r="L356" s="39"/>
    </row>
    <row r="357" spans="1:12" ht="25.5">
      <c r="A357" s="12" t="s">
        <v>15</v>
      </c>
      <c r="B357" s="42">
        <v>4408</v>
      </c>
      <c r="C357" s="33" t="s">
        <v>113</v>
      </c>
      <c r="D357" s="17"/>
      <c r="E357" s="17"/>
      <c r="F357" s="17"/>
      <c r="G357" s="62"/>
      <c r="H357" s="62"/>
      <c r="I357" s="17"/>
      <c r="J357" s="17"/>
      <c r="K357" s="62"/>
      <c r="L357" s="17"/>
    </row>
    <row r="358" spans="1:12">
      <c r="A358" s="12"/>
      <c r="B358" s="37">
        <v>2</v>
      </c>
      <c r="C358" s="12" t="s">
        <v>89</v>
      </c>
      <c r="D358" s="17"/>
      <c r="E358" s="17"/>
      <c r="F358" s="17"/>
      <c r="G358" s="62"/>
      <c r="H358" s="62"/>
      <c r="I358" s="17"/>
      <c r="J358" s="17"/>
      <c r="K358" s="62"/>
      <c r="L358" s="17"/>
    </row>
    <row r="359" spans="1:12">
      <c r="A359" s="12"/>
      <c r="B359" s="51">
        <v>2.101</v>
      </c>
      <c r="C359" s="33" t="s">
        <v>90</v>
      </c>
      <c r="D359" s="17"/>
      <c r="E359" s="17"/>
      <c r="F359" s="17"/>
      <c r="G359" s="62"/>
      <c r="H359" s="62"/>
      <c r="I359" s="17"/>
      <c r="J359" s="17"/>
      <c r="K359" s="62"/>
      <c r="L359" s="17"/>
    </row>
    <row r="360" spans="1:12">
      <c r="A360" s="12"/>
      <c r="B360" s="37">
        <v>4</v>
      </c>
      <c r="C360" s="12" t="s">
        <v>136</v>
      </c>
      <c r="D360" s="71"/>
      <c r="E360" s="71"/>
      <c r="F360" s="39"/>
      <c r="G360" s="71"/>
      <c r="H360" s="39"/>
      <c r="I360" s="71"/>
      <c r="J360" s="39"/>
      <c r="K360" s="71"/>
      <c r="L360" s="39"/>
    </row>
    <row r="361" spans="1:12" ht="25.5">
      <c r="A361" s="12"/>
      <c r="B361" s="37" t="s">
        <v>138</v>
      </c>
      <c r="C361" s="12" t="s">
        <v>104</v>
      </c>
      <c r="D361" s="76">
        <v>0</v>
      </c>
      <c r="E361" s="76">
        <v>0</v>
      </c>
      <c r="F361" s="56">
        <v>7410</v>
      </c>
      <c r="G361" s="76">
        <v>0</v>
      </c>
      <c r="H361" s="56">
        <v>7410</v>
      </c>
      <c r="I361" s="76">
        <v>0</v>
      </c>
      <c r="J361" s="76">
        <v>0</v>
      </c>
      <c r="K361" s="76">
        <v>0</v>
      </c>
      <c r="L361" s="76">
        <f>SUM(J361:K361)</f>
        <v>0</v>
      </c>
    </row>
    <row r="362" spans="1:12">
      <c r="A362" s="12" t="s">
        <v>13</v>
      </c>
      <c r="B362" s="37">
        <v>4</v>
      </c>
      <c r="C362" s="12" t="s">
        <v>136</v>
      </c>
      <c r="D362" s="76">
        <f t="shared" ref="D362:I362" si="137">SUM(D361)</f>
        <v>0</v>
      </c>
      <c r="E362" s="76">
        <f t="shared" si="137"/>
        <v>0</v>
      </c>
      <c r="F362" s="56">
        <f t="shared" si="137"/>
        <v>7410</v>
      </c>
      <c r="G362" s="76">
        <f t="shared" si="137"/>
        <v>0</v>
      </c>
      <c r="H362" s="56">
        <f t="shared" si="137"/>
        <v>7410</v>
      </c>
      <c r="I362" s="76">
        <f t="shared" si="137"/>
        <v>0</v>
      </c>
      <c r="J362" s="76">
        <f t="shared" ref="J362:L362" si="138">SUM(J361)</f>
        <v>0</v>
      </c>
      <c r="K362" s="76">
        <f t="shared" ref="K362" si="139">SUM(K361)</f>
        <v>0</v>
      </c>
      <c r="L362" s="76">
        <f t="shared" si="138"/>
        <v>0</v>
      </c>
    </row>
    <row r="363" spans="1:12">
      <c r="A363" s="12" t="s">
        <v>13</v>
      </c>
      <c r="B363" s="51">
        <v>2.101</v>
      </c>
      <c r="C363" s="33" t="s">
        <v>90</v>
      </c>
      <c r="D363" s="76">
        <f t="shared" ref="D363:L363" si="140">D362</f>
        <v>0</v>
      </c>
      <c r="E363" s="76">
        <f t="shared" si="140"/>
        <v>0</v>
      </c>
      <c r="F363" s="56">
        <f t="shared" si="140"/>
        <v>7410</v>
      </c>
      <c r="G363" s="76">
        <f t="shared" si="140"/>
        <v>0</v>
      </c>
      <c r="H363" s="56">
        <f t="shared" si="140"/>
        <v>7410</v>
      </c>
      <c r="I363" s="76">
        <f t="shared" si="140"/>
        <v>0</v>
      </c>
      <c r="J363" s="76">
        <f t="shared" si="140"/>
        <v>0</v>
      </c>
      <c r="K363" s="76">
        <f t="shared" si="140"/>
        <v>0</v>
      </c>
      <c r="L363" s="76">
        <f t="shared" si="140"/>
        <v>0</v>
      </c>
    </row>
    <row r="364" spans="1:12">
      <c r="A364" s="12" t="s">
        <v>13</v>
      </c>
      <c r="B364" s="37">
        <v>2</v>
      </c>
      <c r="C364" s="12" t="s">
        <v>89</v>
      </c>
      <c r="D364" s="77">
        <f t="shared" ref="D364:L364" si="141">D363</f>
        <v>0</v>
      </c>
      <c r="E364" s="77">
        <f t="shared" si="141"/>
        <v>0</v>
      </c>
      <c r="F364" s="57">
        <f t="shared" si="141"/>
        <v>7410</v>
      </c>
      <c r="G364" s="77">
        <f t="shared" si="141"/>
        <v>0</v>
      </c>
      <c r="H364" s="57">
        <f t="shared" si="141"/>
        <v>7410</v>
      </c>
      <c r="I364" s="77">
        <f t="shared" si="141"/>
        <v>0</v>
      </c>
      <c r="J364" s="77">
        <f t="shared" si="141"/>
        <v>0</v>
      </c>
      <c r="K364" s="77">
        <f t="shared" ref="K364" si="142">K363</f>
        <v>0</v>
      </c>
      <c r="L364" s="77">
        <f t="shared" si="141"/>
        <v>0</v>
      </c>
    </row>
    <row r="365" spans="1:12" ht="25.5">
      <c r="A365" s="12" t="s">
        <v>13</v>
      </c>
      <c r="B365" s="42">
        <v>4408</v>
      </c>
      <c r="C365" s="33" t="s">
        <v>113</v>
      </c>
      <c r="D365" s="76">
        <f t="shared" ref="D365:L365" si="143">D364</f>
        <v>0</v>
      </c>
      <c r="E365" s="76">
        <f t="shared" si="143"/>
        <v>0</v>
      </c>
      <c r="F365" s="56">
        <f t="shared" si="143"/>
        <v>7410</v>
      </c>
      <c r="G365" s="76">
        <f t="shared" si="143"/>
        <v>0</v>
      </c>
      <c r="H365" s="56">
        <f t="shared" si="143"/>
        <v>7410</v>
      </c>
      <c r="I365" s="76">
        <f t="shared" si="143"/>
        <v>0</v>
      </c>
      <c r="J365" s="76">
        <f t="shared" si="143"/>
        <v>0</v>
      </c>
      <c r="K365" s="76">
        <f t="shared" ref="K365" si="144">K364</f>
        <v>0</v>
      </c>
      <c r="L365" s="76">
        <f t="shared" si="143"/>
        <v>0</v>
      </c>
    </row>
    <row r="366" spans="1:12">
      <c r="A366" s="53" t="s">
        <v>13</v>
      </c>
      <c r="B366" s="54"/>
      <c r="C366" s="55" t="s">
        <v>86</v>
      </c>
      <c r="D366" s="39">
        <f t="shared" ref="D366:L366" si="145">D355+D365</f>
        <v>14273</v>
      </c>
      <c r="E366" s="58">
        <f t="shared" si="145"/>
        <v>0</v>
      </c>
      <c r="F366" s="39">
        <f t="shared" si="145"/>
        <v>29775</v>
      </c>
      <c r="G366" s="58">
        <f t="shared" si="145"/>
        <v>0</v>
      </c>
      <c r="H366" s="39">
        <f t="shared" si="145"/>
        <v>29775</v>
      </c>
      <c r="I366" s="58">
        <f t="shared" si="145"/>
        <v>0</v>
      </c>
      <c r="J366" s="39">
        <f t="shared" si="145"/>
        <v>18000</v>
      </c>
      <c r="K366" s="58">
        <f t="shared" si="145"/>
        <v>0</v>
      </c>
      <c r="L366" s="39">
        <f t="shared" si="145"/>
        <v>18000</v>
      </c>
    </row>
    <row r="367" spans="1:12">
      <c r="A367" s="29" t="s">
        <v>13</v>
      </c>
      <c r="B367" s="30"/>
      <c r="C367" s="45" t="s">
        <v>6</v>
      </c>
      <c r="D367" s="59">
        <f t="shared" ref="D367:L367" si="146">D366+D343</f>
        <v>260975</v>
      </c>
      <c r="E367" s="59">
        <f t="shared" si="146"/>
        <v>192610</v>
      </c>
      <c r="F367" s="59">
        <f t="shared" si="146"/>
        <v>461110</v>
      </c>
      <c r="G367" s="59">
        <f t="shared" si="146"/>
        <v>218437</v>
      </c>
      <c r="H367" s="59">
        <f t="shared" si="146"/>
        <v>510809</v>
      </c>
      <c r="I367" s="59">
        <f t="shared" si="146"/>
        <v>219237</v>
      </c>
      <c r="J367" s="57">
        <f t="shared" si="146"/>
        <v>499080</v>
      </c>
      <c r="K367" s="59">
        <f t="shared" si="146"/>
        <v>273252</v>
      </c>
      <c r="L367" s="59">
        <f t="shared" si="146"/>
        <v>772332</v>
      </c>
    </row>
    <row r="368" spans="1:12" ht="12.75" customHeight="1">
      <c r="A368" s="12"/>
      <c r="B368" s="1"/>
      <c r="C368" s="69"/>
      <c r="D368" s="60"/>
      <c r="E368" s="60"/>
      <c r="F368" s="60"/>
      <c r="G368" s="60"/>
      <c r="H368" s="4"/>
      <c r="I368" s="4"/>
      <c r="J368" s="4"/>
      <c r="K368" s="60"/>
      <c r="L368" s="4"/>
    </row>
    <row r="370" spans="3:3" ht="28.5" customHeight="1">
      <c r="C370" s="74"/>
    </row>
    <row r="372" spans="3:3" ht="36.6" customHeight="1">
      <c r="C372" s="74"/>
    </row>
    <row r="374" spans="3:3">
      <c r="C374" s="74"/>
    </row>
    <row r="376" spans="3:3">
      <c r="C376" s="74"/>
    </row>
    <row r="377" spans="3:3">
      <c r="C377" s="10"/>
    </row>
    <row r="379" spans="3:3">
      <c r="C379" s="74"/>
    </row>
  </sheetData>
  <autoFilter ref="A19:L368"/>
  <customSheetViews>
    <customSheetView guid="{9F78B5A8-3734-4B3A-B983-D77210D9CF3A}" showAutoFilter="1" showRuler="0">
      <selection activeCell="M337" sqref="M33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696C36C-B04F-4EC7-8D98-CAB0ECD67E1B}" printArea="1" showAutoFilter="1" hiddenRows="1" topLeftCell="D10">
      <selection activeCell="Q184" sqref="Q18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5B5A34A-8DB6-4ACF-8A68-12B713FB009F}" showAutoFilter="1" hiddenRows="1" showRuler="0">
      <selection activeCell="G13" sqref="G13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9D66C3F-CEA6-411B-84FD-B5529291B20A}" showPageBreaks="1" printArea="1" showAutoFilter="1" hiddenRows="1" view="pageBreakPreview" topLeftCell="I1">
      <selection activeCell="Q10" sqref="Q1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53E5991-D6D8-4CAE-B4BC-940BDEA5DDD8}" printArea="1" showAutoFilter="1" showRuler="0" topLeftCell="A329">
      <selection activeCell="M344" sqref="M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E3727A6-DA2F-4D46-8AA0-0235ACDE6AFB}" showAutoFilter="1">
      <selection activeCell="N344" sqref="N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70C513C-E676-47CF-B612-167A15FE912E}" showPageBreaks="1" printArea="1" showAutoFilter="1" hiddenRows="1" showRuler="0" topLeftCell="A247">
      <selection activeCell="E260" sqref="E26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7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FA347F0-C6A1-4A1F-BA38-B37FC71D710E}" showPageBreaks="1" printArea="1" showAutoFilter="1" hiddenRows="1" view="pageBreakPreview" topLeftCell="A140">
      <selection activeCell="O147" sqref="O14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8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F1215AA8-B223-4341-85DA-07CDA54E4815}" showPageBreaks="1" printArea="1" showAutoFilter="1" hiddenRows="1" topLeftCell="A204">
      <selection activeCell="N321" sqref="N321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9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8">
    <mergeCell ref="D17:E17"/>
    <mergeCell ref="J16:L16"/>
    <mergeCell ref="F17:G17"/>
    <mergeCell ref="D16:E16"/>
    <mergeCell ref="F16:G16"/>
    <mergeCell ref="H16:I16"/>
    <mergeCell ref="J17:L17"/>
    <mergeCell ref="H17:I17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tToHeight="15" orientation="landscape" blackAndWhite="1" useFirstPageNumber="1" r:id="rId10"/>
  <headerFooter alignWithMargins="0">
    <oddHeader xml:space="preserve">&amp;C   </oddHeader>
    <oddFooter>&amp;C&amp;"Times New Roman,Bold"   Vol-I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</vt:lpstr>
      <vt:lpstr>'Dem1'!agriculture</vt:lpstr>
      <vt:lpstr>'Dem1'!ch</vt:lpstr>
      <vt:lpstr>'Dem1'!chCap</vt:lpstr>
      <vt:lpstr>'Dem1'!fswCap</vt:lpstr>
      <vt:lpstr>'Dem1'!np</vt:lpstr>
      <vt:lpstr>'Dem1'!oap</vt:lpstr>
      <vt:lpstr>'Dem1'!Print_Area</vt:lpstr>
      <vt:lpstr>'Dem1'!Print_Titles</vt:lpstr>
      <vt:lpstr>'Dem1'!swc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2015-07-29T05:14:46Z</cp:lastPrinted>
  <dcterms:created xsi:type="dcterms:W3CDTF">2004-06-02T16:03:32Z</dcterms:created>
  <dcterms:modified xsi:type="dcterms:W3CDTF">2015-07-29T05:14:52Z</dcterms:modified>
</cp:coreProperties>
</file>