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2055" yWindow="-135" windowWidth="7245" windowHeight="8100"/>
  </bookViews>
  <sheets>
    <sheet name="dem10" sheetId="4" r:id="rId1"/>
  </sheets>
  <externalReferences>
    <externalReference r:id="rId2"/>
  </externalReferences>
  <definedNames>
    <definedName name="__123Graph_D" localSheetId="0" hidden="1">[1]DEMAND18!#REF!</definedName>
    <definedName name="_xlnm._FilterDatabase" localSheetId="0" hidden="1">'dem10'!$A$27:$AF$512</definedName>
    <definedName name="_rec1" localSheetId="0">'dem10'!#REF!</definedName>
    <definedName name="_rec2" localSheetId="0">'dem10'!#REF!</definedName>
    <definedName name="_Regression_Int" localSheetId="0" hidden="1">1</definedName>
    <definedName name="cess" localSheetId="0">'dem10'!$D$93:$L$93</definedName>
    <definedName name="debt" localSheetId="0">'dem10'!$D$431:$L$431</definedName>
    <definedName name="debt1" localSheetId="0">'dem10'!$D$488:$L$488</definedName>
    <definedName name="financecharged" localSheetId="0">'dem10'!$E$21:$G$21</definedName>
    <definedName name="financevoted" localSheetId="0">'dem10'!$E$22:$G$22</definedName>
    <definedName name="interest" localSheetId="0">'dem10'!$D$219:$L$219</definedName>
    <definedName name="it" localSheetId="0">'dem10'!$D$45:$L$45</definedName>
    <definedName name="loans" localSheetId="0">'dem10'!$D$502:$L$502</definedName>
    <definedName name="lotteries" localSheetId="0">'dem10'!$L$346</definedName>
    <definedName name="lottery" localSheetId="0">'dem10'!A1</definedName>
    <definedName name="lottery1" localSheetId="0">'dem10'!A1</definedName>
    <definedName name="lottery2" localSheetId="0">'dem10'!$K$345</definedName>
    <definedName name="mgs" localSheetId="0">'dem10'!$D$360:$L$360</definedName>
    <definedName name="np" localSheetId="0">'dem10'!$K$506</definedName>
    <definedName name="oas" localSheetId="0">'dem10'!#REF!</definedName>
    <definedName name="pao" localSheetId="0">'dem10'!$D$306:$L$306</definedName>
    <definedName name="penrec" localSheetId="0">'dem10'!$D$511:$L$511</definedName>
    <definedName name="pension" localSheetId="0">'dem10'!$D$335:$L$335</definedName>
    <definedName name="_xlnm.Print_Area" localSheetId="0">'dem10'!$A$1:$L$512</definedName>
    <definedName name="_xlnm.Print_Titles" localSheetId="0">'dem10'!$24:$27</definedName>
    <definedName name="recPAO" localSheetId="0">'dem10'!#REF!</definedName>
    <definedName name="recST" localSheetId="0">'dem10'!#REF!</definedName>
    <definedName name="revise" localSheetId="0">'dem10'!$D$528:$I$528</definedName>
    <definedName name="sgs" localSheetId="0">'dem10'!$D$230:$L$230</definedName>
    <definedName name="sgsrec" localSheetId="0">'dem10'!#REF!</definedName>
    <definedName name="sinking" localSheetId="0">'dem10'!$D$101:$L$101</definedName>
    <definedName name="social" localSheetId="0">'dem10'!$D$376:$L$376</definedName>
    <definedName name="SocialSecurity" localSheetId="0">'dem10'!$D$376:$L$376</definedName>
    <definedName name="st" localSheetId="0">'dem10'!$D$87:$L$87</definedName>
    <definedName name="stamps" localSheetId="0">'dem10'!$D$59:$L$59</definedName>
    <definedName name="strec" localSheetId="0">'dem10'!#REF!</definedName>
    <definedName name="summary" localSheetId="0">'dem10'!$D$521:$I$521</definedName>
    <definedName name="taarec" localSheetId="0">'dem10'!#REF!</definedName>
    <definedName name="Treasuryrec" localSheetId="0">'dem10'!#REF!</definedName>
    <definedName name="Z_239EE218_578E_4317_BEED_14D5D7089E27_.wvu.FilterData" localSheetId="0" hidden="1">'dem10'!$A$1:$L$529</definedName>
    <definedName name="Z_239EE218_578E_4317_BEED_14D5D7089E27_.wvu.PrintArea" localSheetId="0" hidden="1">'dem10'!$A$1:$L$516</definedName>
    <definedName name="Z_239EE218_578E_4317_BEED_14D5D7089E27_.wvu.PrintTitles" localSheetId="0" hidden="1">'dem10'!$24:$27</definedName>
    <definedName name="Z_302A3EA3_AE96_11D5_A646_0050BA3D7AFD_.wvu.FilterData" localSheetId="0" hidden="1">'dem10'!$A$1:$L$529</definedName>
    <definedName name="Z_302A3EA3_AE96_11D5_A646_0050BA3D7AFD_.wvu.PrintArea" localSheetId="0" hidden="1">'dem10'!$A$1:$L$516</definedName>
    <definedName name="Z_302A3EA3_AE96_11D5_A646_0050BA3D7AFD_.wvu.PrintTitles" localSheetId="0" hidden="1">'dem10'!$24:$27</definedName>
    <definedName name="Z_36DBA021_0ECB_11D4_8064_004005726899_.wvu.PrintTitles" localSheetId="0" hidden="1">'dem10'!$24:$27</definedName>
    <definedName name="Z_93EBE921_AE91_11D5_8685_004005726899_.wvu.PrintArea" localSheetId="0" hidden="1">'dem10'!$A$1:$L$508</definedName>
    <definedName name="Z_93EBE921_AE91_11D5_8685_004005726899_.wvu.PrintTitles" localSheetId="0" hidden="1">'dem10'!$24:$27</definedName>
    <definedName name="Z_94DA79C1_0FDE_11D5_9579_000021DAEEA2_.wvu.PrintArea" localSheetId="0" hidden="1">'dem10'!$A$1:$L$508</definedName>
    <definedName name="Z_94DA79C1_0FDE_11D5_9579_000021DAEEA2_.wvu.PrintTitles" localSheetId="0" hidden="1">'dem10'!$24:$27</definedName>
    <definedName name="Z_C868F8C3_16D7_11D5_A68D_81D6213F5331_.wvu.PrintTitles" localSheetId="0" hidden="1">'dem10'!$24:$27</definedName>
    <definedName name="Z_E5DF37BD_125C_11D5_8DC4_D0F5D88B3549_.wvu.PrintArea" localSheetId="0" hidden="1">'dem10'!$A$1:$L$508</definedName>
    <definedName name="Z_E5DF37BD_125C_11D5_8DC4_D0F5D88B3549_.wvu.PrintTitles" localSheetId="0" hidden="1">'dem10'!$24:$27</definedName>
    <definedName name="Z_F8ADACC1_164E_11D6_B603_000021DAEEA2_.wvu.PrintArea" localSheetId="0" hidden="1">'dem10'!$A$1:$L$508</definedName>
    <definedName name="Z_F8ADACC1_164E_11D6_B603_000021DAEEA2_.wvu.PrintTitles" localSheetId="0" hidden="1">'dem10'!$24:$27</definedName>
  </definedNames>
  <calcPr calcId="125725"/>
</workbook>
</file>

<file path=xl/calcChain.xml><?xml version="1.0" encoding="utf-8"?>
<calcChain xmlns="http://schemas.openxmlformats.org/spreadsheetml/2006/main">
  <c r="L499" i="4"/>
  <c r="L493"/>
  <c r="L485"/>
  <c r="L477"/>
  <c r="L471"/>
  <c r="L467"/>
  <c r="L461"/>
  <c r="L457"/>
  <c r="L449"/>
  <c r="L445"/>
  <c r="L444"/>
  <c r="L437"/>
  <c r="L429"/>
  <c r="L423"/>
  <c r="L419"/>
  <c r="L414"/>
  <c r="L409"/>
  <c r="L403"/>
  <c r="L397"/>
  <c r="L391"/>
  <c r="L385"/>
  <c r="L372"/>
  <c r="L366"/>
  <c r="L354"/>
  <c r="L349"/>
  <c r="L344"/>
  <c r="L343"/>
  <c r="L342"/>
  <c r="L341"/>
  <c r="L340"/>
  <c r="L332"/>
  <c r="L324"/>
  <c r="L302"/>
  <c r="L297"/>
  <c r="L293"/>
  <c r="L289"/>
  <c r="L283"/>
  <c r="L282"/>
  <c r="L281"/>
  <c r="L277"/>
  <c r="L276"/>
  <c r="L275"/>
  <c r="L271"/>
  <c r="L270"/>
  <c r="L269"/>
  <c r="L265"/>
  <c r="L264"/>
  <c r="L263"/>
  <c r="L259"/>
  <c r="L258"/>
  <c r="L257"/>
  <c r="L249"/>
  <c r="L248"/>
  <c r="L242"/>
  <c r="L238"/>
  <c r="L237"/>
  <c r="L236"/>
  <c r="L226"/>
  <c r="L225"/>
  <c r="L224"/>
  <c r="L216"/>
  <c r="L210"/>
  <c r="L204"/>
  <c r="L200"/>
  <c r="L196"/>
  <c r="L192"/>
  <c r="L188"/>
  <c r="L182"/>
  <c r="L176"/>
  <c r="L169"/>
  <c r="L168"/>
  <c r="L167"/>
  <c r="L160"/>
  <c r="L154"/>
  <c r="L148"/>
  <c r="L140"/>
  <c r="L136"/>
  <c r="L132"/>
  <c r="L128"/>
  <c r="L124"/>
  <c r="L120"/>
  <c r="L116"/>
  <c r="L111"/>
  <c r="L107"/>
  <c r="L106"/>
  <c r="L98"/>
  <c r="L91"/>
  <c r="L84"/>
  <c r="L79"/>
  <c r="L75"/>
  <c r="L74"/>
  <c r="L73"/>
  <c r="L72"/>
  <c r="L68"/>
  <c r="L67"/>
  <c r="L66"/>
  <c r="L65"/>
  <c r="L64"/>
  <c r="L56"/>
  <c r="L50"/>
  <c r="L42"/>
  <c r="L41"/>
  <c r="L40"/>
  <c r="L36"/>
  <c r="L35"/>
  <c r="L34"/>
  <c r="L33"/>
  <c r="K358"/>
  <c r="L358" s="1"/>
  <c r="K311" l="1"/>
  <c r="L311" s="1"/>
  <c r="K315"/>
  <c r="L315" s="1"/>
  <c r="K320"/>
  <c r="L320" s="1"/>
  <c r="K328"/>
  <c r="L328" s="1"/>
  <c r="K250"/>
  <c r="L250" s="1"/>
  <c r="E217"/>
  <c r="F217"/>
  <c r="G217"/>
  <c r="H217"/>
  <c r="I217"/>
  <c r="J217"/>
  <c r="K217"/>
  <c r="K218" s="1"/>
  <c r="L217"/>
  <c r="L218" s="1"/>
  <c r="E218"/>
  <c r="F218"/>
  <c r="G218"/>
  <c r="H218"/>
  <c r="I218"/>
  <c r="J218"/>
  <c r="D217"/>
  <c r="D218" s="1"/>
  <c r="K243"/>
  <c r="L243" s="1"/>
  <c r="K244"/>
  <c r="L244" s="1"/>
  <c r="K227"/>
  <c r="L227" s="1"/>
  <c r="I501"/>
  <c r="H501"/>
  <c r="G501"/>
  <c r="F501"/>
  <c r="E501"/>
  <c r="D501"/>
  <c r="I500"/>
  <c r="H500"/>
  <c r="G500"/>
  <c r="F500"/>
  <c r="E500"/>
  <c r="D500"/>
  <c r="I494"/>
  <c r="I495" s="1"/>
  <c r="H494"/>
  <c r="H495" s="1"/>
  <c r="G494"/>
  <c r="G495" s="1"/>
  <c r="F494"/>
  <c r="F495" s="1"/>
  <c r="E494"/>
  <c r="E495" s="1"/>
  <c r="D494"/>
  <c r="D495" s="1"/>
  <c r="I486"/>
  <c r="I487" s="1"/>
  <c r="H486"/>
  <c r="H487" s="1"/>
  <c r="G486"/>
  <c r="G487" s="1"/>
  <c r="F486"/>
  <c r="F487" s="1"/>
  <c r="E486"/>
  <c r="E487" s="1"/>
  <c r="D486"/>
  <c r="D487" s="1"/>
  <c r="I478"/>
  <c r="I479" s="1"/>
  <c r="H478"/>
  <c r="H479" s="1"/>
  <c r="G478"/>
  <c r="G479" s="1"/>
  <c r="F478"/>
  <c r="F479" s="1"/>
  <c r="E478"/>
  <c r="E479" s="1"/>
  <c r="D478"/>
  <c r="D479" s="1"/>
  <c r="I472"/>
  <c r="H472"/>
  <c r="G472"/>
  <c r="F472"/>
  <c r="E472"/>
  <c r="D472"/>
  <c r="I468"/>
  <c r="H468"/>
  <c r="G468"/>
  <c r="F468"/>
  <c r="E468"/>
  <c r="D468"/>
  <c r="I462"/>
  <c r="H462"/>
  <c r="G462"/>
  <c r="F462"/>
  <c r="E462"/>
  <c r="D462"/>
  <c r="I458"/>
  <c r="H458"/>
  <c r="G458"/>
  <c r="F458"/>
  <c r="E458"/>
  <c r="D458"/>
  <c r="I450"/>
  <c r="H450"/>
  <c r="G450"/>
  <c r="F450"/>
  <c r="E450"/>
  <c r="D450"/>
  <c r="I446"/>
  <c r="H446"/>
  <c r="G446"/>
  <c r="F446"/>
  <c r="E446"/>
  <c r="D446"/>
  <c r="I438"/>
  <c r="I439" s="1"/>
  <c r="I440" s="1"/>
  <c r="H438"/>
  <c r="H439" s="1"/>
  <c r="H440" s="1"/>
  <c r="G438"/>
  <c r="G439" s="1"/>
  <c r="G440" s="1"/>
  <c r="F438"/>
  <c r="F439" s="1"/>
  <c r="F440" s="1"/>
  <c r="E438"/>
  <c r="E439" s="1"/>
  <c r="E440" s="1"/>
  <c r="D438"/>
  <c r="D439" s="1"/>
  <c r="D440" s="1"/>
  <c r="I430"/>
  <c r="H430"/>
  <c r="G430"/>
  <c r="F430"/>
  <c r="E430"/>
  <c r="D430"/>
  <c r="I424"/>
  <c r="H424"/>
  <c r="G424"/>
  <c r="F424"/>
  <c r="E424"/>
  <c r="D424"/>
  <c r="I420"/>
  <c r="H420"/>
  <c r="G420"/>
  <c r="F420"/>
  <c r="E420"/>
  <c r="D420"/>
  <c r="I415"/>
  <c r="H415"/>
  <c r="G415"/>
  <c r="F415"/>
  <c r="E415"/>
  <c r="D415"/>
  <c r="I410"/>
  <c r="H410"/>
  <c r="G410"/>
  <c r="F410"/>
  <c r="E410"/>
  <c r="D410"/>
  <c r="I404"/>
  <c r="I405" s="1"/>
  <c r="H404"/>
  <c r="H405" s="1"/>
  <c r="G404"/>
  <c r="G405" s="1"/>
  <c r="F404"/>
  <c r="F405" s="1"/>
  <c r="E404"/>
  <c r="E405" s="1"/>
  <c r="D404"/>
  <c r="D405" s="1"/>
  <c r="I398"/>
  <c r="I399" s="1"/>
  <c r="H398"/>
  <c r="H399" s="1"/>
  <c r="G398"/>
  <c r="G399" s="1"/>
  <c r="F398"/>
  <c r="F399" s="1"/>
  <c r="E398"/>
  <c r="E399" s="1"/>
  <c r="D398"/>
  <c r="D399" s="1"/>
  <c r="I392"/>
  <c r="I393" s="1"/>
  <c r="H392"/>
  <c r="H393" s="1"/>
  <c r="G392"/>
  <c r="G393" s="1"/>
  <c r="F392"/>
  <c r="F393" s="1"/>
  <c r="E392"/>
  <c r="E393" s="1"/>
  <c r="D392"/>
  <c r="D393" s="1"/>
  <c r="I386"/>
  <c r="I387" s="1"/>
  <c r="H386"/>
  <c r="H387" s="1"/>
  <c r="G386"/>
  <c r="G387" s="1"/>
  <c r="F386"/>
  <c r="F387" s="1"/>
  <c r="E386"/>
  <c r="E387" s="1"/>
  <c r="D386"/>
  <c r="D387" s="1"/>
  <c r="I373"/>
  <c r="I374" s="1"/>
  <c r="H373"/>
  <c r="H374" s="1"/>
  <c r="G373"/>
  <c r="G374" s="1"/>
  <c r="F373"/>
  <c r="F374" s="1"/>
  <c r="E373"/>
  <c r="E374" s="1"/>
  <c r="D373"/>
  <c r="D374" s="1"/>
  <c r="I367"/>
  <c r="I368" s="1"/>
  <c r="H367"/>
  <c r="H368" s="1"/>
  <c r="G367"/>
  <c r="G368" s="1"/>
  <c r="F367"/>
  <c r="F368" s="1"/>
  <c r="E367"/>
  <c r="E368" s="1"/>
  <c r="D367"/>
  <c r="D368" s="1"/>
  <c r="I359"/>
  <c r="H359"/>
  <c r="G359"/>
  <c r="F359"/>
  <c r="E359"/>
  <c r="D359"/>
  <c r="I355"/>
  <c r="H355"/>
  <c r="G355"/>
  <c r="F355"/>
  <c r="E355"/>
  <c r="D355"/>
  <c r="I350"/>
  <c r="H350"/>
  <c r="G350"/>
  <c r="F350"/>
  <c r="E350"/>
  <c r="D350"/>
  <c r="I345"/>
  <c r="I346" s="1"/>
  <c r="H345"/>
  <c r="H346" s="1"/>
  <c r="G345"/>
  <c r="G346" s="1"/>
  <c r="F345"/>
  <c r="F346" s="1"/>
  <c r="E345"/>
  <c r="E346" s="1"/>
  <c r="D345"/>
  <c r="D346" s="1"/>
  <c r="I333"/>
  <c r="H333"/>
  <c r="G333"/>
  <c r="F333"/>
  <c r="E333"/>
  <c r="D333"/>
  <c r="I329"/>
  <c r="H329"/>
  <c r="G329"/>
  <c r="F329"/>
  <c r="E329"/>
  <c r="D329"/>
  <c r="I325"/>
  <c r="H325"/>
  <c r="G325"/>
  <c r="F325"/>
  <c r="E325"/>
  <c r="D325"/>
  <c r="I321"/>
  <c r="H321"/>
  <c r="G321"/>
  <c r="F321"/>
  <c r="E321"/>
  <c r="D321"/>
  <c r="I316"/>
  <c r="H316"/>
  <c r="G316"/>
  <c r="F316"/>
  <c r="E316"/>
  <c r="D316"/>
  <c r="I312"/>
  <c r="H312"/>
  <c r="G312"/>
  <c r="F312"/>
  <c r="E312"/>
  <c r="D312"/>
  <c r="I298"/>
  <c r="H298"/>
  <c r="G298"/>
  <c r="F298"/>
  <c r="E298"/>
  <c r="D298"/>
  <c r="I294"/>
  <c r="H294"/>
  <c r="G294"/>
  <c r="F294"/>
  <c r="E294"/>
  <c r="D294"/>
  <c r="I290"/>
  <c r="H290"/>
  <c r="G290"/>
  <c r="F290"/>
  <c r="E290"/>
  <c r="D290"/>
  <c r="I284"/>
  <c r="H284"/>
  <c r="G284"/>
  <c r="F284"/>
  <c r="E284"/>
  <c r="D284"/>
  <c r="I278"/>
  <c r="H278"/>
  <c r="G278"/>
  <c r="F278"/>
  <c r="E278"/>
  <c r="D278"/>
  <c r="I272"/>
  <c r="H272"/>
  <c r="G272"/>
  <c r="F272"/>
  <c r="E272"/>
  <c r="D272"/>
  <c r="I266"/>
  <c r="H266"/>
  <c r="G266"/>
  <c r="F266"/>
  <c r="E266"/>
  <c r="D266"/>
  <c r="I260"/>
  <c r="H260"/>
  <c r="G260"/>
  <c r="F260"/>
  <c r="E260"/>
  <c r="D260"/>
  <c r="I251"/>
  <c r="H251"/>
  <c r="G251"/>
  <c r="F251"/>
  <c r="E251"/>
  <c r="D251"/>
  <c r="I245"/>
  <c r="H245"/>
  <c r="G245"/>
  <c r="F245"/>
  <c r="E245"/>
  <c r="D245"/>
  <c r="I239"/>
  <c r="H239"/>
  <c r="G239"/>
  <c r="F239"/>
  <c r="E239"/>
  <c r="D239"/>
  <c r="I228"/>
  <c r="I229" s="1"/>
  <c r="I230" s="1"/>
  <c r="H228"/>
  <c r="H229" s="1"/>
  <c r="H230" s="1"/>
  <c r="G228"/>
  <c r="G229" s="1"/>
  <c r="G230" s="1"/>
  <c r="F228"/>
  <c r="F229" s="1"/>
  <c r="F230" s="1"/>
  <c r="E228"/>
  <c r="E229" s="1"/>
  <c r="E230" s="1"/>
  <c r="D228"/>
  <c r="D229" s="1"/>
  <c r="D230" s="1"/>
  <c r="I211"/>
  <c r="H211"/>
  <c r="G211"/>
  <c r="F211"/>
  <c r="E211"/>
  <c r="D211"/>
  <c r="I205"/>
  <c r="H205"/>
  <c r="G205"/>
  <c r="F205"/>
  <c r="E205"/>
  <c r="D205"/>
  <c r="I201"/>
  <c r="H201"/>
  <c r="G201"/>
  <c r="F201"/>
  <c r="E201"/>
  <c r="D201"/>
  <c r="I197"/>
  <c r="H197"/>
  <c r="G197"/>
  <c r="F197"/>
  <c r="E197"/>
  <c r="D197"/>
  <c r="I193"/>
  <c r="H193"/>
  <c r="G193"/>
  <c r="F193"/>
  <c r="E193"/>
  <c r="D193"/>
  <c r="I189"/>
  <c r="H189"/>
  <c r="G189"/>
  <c r="F189"/>
  <c r="E189"/>
  <c r="D189"/>
  <c r="I183"/>
  <c r="I184" s="1"/>
  <c r="H183"/>
  <c r="H184" s="1"/>
  <c r="G183"/>
  <c r="G184" s="1"/>
  <c r="F183"/>
  <c r="F184" s="1"/>
  <c r="E183"/>
  <c r="E184" s="1"/>
  <c r="D183"/>
  <c r="D184" s="1"/>
  <c r="I177"/>
  <c r="I178" s="1"/>
  <c r="H177"/>
  <c r="H178" s="1"/>
  <c r="G177"/>
  <c r="G178" s="1"/>
  <c r="F177"/>
  <c r="F178" s="1"/>
  <c r="E177"/>
  <c r="E178" s="1"/>
  <c r="D177"/>
  <c r="D178" s="1"/>
  <c r="I170"/>
  <c r="I171" s="1"/>
  <c r="H170"/>
  <c r="H171" s="1"/>
  <c r="G170"/>
  <c r="G171" s="1"/>
  <c r="F170"/>
  <c r="F171" s="1"/>
  <c r="E170"/>
  <c r="E171" s="1"/>
  <c r="D170"/>
  <c r="D171" s="1"/>
  <c r="I161"/>
  <c r="H161"/>
  <c r="G161"/>
  <c r="F161"/>
  <c r="E161"/>
  <c r="D161"/>
  <c r="I155"/>
  <c r="I156" s="1"/>
  <c r="H155"/>
  <c r="H156" s="1"/>
  <c r="G155"/>
  <c r="G156" s="1"/>
  <c r="F155"/>
  <c r="F156" s="1"/>
  <c r="E155"/>
  <c r="E156" s="1"/>
  <c r="D155"/>
  <c r="D156" s="1"/>
  <c r="I149"/>
  <c r="I150" s="1"/>
  <c r="H149"/>
  <c r="H150" s="1"/>
  <c r="G149"/>
  <c r="G150" s="1"/>
  <c r="F149"/>
  <c r="F150" s="1"/>
  <c r="E149"/>
  <c r="E150" s="1"/>
  <c r="D149"/>
  <c r="D150" s="1"/>
  <c r="I141"/>
  <c r="H141"/>
  <c r="G141"/>
  <c r="F141"/>
  <c r="E141"/>
  <c r="D141"/>
  <c r="I137"/>
  <c r="H137"/>
  <c r="G137"/>
  <c r="F137"/>
  <c r="E137"/>
  <c r="D137"/>
  <c r="I133"/>
  <c r="H133"/>
  <c r="G133"/>
  <c r="F133"/>
  <c r="E133"/>
  <c r="D133"/>
  <c r="I129"/>
  <c r="H129"/>
  <c r="G129"/>
  <c r="F129"/>
  <c r="E129"/>
  <c r="D129"/>
  <c r="I125"/>
  <c r="H125"/>
  <c r="G125"/>
  <c r="F125"/>
  <c r="E125"/>
  <c r="D125"/>
  <c r="I121"/>
  <c r="H121"/>
  <c r="G121"/>
  <c r="F121"/>
  <c r="E121"/>
  <c r="D121"/>
  <c r="I117"/>
  <c r="H117"/>
  <c r="G117"/>
  <c r="F117"/>
  <c r="E117"/>
  <c r="D117"/>
  <c r="I112"/>
  <c r="H112"/>
  <c r="G112"/>
  <c r="F112"/>
  <c r="E112"/>
  <c r="D112"/>
  <c r="I108"/>
  <c r="H108"/>
  <c r="G108"/>
  <c r="F108"/>
  <c r="E108"/>
  <c r="D108"/>
  <c r="I100"/>
  <c r="I101" s="1"/>
  <c r="H100"/>
  <c r="H101" s="1"/>
  <c r="G100"/>
  <c r="G101" s="1"/>
  <c r="F100"/>
  <c r="F101" s="1"/>
  <c r="E100"/>
  <c r="E101" s="1"/>
  <c r="D100"/>
  <c r="D101" s="1"/>
  <c r="I99"/>
  <c r="H99"/>
  <c r="G99"/>
  <c r="F99"/>
  <c r="E99"/>
  <c r="D99"/>
  <c r="I93"/>
  <c r="H93"/>
  <c r="G93"/>
  <c r="F93"/>
  <c r="E93"/>
  <c r="D93"/>
  <c r="I92"/>
  <c r="H92"/>
  <c r="G92"/>
  <c r="F92"/>
  <c r="E92"/>
  <c r="D92"/>
  <c r="I85"/>
  <c r="H85"/>
  <c r="G85"/>
  <c r="F85"/>
  <c r="E85"/>
  <c r="D85"/>
  <c r="I80"/>
  <c r="H80"/>
  <c r="G80"/>
  <c r="F80"/>
  <c r="E80"/>
  <c r="D80"/>
  <c r="I76"/>
  <c r="H76"/>
  <c r="G76"/>
  <c r="F76"/>
  <c r="E76"/>
  <c r="D76"/>
  <c r="I69"/>
  <c r="H69"/>
  <c r="G69"/>
  <c r="F69"/>
  <c r="E69"/>
  <c r="D69"/>
  <c r="I57"/>
  <c r="I58" s="1"/>
  <c r="H57"/>
  <c r="H58" s="1"/>
  <c r="G57"/>
  <c r="G58" s="1"/>
  <c r="F57"/>
  <c r="F58" s="1"/>
  <c r="E57"/>
  <c r="E58" s="1"/>
  <c r="D57"/>
  <c r="D58" s="1"/>
  <c r="I51"/>
  <c r="I52" s="1"/>
  <c r="H51"/>
  <c r="H52" s="1"/>
  <c r="G51"/>
  <c r="G52" s="1"/>
  <c r="F51"/>
  <c r="F52" s="1"/>
  <c r="E51"/>
  <c r="E52" s="1"/>
  <c r="D51"/>
  <c r="D52" s="1"/>
  <c r="I43"/>
  <c r="H43"/>
  <c r="G43"/>
  <c r="F43"/>
  <c r="E43"/>
  <c r="D43"/>
  <c r="I37"/>
  <c r="H37"/>
  <c r="G37"/>
  <c r="F37"/>
  <c r="E37"/>
  <c r="D37"/>
  <c r="E305" l="1"/>
  <c r="E360"/>
  <c r="E502"/>
  <c r="E505" s="1"/>
  <c r="D451"/>
  <c r="E375"/>
  <c r="E376" s="1"/>
  <c r="E425"/>
  <c r="E451"/>
  <c r="E463"/>
  <c r="I451"/>
  <c r="H451"/>
  <c r="I305"/>
  <c r="H305"/>
  <c r="F305"/>
  <c r="F451"/>
  <c r="G305"/>
  <c r="G451"/>
  <c r="G44"/>
  <c r="G45" s="1"/>
  <c r="I44"/>
  <c r="I45" s="1"/>
  <c r="G86"/>
  <c r="G87" s="1"/>
  <c r="I86"/>
  <c r="I87" s="1"/>
  <c r="G142"/>
  <c r="G143" s="1"/>
  <c r="I142"/>
  <c r="I143" s="1"/>
  <c r="G206"/>
  <c r="G207" s="1"/>
  <c r="G212" s="1"/>
  <c r="I206"/>
  <c r="I207" s="1"/>
  <c r="I212" s="1"/>
  <c r="G252"/>
  <c r="G253" s="1"/>
  <c r="I252"/>
  <c r="I253" s="1"/>
  <c r="G285"/>
  <c r="I285"/>
  <c r="G334"/>
  <c r="G335" s="1"/>
  <c r="I334"/>
  <c r="I335" s="1"/>
  <c r="G425"/>
  <c r="G431" s="1"/>
  <c r="I425"/>
  <c r="I431" s="1"/>
  <c r="G463"/>
  <c r="I463"/>
  <c r="G473"/>
  <c r="I473"/>
  <c r="D44"/>
  <c r="D45" s="1"/>
  <c r="F44"/>
  <c r="F45" s="1"/>
  <c r="H44"/>
  <c r="H45" s="1"/>
  <c r="F86"/>
  <c r="F87" s="1"/>
  <c r="H86"/>
  <c r="H87" s="1"/>
  <c r="D142"/>
  <c r="D143" s="1"/>
  <c r="F142"/>
  <c r="F143" s="1"/>
  <c r="H142"/>
  <c r="H143" s="1"/>
  <c r="D206"/>
  <c r="D207" s="1"/>
  <c r="D212" s="1"/>
  <c r="F206"/>
  <c r="F207" s="1"/>
  <c r="F212" s="1"/>
  <c r="H206"/>
  <c r="H207" s="1"/>
  <c r="H212" s="1"/>
  <c r="D252"/>
  <c r="D253" s="1"/>
  <c r="F252"/>
  <c r="F253" s="1"/>
  <c r="H252"/>
  <c r="H253" s="1"/>
  <c r="D285"/>
  <c r="F285"/>
  <c r="H285"/>
  <c r="D334"/>
  <c r="D335" s="1"/>
  <c r="F334"/>
  <c r="F335" s="1"/>
  <c r="H334"/>
  <c r="H335" s="1"/>
  <c r="D425"/>
  <c r="D431" s="1"/>
  <c r="F425"/>
  <c r="F431" s="1"/>
  <c r="H425"/>
  <c r="H431" s="1"/>
  <c r="D463"/>
  <c r="F463"/>
  <c r="H463"/>
  <c r="D473"/>
  <c r="F473"/>
  <c r="H473"/>
  <c r="G59"/>
  <c r="I59"/>
  <c r="G162"/>
  <c r="I162"/>
  <c r="G360"/>
  <c r="I360"/>
  <c r="G375"/>
  <c r="G376" s="1"/>
  <c r="I375"/>
  <c r="I376" s="1"/>
  <c r="G502"/>
  <c r="I502"/>
  <c r="D59"/>
  <c r="F59"/>
  <c r="H59"/>
  <c r="D162"/>
  <c r="F162"/>
  <c r="H162"/>
  <c r="D360"/>
  <c r="F360"/>
  <c r="H360"/>
  <c r="D375"/>
  <c r="D376" s="1"/>
  <c r="F375"/>
  <c r="F376" s="1"/>
  <c r="H375"/>
  <c r="H376" s="1"/>
  <c r="D502"/>
  <c r="F502"/>
  <c r="H502"/>
  <c r="D86"/>
  <c r="D87" s="1"/>
  <c r="D305"/>
  <c r="E473"/>
  <c r="E431"/>
  <c r="E334"/>
  <c r="E335" s="1"/>
  <c r="E285"/>
  <c r="E252"/>
  <c r="E253" s="1"/>
  <c r="E206"/>
  <c r="E207" s="1"/>
  <c r="E212" s="1"/>
  <c r="E162"/>
  <c r="E142"/>
  <c r="E143" s="1"/>
  <c r="E86"/>
  <c r="E87" s="1"/>
  <c r="E59"/>
  <c r="E44"/>
  <c r="E45" s="1"/>
  <c r="D303"/>
  <c r="D304" s="1"/>
  <c r="E303"/>
  <c r="E304" s="1"/>
  <c r="F303"/>
  <c r="F304" s="1"/>
  <c r="G303"/>
  <c r="G304" s="1"/>
  <c r="H303"/>
  <c r="H304" s="1"/>
  <c r="I303"/>
  <c r="I304" s="1"/>
  <c r="J303"/>
  <c r="J304" s="1"/>
  <c r="K303"/>
  <c r="K304" s="1"/>
  <c r="K85"/>
  <c r="J85"/>
  <c r="L303"/>
  <c r="L304" s="1"/>
  <c r="L85"/>
  <c r="F480" l="1"/>
  <c r="F481" s="1"/>
  <c r="F488" s="1"/>
  <c r="F503" s="1"/>
  <c r="I219"/>
  <c r="I378" s="1"/>
  <c r="H480"/>
  <c r="H481" s="1"/>
  <c r="H488" s="1"/>
  <c r="H503" s="1"/>
  <c r="F306"/>
  <c r="D219"/>
  <c r="D378" s="1"/>
  <c r="G306"/>
  <c r="E219"/>
  <c r="E378" s="1"/>
  <c r="E480"/>
  <c r="E481" s="1"/>
  <c r="E488" s="1"/>
  <c r="E503" s="1"/>
  <c r="D480"/>
  <c r="D481" s="1"/>
  <c r="D488" s="1"/>
  <c r="D504" s="1"/>
  <c r="H219"/>
  <c r="H378" s="1"/>
  <c r="G480"/>
  <c r="G481" s="1"/>
  <c r="G488" s="1"/>
  <c r="G504" s="1"/>
  <c r="G219"/>
  <c r="G378" s="1"/>
  <c r="F219"/>
  <c r="F378" s="1"/>
  <c r="H306"/>
  <c r="I480"/>
  <c r="I481" s="1"/>
  <c r="I488" s="1"/>
  <c r="I503" s="1"/>
  <c r="I306"/>
  <c r="I377" s="1"/>
  <c r="D306"/>
  <c r="F505"/>
  <c r="G505"/>
  <c r="H505"/>
  <c r="D505"/>
  <c r="I505"/>
  <c r="E306"/>
  <c r="J93"/>
  <c r="K93"/>
  <c r="J92"/>
  <c r="K92"/>
  <c r="K501"/>
  <c r="K494"/>
  <c r="K495" s="1"/>
  <c r="K478"/>
  <c r="K479" s="1"/>
  <c r="K472"/>
  <c r="K468"/>
  <c r="K462"/>
  <c r="K458"/>
  <c r="K446"/>
  <c r="K450"/>
  <c r="K438"/>
  <c r="K439" s="1"/>
  <c r="K440" s="1"/>
  <c r="K486"/>
  <c r="K487" s="1"/>
  <c r="K424"/>
  <c r="K420"/>
  <c r="K386"/>
  <c r="K387" s="1"/>
  <c r="K392"/>
  <c r="K393" s="1"/>
  <c r="K404"/>
  <c r="K405" s="1"/>
  <c r="K398"/>
  <c r="K399" s="1"/>
  <c r="K415"/>
  <c r="K430"/>
  <c r="K373"/>
  <c r="K374" s="1"/>
  <c r="K367"/>
  <c r="K368" s="1"/>
  <c r="K359"/>
  <c r="K350"/>
  <c r="K345"/>
  <c r="K346" s="1"/>
  <c r="K355"/>
  <c r="K329"/>
  <c r="K325"/>
  <c r="K321"/>
  <c r="K316"/>
  <c r="K312"/>
  <c r="K333"/>
  <c r="K278"/>
  <c r="K272"/>
  <c r="K266"/>
  <c r="K260"/>
  <c r="K251"/>
  <c r="K245"/>
  <c r="K239"/>
  <c r="K294"/>
  <c r="K298"/>
  <c r="K228"/>
  <c r="K229" s="1"/>
  <c r="K230" s="1"/>
  <c r="K57"/>
  <c r="K58" s="1"/>
  <c r="K51"/>
  <c r="K52" s="1"/>
  <c r="K76"/>
  <c r="K69"/>
  <c r="K80"/>
  <c r="K43"/>
  <c r="K37"/>
  <c r="K108"/>
  <c r="K141"/>
  <c r="K205"/>
  <c r="K201"/>
  <c r="K197"/>
  <c r="K193"/>
  <c r="K189"/>
  <c r="K177"/>
  <c r="K178" s="1"/>
  <c r="K183"/>
  <c r="K184" s="1"/>
  <c r="K170"/>
  <c r="K171" s="1"/>
  <c r="K211"/>
  <c r="K112"/>
  <c r="K117"/>
  <c r="K121"/>
  <c r="K125"/>
  <c r="K129"/>
  <c r="K133"/>
  <c r="K149"/>
  <c r="K150" s="1"/>
  <c r="K161"/>
  <c r="K137"/>
  <c r="K100"/>
  <c r="K101" s="1"/>
  <c r="K500"/>
  <c r="K410"/>
  <c r="K290"/>
  <c r="K99"/>
  <c r="J298"/>
  <c r="L298"/>
  <c r="L359"/>
  <c r="L500"/>
  <c r="L494"/>
  <c r="L495" s="1"/>
  <c r="L486"/>
  <c r="L487" s="1"/>
  <c r="L478"/>
  <c r="L479" s="1"/>
  <c r="L472"/>
  <c r="L468"/>
  <c r="L462"/>
  <c r="L458"/>
  <c r="L450"/>
  <c r="L438"/>
  <c r="L439" s="1"/>
  <c r="L440" s="1"/>
  <c r="L430"/>
  <c r="L424"/>
  <c r="L420"/>
  <c r="L415"/>
  <c r="L410"/>
  <c r="L404"/>
  <c r="L405" s="1"/>
  <c r="L398"/>
  <c r="L399" s="1"/>
  <c r="L392"/>
  <c r="L393" s="1"/>
  <c r="L386"/>
  <c r="L387" s="1"/>
  <c r="L373"/>
  <c r="L374" s="1"/>
  <c r="L367"/>
  <c r="L368" s="1"/>
  <c r="L355"/>
  <c r="L350"/>
  <c r="L333"/>
  <c r="L329"/>
  <c r="L325"/>
  <c r="L321"/>
  <c r="L316"/>
  <c r="L312"/>
  <c r="L294"/>
  <c r="L211"/>
  <c r="L205"/>
  <c r="L201"/>
  <c r="L197"/>
  <c r="L193"/>
  <c r="L189"/>
  <c r="L183"/>
  <c r="L184" s="1"/>
  <c r="L177"/>
  <c r="L178" s="1"/>
  <c r="L161"/>
  <c r="L141"/>
  <c r="L137"/>
  <c r="L133"/>
  <c r="L129"/>
  <c r="L125"/>
  <c r="L121"/>
  <c r="L117"/>
  <c r="L112"/>
  <c r="L100"/>
  <c r="L101" s="1"/>
  <c r="L93"/>
  <c r="L80"/>
  <c r="L57"/>
  <c r="L58" s="1"/>
  <c r="L51"/>
  <c r="L52" s="1"/>
  <c r="J294"/>
  <c r="J312"/>
  <c r="J80"/>
  <c r="J430"/>
  <c r="J43"/>
  <c r="J37"/>
  <c r="J446"/>
  <c r="J450"/>
  <c r="J424"/>
  <c r="J420"/>
  <c r="J404"/>
  <c r="J405" s="1"/>
  <c r="J398"/>
  <c r="J399" s="1"/>
  <c r="J392"/>
  <c r="J393" s="1"/>
  <c r="J386"/>
  <c r="J387" s="1"/>
  <c r="J415"/>
  <c r="J205"/>
  <c r="J201"/>
  <c r="J197"/>
  <c r="J193"/>
  <c r="J189"/>
  <c r="J177"/>
  <c r="J178" s="1"/>
  <c r="J183"/>
  <c r="J184" s="1"/>
  <c r="J170"/>
  <c r="J171" s="1"/>
  <c r="J211"/>
  <c r="J290"/>
  <c r="J478"/>
  <c r="J479" s="1"/>
  <c r="J472"/>
  <c r="J468"/>
  <c r="J462"/>
  <c r="J458"/>
  <c r="J438"/>
  <c r="J439" s="1"/>
  <c r="J440" s="1"/>
  <c r="J486"/>
  <c r="J487" s="1"/>
  <c r="J329"/>
  <c r="J316"/>
  <c r="J321"/>
  <c r="J325"/>
  <c r="J333"/>
  <c r="J359"/>
  <c r="J350"/>
  <c r="J345"/>
  <c r="J346" s="1"/>
  <c r="J355"/>
  <c r="J228"/>
  <c r="J229" s="1"/>
  <c r="J230" s="1"/>
  <c r="J284"/>
  <c r="J278"/>
  <c r="J272"/>
  <c r="J260"/>
  <c r="J266"/>
  <c r="J251"/>
  <c r="J245"/>
  <c r="J239"/>
  <c r="J100"/>
  <c r="J101" s="1"/>
  <c r="J155"/>
  <c r="J156" s="1"/>
  <c r="J149"/>
  <c r="J150" s="1"/>
  <c r="J161"/>
  <c r="J141"/>
  <c r="J137"/>
  <c r="J117"/>
  <c r="J121"/>
  <c r="J125"/>
  <c r="J129"/>
  <c r="J133"/>
  <c r="J108"/>
  <c r="J112"/>
  <c r="J57"/>
  <c r="J58" s="1"/>
  <c r="J51"/>
  <c r="J52" s="1"/>
  <c r="J76"/>
  <c r="J69"/>
  <c r="J501"/>
  <c r="J494"/>
  <c r="J495" s="1"/>
  <c r="J373"/>
  <c r="J374" s="1"/>
  <c r="J367"/>
  <c r="J368" s="1"/>
  <c r="J500"/>
  <c r="J410"/>
  <c r="J99"/>
  <c r="L149"/>
  <c r="L150" s="1"/>
  <c r="F504" l="1"/>
  <c r="F507"/>
  <c r="H504"/>
  <c r="H507"/>
  <c r="D507"/>
  <c r="F377"/>
  <c r="F379" s="1"/>
  <c r="D377"/>
  <c r="D379" s="1"/>
  <c r="D503"/>
  <c r="E507"/>
  <c r="G507"/>
  <c r="G503"/>
  <c r="E504"/>
  <c r="G377"/>
  <c r="G379" s="1"/>
  <c r="I506"/>
  <c r="H377"/>
  <c r="H379" s="1"/>
  <c r="I504"/>
  <c r="I507"/>
  <c r="E377"/>
  <c r="E506" s="1"/>
  <c r="L155"/>
  <c r="L156" s="1"/>
  <c r="L162" s="1"/>
  <c r="J305"/>
  <c r="L76"/>
  <c r="L501"/>
  <c r="L502" s="1"/>
  <c r="L505" s="1"/>
  <c r="J252"/>
  <c r="J253" s="1"/>
  <c r="J451"/>
  <c r="J44"/>
  <c r="J45" s="1"/>
  <c r="L245"/>
  <c r="L272"/>
  <c r="K305"/>
  <c r="L290"/>
  <c r="L305"/>
  <c r="K252"/>
  <c r="K253" s="1"/>
  <c r="J142"/>
  <c r="J143" s="1"/>
  <c r="L284"/>
  <c r="L345"/>
  <c r="L346" s="1"/>
  <c r="L360" s="1"/>
  <c r="K142"/>
  <c r="K143" s="1"/>
  <c r="K206"/>
  <c r="K284"/>
  <c r="K285" s="1"/>
  <c r="K473"/>
  <c r="J463"/>
  <c r="K155"/>
  <c r="K156" s="1"/>
  <c r="K162" s="1"/>
  <c r="K44"/>
  <c r="K45" s="1"/>
  <c r="K59"/>
  <c r="K425"/>
  <c r="K431" s="1"/>
  <c r="K463"/>
  <c r="K502"/>
  <c r="K505" s="1"/>
  <c r="J502"/>
  <c r="J505" s="1"/>
  <c r="J285"/>
  <c r="J334"/>
  <c r="J335" s="1"/>
  <c r="L37"/>
  <c r="L43"/>
  <c r="L59"/>
  <c r="L69"/>
  <c r="L266"/>
  <c r="L278"/>
  <c r="L446"/>
  <c r="L451" s="1"/>
  <c r="J86"/>
  <c r="J87" s="1"/>
  <c r="K86"/>
  <c r="K87" s="1"/>
  <c r="L99"/>
  <c r="J473"/>
  <c r="J206"/>
  <c r="J425"/>
  <c r="J431" s="1"/>
  <c r="L228"/>
  <c r="L229" s="1"/>
  <c r="L230" s="1"/>
  <c r="L239"/>
  <c r="L260"/>
  <c r="L463"/>
  <c r="L473"/>
  <c r="K334"/>
  <c r="K335" s="1"/>
  <c r="L251"/>
  <c r="J59"/>
  <c r="L170"/>
  <c r="L171" s="1"/>
  <c r="J360"/>
  <c r="L108"/>
  <c r="K360"/>
  <c r="K451"/>
  <c r="L206"/>
  <c r="L334"/>
  <c r="L335" s="1"/>
  <c r="L375"/>
  <c r="L376" s="1"/>
  <c r="L425"/>
  <c r="L431" s="1"/>
  <c r="K375"/>
  <c r="K376" s="1"/>
  <c r="J375"/>
  <c r="J376" s="1"/>
  <c r="J162"/>
  <c r="L142"/>
  <c r="L92"/>
  <c r="F506" l="1"/>
  <c r="F508" s="1"/>
  <c r="D506"/>
  <c r="D508" s="1"/>
  <c r="E508"/>
  <c r="N511" s="1"/>
  <c r="H506"/>
  <c r="H508" s="1"/>
  <c r="I379"/>
  <c r="G506"/>
  <c r="G508" s="1"/>
  <c r="I508"/>
  <c r="E379"/>
  <c r="K480"/>
  <c r="K481" s="1"/>
  <c r="K488" s="1"/>
  <c r="K504" s="1"/>
  <c r="J480"/>
  <c r="J481" s="1"/>
  <c r="J488" s="1"/>
  <c r="J503" s="1"/>
  <c r="L480"/>
  <c r="L481" s="1"/>
  <c r="L488" s="1"/>
  <c r="L504" s="1"/>
  <c r="K306"/>
  <c r="L143"/>
  <c r="L86"/>
  <c r="L87" s="1"/>
  <c r="L207"/>
  <c r="L212" s="1"/>
  <c r="K207"/>
  <c r="K212" s="1"/>
  <c r="K219" s="1"/>
  <c r="K378" s="1"/>
  <c r="L252"/>
  <c r="L253" s="1"/>
  <c r="J207"/>
  <c r="J212" s="1"/>
  <c r="J306"/>
  <c r="L285"/>
  <c r="L44"/>
  <c r="L45" s="1"/>
  <c r="L219" l="1"/>
  <c r="J219"/>
  <c r="J377" s="1"/>
  <c r="K503"/>
  <c r="J504"/>
  <c r="L503"/>
  <c r="L306"/>
  <c r="K507"/>
  <c r="K377"/>
  <c r="L378" l="1"/>
  <c r="E21" s="1"/>
  <c r="J378"/>
  <c r="J507" s="1"/>
  <c r="L377"/>
  <c r="J506"/>
  <c r="K379"/>
  <c r="K506"/>
  <c r="L379" l="1"/>
  <c r="E22" s="1"/>
  <c r="L507"/>
  <c r="F21" s="1"/>
  <c r="G21" s="1"/>
  <c r="J508"/>
  <c r="J379"/>
  <c r="L506"/>
  <c r="K508"/>
  <c r="L508" l="1"/>
  <c r="F22" s="1"/>
  <c r="G22" s="1"/>
</calcChain>
</file>

<file path=xl/sharedStrings.xml><?xml version="1.0" encoding="utf-8"?>
<sst xmlns="http://schemas.openxmlformats.org/spreadsheetml/2006/main" count="1318" uniqueCount="306">
  <si>
    <t>DEMAND NO. 10</t>
  </si>
  <si>
    <t>FINANCE, REVENUE AND EXPENDITURE</t>
  </si>
  <si>
    <t>Collection of Taxes on Income and Expenditure</t>
  </si>
  <si>
    <t>(ii) Collection of Taxes on Property and Capital Transactions</t>
  </si>
  <si>
    <t>Stamps and Registration</t>
  </si>
  <si>
    <t>(iii) Collection of Taxes on Commodities &amp; Services</t>
  </si>
  <si>
    <t>Taxes on Sales, Trade etc.</t>
  </si>
  <si>
    <t>Appropriation for Reduction or Avoidance of Debt</t>
  </si>
  <si>
    <t>Interest Payments (Charged)</t>
  </si>
  <si>
    <t>(d)  Administrative Services</t>
  </si>
  <si>
    <t>Secretariat - General Services</t>
  </si>
  <si>
    <t>Treasury &amp; Accounts Administration</t>
  </si>
  <si>
    <t>(e) Pensions and Miscs. General Services</t>
  </si>
  <si>
    <t>Pensions and Other Retirement Benefits</t>
  </si>
  <si>
    <t>Miscellaneous General Services</t>
  </si>
  <si>
    <t>Social Security &amp; Welfare</t>
  </si>
  <si>
    <t>Internal Debt of the State</t>
  </si>
  <si>
    <t>Loans &amp; Advances from the Central Government</t>
  </si>
  <si>
    <t>Loans to Government Servants etc.</t>
  </si>
  <si>
    <t>Revenue</t>
  </si>
  <si>
    <t>Capital</t>
  </si>
  <si>
    <t>Charged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</si>
  <si>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</si>
  <si>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</si>
  <si>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</si>
  <si>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</si>
  <si>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</si>
  <si>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</si>
  <si>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</si>
  <si>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</si>
  <si>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</si>
  <si>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</si>
  <si>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Head Office Establishment</t>
  </si>
  <si>
    <t>00.44.01</t>
  </si>
  <si>
    <t>Salaries</t>
  </si>
  <si>
    <t>00.44.11</t>
  </si>
  <si>
    <t>Travel Expenses</t>
  </si>
  <si>
    <t>00.44.13</t>
  </si>
  <si>
    <t>Office Expenses</t>
  </si>
  <si>
    <t>00.44.50</t>
  </si>
  <si>
    <t>Other Charges</t>
  </si>
  <si>
    <t>Jorethang Sub-Division</t>
  </si>
  <si>
    <t>00.66.01</t>
  </si>
  <si>
    <t>00.66.11</t>
  </si>
  <si>
    <t>Collection Charges</t>
  </si>
  <si>
    <t>00.44.14</t>
  </si>
  <si>
    <t>Rents, Rates &amp; Taxes</t>
  </si>
  <si>
    <t>00.66.13</t>
  </si>
  <si>
    <t>00.66.14</t>
  </si>
  <si>
    <t>Stamps- Judicial</t>
  </si>
  <si>
    <t>Cost of Stamps</t>
  </si>
  <si>
    <t>00.00.71</t>
  </si>
  <si>
    <t>Judicial Stamps</t>
  </si>
  <si>
    <t>Stamps -Non-Judicial</t>
  </si>
  <si>
    <t>00.00.72</t>
  </si>
  <si>
    <t>Service Postage Stamps</t>
  </si>
  <si>
    <t>Stamps- Non-Judicial</t>
  </si>
  <si>
    <t>Sinking Funds</t>
  </si>
  <si>
    <t>60.00.71</t>
  </si>
  <si>
    <t>Sinking Fund</t>
  </si>
  <si>
    <t>Interest on Internal Debt</t>
  </si>
  <si>
    <t>Interest on Market Loans</t>
  </si>
  <si>
    <t>00.00.45</t>
  </si>
  <si>
    <t>00.00.46</t>
  </si>
  <si>
    <t>Interest on Power Bonds</t>
  </si>
  <si>
    <t>Interest on Other Internal Debts</t>
  </si>
  <si>
    <t>60.00.45</t>
  </si>
  <si>
    <t>General Insurance Corporation</t>
  </si>
  <si>
    <t>61.00.45</t>
  </si>
  <si>
    <t>Interest</t>
  </si>
  <si>
    <t>Rural Electrification Corporation</t>
  </si>
  <si>
    <t>62.00.45</t>
  </si>
  <si>
    <t>National Insurance Company</t>
  </si>
  <si>
    <t>63.00.45</t>
  </si>
  <si>
    <t>65.00.45</t>
  </si>
  <si>
    <t>NABARD</t>
  </si>
  <si>
    <t>66.00.45</t>
  </si>
  <si>
    <t>Interest on State Provident Funds</t>
  </si>
  <si>
    <t>67.00.45</t>
  </si>
  <si>
    <t>68.00.45</t>
  </si>
  <si>
    <t>Interest on Loans and Advances from Central Govt.</t>
  </si>
  <si>
    <t>Block Loans</t>
  </si>
  <si>
    <t>69.00.45</t>
  </si>
  <si>
    <t>Interest on Loans for Centrally Sponsored Plan Schemes</t>
  </si>
  <si>
    <t>Police Department</t>
  </si>
  <si>
    <t>Modernisation of Police</t>
  </si>
  <si>
    <t>31.60.45</t>
  </si>
  <si>
    <t>Forestry and Wildlife Department</t>
  </si>
  <si>
    <t>Soil Conservation in the Catchment of River Valley Teesta</t>
  </si>
  <si>
    <t>13.63.45</t>
  </si>
  <si>
    <t>Others</t>
  </si>
  <si>
    <t>44.67.45</t>
  </si>
  <si>
    <t>National Watershed Development Programme for Rainfed Area</t>
  </si>
  <si>
    <t>44.68.45</t>
  </si>
  <si>
    <t>44.69.45</t>
  </si>
  <si>
    <t>Macro Management in Agriculture</t>
  </si>
  <si>
    <t>44.71.45</t>
  </si>
  <si>
    <t>Interest on House Building advance</t>
  </si>
  <si>
    <t>44.73.45</t>
  </si>
  <si>
    <t>Secretariat</t>
  </si>
  <si>
    <t>Finance Department</t>
  </si>
  <si>
    <t>10.00.01</t>
  </si>
  <si>
    <t>10.00.11</t>
  </si>
  <si>
    <t>10.00.13</t>
  </si>
  <si>
    <t>Directorate of Accounts</t>
  </si>
  <si>
    <t>10.58.01</t>
  </si>
  <si>
    <t>10.58.11</t>
  </si>
  <si>
    <t>10.58.13</t>
  </si>
  <si>
    <t>Internal Audit</t>
  </si>
  <si>
    <t>10.59.01</t>
  </si>
  <si>
    <t>10.59.11</t>
  </si>
  <si>
    <t>10.59.13</t>
  </si>
  <si>
    <t>10.60.01</t>
  </si>
  <si>
    <t>10.60.11</t>
  </si>
  <si>
    <t>10.60.13</t>
  </si>
  <si>
    <t>Pay &amp; Accounts Offices</t>
  </si>
  <si>
    <t>00.45.01</t>
  </si>
  <si>
    <t>00.45.11</t>
  </si>
  <si>
    <t>00.45.13</t>
  </si>
  <si>
    <t>East District</t>
  </si>
  <si>
    <t>West District</t>
  </si>
  <si>
    <t>00.46.01</t>
  </si>
  <si>
    <t>00.46.11</t>
  </si>
  <si>
    <t>00.46.13</t>
  </si>
  <si>
    <t>North District</t>
  </si>
  <si>
    <t>00.47.01</t>
  </si>
  <si>
    <t>00.47.11</t>
  </si>
  <si>
    <t>00.47.13</t>
  </si>
  <si>
    <t>South District</t>
  </si>
  <si>
    <t>00.48.01</t>
  </si>
  <si>
    <t>00.48.11</t>
  </si>
  <si>
    <t>00.48.13</t>
  </si>
  <si>
    <t>Commuted value of Pensions</t>
  </si>
  <si>
    <t>00.00.04</t>
  </si>
  <si>
    <t>Pensionary Charges</t>
  </si>
  <si>
    <t>Gratuities</t>
  </si>
  <si>
    <t>Payment of Gratuities</t>
  </si>
  <si>
    <t>60.00.04</t>
  </si>
  <si>
    <t>Family Pensions</t>
  </si>
  <si>
    <t>Leave Encashment Benefits</t>
  </si>
  <si>
    <t>00.00.76</t>
  </si>
  <si>
    <t>Civil</t>
  </si>
  <si>
    <t>State Lotteries</t>
  </si>
  <si>
    <t>10.00.14</t>
  </si>
  <si>
    <t>Rent Rates and Taxes</t>
  </si>
  <si>
    <t>10.00.50</t>
  </si>
  <si>
    <t>Other Charges (Prize Payment)</t>
  </si>
  <si>
    <t>Pension and Awards in consideration of Distinguished Services</t>
  </si>
  <si>
    <t>Gallantry Award</t>
  </si>
  <si>
    <t>Other Expenditure</t>
  </si>
  <si>
    <t>00.00.50</t>
  </si>
  <si>
    <t>10.00.71</t>
  </si>
  <si>
    <t>Deposit Linked Insurance Scheme</t>
  </si>
  <si>
    <t>Other Schemes</t>
  </si>
  <si>
    <t>10.00.72</t>
  </si>
  <si>
    <t>Ex-gratia Compensation to Families of Government  Servants</t>
  </si>
  <si>
    <t>CAPITAL SECTION</t>
  </si>
  <si>
    <t>Internal Debt of the State Government (Charged)</t>
  </si>
  <si>
    <t>Market  Loans</t>
  </si>
  <si>
    <t>Market Loans bearing Interest</t>
  </si>
  <si>
    <t>60.00.56</t>
  </si>
  <si>
    <t>Repayment of Market Loans</t>
  </si>
  <si>
    <t>Repayment of Borrowings</t>
  </si>
  <si>
    <t>Loans from NABARD</t>
  </si>
  <si>
    <t>61.00.56</t>
  </si>
  <si>
    <t>Loans from Other Institutions</t>
  </si>
  <si>
    <t>63.00.56</t>
  </si>
  <si>
    <t>64.00.56</t>
  </si>
  <si>
    <t>Loans &amp; Advances from the Central Govt. (Charged)</t>
  </si>
  <si>
    <t>Non-Plan Loans</t>
  </si>
  <si>
    <t>00.00.56</t>
  </si>
  <si>
    <t>House Building Advances</t>
  </si>
  <si>
    <t>HBA to All India Service Officers</t>
  </si>
  <si>
    <t>Other Loans</t>
  </si>
  <si>
    <t>Loans for State/Union Territory Plan Schemes</t>
  </si>
  <si>
    <t>Agriculture Department</t>
  </si>
  <si>
    <t>01.60.56</t>
  </si>
  <si>
    <t>13.63.56</t>
  </si>
  <si>
    <t>13.64.56</t>
  </si>
  <si>
    <t>31.65.56</t>
  </si>
  <si>
    <t>Loans for Special Plan Schemes</t>
  </si>
  <si>
    <t>Loans from North Eastern Council</t>
  </si>
  <si>
    <t>Loans and Advances</t>
  </si>
  <si>
    <t>61.00.55</t>
  </si>
  <si>
    <t>Advances for purchase of Motor Conveyances</t>
  </si>
  <si>
    <t>62.00.55</t>
  </si>
  <si>
    <t>TOTAL</t>
  </si>
  <si>
    <t>Transfer to Reserve Funds/Deposit Accounts</t>
  </si>
  <si>
    <t>Guarantee Redemption Fund</t>
  </si>
  <si>
    <t>Transfer to Guarantee Redemption Fund</t>
  </si>
  <si>
    <t>Compensation and Other Bonds</t>
  </si>
  <si>
    <t>66.00.56</t>
  </si>
  <si>
    <t>Other Taxes and Duties on Commodities &amp;  Services</t>
  </si>
  <si>
    <t>Transfer to the Sikkim Transport Infrastructure Development Fund</t>
  </si>
  <si>
    <t>Government Contribution for Defined Contribution Pension Scheme</t>
  </si>
  <si>
    <t>00.00.78</t>
  </si>
  <si>
    <t>State Govt. Contribution towards Contributory Pension Fund</t>
  </si>
  <si>
    <t>00.00.57</t>
  </si>
  <si>
    <t>Repayment of NLCPR Loans</t>
  </si>
  <si>
    <t>69.00.46</t>
  </si>
  <si>
    <t>Interest on NLCPR Loans</t>
  </si>
  <si>
    <t>69.00.47</t>
  </si>
  <si>
    <t>Interest on NEC Loans</t>
  </si>
  <si>
    <t>01.61.56</t>
  </si>
  <si>
    <t>II. Details of the estimates and the heads under which this grant will be accounted for:</t>
  </si>
  <si>
    <t>Interest on Defined Contribution Pension Scheme</t>
  </si>
  <si>
    <t>Sikkim Government Servant's Contributory Pension Scheme</t>
  </si>
  <si>
    <t>Other Taxes and Duties on Commodities 
&amp; Services</t>
  </si>
  <si>
    <t>Superannuation &amp; Retirement 
Allowances</t>
  </si>
  <si>
    <t>A - General Services (b) Fiscal Services</t>
  </si>
  <si>
    <t>F - Loans and Advances</t>
  </si>
  <si>
    <t>E - Public Debt</t>
  </si>
  <si>
    <t>Taxes on Sales, Trade etc</t>
  </si>
  <si>
    <t>Interest on Small Savings, Provident 
Funds etc</t>
  </si>
  <si>
    <t>Sikkim State Government Employees Group Insurance Scheme.</t>
  </si>
  <si>
    <t>Pension, Group Insurance &amp; Provident 
Fund</t>
  </si>
  <si>
    <t>Loan for Housing</t>
  </si>
  <si>
    <t>Motor Conveyance to State Govt. 
Employees</t>
  </si>
  <si>
    <t>B - Social Services  (g) Social Welfare &amp; Nutrition</t>
  </si>
  <si>
    <t>Transfer to Reserve Funds/Deposit 
Accounts</t>
  </si>
  <si>
    <t>Loan for Rural Infrastructural 
Development</t>
  </si>
  <si>
    <t>(i)  Collection of Taxes on Income and Expenditure</t>
  </si>
  <si>
    <t>(c) Interest payment and Servicing of Debt</t>
  </si>
  <si>
    <t>General Provident Fund</t>
  </si>
  <si>
    <t>Leave Encashment</t>
  </si>
  <si>
    <t>Loans from General Insurance Corporation of India</t>
  </si>
  <si>
    <t>8.5% State Govt. loan</t>
  </si>
  <si>
    <t>Loans from National Insurance Corporation of India</t>
  </si>
  <si>
    <t>Loans from Rural Electrification Corporation of India</t>
  </si>
  <si>
    <t>Loans from Centrally Sponsored Plan Schemes</t>
  </si>
  <si>
    <t>Pensions and Other Retirement 
Benefits</t>
  </si>
  <si>
    <t>Internal Debt of the State Government 
(Charged)</t>
  </si>
  <si>
    <t>Collection of Taxes on Income and 
Expenditure</t>
  </si>
  <si>
    <t>Pension and Awards in consideration of 
Distinguished Services</t>
  </si>
  <si>
    <t>House Building Advances to A.I.S. 
Officer</t>
  </si>
  <si>
    <t>Loans from Life Insurance Corporation 
of India</t>
  </si>
  <si>
    <t>Other Social Security &amp; Welfare 
Programme</t>
  </si>
  <si>
    <t>Collection Charges - Taxes on Professions, 
Trades, Callings and Employment</t>
  </si>
  <si>
    <t>Appropriation for Reduction or 
Avoidance of Debt (Charged)</t>
  </si>
  <si>
    <t>Interest on Loans for State/ Union Territory Plan Schemes</t>
  </si>
  <si>
    <t>Loans for Cooperation (Women
Co-operatives)</t>
  </si>
  <si>
    <t>SCHEME 1</t>
  </si>
  <si>
    <t>SCHEME 2</t>
  </si>
  <si>
    <t>MS</t>
  </si>
  <si>
    <t>MSS</t>
  </si>
  <si>
    <t>DS</t>
  </si>
  <si>
    <t xml:space="preserve">% </t>
  </si>
  <si>
    <t>Disc %</t>
  </si>
  <si>
    <t>41.00.50</t>
  </si>
  <si>
    <t>Loan from National Co-operative Development Corporation</t>
  </si>
  <si>
    <t>Loans for Co-operatives</t>
  </si>
  <si>
    <t>Marginal Money Assistance</t>
  </si>
  <si>
    <t>National Co-operative Development Corporation</t>
  </si>
  <si>
    <t>64.00.45</t>
  </si>
  <si>
    <t>Strengthening of State Land Use 
Board</t>
  </si>
  <si>
    <t>Employees and Pension Database (Grants under 13th Finance Commission)</t>
  </si>
  <si>
    <t>Loans for Centrally Sponsored Plan 
Schemes</t>
  </si>
  <si>
    <t>Computerisation of Commercial Taxes</t>
  </si>
  <si>
    <t>81.00.81</t>
  </si>
  <si>
    <t>CSS</t>
  </si>
  <si>
    <t>Interest on Special Central Government Securities, Issued to NSSF Against Reinvestment of Sums Received on Redemption of Special Central/State Government Securities</t>
  </si>
  <si>
    <t>Other Charges (Includes Commission to 
Bank)</t>
  </si>
  <si>
    <t>Special Power Bonds</t>
  </si>
  <si>
    <t>(In Thousands of Rupees)</t>
  </si>
  <si>
    <t>Bank Over Draft</t>
  </si>
  <si>
    <t xml:space="preserve">Office Expenses </t>
  </si>
  <si>
    <t>Interest on State Plan Loans Consolidated in terms of recommendations of the 12th Finance Commission</t>
  </si>
  <si>
    <t>Loans from NSSF</t>
  </si>
  <si>
    <t>Repayment of borrowings</t>
  </si>
  <si>
    <t>65.00.56</t>
  </si>
  <si>
    <t>State Plan Loans consolidated in terms of recommendations of the 12th Finance Commission</t>
  </si>
  <si>
    <t>Directorate of Accounts &amp; Treasuries</t>
  </si>
  <si>
    <t>-</t>
  </si>
  <si>
    <t>Mission Mode Project (90:10% CSS)</t>
  </si>
  <si>
    <t>No Sub Scheme</t>
  </si>
  <si>
    <t>Mission Mode Project for Computerisation of Commercial Tax</t>
  </si>
  <si>
    <t>Interest on Insurance and Pension Fund</t>
  </si>
  <si>
    <t>Rec</t>
  </si>
  <si>
    <t>PLAN</t>
  </si>
  <si>
    <t>2013-14</t>
  </si>
  <si>
    <t>Central Record Keeping Agency Charges</t>
  </si>
  <si>
    <t>42.00.50</t>
  </si>
  <si>
    <t>Treasury Computerisation (SIFMS)</t>
  </si>
  <si>
    <t>Mission Mode Project for Treasury Computerisation (SIFMS)</t>
  </si>
  <si>
    <t>43.00.81</t>
  </si>
  <si>
    <t>Superannuation and Retirement 
Allowances</t>
  </si>
  <si>
    <t>Pensions and Other Retirement Benefits, 01.911-Recoveries of overpayment</t>
  </si>
  <si>
    <t>2014-15</t>
  </si>
  <si>
    <t>Interests on loans &amp; advances, 04.911-Recoveries of overpayment</t>
  </si>
  <si>
    <t>Mission Mode Project (90% CSS)</t>
  </si>
  <si>
    <t>National e-governance Action Plan (Ne GAP)</t>
  </si>
  <si>
    <t>62.81.81</t>
  </si>
  <si>
    <t>62.43.81</t>
  </si>
  <si>
    <t>NEGAP</t>
  </si>
  <si>
    <t>1030027021</t>
  </si>
  <si>
    <t>National e-governance Action Plan 
(NeGAP)</t>
  </si>
  <si>
    <t>Computerisation of Commercial 
Taxes</t>
  </si>
  <si>
    <t>Life Insurance Corporation of India</t>
  </si>
  <si>
    <t>Treasury &amp; Accounts 
Administration</t>
  </si>
  <si>
    <t>Market Loan</t>
  </si>
  <si>
    <t>I.  Estimate of the amount required in the year ending 31st March, 2016 to defray the charges in respect of Finance, Revenue and Expenditure</t>
  </si>
  <si>
    <t>2015-16</t>
  </si>
  <si>
    <t>Interest on Other Obligations</t>
  </si>
  <si>
    <t>Interest on Deposits</t>
  </si>
  <si>
    <t>National E-governance Action Plan (NeGAP)</t>
  </si>
  <si>
    <t>Special Securities issued to National 
Small Savings Fund of the Central 
Government</t>
  </si>
</sst>
</file>

<file path=xl/styles.xml><?xml version="1.0" encoding="utf-8"?>
<styleSheet xmlns="http://schemas.openxmlformats.org/spreadsheetml/2006/main">
  <numFmts count="16">
    <numFmt numFmtId="164" formatCode="_ * #,##0.00_ ;_ * \-#,##0.00_ ;_ * &quot;-&quot;??_ ;_ @_ "/>
    <numFmt numFmtId="165" formatCode="0_)"/>
    <numFmt numFmtId="166" formatCode="0#"/>
    <numFmt numFmtId="167" formatCode="0##"/>
    <numFmt numFmtId="168" formatCode="##"/>
    <numFmt numFmtId="169" formatCode="00000#"/>
    <numFmt numFmtId="170" formatCode="00.00.##"/>
    <numFmt numFmtId="171" formatCode="00.###"/>
    <numFmt numFmtId="172" formatCode="00.#00"/>
    <numFmt numFmtId="173" formatCode="0#.###"/>
    <numFmt numFmtId="174" formatCode="00.##"/>
    <numFmt numFmtId="175" formatCode="0#.#00"/>
    <numFmt numFmtId="176" formatCode="0#.000"/>
    <numFmt numFmtId="177" formatCode="00.0#0"/>
    <numFmt numFmtId="178" formatCode="_-* #,##0.00\ _k_r_-;\-* #,##0.00\ _k_r_-;_-* &quot;-&quot;??\ _k_r_-;_-@_-"/>
    <numFmt numFmtId="179" formatCode="_(* #,##0_);_(* \(#,##0\);_(* &quot;-&quot;??_);_(@_)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i/>
      <sz val="9"/>
      <name val="Times New Roman"/>
      <family val="1"/>
    </font>
    <font>
      <sz val="10"/>
      <color rgb="FF00B05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165" fontId="2" fillId="0" borderId="0"/>
  </cellStyleXfs>
  <cellXfs count="309">
    <xf numFmtId="0" fontId="0" fillId="0" borderId="0" xfId="0"/>
    <xf numFmtId="0" fontId="3" fillId="0" borderId="0" xfId="4" applyNumberFormat="1" applyFont="1" applyFill="1" applyBorder="1" applyAlignment="1" applyProtection="1">
      <alignment horizontal="center"/>
    </xf>
    <xf numFmtId="0" fontId="3" fillId="0" borderId="0" xfId="4" applyFont="1" applyFill="1" applyBorder="1" applyAlignment="1" applyProtection="1">
      <alignment horizontal="right"/>
    </xf>
    <xf numFmtId="0" fontId="4" fillId="0" borderId="0" xfId="4" applyFont="1" applyFill="1" applyBorder="1" applyAlignment="1" applyProtection="1">
      <alignment horizontal="right"/>
    </xf>
    <xf numFmtId="0" fontId="4" fillId="0" borderId="0" xfId="4" applyNumberFormat="1" applyFont="1" applyFill="1" applyBorder="1"/>
    <xf numFmtId="0" fontId="3" fillId="0" borderId="0" xfId="4" applyNumberFormat="1" applyFont="1" applyFill="1" applyBorder="1" applyAlignment="1">
      <alignment horizontal="center"/>
    </xf>
    <xf numFmtId="0" fontId="4" fillId="0" borderId="0" xfId="4" applyFont="1" applyFill="1" applyBorder="1" applyAlignment="1" applyProtection="1">
      <alignment horizontal="left"/>
    </xf>
    <xf numFmtId="0" fontId="4" fillId="0" borderId="0" xfId="4" applyFont="1" applyFill="1" applyBorder="1"/>
    <xf numFmtId="0" fontId="4" fillId="0" borderId="0" xfId="4" applyFont="1" applyFill="1" applyBorder="1" applyAlignment="1">
      <alignment horizontal="right"/>
    </xf>
    <xf numFmtId="0" fontId="4" fillId="0" borderId="0" xfId="4" applyFont="1" applyFill="1" applyBorder="1" applyAlignment="1">
      <alignment horizontal="left"/>
    </xf>
    <xf numFmtId="0" fontId="4" fillId="0" borderId="0" xfId="4" applyNumberFormat="1" applyFont="1" applyFill="1" applyBorder="1" applyAlignment="1">
      <alignment horizontal="right"/>
    </xf>
    <xf numFmtId="0" fontId="3" fillId="0" borderId="0" xfId="4" applyNumberFormat="1" applyFont="1" applyFill="1" applyBorder="1" applyAlignment="1">
      <alignment horizontal="center" vertical="top" wrapText="1"/>
    </xf>
    <xf numFmtId="0" fontId="4" fillId="0" borderId="0" xfId="4" applyNumberFormat="1" applyFont="1" applyFill="1" applyBorder="1" applyAlignment="1" applyProtection="1">
      <alignment horizontal="left"/>
    </xf>
    <xf numFmtId="0" fontId="4" fillId="0" borderId="0" xfId="4" applyNumberFormat="1" applyFont="1" applyFill="1" applyBorder="1" applyAlignment="1">
      <alignment horizontal="left"/>
    </xf>
    <xf numFmtId="0" fontId="3" fillId="0" borderId="0" xfId="4" applyNumberFormat="1" applyFont="1" applyFill="1" applyBorder="1" applyAlignment="1" applyProtection="1">
      <alignment horizontal="left"/>
    </xf>
    <xf numFmtId="0" fontId="4" fillId="0" borderId="0" xfId="4" applyNumberFormat="1" applyFont="1" applyFill="1" applyBorder="1" applyAlignment="1" applyProtection="1">
      <alignment horizontal="right"/>
    </xf>
    <xf numFmtId="0" fontId="3" fillId="0" borderId="0" xfId="4" applyNumberFormat="1" applyFont="1" applyFill="1" applyBorder="1"/>
    <xf numFmtId="0" fontId="4" fillId="0" borderId="1" xfId="6" applyNumberFormat="1" applyFont="1" applyFill="1" applyBorder="1"/>
    <xf numFmtId="0" fontId="4" fillId="0" borderId="1" xfId="6" applyNumberFormat="1" applyFont="1" applyFill="1" applyBorder="1" applyAlignment="1">
      <alignment horizontal="right"/>
    </xf>
    <xf numFmtId="0" fontId="4" fillId="0" borderId="1" xfId="6" applyNumberFormat="1" applyFont="1" applyFill="1" applyBorder="1" applyAlignment="1" applyProtection="1">
      <alignment horizontal="right"/>
    </xf>
    <xf numFmtId="0" fontId="4" fillId="0" borderId="0" xfId="6" applyNumberFormat="1" applyFont="1" applyFill="1" applyBorder="1" applyAlignment="1" applyProtection="1">
      <alignment horizontal="right"/>
    </xf>
    <xf numFmtId="0" fontId="4" fillId="0" borderId="0" xfId="4" applyNumberFormat="1" applyFont="1" applyFill="1" applyBorder="1" applyAlignment="1" applyProtection="1">
      <alignment horizontal="center"/>
    </xf>
    <xf numFmtId="164" fontId="4" fillId="0" borderId="0" xfId="1" applyFont="1" applyFill="1" applyBorder="1" applyAlignment="1" applyProtection="1">
      <alignment horizontal="right" wrapText="1"/>
    </xf>
    <xf numFmtId="0" fontId="4" fillId="0" borderId="0" xfId="1" applyNumberFormat="1" applyFont="1" applyFill="1" applyBorder="1" applyAlignment="1" applyProtection="1">
      <alignment horizontal="right" wrapText="1"/>
    </xf>
    <xf numFmtId="164" fontId="4" fillId="0" borderId="1" xfId="1" applyFont="1" applyFill="1" applyBorder="1" applyAlignment="1" applyProtection="1">
      <alignment horizontal="right" wrapText="1"/>
    </xf>
    <xf numFmtId="0" fontId="4" fillId="0" borderId="1" xfId="1" applyNumberFormat="1" applyFont="1" applyFill="1" applyBorder="1" applyAlignment="1" applyProtection="1">
      <alignment horizontal="right" wrapText="1"/>
    </xf>
    <xf numFmtId="0" fontId="4" fillId="0" borderId="2" xfId="4" applyNumberFormat="1" applyFont="1" applyFill="1" applyBorder="1" applyAlignment="1" applyProtection="1">
      <alignment horizontal="right"/>
    </xf>
    <xf numFmtId="0" fontId="4" fillId="0" borderId="0" xfId="1" applyNumberFormat="1" applyFont="1" applyFill="1" applyBorder="1" applyAlignment="1" applyProtection="1">
      <alignment horizontal="right"/>
    </xf>
    <xf numFmtId="0" fontId="4" fillId="0" borderId="0" xfId="4" applyNumberFormat="1" applyFont="1" applyFill="1" applyAlignment="1">
      <alignment horizontal="right"/>
    </xf>
    <xf numFmtId="164" fontId="4" fillId="0" borderId="0" xfId="1" applyFont="1" applyFill="1" applyAlignment="1" applyProtection="1">
      <alignment horizontal="right" wrapText="1"/>
    </xf>
    <xf numFmtId="0" fontId="4" fillId="0" borderId="0" xfId="1" applyNumberFormat="1" applyFont="1" applyFill="1" applyAlignment="1" applyProtection="1">
      <alignment horizontal="right" wrapText="1"/>
    </xf>
    <xf numFmtId="0" fontId="4" fillId="0" borderId="0" xfId="4" applyNumberFormat="1" applyFont="1" applyFill="1" applyAlignment="1" applyProtection="1">
      <alignment horizontal="right"/>
    </xf>
    <xf numFmtId="164" fontId="4" fillId="0" borderId="2" xfId="1" applyFont="1" applyFill="1" applyBorder="1" applyAlignment="1" applyProtection="1">
      <alignment horizontal="right" wrapText="1"/>
    </xf>
    <xf numFmtId="0" fontId="4" fillId="0" borderId="2" xfId="1" applyNumberFormat="1" applyFont="1" applyFill="1" applyBorder="1" applyAlignment="1" applyProtection="1">
      <alignment horizontal="right" wrapText="1"/>
    </xf>
    <xf numFmtId="0" fontId="4" fillId="0" borderId="0" xfId="4" applyNumberFormat="1" applyFont="1" applyFill="1"/>
    <xf numFmtId="178" fontId="4" fillId="0" borderId="0" xfId="1" applyNumberFormat="1" applyFont="1" applyFill="1" applyBorder="1" applyAlignment="1" applyProtection="1">
      <alignment horizontal="right" wrapText="1"/>
    </xf>
    <xf numFmtId="0" fontId="4" fillId="0" borderId="0" xfId="5" applyNumberFormat="1" applyFont="1" applyFill="1" applyBorder="1" applyAlignment="1" applyProtection="1">
      <alignment horizontal="right"/>
    </xf>
    <xf numFmtId="0" fontId="4" fillId="0" borderId="0" xfId="6" applyNumberFormat="1" applyFont="1" applyFill="1" applyAlignment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right"/>
    </xf>
    <xf numFmtId="0" fontId="4" fillId="0" borderId="0" xfId="2" applyNumberFormat="1" applyFont="1" applyFill="1" applyProtection="1"/>
    <xf numFmtId="0" fontId="4" fillId="0" borderId="0" xfId="2" applyNumberFormat="1" applyFont="1" applyFill="1" applyAlignment="1" applyProtection="1">
      <alignment horizontal="right"/>
    </xf>
    <xf numFmtId="0" fontId="4" fillId="0" borderId="0" xfId="4" applyFont="1" applyFill="1"/>
    <xf numFmtId="0" fontId="4" fillId="0" borderId="0" xfId="4" applyFont="1" applyFill="1" applyAlignment="1">
      <alignment horizontal="right"/>
    </xf>
    <xf numFmtId="0" fontId="3" fillId="0" borderId="0" xfId="4" applyFont="1" applyFill="1" applyBorder="1" applyAlignment="1" applyProtection="1">
      <alignment horizontal="left" vertical="top"/>
    </xf>
    <xf numFmtId="0" fontId="3" fillId="0" borderId="0" xfId="4" applyFont="1" applyFill="1" applyBorder="1" applyAlignment="1" applyProtection="1">
      <alignment horizontal="right" vertical="top"/>
    </xf>
    <xf numFmtId="0" fontId="4" fillId="0" borderId="0" xfId="4" applyFont="1" applyFill="1" applyBorder="1" applyAlignment="1">
      <alignment horizontal="left" vertical="top" wrapText="1"/>
    </xf>
    <xf numFmtId="0" fontId="4" fillId="0" borderId="0" xfId="4" applyFont="1" applyFill="1" applyBorder="1" applyAlignment="1">
      <alignment horizontal="right" vertical="top" wrapText="1"/>
    </xf>
    <xf numFmtId="0" fontId="4" fillId="0" borderId="0" xfId="4" applyFont="1" applyFill="1" applyAlignment="1">
      <alignment horizontal="left"/>
    </xf>
    <xf numFmtId="0" fontId="4" fillId="0" borderId="0" xfId="4" applyFont="1" applyFill="1" applyBorder="1" applyAlignment="1">
      <alignment horizontal="left" vertical="top"/>
    </xf>
    <xf numFmtId="0" fontId="4" fillId="0" borderId="0" xfId="7" applyFont="1" applyFill="1" applyBorder="1" applyAlignment="1" applyProtection="1">
      <alignment horizontal="left" vertical="top" wrapText="1"/>
    </xf>
    <xf numFmtId="0" fontId="4" fillId="0" borderId="0" xfId="7" applyFont="1" applyFill="1" applyBorder="1" applyAlignment="1" applyProtection="1">
      <alignment horizontal="left" vertical="top"/>
    </xf>
    <xf numFmtId="0" fontId="4" fillId="0" borderId="0" xfId="8" applyFont="1" applyFill="1" applyBorder="1" applyAlignment="1">
      <alignment horizontal="left" vertical="top"/>
    </xf>
    <xf numFmtId="0" fontId="4" fillId="0" borderId="0" xfId="8" applyFont="1" applyFill="1" applyBorder="1" applyAlignment="1">
      <alignment horizontal="right" vertical="top"/>
    </xf>
    <xf numFmtId="0" fontId="4" fillId="0" borderId="1" xfId="6" applyFont="1" applyFill="1" applyBorder="1"/>
    <xf numFmtId="0" fontId="4" fillId="0" borderId="0" xfId="7" applyFont="1" applyFill="1" applyProtection="1"/>
    <xf numFmtId="0" fontId="4" fillId="0" borderId="0" xfId="6" applyFont="1" applyFill="1" applyBorder="1" applyAlignment="1" applyProtection="1">
      <alignment horizontal="left"/>
    </xf>
    <xf numFmtId="0" fontId="3" fillId="0" borderId="0" xfId="4" applyFont="1" applyFill="1" applyBorder="1" applyAlignment="1" applyProtection="1">
      <alignment horizontal="left"/>
    </xf>
    <xf numFmtId="0" fontId="3" fillId="0" borderId="0" xfId="4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 wrapText="1"/>
    </xf>
    <xf numFmtId="171" fontId="3" fillId="0" borderId="0" xfId="4" applyNumberFormat="1" applyFont="1" applyFill="1" applyBorder="1" applyAlignment="1">
      <alignment horizontal="right" vertical="top" wrapText="1"/>
    </xf>
    <xf numFmtId="0" fontId="4" fillId="0" borderId="0" xfId="4" applyNumberFormat="1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169" fontId="4" fillId="0" borderId="0" xfId="4" applyNumberFormat="1" applyFont="1" applyFill="1" applyBorder="1" applyAlignment="1">
      <alignment horizontal="right" vertical="top" wrapText="1"/>
    </xf>
    <xf numFmtId="0" fontId="4" fillId="0" borderId="1" xfId="4" applyFont="1" applyFill="1" applyBorder="1" applyAlignment="1">
      <alignment horizontal="left" vertical="top" wrapText="1"/>
    </xf>
    <xf numFmtId="0" fontId="4" fillId="0" borderId="1" xfId="4" applyFont="1" applyFill="1" applyBorder="1" applyAlignment="1" applyProtection="1">
      <alignment horizontal="left" vertical="top" wrapText="1"/>
    </xf>
    <xf numFmtId="0" fontId="4" fillId="0" borderId="0" xfId="4" applyNumberFormat="1" applyFont="1" applyFill="1" applyAlignment="1">
      <alignment horizontal="right" vertical="top" wrapText="1"/>
    </xf>
    <xf numFmtId="0" fontId="4" fillId="0" borderId="0" xfId="4" applyFont="1" applyFill="1" applyAlignment="1" applyProtection="1">
      <alignment horizontal="left" vertical="top" wrapText="1"/>
    </xf>
    <xf numFmtId="166" fontId="4" fillId="0" borderId="0" xfId="4" applyNumberFormat="1" applyFont="1" applyFill="1" applyBorder="1" applyAlignment="1">
      <alignment horizontal="right" vertical="top" wrapText="1"/>
    </xf>
    <xf numFmtId="0" fontId="4" fillId="0" borderId="0" xfId="4" applyFont="1" applyFill="1" applyAlignment="1">
      <alignment horizontal="left" vertical="top" wrapText="1"/>
    </xf>
    <xf numFmtId="166" fontId="4" fillId="0" borderId="0" xfId="4" applyNumberFormat="1" applyFont="1" applyFill="1" applyAlignment="1">
      <alignment horizontal="right" vertical="top" wrapText="1"/>
    </xf>
    <xf numFmtId="0" fontId="4" fillId="0" borderId="0" xfId="4" applyFont="1" applyFill="1" applyBorder="1" applyAlignment="1">
      <alignment vertical="top" wrapText="1"/>
    </xf>
    <xf numFmtId="171" fontId="3" fillId="0" borderId="0" xfId="4" applyNumberFormat="1" applyFont="1" applyFill="1" applyAlignment="1">
      <alignment horizontal="right" vertical="top" wrapText="1"/>
    </xf>
    <xf numFmtId="0" fontId="3" fillId="0" borderId="0" xfId="4" applyFont="1" applyFill="1" applyAlignment="1" applyProtection="1">
      <alignment horizontal="left" vertical="top" wrapText="1"/>
    </xf>
    <xf numFmtId="0" fontId="3" fillId="0" borderId="0" xfId="4" applyFont="1" applyFill="1" applyAlignment="1">
      <alignment horizontal="right" vertical="top" wrapText="1"/>
    </xf>
    <xf numFmtId="169" fontId="4" fillId="0" borderId="0" xfId="4" applyNumberFormat="1" applyFont="1" applyFill="1" applyAlignment="1">
      <alignment horizontal="righ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4" fillId="0" borderId="0" xfId="4" applyFont="1" applyFill="1" applyAlignment="1">
      <alignment horizontal="right" vertical="top" wrapText="1"/>
    </xf>
    <xf numFmtId="177" fontId="3" fillId="0" borderId="0" xfId="4" applyNumberFormat="1" applyFont="1" applyFill="1" applyBorder="1" applyAlignment="1">
      <alignment horizontal="right" vertical="top" wrapText="1"/>
    </xf>
    <xf numFmtId="167" fontId="3" fillId="0" borderId="0" xfId="4" applyNumberFormat="1" applyFont="1" applyFill="1" applyBorder="1" applyAlignment="1">
      <alignment horizontal="right" vertical="top" wrapText="1"/>
    </xf>
    <xf numFmtId="174" fontId="4" fillId="0" borderId="0" xfId="4" applyNumberFormat="1" applyFont="1" applyFill="1" applyBorder="1" applyAlignment="1">
      <alignment horizontal="right" vertical="top" wrapText="1"/>
    </xf>
    <xf numFmtId="172" fontId="3" fillId="0" borderId="0" xfId="4" applyNumberFormat="1" applyFont="1" applyFill="1" applyBorder="1" applyAlignment="1">
      <alignment horizontal="right" vertical="top" wrapText="1"/>
    </xf>
    <xf numFmtId="173" fontId="3" fillId="0" borderId="0" xfId="4" applyNumberFormat="1" applyFont="1" applyFill="1" applyAlignment="1">
      <alignment horizontal="right" vertical="top" wrapText="1"/>
    </xf>
    <xf numFmtId="173" fontId="3" fillId="0" borderId="0" xfId="4" applyNumberFormat="1" applyFont="1" applyFill="1" applyBorder="1" applyAlignment="1">
      <alignment horizontal="right" vertical="top" wrapText="1"/>
    </xf>
    <xf numFmtId="0" fontId="3" fillId="0" borderId="1" xfId="4" applyFont="1" applyFill="1" applyBorder="1" applyAlignment="1" applyProtection="1">
      <alignment horizontal="left" vertical="top" wrapText="1"/>
    </xf>
    <xf numFmtId="0" fontId="5" fillId="0" borderId="0" xfId="4" applyFont="1" applyFill="1"/>
    <xf numFmtId="0" fontId="3" fillId="0" borderId="1" xfId="4" applyFont="1" applyFill="1" applyBorder="1" applyAlignment="1">
      <alignment horizontal="right" vertical="top" wrapText="1"/>
    </xf>
    <xf numFmtId="0" fontId="4" fillId="0" borderId="3" xfId="4" applyFont="1" applyFill="1" applyBorder="1" applyAlignment="1">
      <alignment horizontal="left" vertical="top" wrapText="1"/>
    </xf>
    <xf numFmtId="0" fontId="3" fillId="0" borderId="3" xfId="4" applyFont="1" applyFill="1" applyBorder="1" applyAlignment="1">
      <alignment horizontal="right" vertical="top" wrapText="1"/>
    </xf>
    <xf numFmtId="0" fontId="3" fillId="0" borderId="3" xfId="4" applyFont="1" applyFill="1" applyBorder="1" applyAlignment="1" applyProtection="1">
      <alignment horizontal="left" vertical="top" wrapText="1"/>
    </xf>
    <xf numFmtId="0" fontId="4" fillId="0" borderId="0" xfId="5" applyFont="1" applyFill="1" applyBorder="1" applyAlignment="1">
      <alignment horizontal="left" vertical="top" wrapText="1"/>
    </xf>
    <xf numFmtId="0" fontId="4" fillId="0" borderId="0" xfId="5" applyFont="1" applyFill="1" applyBorder="1" applyAlignment="1">
      <alignment horizontal="right" vertical="top" wrapText="1"/>
    </xf>
    <xf numFmtId="0" fontId="3" fillId="0" borderId="0" xfId="5" applyFont="1" applyFill="1" applyBorder="1" applyAlignment="1" applyProtection="1">
      <alignment horizontal="left" vertical="top" wrapText="1"/>
    </xf>
    <xf numFmtId="0" fontId="4" fillId="0" borderId="0" xfId="4" applyFont="1" applyFill="1" applyAlignment="1">
      <alignment vertical="top"/>
    </xf>
    <xf numFmtId="0" fontId="4" fillId="0" borderId="0" xfId="4" applyFont="1" applyFill="1" applyAlignment="1"/>
    <xf numFmtId="0" fontId="4" fillId="0" borderId="0" xfId="6" applyFont="1" applyFill="1" applyBorder="1" applyAlignment="1">
      <alignment horizontal="left" vertical="top" wrapText="1"/>
    </xf>
    <xf numFmtId="0" fontId="3" fillId="0" borderId="0" xfId="6" applyFont="1" applyFill="1" applyBorder="1" applyAlignment="1">
      <alignment horizontal="right" vertical="top" wrapText="1"/>
    </xf>
    <xf numFmtId="0" fontId="3" fillId="0" borderId="0" xfId="6" applyFont="1" applyFill="1" applyBorder="1" applyAlignment="1" applyProtection="1">
      <alignment horizontal="left" vertical="top" wrapText="1"/>
    </xf>
    <xf numFmtId="0" fontId="4" fillId="0" borderId="0" xfId="6" applyFont="1" applyFill="1" applyAlignment="1">
      <alignment horizontal="left" vertical="top" wrapText="1"/>
    </xf>
    <xf numFmtId="168" fontId="4" fillId="0" borderId="0" xfId="5" applyNumberFormat="1" applyFont="1" applyFill="1" applyBorder="1" applyAlignment="1">
      <alignment horizontal="right" vertical="top" wrapText="1"/>
    </xf>
    <xf numFmtId="0" fontId="4" fillId="0" borderId="0" xfId="6" applyFont="1" applyFill="1" applyBorder="1" applyAlignment="1" applyProtection="1">
      <alignment horizontal="left" vertical="top" wrapText="1"/>
    </xf>
    <xf numFmtId="172" fontId="3" fillId="0" borderId="0" xfId="5" applyNumberFormat="1" applyFont="1" applyFill="1" applyBorder="1" applyAlignment="1">
      <alignment horizontal="right" vertical="top" wrapText="1"/>
    </xf>
    <xf numFmtId="168" fontId="4" fillId="0" borderId="0" xfId="5" applyNumberFormat="1" applyFont="1" applyFill="1" applyAlignment="1">
      <alignment horizontal="right" vertical="top" wrapText="1"/>
    </xf>
    <xf numFmtId="0" fontId="4" fillId="0" borderId="3" xfId="6" applyFont="1" applyFill="1" applyBorder="1" applyAlignment="1">
      <alignment horizontal="left" vertical="top" wrapText="1"/>
    </xf>
    <xf numFmtId="0" fontId="4" fillId="0" borderId="3" xfId="6" applyFont="1" applyFill="1" applyBorder="1" applyAlignment="1">
      <alignment horizontal="right" vertical="top" wrapText="1"/>
    </xf>
    <xf numFmtId="0" fontId="3" fillId="0" borderId="3" xfId="6" applyFont="1" applyFill="1" applyBorder="1" applyAlignment="1" applyProtection="1">
      <alignment horizontal="left"/>
    </xf>
    <xf numFmtId="0" fontId="4" fillId="0" borderId="1" xfId="6" applyFont="1" applyFill="1" applyBorder="1" applyAlignment="1">
      <alignment horizontal="right" vertical="top" wrapText="1"/>
    </xf>
    <xf numFmtId="0" fontId="3" fillId="0" borderId="1" xfId="6" applyFont="1" applyFill="1" applyBorder="1" applyAlignment="1" applyProtection="1">
      <alignment horizontal="left"/>
    </xf>
    <xf numFmtId="0" fontId="4" fillId="0" borderId="0" xfId="6" applyFont="1" applyFill="1" applyBorder="1" applyAlignment="1">
      <alignment horizontal="right" vertical="top" wrapText="1"/>
    </xf>
    <xf numFmtId="0" fontId="3" fillId="0" borderId="0" xfId="6" applyFont="1" applyFill="1" applyBorder="1" applyAlignment="1" applyProtection="1">
      <alignment horizontal="left"/>
    </xf>
    <xf numFmtId="177" fontId="3" fillId="0" borderId="1" xfId="4" applyNumberFormat="1" applyFont="1" applyFill="1" applyBorder="1" applyAlignment="1">
      <alignment horizontal="right" vertical="top" wrapText="1"/>
    </xf>
    <xf numFmtId="164" fontId="4" fillId="0" borderId="0" xfId="1" applyFont="1" applyFill="1" applyBorder="1" applyAlignment="1" applyProtection="1">
      <alignment horizontal="right"/>
    </xf>
    <xf numFmtId="0" fontId="3" fillId="0" borderId="0" xfId="6" applyNumberFormat="1" applyFont="1" applyFill="1" applyBorder="1" applyAlignment="1">
      <alignment horizontal="center"/>
    </xf>
    <xf numFmtId="0" fontId="4" fillId="0" borderId="0" xfId="6" applyNumberFormat="1" applyFont="1" applyFill="1" applyBorder="1" applyAlignment="1" applyProtection="1">
      <alignment horizontal="left"/>
    </xf>
    <xf numFmtId="0" fontId="3" fillId="0" borderId="1" xfId="6" applyNumberFormat="1" applyFont="1" applyFill="1" applyBorder="1" applyAlignment="1" applyProtection="1">
      <alignment horizontal="left"/>
    </xf>
    <xf numFmtId="0" fontId="3" fillId="0" borderId="1" xfId="6" applyNumberFormat="1" applyFont="1" applyFill="1" applyBorder="1"/>
    <xf numFmtId="0" fontId="3" fillId="0" borderId="0" xfId="5" applyFont="1" applyFill="1" applyBorder="1" applyAlignment="1">
      <alignment horizontal="right" vertical="top" wrapText="1"/>
    </xf>
    <xf numFmtId="0" fontId="4" fillId="0" borderId="0" xfId="5" applyFont="1" applyFill="1" applyBorder="1" applyAlignment="1" applyProtection="1">
      <alignment horizontal="left" vertical="top" wrapText="1"/>
    </xf>
    <xf numFmtId="0" fontId="4" fillId="0" borderId="0" xfId="5" applyFont="1" applyFill="1" applyAlignment="1">
      <alignment horizontal="left" vertical="top" wrapText="1"/>
    </xf>
    <xf numFmtId="0" fontId="4" fillId="0" borderId="1" xfId="5" applyFont="1" applyFill="1" applyBorder="1" applyAlignment="1">
      <alignment horizontal="left" vertical="top" wrapText="1"/>
    </xf>
    <xf numFmtId="0" fontId="4" fillId="0" borderId="0" xfId="5" applyFont="1" applyFill="1" applyBorder="1" applyAlignment="1">
      <alignment horizontal="left" vertical="top"/>
    </xf>
    <xf numFmtId="0" fontId="4" fillId="0" borderId="0" xfId="5" applyFont="1" applyFill="1" applyAlignment="1">
      <alignment horizontal="left" vertical="top"/>
    </xf>
    <xf numFmtId="165" fontId="4" fillId="0" borderId="0" xfId="9" applyFont="1" applyFill="1" applyBorder="1" applyAlignment="1" applyProtection="1">
      <alignment horizontal="left" vertical="top"/>
    </xf>
    <xf numFmtId="165" fontId="4" fillId="0" borderId="0" xfId="9" applyFont="1" applyFill="1" applyAlignment="1" applyProtection="1">
      <alignment horizontal="left" vertical="top"/>
    </xf>
    <xf numFmtId="0" fontId="5" fillId="0" borderId="1" xfId="6" applyNumberFormat="1" applyFont="1" applyFill="1" applyBorder="1" applyAlignment="1" applyProtection="1">
      <alignment horizontal="right"/>
    </xf>
    <xf numFmtId="0" fontId="4" fillId="0" borderId="0" xfId="6" applyNumberFormat="1" applyFont="1" applyFill="1" applyBorder="1" applyAlignment="1">
      <alignment horizontal="right"/>
    </xf>
    <xf numFmtId="0" fontId="6" fillId="0" borderId="0" xfId="4" applyFont="1" applyFill="1" applyBorder="1" applyAlignment="1">
      <alignment horizontal="right" vertical="top" wrapText="1"/>
    </xf>
    <xf numFmtId="0" fontId="6" fillId="0" borderId="0" xfId="4" applyFont="1" applyFill="1" applyBorder="1" applyAlignment="1" applyProtection="1">
      <alignment horizontal="left" vertical="top" wrapText="1"/>
    </xf>
    <xf numFmtId="0" fontId="5" fillId="0" borderId="0" xfId="4" applyNumberFormat="1" applyFont="1" applyFill="1" applyBorder="1" applyAlignment="1" applyProtection="1">
      <alignment horizontal="right"/>
    </xf>
    <xf numFmtId="171" fontId="6" fillId="0" borderId="0" xfId="4" applyNumberFormat="1" applyFont="1" applyFill="1" applyBorder="1" applyAlignment="1">
      <alignment horizontal="right" vertical="top" wrapText="1"/>
    </xf>
    <xf numFmtId="0" fontId="5" fillId="0" borderId="0" xfId="4" applyNumberFormat="1" applyFont="1" applyFill="1" applyBorder="1" applyAlignment="1">
      <alignment horizontal="right"/>
    </xf>
    <xf numFmtId="168" fontId="5" fillId="0" borderId="0" xfId="4" applyNumberFormat="1" applyFont="1" applyFill="1" applyBorder="1" applyAlignment="1">
      <alignment horizontal="right" vertical="top" wrapText="1"/>
    </xf>
    <xf numFmtId="0" fontId="5" fillId="0" borderId="0" xfId="4" applyFont="1" applyFill="1" applyBorder="1" applyAlignment="1" applyProtection="1">
      <alignment horizontal="left" vertical="top" wrapText="1"/>
    </xf>
    <xf numFmtId="0" fontId="5" fillId="0" borderId="0" xfId="4" applyNumberFormat="1" applyFont="1" applyFill="1" applyAlignment="1">
      <alignment horizontal="right"/>
    </xf>
    <xf numFmtId="0" fontId="5" fillId="0" borderId="0" xfId="4" applyFont="1" applyFill="1" applyBorder="1" applyAlignment="1">
      <alignment vertical="top" wrapText="1"/>
    </xf>
    <xf numFmtId="164" fontId="5" fillId="0" borderId="1" xfId="1" applyFont="1" applyFill="1" applyBorder="1" applyAlignment="1" applyProtection="1">
      <alignment horizontal="right" wrapText="1"/>
    </xf>
    <xf numFmtId="0" fontId="6" fillId="0" borderId="1" xfId="4" applyFont="1" applyFill="1" applyBorder="1" applyAlignment="1" applyProtection="1">
      <alignment horizontal="left" vertical="top" wrapText="1"/>
    </xf>
    <xf numFmtId="0" fontId="6" fillId="0" borderId="0" xfId="4" applyNumberFormat="1" applyFont="1" applyFill="1" applyBorder="1" applyAlignment="1">
      <alignment horizontal="center"/>
    </xf>
    <xf numFmtId="0" fontId="5" fillId="0" borderId="0" xfId="4" applyNumberFormat="1" applyFont="1" applyFill="1" applyBorder="1" applyAlignment="1" applyProtection="1">
      <alignment horizontal="left"/>
    </xf>
    <xf numFmtId="0" fontId="5" fillId="0" borderId="0" xfId="4" applyNumberFormat="1" applyFont="1" applyFill="1" applyBorder="1" applyAlignment="1">
      <alignment horizontal="left"/>
    </xf>
    <xf numFmtId="0" fontId="6" fillId="0" borderId="0" xfId="5" applyNumberFormat="1" applyFont="1" applyFill="1" applyBorder="1" applyAlignment="1">
      <alignment horizontal="center"/>
    </xf>
    <xf numFmtId="0" fontId="5" fillId="0" borderId="0" xfId="5" applyNumberFormat="1" applyFont="1" applyFill="1" applyBorder="1" applyAlignment="1" applyProtection="1">
      <alignment horizontal="left"/>
    </xf>
    <xf numFmtId="0" fontId="6" fillId="0" borderId="0" xfId="4" applyFont="1" applyFill="1" applyAlignment="1">
      <alignment horizontal="right" vertical="top" wrapText="1"/>
    </xf>
    <xf numFmtId="0" fontId="6" fillId="0" borderId="0" xfId="4" applyFont="1" applyFill="1" applyAlignment="1" applyProtection="1">
      <alignment horizontal="left" vertical="top" wrapText="1"/>
    </xf>
    <xf numFmtId="166" fontId="5" fillId="0" borderId="0" xfId="4" applyNumberFormat="1" applyFont="1" applyFill="1" applyAlignment="1">
      <alignment horizontal="right" vertical="top" wrapText="1"/>
    </xf>
    <xf numFmtId="0" fontId="5" fillId="0" borderId="0" xfId="4" applyFont="1" applyFill="1" applyAlignment="1" applyProtection="1">
      <alignment horizontal="left" vertical="top" wrapText="1"/>
    </xf>
    <xf numFmtId="173" fontId="6" fillId="0" borderId="0" xfId="4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 applyProtection="1">
      <alignment horizontal="right"/>
    </xf>
    <xf numFmtId="164" fontId="5" fillId="0" borderId="0" xfId="1" applyFont="1" applyFill="1" applyBorder="1" applyAlignment="1" applyProtection="1">
      <alignment horizontal="right" wrapText="1"/>
    </xf>
    <xf numFmtId="0" fontId="5" fillId="0" borderId="0" xfId="4" applyNumberFormat="1" applyFont="1" applyFill="1"/>
    <xf numFmtId="0" fontId="6" fillId="0" borderId="0" xfId="4" applyFont="1" applyFill="1" applyBorder="1" applyAlignment="1">
      <alignment vertical="top" wrapText="1"/>
    </xf>
    <xf numFmtId="169" fontId="5" fillId="0" borderId="0" xfId="4" applyNumberFormat="1" applyFont="1" applyFill="1" applyAlignment="1">
      <alignment horizontal="right" vertical="top" wrapText="1"/>
    </xf>
    <xf numFmtId="0" fontId="5" fillId="0" borderId="0" xfId="4" applyFont="1" applyFill="1" applyAlignment="1">
      <alignment vertical="top" wrapText="1"/>
    </xf>
    <xf numFmtId="175" fontId="6" fillId="0" borderId="0" xfId="4" applyNumberFormat="1" applyFont="1" applyFill="1" applyAlignment="1">
      <alignment horizontal="right" vertical="top" wrapText="1"/>
    </xf>
    <xf numFmtId="0" fontId="5" fillId="0" borderId="0" xfId="4" applyFont="1" applyFill="1" applyBorder="1" applyAlignment="1">
      <alignment horizontal="right" vertical="top" wrapText="1"/>
    </xf>
    <xf numFmtId="164" fontId="5" fillId="0" borderId="0" xfId="1" applyFont="1" applyFill="1" applyAlignment="1" applyProtection="1">
      <alignment horizontal="right" wrapText="1"/>
    </xf>
    <xf numFmtId="0" fontId="5" fillId="0" borderId="0" xfId="4" applyNumberFormat="1" applyFont="1" applyFill="1" applyAlignment="1" applyProtection="1">
      <alignment horizontal="right"/>
    </xf>
    <xf numFmtId="168" fontId="5" fillId="0" borderId="0" xfId="4" applyNumberFormat="1" applyFont="1" applyFill="1" applyAlignment="1">
      <alignment horizontal="right" vertical="top" wrapText="1"/>
    </xf>
    <xf numFmtId="168" fontId="5" fillId="0" borderId="0" xfId="4" applyNumberFormat="1" applyFont="1" applyFill="1" applyBorder="1" applyAlignment="1" applyProtection="1">
      <alignment horizontal="left" vertical="top" wrapText="1"/>
    </xf>
    <xf numFmtId="169" fontId="5" fillId="0" borderId="0" xfId="4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 applyProtection="1">
      <alignment horizontal="right" wrapText="1"/>
    </xf>
    <xf numFmtId="175" fontId="6" fillId="0" borderId="0" xfId="4" applyNumberFormat="1" applyFont="1" applyFill="1" applyBorder="1" applyAlignment="1">
      <alignment horizontal="right" vertical="top" wrapText="1"/>
    </xf>
    <xf numFmtId="166" fontId="5" fillId="0" borderId="0" xfId="4" applyNumberFormat="1" applyFont="1" applyFill="1" applyBorder="1" applyAlignment="1">
      <alignment horizontal="right" vertical="top" wrapText="1"/>
    </xf>
    <xf numFmtId="0" fontId="5" fillId="0" borderId="0" xfId="4" applyNumberFormat="1" applyFont="1" applyFill="1" applyBorder="1"/>
    <xf numFmtId="0" fontId="5" fillId="0" borderId="0" xfId="5" applyFont="1" applyFill="1" applyBorder="1" applyAlignment="1">
      <alignment horizontal="right" vertical="top" wrapText="1"/>
    </xf>
    <xf numFmtId="0" fontId="5" fillId="0" borderId="0" xfId="5" applyFont="1" applyFill="1" applyBorder="1" applyAlignment="1" applyProtection="1">
      <alignment horizontal="left" vertical="top" wrapText="1"/>
    </xf>
    <xf numFmtId="0" fontId="5" fillId="0" borderId="1" xfId="5" applyFont="1" applyFill="1" applyBorder="1" applyAlignment="1">
      <alignment horizontal="right" vertical="top" wrapText="1"/>
    </xf>
    <xf numFmtId="0" fontId="5" fillId="0" borderId="1" xfId="5" applyFont="1" applyFill="1" applyBorder="1" applyAlignment="1" applyProtection="1">
      <alignment horizontal="left" vertical="top" wrapText="1"/>
    </xf>
    <xf numFmtId="0" fontId="5" fillId="0" borderId="0" xfId="1" applyNumberFormat="1" applyFont="1" applyFill="1" applyAlignment="1" applyProtection="1">
      <alignment horizontal="right"/>
    </xf>
    <xf numFmtId="0" fontId="6" fillId="0" borderId="0" xfId="5" applyFont="1" applyFill="1" applyBorder="1" applyAlignment="1">
      <alignment horizontal="right" vertical="top" wrapText="1"/>
    </xf>
    <xf numFmtId="0" fontId="6" fillId="0" borderId="0" xfId="5" applyFont="1" applyFill="1" applyBorder="1" applyAlignment="1" applyProtection="1">
      <alignment horizontal="left" vertical="top" wrapText="1"/>
    </xf>
    <xf numFmtId="0" fontId="5" fillId="0" borderId="0" xfId="5" applyNumberFormat="1" applyFont="1" applyFill="1" applyAlignment="1">
      <alignment horizontal="right"/>
    </xf>
    <xf numFmtId="172" fontId="6" fillId="0" borderId="0" xfId="4" applyNumberFormat="1" applyFont="1" applyFill="1" applyAlignment="1">
      <alignment horizontal="right" vertical="top" wrapText="1"/>
    </xf>
    <xf numFmtId="0" fontId="5" fillId="0" borderId="0" xfId="5" applyNumberFormat="1" applyFont="1" applyFill="1" applyBorder="1" applyAlignment="1">
      <alignment horizontal="right"/>
    </xf>
    <xf numFmtId="0" fontId="5" fillId="0" borderId="0" xfId="5" applyFont="1" applyFill="1" applyBorder="1" applyAlignment="1" applyProtection="1">
      <alignment horizontal="left" vertical="top"/>
    </xf>
    <xf numFmtId="164" fontId="5" fillId="0" borderId="1" xfId="1" applyFont="1" applyFill="1" applyBorder="1" applyAlignment="1">
      <alignment horizontal="right" wrapText="1"/>
    </xf>
    <xf numFmtId="172" fontId="6" fillId="0" borderId="0" xfId="4" applyNumberFormat="1" applyFont="1" applyFill="1" applyBorder="1" applyAlignment="1">
      <alignment horizontal="right" vertical="top" wrapText="1"/>
    </xf>
    <xf numFmtId="0" fontId="5" fillId="0" borderId="0" xfId="4" applyFont="1" applyFill="1" applyBorder="1" applyAlignment="1">
      <alignment vertical="top"/>
    </xf>
    <xf numFmtId="0" fontId="5" fillId="0" borderId="0" xfId="5" applyNumberFormat="1" applyFont="1" applyFill="1" applyBorder="1" applyAlignment="1" applyProtection="1">
      <alignment horizontal="right"/>
    </xf>
    <xf numFmtId="0" fontId="5" fillId="0" borderId="0" xfId="5" applyNumberFormat="1" applyFont="1" applyFill="1" applyAlignment="1" applyProtection="1">
      <alignment horizontal="right"/>
    </xf>
    <xf numFmtId="1" fontId="5" fillId="0" borderId="0" xfId="4" applyNumberFormat="1" applyFont="1" applyFill="1" applyBorder="1" applyAlignment="1">
      <alignment horizontal="right" vertical="top" wrapText="1"/>
    </xf>
    <xf numFmtId="0" fontId="5" fillId="0" borderId="0" xfId="4" applyNumberFormat="1" applyFont="1" applyFill="1" applyAlignment="1">
      <alignment horizontal="right" vertical="top" wrapText="1"/>
    </xf>
    <xf numFmtId="0" fontId="6" fillId="0" borderId="0" xfId="4" applyFont="1" applyFill="1" applyAlignment="1">
      <alignment vertical="top" wrapText="1"/>
    </xf>
    <xf numFmtId="0" fontId="6" fillId="0" borderId="0" xfId="9" applyNumberFormat="1" applyFont="1" applyFill="1" applyBorder="1" applyAlignment="1" applyProtection="1">
      <alignment horizontal="left" vertical="top" wrapText="1"/>
    </xf>
    <xf numFmtId="0" fontId="5" fillId="0" borderId="0" xfId="5" applyNumberFormat="1" applyFont="1" applyFill="1" applyBorder="1" applyAlignment="1" applyProtection="1">
      <alignment horizontal="right" vertical="top" wrapText="1"/>
    </xf>
    <xf numFmtId="0" fontId="5" fillId="0" borderId="0" xfId="9" applyNumberFormat="1" applyFont="1" applyFill="1" applyBorder="1" applyAlignment="1" applyProtection="1">
      <alignment horizontal="left" vertical="top" wrapText="1"/>
    </xf>
    <xf numFmtId="1" fontId="5" fillId="0" borderId="0" xfId="5" applyNumberFormat="1" applyFont="1" applyFill="1" applyBorder="1" applyAlignment="1">
      <alignment horizontal="right" vertical="top" wrapText="1"/>
    </xf>
    <xf numFmtId="0" fontId="5" fillId="0" borderId="0" xfId="5" applyNumberFormat="1" applyFont="1" applyFill="1" applyBorder="1" applyAlignment="1" applyProtection="1">
      <alignment horizontal="right" wrapText="1"/>
    </xf>
    <xf numFmtId="166" fontId="5" fillId="0" borderId="0" xfId="5" applyNumberFormat="1" applyFont="1" applyFill="1" applyBorder="1" applyAlignment="1">
      <alignment horizontal="right" vertical="top" wrapText="1"/>
    </xf>
    <xf numFmtId="175" fontId="6" fillId="0" borderId="0" xfId="5" applyNumberFormat="1" applyFont="1" applyFill="1" applyBorder="1" applyAlignment="1">
      <alignment horizontal="right" vertical="top" wrapText="1"/>
    </xf>
    <xf numFmtId="168" fontId="5" fillId="0" borderId="0" xfId="5" applyNumberFormat="1" applyFont="1" applyFill="1" applyBorder="1" applyAlignment="1">
      <alignment horizontal="right" vertical="top" wrapText="1"/>
    </xf>
    <xf numFmtId="166" fontId="5" fillId="0" borderId="0" xfId="5" applyNumberFormat="1" applyFont="1" applyFill="1" applyBorder="1" applyAlignment="1">
      <alignment horizontal="right" vertical="top"/>
    </xf>
    <xf numFmtId="169" fontId="5" fillId="0" borderId="0" xfId="5" applyNumberFormat="1" applyFont="1" applyFill="1" applyBorder="1" applyAlignment="1">
      <alignment horizontal="right" vertical="top" wrapText="1"/>
    </xf>
    <xf numFmtId="166" fontId="5" fillId="0" borderId="0" xfId="9" applyNumberFormat="1" applyFont="1" applyFill="1" applyBorder="1" applyAlignment="1" applyProtection="1">
      <alignment horizontal="right" vertical="top"/>
    </xf>
    <xf numFmtId="165" fontId="5" fillId="0" borderId="0" xfId="9" applyNumberFormat="1" applyFont="1" applyFill="1" applyBorder="1" applyAlignment="1" applyProtection="1">
      <alignment horizontal="left"/>
    </xf>
    <xf numFmtId="176" fontId="6" fillId="0" borderId="0" xfId="9" applyNumberFormat="1" applyFont="1" applyFill="1" applyAlignment="1" applyProtection="1">
      <alignment horizontal="right" vertical="top"/>
    </xf>
    <xf numFmtId="165" fontId="6" fillId="0" borderId="0" xfId="9" applyNumberFormat="1" applyFont="1" applyFill="1" applyAlignment="1" applyProtection="1">
      <alignment horizontal="left"/>
    </xf>
    <xf numFmtId="176" fontId="6" fillId="0" borderId="0" xfId="9" applyNumberFormat="1" applyFont="1" applyFill="1" applyBorder="1" applyAlignment="1" applyProtection="1">
      <alignment horizontal="right" vertical="top"/>
    </xf>
    <xf numFmtId="165" fontId="6" fillId="0" borderId="0" xfId="9" applyNumberFormat="1" applyFont="1" applyFill="1" applyBorder="1" applyAlignment="1" applyProtection="1">
      <alignment horizontal="left"/>
    </xf>
    <xf numFmtId="0" fontId="5" fillId="0" borderId="1" xfId="6" applyFont="1" applyFill="1" applyBorder="1" applyAlignment="1">
      <alignment horizontal="right" vertical="top" wrapText="1"/>
    </xf>
    <xf numFmtId="0" fontId="6" fillId="0" borderId="1" xfId="6" applyFont="1" applyFill="1" applyBorder="1" applyAlignment="1" applyProtection="1">
      <alignment horizontal="left"/>
    </xf>
    <xf numFmtId="0" fontId="4" fillId="0" borderId="1" xfId="6" applyNumberFormat="1" applyFont="1" applyFill="1" applyBorder="1" applyAlignment="1" applyProtection="1">
      <alignment horizontal="left"/>
    </xf>
    <xf numFmtId="164" fontId="4" fillId="0" borderId="3" xfId="1" applyFont="1" applyFill="1" applyBorder="1" applyAlignment="1" applyProtection="1">
      <alignment horizontal="right" wrapText="1"/>
    </xf>
    <xf numFmtId="0" fontId="4" fillId="0" borderId="3" xfId="1" applyNumberFormat="1" applyFont="1" applyFill="1" applyBorder="1" applyAlignment="1" applyProtection="1">
      <alignment horizontal="right" wrapText="1"/>
    </xf>
    <xf numFmtId="0" fontId="5" fillId="0" borderId="1" xfId="1" applyNumberFormat="1" applyFont="1" applyFill="1" applyBorder="1" applyAlignment="1" applyProtection="1">
      <alignment horizontal="right" wrapText="1"/>
    </xf>
    <xf numFmtId="164" fontId="5" fillId="0" borderId="3" xfId="1" applyFont="1" applyFill="1" applyBorder="1" applyAlignment="1" applyProtection="1">
      <alignment horizontal="right" wrapText="1"/>
    </xf>
    <xf numFmtId="0" fontId="5" fillId="0" borderId="3" xfId="1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Alignment="1" applyProtection="1">
      <alignment horizontal="right" wrapText="1"/>
    </xf>
    <xf numFmtId="0" fontId="5" fillId="0" borderId="3" xfId="4" applyNumberFormat="1" applyFont="1" applyFill="1" applyBorder="1" applyAlignment="1" applyProtection="1">
      <alignment horizontal="right" wrapText="1"/>
    </xf>
    <xf numFmtId="0" fontId="5" fillId="0" borderId="1" xfId="1" applyNumberFormat="1" applyFont="1" applyFill="1" applyBorder="1" applyAlignment="1">
      <alignment horizontal="right" wrapText="1"/>
    </xf>
    <xf numFmtId="0" fontId="4" fillId="0" borderId="0" xfId="1" applyNumberFormat="1" applyFont="1" applyFill="1" applyBorder="1" applyAlignment="1">
      <alignment horizontal="right" wrapText="1"/>
    </xf>
    <xf numFmtId="0" fontId="4" fillId="0" borderId="0" xfId="4" applyNumberFormat="1" applyFont="1" applyFill="1" applyBorder="1" applyAlignment="1" applyProtection="1">
      <alignment horizontal="right" wrapText="1"/>
    </xf>
    <xf numFmtId="0" fontId="4" fillId="0" borderId="3" xfId="4" applyNumberFormat="1" applyFont="1" applyFill="1" applyBorder="1" applyAlignment="1" applyProtection="1">
      <alignment horizontal="right" wrapText="1"/>
    </xf>
    <xf numFmtId="0" fontId="5" fillId="0" borderId="1" xfId="5" applyNumberFormat="1" applyFont="1" applyFill="1" applyBorder="1" applyAlignment="1">
      <alignment horizontal="right"/>
    </xf>
    <xf numFmtId="0" fontId="5" fillId="0" borderId="1" xfId="5" applyNumberFormat="1" applyFont="1" applyFill="1" applyBorder="1" applyAlignment="1">
      <alignment horizontal="right" wrapText="1"/>
    </xf>
    <xf numFmtId="164" fontId="5" fillId="0" borderId="3" xfId="1" applyFont="1" applyFill="1" applyBorder="1" applyAlignment="1">
      <alignment horizontal="right" wrapText="1"/>
    </xf>
    <xf numFmtId="0" fontId="5" fillId="0" borderId="3" xfId="5" applyNumberFormat="1" applyFont="1" applyFill="1" applyBorder="1" applyAlignment="1">
      <alignment horizontal="right" wrapText="1"/>
    </xf>
    <xf numFmtId="0" fontId="5" fillId="0" borderId="1" xfId="5" applyNumberFormat="1" applyFont="1" applyFill="1" applyBorder="1" applyAlignment="1" applyProtection="1">
      <alignment horizontal="right" vertical="top"/>
    </xf>
    <xf numFmtId="0" fontId="5" fillId="0" borderId="1" xfId="5" applyNumberFormat="1" applyFont="1" applyFill="1" applyBorder="1" applyAlignment="1" applyProtection="1">
      <alignment horizontal="right" wrapText="1"/>
    </xf>
    <xf numFmtId="0" fontId="5" fillId="0" borderId="3" xfId="5" applyNumberFormat="1" applyFont="1" applyFill="1" applyBorder="1" applyAlignment="1" applyProtection="1">
      <alignment horizontal="right" wrapText="1"/>
    </xf>
    <xf numFmtId="0" fontId="5" fillId="0" borderId="0" xfId="5" applyNumberFormat="1" applyFont="1" applyFill="1" applyBorder="1" applyAlignment="1" applyProtection="1">
      <alignment horizontal="right" vertical="top"/>
    </xf>
    <xf numFmtId="0" fontId="5" fillId="0" borderId="1" xfId="5" applyNumberFormat="1" applyFont="1" applyFill="1" applyBorder="1" applyAlignment="1" applyProtection="1">
      <alignment horizontal="right"/>
    </xf>
    <xf numFmtId="0" fontId="4" fillId="0" borderId="3" xfId="6" applyNumberFormat="1" applyFont="1" applyFill="1" applyBorder="1" applyAlignment="1" applyProtection="1">
      <alignment horizontal="right" wrapText="1"/>
    </xf>
    <xf numFmtId="0" fontId="4" fillId="0" borderId="2" xfId="6" applyNumberFormat="1" applyFont="1" applyFill="1" applyBorder="1" applyAlignment="1" applyProtection="1">
      <alignment horizontal="right" wrapText="1"/>
    </xf>
    <xf numFmtId="0" fontId="5" fillId="0" borderId="3" xfId="6" applyNumberFormat="1" applyFont="1" applyFill="1" applyBorder="1" applyAlignment="1" applyProtection="1">
      <alignment horizontal="right" wrapText="1"/>
    </xf>
    <xf numFmtId="0" fontId="4" fillId="0" borderId="0" xfId="6" applyNumberFormat="1" applyFont="1" applyFill="1" applyAlignment="1" applyProtection="1">
      <alignment horizontal="right" wrapText="1"/>
    </xf>
    <xf numFmtId="0" fontId="4" fillId="0" borderId="1" xfId="6" applyNumberFormat="1" applyFont="1" applyFill="1" applyBorder="1" applyAlignment="1" applyProtection="1">
      <alignment horizontal="right" wrapText="1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2" xfId="7" applyFont="1" applyFill="1" applyBorder="1" applyAlignment="1" applyProtection="1">
      <alignment horizontal="left" vertical="top" wrapText="1"/>
    </xf>
    <xf numFmtId="0" fontId="4" fillId="0" borderId="2" xfId="7" applyFont="1" applyFill="1" applyBorder="1" applyAlignment="1" applyProtection="1">
      <alignment horizontal="right" vertical="top" wrapText="1"/>
    </xf>
    <xf numFmtId="0" fontId="4" fillId="0" borderId="0" xfId="7" applyFont="1" applyFill="1" applyBorder="1" applyAlignment="1" applyProtection="1">
      <alignment horizontal="right" vertical="top" wrapText="1"/>
    </xf>
    <xf numFmtId="0" fontId="4" fillId="0" borderId="1" xfId="7" applyFont="1" applyFill="1" applyBorder="1" applyAlignment="1" applyProtection="1">
      <alignment horizontal="left" vertical="top" wrapText="1"/>
    </xf>
    <xf numFmtId="0" fontId="4" fillId="0" borderId="1" xfId="7" applyFont="1" applyFill="1" applyBorder="1" applyAlignment="1" applyProtection="1">
      <alignment horizontal="right" vertical="top" wrapText="1"/>
    </xf>
    <xf numFmtId="0" fontId="4" fillId="0" borderId="1" xfId="6" applyFont="1" applyFill="1" applyBorder="1" applyAlignment="1" applyProtection="1">
      <alignment horizontal="left"/>
    </xf>
    <xf numFmtId="0" fontId="4" fillId="0" borderId="1" xfId="7" applyFont="1" applyFill="1" applyBorder="1" applyAlignment="1" applyProtection="1">
      <alignment vertical="top"/>
    </xf>
    <xf numFmtId="0" fontId="4" fillId="0" borderId="1" xfId="7" applyFont="1" applyFill="1" applyBorder="1" applyAlignment="1" applyProtection="1"/>
    <xf numFmtId="49" fontId="4" fillId="0" borderId="0" xfId="4" applyNumberFormat="1" applyFont="1" applyFill="1" applyAlignment="1">
      <alignment horizontal="center"/>
    </xf>
    <xf numFmtId="49" fontId="4" fillId="0" borderId="1" xfId="7" applyNumberFormat="1" applyFont="1" applyFill="1" applyBorder="1" applyAlignment="1" applyProtection="1">
      <alignment horizontal="center" vertical="top"/>
    </xf>
    <xf numFmtId="49" fontId="5" fillId="0" borderId="0" xfId="4" applyNumberFormat="1" applyFont="1" applyFill="1" applyAlignment="1">
      <alignment horizontal="center"/>
    </xf>
    <xf numFmtId="49" fontId="4" fillId="0" borderId="0" xfId="4" applyNumberFormat="1" applyFont="1" applyFill="1" applyAlignment="1">
      <alignment horizontal="center" vertical="top"/>
    </xf>
    <xf numFmtId="49" fontId="4" fillId="0" borderId="1" xfId="7" applyNumberFormat="1" applyFont="1" applyFill="1" applyBorder="1" applyAlignment="1" applyProtection="1">
      <alignment horizontal="center"/>
    </xf>
    <xf numFmtId="0" fontId="4" fillId="0" borderId="0" xfId="7" applyFont="1" applyFill="1" applyBorder="1" applyAlignment="1" applyProtection="1">
      <alignment vertical="top"/>
    </xf>
    <xf numFmtId="0" fontId="4" fillId="0" borderId="0" xfId="7" applyFont="1" applyFill="1" applyBorder="1" applyAlignment="1" applyProtection="1"/>
    <xf numFmtId="49" fontId="4" fillId="0" borderId="0" xfId="7" applyNumberFormat="1" applyFont="1" applyFill="1" applyBorder="1" applyAlignment="1" applyProtection="1">
      <alignment horizontal="center"/>
    </xf>
    <xf numFmtId="164" fontId="4" fillId="0" borderId="1" xfId="1" applyFont="1" applyFill="1" applyBorder="1" applyAlignment="1">
      <alignment horizontal="right" wrapText="1"/>
    </xf>
    <xf numFmtId="0" fontId="4" fillId="0" borderId="1" xfId="1" applyNumberFormat="1" applyFont="1" applyFill="1" applyBorder="1" applyAlignment="1">
      <alignment horizontal="right" wrapText="1"/>
    </xf>
    <xf numFmtId="0" fontId="4" fillId="0" borderId="0" xfId="4" applyFont="1" applyFill="1" applyBorder="1" applyAlignment="1" applyProtection="1">
      <alignment horizontal="left" vertical="top"/>
    </xf>
    <xf numFmtId="179" fontId="4" fillId="0" borderId="0" xfId="1" applyNumberFormat="1" applyFont="1" applyFill="1" applyBorder="1" applyAlignment="1" applyProtection="1">
      <alignment horizontal="right" wrapText="1"/>
    </xf>
    <xf numFmtId="179" fontId="4" fillId="0" borderId="2" xfId="1" applyNumberFormat="1" applyFont="1" applyFill="1" applyBorder="1" applyAlignment="1" applyProtection="1">
      <alignment horizontal="right" wrapText="1"/>
    </xf>
    <xf numFmtId="0" fontId="4" fillId="0" borderId="0" xfId="6" applyNumberFormat="1" applyFont="1" applyFill="1" applyBorder="1" applyAlignment="1" applyProtection="1">
      <alignment horizontal="right" wrapText="1"/>
    </xf>
    <xf numFmtId="175" fontId="6" fillId="0" borderId="1" xfId="4" applyNumberFormat="1" applyFont="1" applyFill="1" applyBorder="1" applyAlignment="1">
      <alignment horizontal="right" vertical="top" wrapText="1"/>
    </xf>
    <xf numFmtId="0" fontId="5" fillId="0" borderId="0" xfId="4" applyNumberFormat="1" applyFont="1" applyFill="1" applyBorder="1" applyAlignment="1" applyProtection="1">
      <alignment horizontal="right" wrapText="1"/>
    </xf>
    <xf numFmtId="168" fontId="5" fillId="0" borderId="1" xfId="4" applyNumberFormat="1" applyFont="1" applyFill="1" applyBorder="1" applyAlignment="1">
      <alignment horizontal="right" vertical="top" wrapText="1"/>
    </xf>
    <xf numFmtId="0" fontId="5" fillId="0" borderId="1" xfId="4" applyFont="1" applyFill="1" applyBorder="1" applyAlignment="1" applyProtection="1">
      <alignment horizontal="left" vertical="top" wrapText="1"/>
    </xf>
    <xf numFmtId="0" fontId="6" fillId="0" borderId="0" xfId="4" applyNumberFormat="1" applyFont="1" applyFill="1" applyBorder="1" applyAlignment="1" applyProtection="1">
      <alignment horizontal="center"/>
    </xf>
    <xf numFmtId="0" fontId="3" fillId="0" borderId="1" xfId="3" applyFont="1" applyFill="1" applyBorder="1" applyAlignment="1" applyProtection="1">
      <alignment horizontal="left" vertical="top" wrapText="1"/>
    </xf>
    <xf numFmtId="0" fontId="5" fillId="0" borderId="1" xfId="4" applyFont="1" applyFill="1" applyBorder="1" applyAlignment="1">
      <alignment horizontal="right" vertical="top" wrapText="1"/>
    </xf>
    <xf numFmtId="0" fontId="5" fillId="0" borderId="1" xfId="4" applyFont="1" applyFill="1" applyBorder="1" applyAlignment="1">
      <alignment vertical="top" wrapText="1"/>
    </xf>
    <xf numFmtId="0" fontId="4" fillId="0" borderId="1" xfId="4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right" vertical="top" wrapText="1"/>
    </xf>
    <xf numFmtId="0" fontId="6" fillId="0" borderId="3" xfId="4" applyFont="1" applyFill="1" applyBorder="1" applyAlignment="1">
      <alignment horizontal="right" vertical="top" wrapText="1"/>
    </xf>
    <xf numFmtId="0" fontId="6" fillId="0" borderId="3" xfId="4" applyFont="1" applyFill="1" applyBorder="1" applyAlignment="1" applyProtection="1">
      <alignment horizontal="left" vertical="top" wrapText="1"/>
    </xf>
    <xf numFmtId="164" fontId="4" fillId="0" borderId="0" xfId="1" applyFont="1" applyFill="1" applyAlignment="1">
      <alignment horizontal="right"/>
    </xf>
    <xf numFmtId="49" fontId="4" fillId="0" borderId="0" xfId="7" applyNumberFormat="1" applyFont="1" applyFill="1" applyBorder="1" applyAlignment="1" applyProtection="1">
      <alignment horizontal="center" vertical="top"/>
    </xf>
    <xf numFmtId="0" fontId="4" fillId="2" borderId="0" xfId="4" applyFont="1" applyFill="1" applyBorder="1" applyAlignment="1" applyProtection="1">
      <alignment horizontal="left" vertical="top"/>
    </xf>
    <xf numFmtId="1" fontId="4" fillId="0" borderId="3" xfId="1" applyNumberFormat="1" applyFont="1" applyFill="1" applyBorder="1" applyAlignment="1" applyProtection="1">
      <alignment horizontal="right" wrapText="1"/>
    </xf>
    <xf numFmtId="1" fontId="5" fillId="0" borderId="0" xfId="5" applyNumberFormat="1" applyFont="1" applyFill="1" applyBorder="1" applyAlignment="1" applyProtection="1">
      <alignment horizontal="right"/>
    </xf>
    <xf numFmtId="0" fontId="3" fillId="0" borderId="0" xfId="4" applyFont="1" applyFill="1" applyBorder="1" applyAlignment="1" applyProtection="1">
      <alignment horizontal="center"/>
    </xf>
    <xf numFmtId="169" fontId="4" fillId="0" borderId="1" xfId="4" applyNumberFormat="1" applyFont="1" applyFill="1" applyBorder="1" applyAlignment="1">
      <alignment horizontal="right" vertical="top" wrapText="1"/>
    </xf>
    <xf numFmtId="49" fontId="4" fillId="0" borderId="0" xfId="4" applyNumberFormat="1" applyFont="1" applyFill="1" applyBorder="1" applyAlignment="1">
      <alignment horizontal="right" vertical="top" wrapText="1"/>
    </xf>
    <xf numFmtId="175" fontId="5" fillId="0" borderId="0" xfId="4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>
      <alignment horizontal="right" wrapText="1"/>
    </xf>
    <xf numFmtId="0" fontId="5" fillId="0" borderId="0" xfId="1" applyNumberFormat="1" applyFont="1" applyFill="1" applyAlignment="1">
      <alignment horizontal="right" wrapText="1"/>
    </xf>
    <xf numFmtId="177" fontId="4" fillId="0" borderId="0" xfId="4" applyNumberFormat="1" applyFont="1" applyFill="1" applyBorder="1" applyAlignment="1">
      <alignment horizontal="right" vertical="top" wrapText="1"/>
    </xf>
    <xf numFmtId="0" fontId="4" fillId="0" borderId="1" xfId="4" applyNumberFormat="1" applyFont="1" applyFill="1" applyBorder="1" applyAlignment="1">
      <alignment horizontal="right" wrapText="1"/>
    </xf>
    <xf numFmtId="0" fontId="4" fillId="0" borderId="0" xfId="4" applyNumberFormat="1" applyFont="1" applyFill="1" applyBorder="1" applyAlignment="1">
      <alignment horizontal="right" wrapText="1"/>
    </xf>
    <xf numFmtId="0" fontId="4" fillId="0" borderId="0" xfId="4" applyNumberFormat="1" applyFont="1" applyFill="1" applyAlignment="1">
      <alignment horizontal="right" wrapText="1"/>
    </xf>
    <xf numFmtId="0" fontId="5" fillId="0" borderId="0" xfId="5" applyFont="1" applyFill="1" applyBorder="1" applyAlignment="1">
      <alignment horizontal="right" vertical="top"/>
    </xf>
    <xf numFmtId="0" fontId="5" fillId="0" borderId="3" xfId="1" applyNumberFormat="1" applyFont="1" applyFill="1" applyBorder="1" applyAlignment="1">
      <alignment horizontal="right" wrapText="1"/>
    </xf>
    <xf numFmtId="169" fontId="5" fillId="0" borderId="0" xfId="4" applyNumberFormat="1" applyFont="1" applyFill="1" applyBorder="1" applyAlignment="1">
      <alignment horizontal="right" vertical="top"/>
    </xf>
    <xf numFmtId="0" fontId="5" fillId="0" borderId="0" xfId="4" applyFont="1" applyFill="1" applyBorder="1" applyAlignment="1">
      <alignment horizontal="right" vertical="top"/>
    </xf>
    <xf numFmtId="0" fontId="5" fillId="0" borderId="0" xfId="5" applyNumberFormat="1" applyFont="1" applyFill="1" applyAlignment="1" applyProtection="1">
      <alignment horizontal="right" wrapText="1"/>
    </xf>
    <xf numFmtId="0" fontId="7" fillId="0" borderId="1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169" fontId="5" fillId="0" borderId="0" xfId="5" applyNumberFormat="1" applyFont="1" applyFill="1" applyBorder="1" applyAlignment="1">
      <alignment horizontal="right" vertical="top"/>
    </xf>
    <xf numFmtId="170" fontId="5" fillId="0" borderId="0" xfId="9" applyNumberFormat="1" applyFont="1" applyFill="1" applyBorder="1" applyAlignment="1" applyProtection="1">
      <alignment horizontal="right" vertical="top"/>
    </xf>
    <xf numFmtId="169" fontId="4" fillId="0" borderId="0" xfId="6" applyNumberFormat="1" applyFont="1" applyFill="1" applyBorder="1" applyAlignment="1">
      <alignment horizontal="right" vertical="top" wrapText="1"/>
    </xf>
    <xf numFmtId="177" fontId="4" fillId="0" borderId="1" xfId="4" applyNumberFormat="1" applyFont="1" applyFill="1" applyBorder="1" applyAlignment="1">
      <alignment horizontal="right" vertical="top" wrapText="1"/>
    </xf>
    <xf numFmtId="172" fontId="6" fillId="0" borderId="1" xfId="4" applyNumberFormat="1" applyFont="1" applyFill="1" applyBorder="1" applyAlignment="1">
      <alignment horizontal="right" vertical="top" wrapText="1"/>
    </xf>
    <xf numFmtId="0" fontId="6" fillId="0" borderId="1" xfId="5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68" fontId="5" fillId="0" borderId="1" xfId="5" applyNumberFormat="1" applyFont="1" applyFill="1" applyBorder="1" applyAlignment="1">
      <alignment horizontal="right" vertical="top" wrapText="1"/>
    </xf>
    <xf numFmtId="0" fontId="4" fillId="0" borderId="1" xfId="6" applyFont="1" applyFill="1" applyBorder="1" applyAlignment="1">
      <alignment horizontal="left" vertical="top" wrapText="1"/>
    </xf>
    <xf numFmtId="169" fontId="4" fillId="0" borderId="1" xfId="6" applyNumberFormat="1" applyFont="1" applyFill="1" applyBorder="1" applyAlignment="1">
      <alignment horizontal="right" vertical="top" wrapText="1"/>
    </xf>
    <xf numFmtId="0" fontId="8" fillId="0" borderId="0" xfId="4" applyFont="1" applyFill="1"/>
    <xf numFmtId="49" fontId="8" fillId="0" borderId="0" xfId="4" applyNumberFormat="1" applyFont="1" applyFill="1" applyAlignment="1">
      <alignment horizontal="center"/>
    </xf>
    <xf numFmtId="0" fontId="8" fillId="0" borderId="0" xfId="4" applyFont="1" applyFill="1" applyBorder="1" applyAlignment="1" applyProtection="1">
      <alignment horizontal="left" vertical="top"/>
    </xf>
    <xf numFmtId="0" fontId="4" fillId="0" borderId="2" xfId="7" applyFont="1" applyFill="1" applyBorder="1" applyAlignment="1" applyProtection="1">
      <alignment horizontal="center" vertical="top"/>
    </xf>
    <xf numFmtId="49" fontId="4" fillId="0" borderId="2" xfId="7" applyNumberFormat="1" applyFont="1" applyFill="1" applyBorder="1" applyAlignment="1" applyProtection="1">
      <alignment horizontal="center" vertical="top"/>
    </xf>
    <xf numFmtId="0" fontId="4" fillId="0" borderId="2" xfId="7" applyFont="1" applyFill="1" applyBorder="1" applyAlignment="1" applyProtection="1">
      <alignment horizontal="center"/>
    </xf>
    <xf numFmtId="0" fontId="4" fillId="0" borderId="0" xfId="7" applyFont="1" applyFill="1" applyBorder="1" applyAlignment="1" applyProtection="1">
      <alignment horizontal="center" vertical="top"/>
    </xf>
    <xf numFmtId="49" fontId="4" fillId="0" borderId="0" xfId="7" applyNumberFormat="1" applyFont="1" applyFill="1" applyBorder="1" applyAlignment="1" applyProtection="1">
      <alignment horizontal="center" vertical="top"/>
    </xf>
    <xf numFmtId="0" fontId="4" fillId="0" borderId="0" xfId="7" applyFont="1" applyFill="1" applyBorder="1" applyAlignment="1" applyProtection="1">
      <alignment horizontal="center"/>
    </xf>
    <xf numFmtId="0" fontId="3" fillId="0" borderId="0" xfId="4" applyFont="1" applyFill="1" applyBorder="1" applyAlignment="1" applyProtection="1">
      <alignment horizontal="center"/>
    </xf>
    <xf numFmtId="0" fontId="4" fillId="0" borderId="0" xfId="6" applyNumberFormat="1" applyFont="1" applyFill="1" applyBorder="1" applyAlignment="1" applyProtection="1">
      <alignment horizontal="center"/>
    </xf>
    <xf numFmtId="0" fontId="4" fillId="0" borderId="0" xfId="3" applyNumberFormat="1" applyFont="1" applyFill="1" applyBorder="1" applyAlignment="1" applyProtection="1">
      <alignment vertical="top" wrapText="1"/>
    </xf>
    <xf numFmtId="0" fontId="4" fillId="0" borderId="2" xfId="6" applyNumberFormat="1" applyFont="1" applyFill="1" applyBorder="1" applyAlignment="1" applyProtection="1">
      <alignment horizontal="center"/>
    </xf>
  </cellXfs>
  <cellStyles count="10">
    <cellStyle name="Comma" xfId="1" builtinId="3"/>
    <cellStyle name="Normal" xfId="0" builtinId="0"/>
    <cellStyle name="Normal_BUDGET FOR  03-04" xfId="2"/>
    <cellStyle name="Normal_BUDGET FOR  03-04 10-02-03" xfId="3"/>
    <cellStyle name="Normal_budget for 03-04" xfId="4"/>
    <cellStyle name="Normal_BUDGET2000" xfId="5"/>
    <cellStyle name="Normal_BUDGET-2000" xfId="6"/>
    <cellStyle name="Normal_budgetDocNIC02-03" xfId="7"/>
    <cellStyle name="Normal_DEMAND17" xfId="8"/>
    <cellStyle name="Normal_RECEIPT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137491</xdr:colOff>
      <xdr:row>44</xdr:row>
      <xdr:rowOff>0</xdr:rowOff>
    </xdr:from>
    <xdr:to>
      <xdr:col>22</xdr:col>
      <xdr:colOff>244336</xdr:colOff>
      <xdr:row>83</xdr:row>
      <xdr:rowOff>266700</xdr:rowOff>
    </xdr:to>
    <xdr:sp macro="" textlink="">
      <xdr:nvSpPr>
        <xdr:cNvPr id="1035" name="Text Box 11" hidden="1"/>
        <xdr:cNvSpPr txBox="1">
          <a:spLocks noChangeArrowheads="1"/>
        </xdr:cNvSpPr>
      </xdr:nvSpPr>
      <xdr:spPr bwMode="auto">
        <a:xfrm>
          <a:off x="8067675" y="7629525"/>
          <a:ext cx="666750" cy="70199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11</xdr:col>
      <xdr:colOff>137491</xdr:colOff>
      <xdr:row>33</xdr:row>
      <xdr:rowOff>44823</xdr:rowOff>
    </xdr:from>
    <xdr:to>
      <xdr:col>22</xdr:col>
      <xdr:colOff>244336</xdr:colOff>
      <xdr:row>34</xdr:row>
      <xdr:rowOff>142875</xdr:rowOff>
    </xdr:to>
    <xdr:sp macro="" textlink="">
      <xdr:nvSpPr>
        <xdr:cNvPr id="1036" name="Text Box 12" hidden="1"/>
        <xdr:cNvSpPr txBox="1">
          <a:spLocks noChangeArrowheads="1"/>
        </xdr:cNvSpPr>
      </xdr:nvSpPr>
      <xdr:spPr bwMode="auto">
        <a:xfrm>
          <a:off x="8067675" y="5734050"/>
          <a:ext cx="666750" cy="2571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11</xdr:col>
      <xdr:colOff>137491</xdr:colOff>
      <xdr:row>284</xdr:row>
      <xdr:rowOff>24433</xdr:rowOff>
    </xdr:from>
    <xdr:to>
      <xdr:col>22</xdr:col>
      <xdr:colOff>244336</xdr:colOff>
      <xdr:row>284</xdr:row>
      <xdr:rowOff>24433</xdr:rowOff>
    </xdr:to>
    <xdr:sp macro="" textlink="">
      <xdr:nvSpPr>
        <xdr:cNvPr id="1069" name="Text Box 45" hidden="1"/>
        <xdr:cNvSpPr txBox="1">
          <a:spLocks noChangeArrowheads="1"/>
        </xdr:cNvSpPr>
      </xdr:nvSpPr>
      <xdr:spPr bwMode="auto">
        <a:xfrm>
          <a:off x="8067675" y="54521100"/>
          <a:ext cx="666750" cy="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11</xdr:col>
      <xdr:colOff>137491</xdr:colOff>
      <xdr:row>285</xdr:row>
      <xdr:rowOff>24434</xdr:rowOff>
    </xdr:from>
    <xdr:to>
      <xdr:col>22</xdr:col>
      <xdr:colOff>244336</xdr:colOff>
      <xdr:row>289</xdr:row>
      <xdr:rowOff>94835</xdr:rowOff>
    </xdr:to>
    <xdr:sp macro="" textlink="">
      <xdr:nvSpPr>
        <xdr:cNvPr id="1070" name="Text Box 46" hidden="1"/>
        <xdr:cNvSpPr txBox="1">
          <a:spLocks noChangeArrowheads="1"/>
        </xdr:cNvSpPr>
      </xdr:nvSpPr>
      <xdr:spPr bwMode="auto">
        <a:xfrm>
          <a:off x="8067675" y="54683025"/>
          <a:ext cx="666750" cy="9144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11</xdr:col>
      <xdr:colOff>137491</xdr:colOff>
      <xdr:row>279</xdr:row>
      <xdr:rowOff>104361</xdr:rowOff>
    </xdr:from>
    <xdr:to>
      <xdr:col>23</xdr:col>
      <xdr:colOff>6723</xdr:colOff>
      <xdr:row>279</xdr:row>
      <xdr:rowOff>151986</xdr:rowOff>
    </xdr:to>
    <xdr:sp macro="" textlink="">
      <xdr:nvSpPr>
        <xdr:cNvPr id="1084" name="Text Box 60" hidden="1"/>
        <xdr:cNvSpPr txBox="1">
          <a:spLocks noChangeArrowheads="1"/>
        </xdr:cNvSpPr>
      </xdr:nvSpPr>
      <xdr:spPr bwMode="auto">
        <a:xfrm>
          <a:off x="8067675" y="53787675"/>
          <a:ext cx="1009650" cy="476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516420</xdr:colOff>
      <xdr:row>30</xdr:row>
      <xdr:rowOff>314325</xdr:rowOff>
    </xdr:from>
    <xdr:to>
      <xdr:col>10</xdr:col>
      <xdr:colOff>140804</xdr:colOff>
      <xdr:row>34</xdr:row>
      <xdr:rowOff>142875</xdr:rowOff>
    </xdr:to>
    <xdr:sp macro="" textlink="">
      <xdr:nvSpPr>
        <xdr:cNvPr id="1085" name="Text Box 61" hidden="1"/>
        <xdr:cNvSpPr txBox="1">
          <a:spLocks noChangeArrowheads="1"/>
        </xdr:cNvSpPr>
      </xdr:nvSpPr>
      <xdr:spPr bwMode="auto">
        <a:xfrm>
          <a:off x="6124575" y="5353050"/>
          <a:ext cx="1333500" cy="6381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516420</xdr:colOff>
      <xdr:row>32</xdr:row>
      <xdr:rowOff>114300</xdr:rowOff>
    </xdr:from>
    <xdr:to>
      <xdr:col>10</xdr:col>
      <xdr:colOff>140804</xdr:colOff>
      <xdr:row>36</xdr:row>
      <xdr:rowOff>152400</xdr:rowOff>
    </xdr:to>
    <xdr:sp macro="" textlink="">
      <xdr:nvSpPr>
        <xdr:cNvPr id="1086" name="Text Box 62" hidden="1"/>
        <xdr:cNvSpPr txBox="1">
          <a:spLocks noChangeArrowheads="1"/>
        </xdr:cNvSpPr>
      </xdr:nvSpPr>
      <xdr:spPr bwMode="auto">
        <a:xfrm>
          <a:off x="6124575" y="5638800"/>
          <a:ext cx="1333500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516420</xdr:colOff>
      <xdr:row>83</xdr:row>
      <xdr:rowOff>38100</xdr:rowOff>
    </xdr:from>
    <xdr:to>
      <xdr:col>10</xdr:col>
      <xdr:colOff>140804</xdr:colOff>
      <xdr:row>87</xdr:row>
      <xdr:rowOff>47625</xdr:rowOff>
    </xdr:to>
    <xdr:sp macro="" textlink="">
      <xdr:nvSpPr>
        <xdr:cNvPr id="1087" name="Text Box 63" hidden="1"/>
        <xdr:cNvSpPr txBox="1">
          <a:spLocks noChangeArrowheads="1"/>
        </xdr:cNvSpPr>
      </xdr:nvSpPr>
      <xdr:spPr bwMode="auto">
        <a:xfrm>
          <a:off x="6124575" y="14420850"/>
          <a:ext cx="1333500" cy="9810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516420</xdr:colOff>
      <xdr:row>83</xdr:row>
      <xdr:rowOff>66675</xdr:rowOff>
    </xdr:from>
    <xdr:to>
      <xdr:col>10</xdr:col>
      <xdr:colOff>140804</xdr:colOff>
      <xdr:row>86</xdr:row>
      <xdr:rowOff>0</xdr:rowOff>
    </xdr:to>
    <xdr:sp macro="" textlink="">
      <xdr:nvSpPr>
        <xdr:cNvPr id="1088" name="Text Box 64" hidden="1"/>
        <xdr:cNvSpPr txBox="1">
          <a:spLocks noChangeArrowheads="1"/>
        </xdr:cNvSpPr>
      </xdr:nvSpPr>
      <xdr:spPr bwMode="auto">
        <a:xfrm>
          <a:off x="6124575" y="14449425"/>
          <a:ext cx="1333500" cy="7429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516420</xdr:colOff>
      <xdr:row>286</xdr:row>
      <xdr:rowOff>151986</xdr:rowOff>
    </xdr:from>
    <xdr:to>
      <xdr:col>10</xdr:col>
      <xdr:colOff>140804</xdr:colOff>
      <xdr:row>311</xdr:row>
      <xdr:rowOff>89453</xdr:rowOff>
    </xdr:to>
    <xdr:sp macro="" textlink="">
      <xdr:nvSpPr>
        <xdr:cNvPr id="1095" name="Text Box 71" hidden="1"/>
        <xdr:cNvSpPr txBox="1">
          <a:spLocks noChangeArrowheads="1"/>
        </xdr:cNvSpPr>
      </xdr:nvSpPr>
      <xdr:spPr bwMode="auto">
        <a:xfrm>
          <a:off x="6124575" y="55006875"/>
          <a:ext cx="1333500" cy="5181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9</xdr:col>
      <xdr:colOff>502754</xdr:colOff>
      <xdr:row>30</xdr:row>
      <xdr:rowOff>314325</xdr:rowOff>
    </xdr:from>
    <xdr:to>
      <xdr:col>11</xdr:col>
      <xdr:colOff>378929</xdr:colOff>
      <xdr:row>35</xdr:row>
      <xdr:rowOff>44824</xdr:rowOff>
    </xdr:to>
    <xdr:sp macro="" textlink="">
      <xdr:nvSpPr>
        <xdr:cNvPr id="1096" name="Text Box 72" hidden="1"/>
        <xdr:cNvSpPr txBox="1">
          <a:spLocks noChangeArrowheads="1"/>
        </xdr:cNvSpPr>
      </xdr:nvSpPr>
      <xdr:spPr bwMode="auto">
        <a:xfrm>
          <a:off x="7248525" y="5353050"/>
          <a:ext cx="1057275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9</xdr:col>
      <xdr:colOff>502754</xdr:colOff>
      <xdr:row>83</xdr:row>
      <xdr:rowOff>38100</xdr:rowOff>
    </xdr:from>
    <xdr:to>
      <xdr:col>11</xdr:col>
      <xdr:colOff>137491</xdr:colOff>
      <xdr:row>87</xdr:row>
      <xdr:rowOff>47625</xdr:rowOff>
    </xdr:to>
    <xdr:sp macro="" textlink="">
      <xdr:nvSpPr>
        <xdr:cNvPr id="1097" name="Text Box 73" hidden="1"/>
        <xdr:cNvSpPr txBox="1">
          <a:spLocks noChangeArrowheads="1"/>
        </xdr:cNvSpPr>
      </xdr:nvSpPr>
      <xdr:spPr bwMode="auto">
        <a:xfrm>
          <a:off x="7248525" y="14420850"/>
          <a:ext cx="819150" cy="9810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11</xdr:col>
      <xdr:colOff>137491</xdr:colOff>
      <xdr:row>30</xdr:row>
      <xdr:rowOff>314325</xdr:rowOff>
    </xdr:from>
    <xdr:to>
      <xdr:col>23</xdr:col>
      <xdr:colOff>101973</xdr:colOff>
      <xdr:row>35</xdr:row>
      <xdr:rowOff>44824</xdr:rowOff>
    </xdr:to>
    <xdr:sp macro="" textlink="">
      <xdr:nvSpPr>
        <xdr:cNvPr id="1098" name="Text Box 74" hidden="1"/>
        <xdr:cNvSpPr txBox="1">
          <a:spLocks noChangeArrowheads="1"/>
        </xdr:cNvSpPr>
      </xdr:nvSpPr>
      <xdr:spPr bwMode="auto">
        <a:xfrm>
          <a:off x="8067675" y="5353050"/>
          <a:ext cx="1104900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11</xdr:col>
      <xdr:colOff>137491</xdr:colOff>
      <xdr:row>83</xdr:row>
      <xdr:rowOff>38100</xdr:rowOff>
    </xdr:from>
    <xdr:to>
      <xdr:col>22</xdr:col>
      <xdr:colOff>560854</xdr:colOff>
      <xdr:row>87</xdr:row>
      <xdr:rowOff>47625</xdr:rowOff>
    </xdr:to>
    <xdr:sp macro="" textlink="">
      <xdr:nvSpPr>
        <xdr:cNvPr id="1099" name="Text Box 75" hidden="1"/>
        <xdr:cNvSpPr txBox="1">
          <a:spLocks noChangeArrowheads="1"/>
        </xdr:cNvSpPr>
      </xdr:nvSpPr>
      <xdr:spPr bwMode="auto">
        <a:xfrm>
          <a:off x="8067675" y="14420850"/>
          <a:ext cx="981075" cy="9810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9</xdr:col>
      <xdr:colOff>502754</xdr:colOff>
      <xdr:row>30</xdr:row>
      <xdr:rowOff>314325</xdr:rowOff>
    </xdr:from>
    <xdr:to>
      <xdr:col>11</xdr:col>
      <xdr:colOff>378929</xdr:colOff>
      <xdr:row>35</xdr:row>
      <xdr:rowOff>44824</xdr:rowOff>
    </xdr:to>
    <xdr:sp macro="" textlink="">
      <xdr:nvSpPr>
        <xdr:cNvPr id="1100" name="Text Box 76" hidden="1"/>
        <xdr:cNvSpPr txBox="1">
          <a:spLocks noChangeArrowheads="1"/>
        </xdr:cNvSpPr>
      </xdr:nvSpPr>
      <xdr:spPr bwMode="auto">
        <a:xfrm>
          <a:off x="7248525" y="5353050"/>
          <a:ext cx="1057275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9</xdr:col>
      <xdr:colOff>502754</xdr:colOff>
      <xdr:row>83</xdr:row>
      <xdr:rowOff>38100</xdr:rowOff>
    </xdr:from>
    <xdr:to>
      <xdr:col>11</xdr:col>
      <xdr:colOff>137491</xdr:colOff>
      <xdr:row>84</xdr:row>
      <xdr:rowOff>247650</xdr:rowOff>
    </xdr:to>
    <xdr:sp macro="" textlink="">
      <xdr:nvSpPr>
        <xdr:cNvPr id="1101" name="Text Box 77" hidden="1"/>
        <xdr:cNvSpPr txBox="1">
          <a:spLocks noChangeArrowheads="1"/>
        </xdr:cNvSpPr>
      </xdr:nvSpPr>
      <xdr:spPr bwMode="auto">
        <a:xfrm>
          <a:off x="7248525" y="14420850"/>
          <a:ext cx="819150" cy="5334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9</xdr:col>
      <xdr:colOff>502754</xdr:colOff>
      <xdr:row>257</xdr:row>
      <xdr:rowOff>151986</xdr:rowOff>
    </xdr:from>
    <xdr:to>
      <xdr:col>11</xdr:col>
      <xdr:colOff>137491</xdr:colOff>
      <xdr:row>273</xdr:row>
      <xdr:rowOff>318</xdr:rowOff>
    </xdr:to>
    <xdr:sp macro="" textlink="">
      <xdr:nvSpPr>
        <xdr:cNvPr id="1102" name="Text Box 78" hidden="1"/>
        <xdr:cNvSpPr txBox="1">
          <a:spLocks noChangeArrowheads="1"/>
        </xdr:cNvSpPr>
      </xdr:nvSpPr>
      <xdr:spPr bwMode="auto">
        <a:xfrm>
          <a:off x="7248525" y="50272950"/>
          <a:ext cx="819150" cy="24384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9</xdr:col>
      <xdr:colOff>502754</xdr:colOff>
      <xdr:row>279</xdr:row>
      <xdr:rowOff>104361</xdr:rowOff>
    </xdr:from>
    <xdr:to>
      <xdr:col>11</xdr:col>
      <xdr:colOff>137491</xdr:colOff>
      <xdr:row>284</xdr:row>
      <xdr:rowOff>24433</xdr:rowOff>
    </xdr:to>
    <xdr:sp macro="" textlink="">
      <xdr:nvSpPr>
        <xdr:cNvPr id="1103" name="Text Box 79" hidden="1"/>
        <xdr:cNvSpPr txBox="1">
          <a:spLocks noChangeArrowheads="1"/>
        </xdr:cNvSpPr>
      </xdr:nvSpPr>
      <xdr:spPr bwMode="auto">
        <a:xfrm>
          <a:off x="7248525" y="53787675"/>
          <a:ext cx="819150" cy="7334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9</xdr:col>
      <xdr:colOff>502754</xdr:colOff>
      <xdr:row>281</xdr:row>
      <xdr:rowOff>24434</xdr:rowOff>
    </xdr:from>
    <xdr:to>
      <xdr:col>11</xdr:col>
      <xdr:colOff>137491</xdr:colOff>
      <xdr:row>284</xdr:row>
      <xdr:rowOff>24433</xdr:rowOff>
    </xdr:to>
    <xdr:sp macro="" textlink="">
      <xdr:nvSpPr>
        <xdr:cNvPr id="1104" name="Text Box 80" hidden="1"/>
        <xdr:cNvSpPr txBox="1">
          <a:spLocks noChangeArrowheads="1"/>
        </xdr:cNvSpPr>
      </xdr:nvSpPr>
      <xdr:spPr bwMode="auto">
        <a:xfrm>
          <a:off x="7248525" y="54035325"/>
          <a:ext cx="819150" cy="4857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9</xdr:col>
      <xdr:colOff>502754</xdr:colOff>
      <xdr:row>284</xdr:row>
      <xdr:rowOff>24433</xdr:rowOff>
    </xdr:from>
    <xdr:to>
      <xdr:col>11</xdr:col>
      <xdr:colOff>137491</xdr:colOff>
      <xdr:row>284</xdr:row>
      <xdr:rowOff>24433</xdr:rowOff>
    </xdr:to>
    <xdr:sp macro="" textlink="">
      <xdr:nvSpPr>
        <xdr:cNvPr id="1105" name="Text Box 81" hidden="1"/>
        <xdr:cNvSpPr txBox="1">
          <a:spLocks noChangeArrowheads="1"/>
        </xdr:cNvSpPr>
      </xdr:nvSpPr>
      <xdr:spPr bwMode="auto">
        <a:xfrm>
          <a:off x="7248525" y="54521100"/>
          <a:ext cx="819150" cy="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\Bud-Docu\Budget%202003-04$\budget%20for%2003-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500" transitionEvaluation="1" codeName="Sheet3"/>
  <dimension ref="A1:AF529"/>
  <sheetViews>
    <sheetView tabSelected="1" view="pageBreakPreview" topLeftCell="A500" zoomScale="85" zoomScaleNormal="85" zoomScaleSheetLayoutView="85" workbookViewId="0">
      <selection activeCell="AE522" sqref="AE522"/>
    </sheetView>
  </sheetViews>
  <sheetFormatPr defaultColWidth="9.140625" defaultRowHeight="12.75"/>
  <cols>
    <col min="1" max="1" width="6.42578125" style="69" customWidth="1"/>
    <col min="2" max="2" width="8.140625" style="77" customWidth="1"/>
    <col min="3" max="3" width="34.5703125" style="42" customWidth="1"/>
    <col min="4" max="4" width="8.5703125" style="42" customWidth="1"/>
    <col min="5" max="5" width="9.42578125" style="34" customWidth="1"/>
    <col min="6" max="6" width="8.42578125" style="42" customWidth="1"/>
    <col min="7" max="7" width="8.5703125" style="42" customWidth="1"/>
    <col min="8" max="8" width="8.5703125" style="43" customWidth="1"/>
    <col min="9" max="9" width="8.42578125" style="34" customWidth="1"/>
    <col min="10" max="10" width="8.5703125" style="34" customWidth="1"/>
    <col min="11" max="11" width="9.140625" style="34" customWidth="1"/>
    <col min="12" max="12" width="8.42578125" style="34" customWidth="1"/>
    <col min="13" max="13" width="6.5703125" style="42" hidden="1" customWidth="1"/>
    <col min="14" max="14" width="13.140625" style="42" hidden="1" customWidth="1"/>
    <col min="15" max="15" width="4.85546875" style="42" hidden="1" customWidth="1"/>
    <col min="16" max="16" width="5.140625" style="42" hidden="1" customWidth="1"/>
    <col min="17" max="17" width="11" style="42" hidden="1" customWidth="1"/>
    <col min="18" max="22" width="1.7109375" style="42" hidden="1" customWidth="1"/>
    <col min="23" max="26" width="8.7109375" style="42" customWidth="1"/>
    <col min="27" max="27" width="11.42578125" style="237" customWidth="1"/>
    <col min="28" max="31" width="9.140625" style="42"/>
    <col min="32" max="32" width="9.140625" style="237"/>
    <col min="33" max="16384" width="9.140625" style="42"/>
  </cols>
  <sheetData>
    <row r="1" spans="1:32" ht="13.35" customHeight="1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</row>
    <row r="2" spans="1:32" ht="13.35" customHeight="1">
      <c r="A2" s="305" t="s">
        <v>1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</row>
    <row r="3" spans="1:32">
      <c r="A3" s="44"/>
      <c r="B3" s="45"/>
      <c r="C3" s="268"/>
      <c r="D3" s="268"/>
      <c r="E3" s="1"/>
      <c r="F3" s="268"/>
      <c r="G3" s="268"/>
      <c r="H3" s="2"/>
      <c r="I3" s="1"/>
      <c r="J3" s="1"/>
      <c r="K3" s="1"/>
      <c r="L3" s="1"/>
    </row>
    <row r="4" spans="1:32">
      <c r="A4" s="46"/>
      <c r="B4" s="47"/>
      <c r="C4" s="268"/>
      <c r="D4" s="3" t="s">
        <v>209</v>
      </c>
      <c r="E4" s="4"/>
      <c r="F4" s="268"/>
      <c r="G4" s="268"/>
      <c r="H4" s="2"/>
      <c r="I4" s="1"/>
      <c r="J4" s="1"/>
      <c r="K4" s="1"/>
      <c r="L4" s="1"/>
    </row>
    <row r="5" spans="1:32">
      <c r="A5" s="46"/>
      <c r="B5" s="47"/>
      <c r="C5" s="268"/>
      <c r="D5" s="3" t="s">
        <v>221</v>
      </c>
      <c r="E5" s="5">
        <v>2020</v>
      </c>
      <c r="F5" s="6" t="s">
        <v>2</v>
      </c>
      <c r="G5" s="7"/>
      <c r="H5" s="2"/>
      <c r="I5" s="1"/>
      <c r="J5" s="1"/>
      <c r="K5" s="1"/>
      <c r="L5" s="1"/>
    </row>
    <row r="6" spans="1:32">
      <c r="A6" s="46"/>
      <c r="B6" s="47"/>
      <c r="C6" s="268"/>
      <c r="D6" s="3" t="s">
        <v>3</v>
      </c>
      <c r="E6" s="5">
        <v>2030</v>
      </c>
      <c r="F6" s="6" t="s">
        <v>4</v>
      </c>
      <c r="G6" s="7"/>
      <c r="H6" s="2"/>
      <c r="I6" s="1"/>
      <c r="J6" s="1"/>
      <c r="K6" s="1"/>
      <c r="L6" s="1"/>
    </row>
    <row r="7" spans="1:32" s="48" customFormat="1">
      <c r="A7" s="46"/>
      <c r="B7" s="47"/>
      <c r="C7" s="8"/>
      <c r="D7" s="8" t="s">
        <v>5</v>
      </c>
      <c r="E7" s="5">
        <v>2040</v>
      </c>
      <c r="F7" s="6" t="s">
        <v>6</v>
      </c>
      <c r="G7" s="9"/>
      <c r="H7" s="2"/>
      <c r="I7" s="1"/>
      <c r="J7" s="1"/>
      <c r="K7" s="1"/>
      <c r="L7" s="1"/>
      <c r="AA7" s="237"/>
      <c r="AF7" s="237"/>
    </row>
    <row r="8" spans="1:32" s="48" customFormat="1">
      <c r="A8" s="46"/>
      <c r="B8" s="47"/>
      <c r="C8" s="8"/>
      <c r="D8" s="10"/>
      <c r="E8" s="11">
        <v>2045</v>
      </c>
      <c r="F8" s="307" t="s">
        <v>192</v>
      </c>
      <c r="G8" s="307"/>
      <c r="H8" s="307"/>
      <c r="I8" s="307"/>
      <c r="J8" s="307"/>
      <c r="K8" s="1"/>
      <c r="L8" s="1"/>
      <c r="AA8" s="237"/>
      <c r="AF8" s="237"/>
    </row>
    <row r="9" spans="1:32" s="48" customFormat="1" ht="13.5">
      <c r="A9" s="46"/>
      <c r="B9" s="47"/>
      <c r="C9" s="8"/>
      <c r="D9" s="10" t="s">
        <v>222</v>
      </c>
      <c r="E9" s="137">
        <v>2048</v>
      </c>
      <c r="F9" s="138" t="s">
        <v>7</v>
      </c>
      <c r="G9" s="139"/>
      <c r="H9" s="130"/>
      <c r="I9" s="14"/>
      <c r="J9" s="14"/>
      <c r="K9" s="14"/>
      <c r="L9" s="14"/>
      <c r="M9" s="9"/>
      <c r="N9" s="9"/>
      <c r="O9" s="9"/>
      <c r="P9" s="9"/>
      <c r="Q9" s="9"/>
      <c r="AA9" s="237"/>
      <c r="AF9" s="237"/>
    </row>
    <row r="10" spans="1:32" s="48" customFormat="1" ht="13.5">
      <c r="A10" s="46"/>
      <c r="B10" s="47"/>
      <c r="C10" s="8"/>
      <c r="D10" s="13"/>
      <c r="E10" s="137">
        <v>2049</v>
      </c>
      <c r="F10" s="138" t="s">
        <v>8</v>
      </c>
      <c r="G10" s="139"/>
      <c r="H10" s="130"/>
      <c r="I10" s="14"/>
      <c r="J10" s="14"/>
      <c r="K10" s="14"/>
      <c r="L10" s="14"/>
      <c r="M10" s="9"/>
      <c r="N10" s="9"/>
      <c r="O10" s="9"/>
      <c r="P10" s="9"/>
      <c r="Q10" s="9"/>
      <c r="AA10" s="237"/>
      <c r="AF10" s="237"/>
    </row>
    <row r="11" spans="1:32" s="48" customFormat="1">
      <c r="A11" s="46"/>
      <c r="B11" s="47"/>
      <c r="C11" s="8"/>
      <c r="D11" s="10" t="s">
        <v>9</v>
      </c>
      <c r="E11" s="5">
        <v>2052</v>
      </c>
      <c r="F11" s="12" t="s">
        <v>10</v>
      </c>
      <c r="G11" s="13"/>
      <c r="H11" s="10"/>
      <c r="I11" s="14"/>
      <c r="J11" s="14"/>
      <c r="K11" s="14"/>
      <c r="L11" s="14"/>
      <c r="AA11" s="237"/>
      <c r="AF11" s="237"/>
    </row>
    <row r="12" spans="1:32" s="48" customFormat="1">
      <c r="A12" s="46"/>
      <c r="B12" s="47"/>
      <c r="C12" s="8"/>
      <c r="D12" s="10"/>
      <c r="E12" s="5">
        <v>2054</v>
      </c>
      <c r="F12" s="12" t="s">
        <v>11</v>
      </c>
      <c r="G12" s="13"/>
      <c r="H12" s="10"/>
      <c r="I12" s="14"/>
      <c r="J12" s="14"/>
      <c r="K12" s="14"/>
      <c r="L12" s="14"/>
      <c r="AA12" s="237"/>
      <c r="AF12" s="237"/>
    </row>
    <row r="13" spans="1:32" s="48" customFormat="1">
      <c r="A13" s="46"/>
      <c r="B13" s="47"/>
      <c r="C13" s="3"/>
      <c r="D13" s="15" t="s">
        <v>12</v>
      </c>
      <c r="E13" s="5">
        <v>2071</v>
      </c>
      <c r="F13" s="12" t="s">
        <v>13</v>
      </c>
      <c r="G13" s="13"/>
      <c r="H13" s="10"/>
      <c r="I13" s="14"/>
      <c r="J13" s="14"/>
      <c r="K13" s="14"/>
      <c r="L13" s="14"/>
      <c r="AA13" s="237"/>
      <c r="AF13" s="237"/>
    </row>
    <row r="14" spans="1:32" s="48" customFormat="1">
      <c r="A14" s="46"/>
      <c r="B14" s="47"/>
      <c r="C14" s="3"/>
      <c r="D14" s="15"/>
      <c r="E14" s="5">
        <v>2075</v>
      </c>
      <c r="F14" s="12" t="s">
        <v>14</v>
      </c>
      <c r="G14" s="13"/>
      <c r="H14" s="10"/>
      <c r="I14" s="14"/>
      <c r="J14" s="14"/>
      <c r="K14" s="14"/>
      <c r="L14" s="14"/>
      <c r="AA14" s="237"/>
      <c r="AF14" s="237"/>
    </row>
    <row r="15" spans="1:32" s="48" customFormat="1">
      <c r="A15" s="46"/>
      <c r="B15" s="47"/>
      <c r="C15" s="9"/>
      <c r="D15" s="10" t="s">
        <v>218</v>
      </c>
      <c r="E15" s="5">
        <v>2235</v>
      </c>
      <c r="F15" s="13" t="s">
        <v>15</v>
      </c>
      <c r="G15" s="13"/>
      <c r="H15" s="10"/>
      <c r="I15" s="14"/>
      <c r="J15" s="14"/>
      <c r="K15" s="14"/>
      <c r="L15" s="14"/>
      <c r="AA15" s="237"/>
      <c r="AF15" s="237"/>
    </row>
    <row r="16" spans="1:32" s="48" customFormat="1" ht="13.5">
      <c r="A16" s="46"/>
      <c r="B16" s="47"/>
      <c r="C16" s="9"/>
      <c r="D16" s="10" t="s">
        <v>211</v>
      </c>
      <c r="E16" s="140">
        <v>6003</v>
      </c>
      <c r="F16" s="141" t="s">
        <v>16</v>
      </c>
      <c r="G16" s="139"/>
      <c r="H16" s="130"/>
      <c r="I16" s="14"/>
      <c r="J16" s="14"/>
      <c r="K16" s="14"/>
      <c r="L16" s="14"/>
      <c r="AA16" s="237"/>
      <c r="AF16" s="237"/>
    </row>
    <row r="17" spans="1:32" s="48" customFormat="1" ht="13.5">
      <c r="A17" s="46"/>
      <c r="B17" s="47"/>
      <c r="C17" s="9"/>
      <c r="D17" s="130"/>
      <c r="E17" s="140">
        <v>6004</v>
      </c>
      <c r="F17" s="141" t="s">
        <v>17</v>
      </c>
      <c r="G17" s="139"/>
      <c r="H17" s="130"/>
      <c r="I17" s="14"/>
      <c r="J17" s="14"/>
      <c r="K17" s="14"/>
      <c r="L17" s="14"/>
      <c r="AA17" s="237"/>
      <c r="AF17" s="237"/>
    </row>
    <row r="18" spans="1:32" s="48" customFormat="1">
      <c r="A18" s="46"/>
      <c r="B18" s="47"/>
      <c r="C18" s="9"/>
      <c r="D18" s="10" t="s">
        <v>210</v>
      </c>
      <c r="E18" s="112">
        <v>7610</v>
      </c>
      <c r="F18" s="113" t="s">
        <v>18</v>
      </c>
      <c r="G18" s="13"/>
      <c r="H18" s="10"/>
      <c r="I18" s="4"/>
      <c r="J18" s="4"/>
      <c r="K18" s="14"/>
      <c r="L18" s="14"/>
      <c r="AA18" s="237"/>
      <c r="AF18" s="237"/>
    </row>
    <row r="19" spans="1:32" s="48" customFormat="1">
      <c r="A19" s="49" t="s">
        <v>300</v>
      </c>
      <c r="B19" s="47"/>
      <c r="C19" s="3"/>
      <c r="D19" s="15"/>
      <c r="E19" s="13"/>
      <c r="F19" s="13"/>
      <c r="G19" s="13"/>
      <c r="H19" s="10"/>
      <c r="I19" s="14"/>
      <c r="J19" s="14"/>
      <c r="K19" s="14"/>
      <c r="L19" s="14"/>
      <c r="AA19" s="237"/>
      <c r="AF19" s="237"/>
    </row>
    <row r="20" spans="1:32">
      <c r="A20" s="50"/>
      <c r="B20" s="47"/>
      <c r="C20" s="7"/>
      <c r="D20" s="16"/>
      <c r="E20" s="1" t="s">
        <v>19</v>
      </c>
      <c r="F20" s="1" t="s">
        <v>20</v>
      </c>
      <c r="G20" s="1" t="s">
        <v>29</v>
      </c>
      <c r="H20" s="10"/>
      <c r="I20" s="4"/>
      <c r="J20" s="4"/>
      <c r="K20" s="4"/>
      <c r="L20" s="4"/>
    </row>
    <row r="21" spans="1:32" ht="13.5">
      <c r="A21" s="50"/>
      <c r="B21" s="47"/>
      <c r="C21" s="7"/>
      <c r="D21" s="137" t="s">
        <v>21</v>
      </c>
      <c r="E21" s="255">
        <f>L378</f>
        <v>2852665</v>
      </c>
      <c r="F21" s="255">
        <f>L507-L378</f>
        <v>2000367</v>
      </c>
      <c r="G21" s="255">
        <f>F21+E21</f>
        <v>4853032</v>
      </c>
      <c r="H21" s="10"/>
      <c r="I21" s="4"/>
      <c r="J21" s="4"/>
      <c r="K21" s="4"/>
      <c r="L21" s="4"/>
    </row>
    <row r="22" spans="1:32">
      <c r="A22" s="46"/>
      <c r="B22" s="47"/>
      <c r="C22" s="7"/>
      <c r="D22" s="1" t="s">
        <v>22</v>
      </c>
      <c r="E22" s="1">
        <f>L379</f>
        <v>4860543</v>
      </c>
      <c r="F22" s="1">
        <f>L508-L379</f>
        <v>5500</v>
      </c>
      <c r="G22" s="1">
        <f>F22+E22</f>
        <v>4866043</v>
      </c>
      <c r="H22" s="10"/>
      <c r="I22" s="4"/>
      <c r="J22" s="4"/>
      <c r="K22" s="4"/>
      <c r="L22" s="4"/>
    </row>
    <row r="23" spans="1:32">
      <c r="A23" s="51" t="s">
        <v>204</v>
      </c>
      <c r="B23" s="47"/>
      <c r="C23" s="6"/>
      <c r="D23" s="4"/>
      <c r="E23" s="4"/>
      <c r="F23" s="4"/>
      <c r="G23" s="4"/>
      <c r="H23" s="10"/>
      <c r="I23" s="4"/>
      <c r="J23" s="4"/>
      <c r="K23" s="4"/>
      <c r="L23" s="4"/>
    </row>
    <row r="24" spans="1:32">
      <c r="A24" s="52"/>
      <c r="B24" s="53"/>
      <c r="C24" s="54"/>
      <c r="D24" s="17"/>
      <c r="E24" s="17"/>
      <c r="F24" s="17"/>
      <c r="G24" s="17"/>
      <c r="H24" s="18"/>
      <c r="I24" s="201"/>
      <c r="J24" s="114"/>
      <c r="K24" s="115"/>
      <c r="L24" s="124" t="s">
        <v>263</v>
      </c>
    </row>
    <row r="25" spans="1:32" s="55" customFormat="1">
      <c r="A25" s="229"/>
      <c r="B25" s="230"/>
      <c r="C25" s="56"/>
      <c r="D25" s="308" t="s">
        <v>23</v>
      </c>
      <c r="E25" s="308"/>
      <c r="F25" s="306" t="s">
        <v>24</v>
      </c>
      <c r="G25" s="306"/>
      <c r="H25" s="306" t="s">
        <v>25</v>
      </c>
      <c r="I25" s="306"/>
      <c r="J25" s="306" t="s">
        <v>24</v>
      </c>
      <c r="K25" s="306"/>
      <c r="L25" s="306"/>
      <c r="M25" s="299" t="s">
        <v>278</v>
      </c>
      <c r="N25" s="299"/>
      <c r="O25" s="299"/>
      <c r="P25" s="299"/>
      <c r="Q25" s="300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301"/>
      <c r="AC25" s="301"/>
      <c r="AD25" s="301"/>
      <c r="AE25" s="301"/>
      <c r="AF25" s="301"/>
    </row>
    <row r="26" spans="1:32" s="55" customFormat="1">
      <c r="A26" s="50"/>
      <c r="B26" s="231"/>
      <c r="C26" s="56" t="s">
        <v>26</v>
      </c>
      <c r="D26" s="306" t="s">
        <v>279</v>
      </c>
      <c r="E26" s="306"/>
      <c r="F26" s="306" t="s">
        <v>287</v>
      </c>
      <c r="G26" s="306"/>
      <c r="H26" s="306" t="s">
        <v>287</v>
      </c>
      <c r="I26" s="306"/>
      <c r="J26" s="306" t="s">
        <v>301</v>
      </c>
      <c r="K26" s="306"/>
      <c r="L26" s="306"/>
      <c r="M26" s="302" t="s">
        <v>241</v>
      </c>
      <c r="N26" s="302"/>
      <c r="O26" s="302"/>
      <c r="P26" s="302"/>
      <c r="Q26" s="303"/>
      <c r="R26" s="302" t="s">
        <v>242</v>
      </c>
      <c r="S26" s="302"/>
      <c r="T26" s="302"/>
      <c r="U26" s="302"/>
      <c r="V26" s="302"/>
      <c r="W26" s="302"/>
      <c r="X26" s="302"/>
      <c r="Y26" s="302"/>
      <c r="Z26" s="302"/>
      <c r="AA26" s="302"/>
      <c r="AB26" s="304"/>
      <c r="AC26" s="304"/>
      <c r="AD26" s="304"/>
      <c r="AE26" s="304"/>
      <c r="AF26" s="304"/>
    </row>
    <row r="27" spans="1:32" s="55" customFormat="1">
      <c r="A27" s="232"/>
      <c r="B27" s="233"/>
      <c r="C27" s="234"/>
      <c r="D27" s="19" t="s">
        <v>27</v>
      </c>
      <c r="E27" s="19" t="s">
        <v>28</v>
      </c>
      <c r="F27" s="19" t="s">
        <v>27</v>
      </c>
      <c r="G27" s="19" t="s">
        <v>28</v>
      </c>
      <c r="H27" s="19" t="s">
        <v>27</v>
      </c>
      <c r="I27" s="19" t="s">
        <v>28</v>
      </c>
      <c r="J27" s="19" t="s">
        <v>27</v>
      </c>
      <c r="K27" s="19" t="s">
        <v>28</v>
      </c>
      <c r="L27" s="19" t="s">
        <v>29</v>
      </c>
      <c r="M27" s="235" t="s">
        <v>243</v>
      </c>
      <c r="N27" s="235" t="s">
        <v>244</v>
      </c>
      <c r="O27" s="235" t="s">
        <v>245</v>
      </c>
      <c r="P27" s="235" t="s">
        <v>246</v>
      </c>
      <c r="Q27" s="238" t="s">
        <v>247</v>
      </c>
      <c r="R27" s="235" t="s">
        <v>243</v>
      </c>
      <c r="S27" s="235" t="s">
        <v>244</v>
      </c>
      <c r="T27" s="235" t="s">
        <v>245</v>
      </c>
      <c r="U27" s="235" t="s">
        <v>246</v>
      </c>
      <c r="V27" s="238" t="s">
        <v>247</v>
      </c>
      <c r="W27" s="235"/>
      <c r="X27" s="235"/>
      <c r="Y27" s="235"/>
      <c r="Z27" s="235"/>
      <c r="AA27" s="238"/>
      <c r="AB27" s="236"/>
      <c r="AC27" s="236"/>
      <c r="AD27" s="236"/>
      <c r="AE27" s="236"/>
      <c r="AF27" s="241"/>
    </row>
    <row r="28" spans="1:32" s="55" customFormat="1" ht="11.1" customHeight="1">
      <c r="A28" s="50"/>
      <c r="B28" s="231"/>
      <c r="C28" s="56"/>
      <c r="D28" s="20"/>
      <c r="E28" s="20"/>
      <c r="F28" s="20"/>
      <c r="G28" s="20"/>
      <c r="H28" s="20"/>
      <c r="I28" s="20"/>
      <c r="J28" s="20"/>
      <c r="K28" s="20"/>
      <c r="L28" s="20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64"/>
      <c r="AB28" s="243"/>
      <c r="AC28" s="243"/>
      <c r="AD28" s="243"/>
      <c r="AE28" s="243"/>
      <c r="AF28" s="244"/>
    </row>
    <row r="29" spans="1:32" ht="13.35" customHeight="1">
      <c r="A29" s="46"/>
      <c r="B29" s="47"/>
      <c r="C29" s="57" t="s">
        <v>30</v>
      </c>
      <c r="D29" s="15"/>
      <c r="E29" s="12"/>
      <c r="F29" s="15"/>
      <c r="G29" s="12"/>
      <c r="H29" s="15"/>
      <c r="I29" s="12"/>
      <c r="J29" s="15"/>
      <c r="K29" s="12"/>
      <c r="L29" s="21"/>
    </row>
    <row r="30" spans="1:32" ht="25.5">
      <c r="A30" s="46" t="s">
        <v>31</v>
      </c>
      <c r="B30" s="58">
        <v>2020</v>
      </c>
      <c r="C30" s="59" t="s">
        <v>2</v>
      </c>
      <c r="D30" s="15"/>
      <c r="E30" s="12"/>
      <c r="F30" s="15"/>
      <c r="G30" s="12"/>
      <c r="H30" s="15"/>
      <c r="I30" s="12"/>
      <c r="J30" s="15"/>
      <c r="K30" s="12"/>
      <c r="L30" s="21"/>
    </row>
    <row r="31" spans="1:32" ht="26.1" customHeight="1">
      <c r="A31" s="46"/>
      <c r="B31" s="60">
        <v>0.105</v>
      </c>
      <c r="C31" s="59" t="s">
        <v>237</v>
      </c>
      <c r="D31" s="15"/>
      <c r="E31" s="15"/>
      <c r="F31" s="15"/>
      <c r="G31" s="15"/>
      <c r="H31" s="27"/>
      <c r="I31" s="15"/>
      <c r="J31" s="15"/>
      <c r="K31" s="15"/>
      <c r="L31" s="15"/>
    </row>
    <row r="32" spans="1:32" ht="13.35" customHeight="1">
      <c r="A32" s="46"/>
      <c r="B32" s="61">
        <v>44</v>
      </c>
      <c r="C32" s="62" t="s">
        <v>32</v>
      </c>
      <c r="D32" s="15"/>
      <c r="E32" s="15"/>
      <c r="F32" s="15"/>
      <c r="G32" s="15"/>
      <c r="H32" s="27"/>
      <c r="I32" s="15"/>
      <c r="J32" s="15"/>
      <c r="K32" s="15"/>
      <c r="L32" s="15"/>
    </row>
    <row r="33" spans="1:32">
      <c r="A33" s="46"/>
      <c r="B33" s="63" t="s">
        <v>33</v>
      </c>
      <c r="C33" s="62" t="s">
        <v>34</v>
      </c>
      <c r="D33" s="22">
        <v>0</v>
      </c>
      <c r="E33" s="23">
        <v>5607</v>
      </c>
      <c r="F33" s="22">
        <v>0</v>
      </c>
      <c r="G33" s="23">
        <v>6440</v>
      </c>
      <c r="H33" s="22">
        <v>0</v>
      </c>
      <c r="I33" s="23">
        <v>6440</v>
      </c>
      <c r="J33" s="22">
        <v>0</v>
      </c>
      <c r="K33" s="23">
        <v>7087</v>
      </c>
      <c r="L33" s="23">
        <f>SUM(J33:K33)</f>
        <v>7087</v>
      </c>
      <c r="M33" s="42" t="s">
        <v>272</v>
      </c>
      <c r="N33" s="42" t="s">
        <v>272</v>
      </c>
      <c r="O33" s="42" t="s">
        <v>272</v>
      </c>
      <c r="P33" s="42" t="s">
        <v>272</v>
      </c>
      <c r="Q33" s="42" t="s">
        <v>272</v>
      </c>
      <c r="W33" s="296"/>
      <c r="X33" s="296"/>
      <c r="Y33" s="296"/>
      <c r="Z33" s="296"/>
      <c r="AA33" s="297"/>
    </row>
    <row r="34" spans="1:32">
      <c r="A34" s="46"/>
      <c r="B34" s="63" t="s">
        <v>35</v>
      </c>
      <c r="C34" s="62" t="s">
        <v>36</v>
      </c>
      <c r="D34" s="22">
        <v>0</v>
      </c>
      <c r="E34" s="22">
        <v>0</v>
      </c>
      <c r="F34" s="22">
        <v>0</v>
      </c>
      <c r="G34" s="23">
        <v>120</v>
      </c>
      <c r="H34" s="22">
        <v>0</v>
      </c>
      <c r="I34" s="23">
        <v>120</v>
      </c>
      <c r="J34" s="22">
        <v>0</v>
      </c>
      <c r="K34" s="23">
        <v>120</v>
      </c>
      <c r="L34" s="23">
        <f>SUM(J34:K34)</f>
        <v>120</v>
      </c>
      <c r="M34" s="42" t="s">
        <v>272</v>
      </c>
      <c r="N34" s="42" t="s">
        <v>272</v>
      </c>
      <c r="O34" s="42" t="s">
        <v>272</v>
      </c>
      <c r="P34" s="42" t="s">
        <v>272</v>
      </c>
      <c r="Q34" s="42" t="s">
        <v>272</v>
      </c>
      <c r="W34" s="296"/>
      <c r="X34" s="296"/>
      <c r="Y34" s="296"/>
      <c r="Z34" s="296"/>
      <c r="AA34" s="297"/>
      <c r="AB34" s="296"/>
      <c r="AC34" s="296"/>
      <c r="AD34" s="296"/>
      <c r="AE34" s="296"/>
      <c r="AF34" s="297"/>
    </row>
    <row r="35" spans="1:32">
      <c r="A35" s="46"/>
      <c r="B35" s="63" t="s">
        <v>37</v>
      </c>
      <c r="C35" s="62" t="s">
        <v>38</v>
      </c>
      <c r="D35" s="22">
        <v>0</v>
      </c>
      <c r="E35" s="23">
        <v>398</v>
      </c>
      <c r="F35" s="22">
        <v>0</v>
      </c>
      <c r="G35" s="23">
        <v>750</v>
      </c>
      <c r="H35" s="22">
        <v>0</v>
      </c>
      <c r="I35" s="23">
        <v>750</v>
      </c>
      <c r="J35" s="22">
        <v>0</v>
      </c>
      <c r="K35" s="23">
        <v>750</v>
      </c>
      <c r="L35" s="23">
        <f>SUM(J35:K35)</f>
        <v>750</v>
      </c>
      <c r="M35" s="42" t="s">
        <v>272</v>
      </c>
      <c r="N35" s="42" t="s">
        <v>272</v>
      </c>
      <c r="O35" s="42" t="s">
        <v>272</v>
      </c>
      <c r="P35" s="42" t="s">
        <v>272</v>
      </c>
      <c r="Q35" s="42" t="s">
        <v>272</v>
      </c>
      <c r="W35" s="296"/>
      <c r="X35" s="296"/>
      <c r="Y35" s="296"/>
      <c r="Z35" s="296"/>
      <c r="AA35" s="297"/>
      <c r="AB35" s="296"/>
      <c r="AC35" s="296"/>
      <c r="AD35" s="296"/>
      <c r="AE35" s="296"/>
      <c r="AF35" s="297"/>
    </row>
    <row r="36" spans="1:32">
      <c r="A36" s="64"/>
      <c r="B36" s="269" t="s">
        <v>39</v>
      </c>
      <c r="C36" s="65" t="s">
        <v>40</v>
      </c>
      <c r="D36" s="24">
        <v>0</v>
      </c>
      <c r="E36" s="25">
        <v>500</v>
      </c>
      <c r="F36" s="24">
        <v>0</v>
      </c>
      <c r="G36" s="25">
        <v>500</v>
      </c>
      <c r="H36" s="24">
        <v>0</v>
      </c>
      <c r="I36" s="25">
        <v>500</v>
      </c>
      <c r="J36" s="24">
        <v>0</v>
      </c>
      <c r="K36" s="25">
        <v>500</v>
      </c>
      <c r="L36" s="25">
        <f>SUM(J36:K36)</f>
        <v>500</v>
      </c>
      <c r="M36" s="42" t="s">
        <v>272</v>
      </c>
      <c r="N36" s="42" t="s">
        <v>272</v>
      </c>
      <c r="O36" s="42" t="s">
        <v>272</v>
      </c>
      <c r="P36" s="42" t="s">
        <v>272</v>
      </c>
      <c r="Q36" s="42" t="s">
        <v>272</v>
      </c>
      <c r="W36" s="296"/>
      <c r="X36" s="296"/>
      <c r="Y36" s="296"/>
      <c r="Z36" s="296"/>
      <c r="AA36" s="297"/>
      <c r="AB36" s="296"/>
      <c r="AC36" s="296"/>
      <c r="AD36" s="296"/>
      <c r="AE36" s="296"/>
      <c r="AF36" s="297"/>
    </row>
    <row r="37" spans="1:32">
      <c r="A37" s="46" t="s">
        <v>29</v>
      </c>
      <c r="B37" s="61">
        <v>44</v>
      </c>
      <c r="C37" s="62" t="s">
        <v>32</v>
      </c>
      <c r="D37" s="24">
        <f t="shared" ref="D37:L37" si="0">SUM(D33:D36)</f>
        <v>0</v>
      </c>
      <c r="E37" s="25">
        <f t="shared" si="0"/>
        <v>6505</v>
      </c>
      <c r="F37" s="24">
        <f t="shared" si="0"/>
        <v>0</v>
      </c>
      <c r="G37" s="25">
        <f t="shared" si="0"/>
        <v>7810</v>
      </c>
      <c r="H37" s="24">
        <f t="shared" si="0"/>
        <v>0</v>
      </c>
      <c r="I37" s="25">
        <f t="shared" si="0"/>
        <v>7810</v>
      </c>
      <c r="J37" s="24">
        <f t="shared" si="0"/>
        <v>0</v>
      </c>
      <c r="K37" s="25">
        <f t="shared" si="0"/>
        <v>8457</v>
      </c>
      <c r="L37" s="25">
        <f t="shared" si="0"/>
        <v>8457</v>
      </c>
    </row>
    <row r="38" spans="1:32">
      <c r="A38" s="46"/>
      <c r="B38" s="61"/>
      <c r="C38" s="62"/>
      <c r="D38" s="15"/>
      <c r="E38" s="15"/>
      <c r="F38" s="15"/>
      <c r="G38" s="15"/>
      <c r="H38" s="111"/>
      <c r="I38" s="111"/>
      <c r="J38" s="111"/>
      <c r="K38" s="15"/>
      <c r="L38" s="15"/>
    </row>
    <row r="39" spans="1:32">
      <c r="A39" s="46"/>
      <c r="B39" s="61">
        <v>66</v>
      </c>
      <c r="C39" s="62" t="s">
        <v>41</v>
      </c>
      <c r="D39" s="15"/>
      <c r="E39" s="15"/>
      <c r="F39" s="15"/>
      <c r="G39" s="15"/>
      <c r="H39" s="111"/>
      <c r="I39" s="111"/>
      <c r="J39" s="111"/>
      <c r="K39" s="15"/>
      <c r="L39" s="15"/>
    </row>
    <row r="40" spans="1:32">
      <c r="A40" s="46"/>
      <c r="B40" s="63" t="s">
        <v>42</v>
      </c>
      <c r="C40" s="62" t="s">
        <v>34</v>
      </c>
      <c r="D40" s="22">
        <v>0</v>
      </c>
      <c r="E40" s="23">
        <v>3819</v>
      </c>
      <c r="F40" s="22">
        <v>0</v>
      </c>
      <c r="G40" s="23">
        <v>3297</v>
      </c>
      <c r="H40" s="22">
        <v>0</v>
      </c>
      <c r="I40" s="23">
        <v>3297</v>
      </c>
      <c r="J40" s="22">
        <v>0</v>
      </c>
      <c r="K40" s="23">
        <v>4582</v>
      </c>
      <c r="L40" s="23">
        <f>SUM(J40:K40)</f>
        <v>4582</v>
      </c>
      <c r="M40" s="42" t="s">
        <v>272</v>
      </c>
      <c r="N40" s="42" t="s">
        <v>272</v>
      </c>
      <c r="O40" s="42" t="s">
        <v>272</v>
      </c>
      <c r="P40" s="42" t="s">
        <v>272</v>
      </c>
      <c r="Q40" s="42" t="s">
        <v>272</v>
      </c>
      <c r="W40" s="296"/>
      <c r="X40" s="296"/>
      <c r="Y40" s="296"/>
      <c r="Z40" s="296"/>
      <c r="AA40" s="297"/>
    </row>
    <row r="41" spans="1:32">
      <c r="A41" s="46"/>
      <c r="B41" s="63" t="s">
        <v>43</v>
      </c>
      <c r="C41" s="62" t="s">
        <v>36</v>
      </c>
      <c r="D41" s="22">
        <v>0</v>
      </c>
      <c r="E41" s="23">
        <v>55</v>
      </c>
      <c r="F41" s="22">
        <v>0</v>
      </c>
      <c r="G41" s="23">
        <v>55</v>
      </c>
      <c r="H41" s="22">
        <v>0</v>
      </c>
      <c r="I41" s="23">
        <v>55</v>
      </c>
      <c r="J41" s="22">
        <v>0</v>
      </c>
      <c r="K41" s="23">
        <v>55</v>
      </c>
      <c r="L41" s="23">
        <f>SUM(J41:K41)</f>
        <v>55</v>
      </c>
      <c r="M41" s="42" t="s">
        <v>272</v>
      </c>
      <c r="N41" s="42" t="s">
        <v>272</v>
      </c>
      <c r="O41" s="42" t="s">
        <v>272</v>
      </c>
      <c r="P41" s="42" t="s">
        <v>272</v>
      </c>
      <c r="Q41" s="42" t="s">
        <v>272</v>
      </c>
      <c r="W41" s="296"/>
      <c r="X41" s="296"/>
      <c r="Y41" s="296"/>
      <c r="Z41" s="296"/>
      <c r="AA41" s="297"/>
      <c r="AB41" s="296"/>
      <c r="AC41" s="296"/>
      <c r="AD41" s="296"/>
      <c r="AE41" s="296"/>
      <c r="AF41" s="297"/>
    </row>
    <row r="42" spans="1:32">
      <c r="A42" s="46"/>
      <c r="B42" s="63" t="s">
        <v>47</v>
      </c>
      <c r="C42" s="62" t="s">
        <v>38</v>
      </c>
      <c r="D42" s="22">
        <v>0</v>
      </c>
      <c r="E42" s="23">
        <v>578</v>
      </c>
      <c r="F42" s="22">
        <v>0</v>
      </c>
      <c r="G42" s="23">
        <v>230</v>
      </c>
      <c r="H42" s="22">
        <v>0</v>
      </c>
      <c r="I42" s="23">
        <v>230</v>
      </c>
      <c r="J42" s="22">
        <v>0</v>
      </c>
      <c r="K42" s="23">
        <v>230</v>
      </c>
      <c r="L42" s="23">
        <f>SUM(J42:K42)</f>
        <v>230</v>
      </c>
      <c r="M42" s="42" t="s">
        <v>272</v>
      </c>
      <c r="N42" s="42" t="s">
        <v>272</v>
      </c>
      <c r="O42" s="42" t="s">
        <v>272</v>
      </c>
      <c r="P42" s="42" t="s">
        <v>272</v>
      </c>
      <c r="Q42" s="42" t="s">
        <v>272</v>
      </c>
      <c r="W42" s="296"/>
      <c r="X42" s="296"/>
      <c r="Y42" s="296"/>
      <c r="Z42" s="296"/>
      <c r="AA42" s="297"/>
      <c r="AB42" s="296"/>
      <c r="AC42" s="296"/>
      <c r="AD42" s="296"/>
      <c r="AE42" s="296"/>
      <c r="AF42" s="297"/>
    </row>
    <row r="43" spans="1:32">
      <c r="A43" s="46" t="s">
        <v>29</v>
      </c>
      <c r="B43" s="61">
        <v>66</v>
      </c>
      <c r="C43" s="62" t="s">
        <v>41</v>
      </c>
      <c r="D43" s="202">
        <f t="shared" ref="D43:L43" si="1">SUM(D40:D42)</f>
        <v>0</v>
      </c>
      <c r="E43" s="203">
        <f t="shared" si="1"/>
        <v>4452</v>
      </c>
      <c r="F43" s="202">
        <f t="shared" si="1"/>
        <v>0</v>
      </c>
      <c r="G43" s="203">
        <f t="shared" si="1"/>
        <v>3582</v>
      </c>
      <c r="H43" s="202">
        <f t="shared" si="1"/>
        <v>0</v>
      </c>
      <c r="I43" s="203">
        <f t="shared" si="1"/>
        <v>3582</v>
      </c>
      <c r="J43" s="202">
        <f t="shared" si="1"/>
        <v>0</v>
      </c>
      <c r="K43" s="203">
        <f t="shared" si="1"/>
        <v>4867</v>
      </c>
      <c r="L43" s="203">
        <f t="shared" si="1"/>
        <v>4867</v>
      </c>
    </row>
    <row r="44" spans="1:32" ht="26.1" customHeight="1">
      <c r="A44" s="46" t="s">
        <v>29</v>
      </c>
      <c r="B44" s="60">
        <v>0.105</v>
      </c>
      <c r="C44" s="59" t="s">
        <v>237</v>
      </c>
      <c r="D44" s="202">
        <f t="shared" ref="D44:L44" si="2">D43+D37</f>
        <v>0</v>
      </c>
      <c r="E44" s="203">
        <f t="shared" si="2"/>
        <v>10957</v>
      </c>
      <c r="F44" s="202">
        <f t="shared" si="2"/>
        <v>0</v>
      </c>
      <c r="G44" s="203">
        <f t="shared" si="2"/>
        <v>11392</v>
      </c>
      <c r="H44" s="202">
        <f t="shared" si="2"/>
        <v>0</v>
      </c>
      <c r="I44" s="203">
        <f t="shared" si="2"/>
        <v>11392</v>
      </c>
      <c r="J44" s="202">
        <f t="shared" si="2"/>
        <v>0</v>
      </c>
      <c r="K44" s="203">
        <f t="shared" si="2"/>
        <v>13324</v>
      </c>
      <c r="L44" s="203">
        <f t="shared" si="2"/>
        <v>13324</v>
      </c>
    </row>
    <row r="45" spans="1:32" ht="25.5">
      <c r="A45" s="46" t="s">
        <v>29</v>
      </c>
      <c r="B45" s="58">
        <v>2020</v>
      </c>
      <c r="C45" s="59" t="s">
        <v>232</v>
      </c>
      <c r="D45" s="24">
        <f t="shared" ref="D45:L45" si="3">D44</f>
        <v>0</v>
      </c>
      <c r="E45" s="25">
        <f t="shared" si="3"/>
        <v>10957</v>
      </c>
      <c r="F45" s="24">
        <f t="shared" si="3"/>
        <v>0</v>
      </c>
      <c r="G45" s="25">
        <f t="shared" si="3"/>
        <v>11392</v>
      </c>
      <c r="H45" s="24">
        <f t="shared" si="3"/>
        <v>0</v>
      </c>
      <c r="I45" s="25">
        <f t="shared" si="3"/>
        <v>11392</v>
      </c>
      <c r="J45" s="24">
        <f t="shared" si="3"/>
        <v>0</v>
      </c>
      <c r="K45" s="25">
        <f t="shared" si="3"/>
        <v>13324</v>
      </c>
      <c r="L45" s="25">
        <f t="shared" si="3"/>
        <v>13324</v>
      </c>
    </row>
    <row r="46" spans="1:32">
      <c r="A46" s="46"/>
      <c r="B46" s="58"/>
      <c r="C46" s="62"/>
      <c r="D46" s="15"/>
      <c r="E46" s="15"/>
      <c r="F46" s="15"/>
      <c r="G46" s="15"/>
      <c r="H46" s="15"/>
      <c r="I46" s="15"/>
      <c r="J46" s="15"/>
      <c r="K46" s="15"/>
      <c r="L46" s="15"/>
    </row>
    <row r="47" spans="1:32">
      <c r="A47" s="46" t="s">
        <v>31</v>
      </c>
      <c r="B47" s="58">
        <v>2030</v>
      </c>
      <c r="C47" s="59" t="s">
        <v>4</v>
      </c>
      <c r="D47" s="28"/>
      <c r="E47" s="28"/>
      <c r="F47" s="28"/>
      <c r="G47" s="28"/>
      <c r="H47" s="28"/>
      <c r="I47" s="28"/>
      <c r="J47" s="28"/>
      <c r="K47" s="28"/>
      <c r="L47" s="28"/>
    </row>
    <row r="48" spans="1:32">
      <c r="A48" s="46"/>
      <c r="B48" s="68">
        <v>1</v>
      </c>
      <c r="C48" s="62" t="s">
        <v>49</v>
      </c>
      <c r="D48" s="10"/>
      <c r="E48" s="10"/>
      <c r="F48" s="10"/>
      <c r="G48" s="10"/>
      <c r="H48" s="10"/>
      <c r="I48" s="10"/>
      <c r="J48" s="10"/>
      <c r="K48" s="10"/>
      <c r="L48" s="10"/>
    </row>
    <row r="49" spans="1:32">
      <c r="A49" s="46"/>
      <c r="B49" s="60">
        <v>1.101</v>
      </c>
      <c r="C49" s="59" t="s">
        <v>50</v>
      </c>
      <c r="D49" s="10"/>
      <c r="E49" s="10"/>
      <c r="F49" s="10"/>
      <c r="G49" s="10"/>
      <c r="H49" s="10"/>
      <c r="I49" s="10"/>
      <c r="J49" s="10"/>
      <c r="K49" s="10"/>
      <c r="L49" s="10"/>
    </row>
    <row r="50" spans="1:32">
      <c r="A50" s="46"/>
      <c r="B50" s="63" t="s">
        <v>51</v>
      </c>
      <c r="C50" s="71" t="s">
        <v>52</v>
      </c>
      <c r="D50" s="24">
        <v>0</v>
      </c>
      <c r="E50" s="25">
        <v>1487</v>
      </c>
      <c r="F50" s="24">
        <v>0</v>
      </c>
      <c r="G50" s="25">
        <v>1500</v>
      </c>
      <c r="H50" s="24">
        <v>0</v>
      </c>
      <c r="I50" s="34">
        <v>1500</v>
      </c>
      <c r="J50" s="24">
        <v>0</v>
      </c>
      <c r="K50" s="25">
        <v>1500</v>
      </c>
      <c r="L50" s="25">
        <f>SUM(J50:K50)</f>
        <v>1500</v>
      </c>
      <c r="M50" s="42" t="s">
        <v>272</v>
      </c>
      <c r="N50" s="42" t="s">
        <v>272</v>
      </c>
      <c r="O50" s="42" t="s">
        <v>272</v>
      </c>
      <c r="P50" s="42" t="s">
        <v>272</v>
      </c>
      <c r="Q50" s="42" t="s">
        <v>272</v>
      </c>
      <c r="W50" s="296"/>
      <c r="X50" s="296"/>
      <c r="Y50" s="296"/>
      <c r="Z50" s="296"/>
      <c r="AA50" s="297"/>
      <c r="AB50" s="296"/>
      <c r="AC50" s="296"/>
      <c r="AD50" s="296"/>
      <c r="AE50" s="296"/>
      <c r="AF50" s="297"/>
    </row>
    <row r="51" spans="1:32">
      <c r="A51" s="46" t="s">
        <v>29</v>
      </c>
      <c r="B51" s="60">
        <v>1.101</v>
      </c>
      <c r="C51" s="59" t="s">
        <v>50</v>
      </c>
      <c r="D51" s="202">
        <f t="shared" ref="D51:L52" si="4">D50</f>
        <v>0</v>
      </c>
      <c r="E51" s="203">
        <f t="shared" si="4"/>
        <v>1487</v>
      </c>
      <c r="F51" s="202">
        <f t="shared" si="4"/>
        <v>0</v>
      </c>
      <c r="G51" s="203">
        <f t="shared" si="4"/>
        <v>1500</v>
      </c>
      <c r="H51" s="202">
        <f t="shared" si="4"/>
        <v>0</v>
      </c>
      <c r="I51" s="203">
        <f t="shared" si="4"/>
        <v>1500</v>
      </c>
      <c r="J51" s="202">
        <f t="shared" si="4"/>
        <v>0</v>
      </c>
      <c r="K51" s="203">
        <f t="shared" si="4"/>
        <v>1500</v>
      </c>
      <c r="L51" s="203">
        <f t="shared" si="4"/>
        <v>1500</v>
      </c>
    </row>
    <row r="52" spans="1:32">
      <c r="A52" s="46" t="s">
        <v>29</v>
      </c>
      <c r="B52" s="68">
        <v>1</v>
      </c>
      <c r="C52" s="62" t="s">
        <v>49</v>
      </c>
      <c r="D52" s="24">
        <f t="shared" si="4"/>
        <v>0</v>
      </c>
      <c r="E52" s="25">
        <f t="shared" si="4"/>
        <v>1487</v>
      </c>
      <c r="F52" s="24">
        <f t="shared" si="4"/>
        <v>0</v>
      </c>
      <c r="G52" s="25">
        <f t="shared" si="4"/>
        <v>1500</v>
      </c>
      <c r="H52" s="24">
        <f t="shared" si="4"/>
        <v>0</v>
      </c>
      <c r="I52" s="25">
        <f t="shared" si="4"/>
        <v>1500</v>
      </c>
      <c r="J52" s="24">
        <f t="shared" si="4"/>
        <v>0</v>
      </c>
      <c r="K52" s="25">
        <f t="shared" si="4"/>
        <v>1500</v>
      </c>
      <c r="L52" s="25">
        <f t="shared" si="4"/>
        <v>1500</v>
      </c>
    </row>
    <row r="53" spans="1:32">
      <c r="B53" s="70"/>
      <c r="C53" s="67"/>
      <c r="D53" s="15"/>
      <c r="E53" s="15"/>
      <c r="F53" s="15"/>
      <c r="G53" s="15"/>
      <c r="H53" s="15"/>
      <c r="I53" s="15"/>
      <c r="J53" s="15"/>
      <c r="K53" s="15"/>
      <c r="L53" s="15"/>
    </row>
    <row r="54" spans="1:32">
      <c r="B54" s="68">
        <v>2</v>
      </c>
      <c r="C54" s="62" t="s">
        <v>53</v>
      </c>
      <c r="D54" s="28"/>
      <c r="E54" s="28"/>
      <c r="F54" s="28"/>
      <c r="G54" s="28"/>
      <c r="H54" s="28"/>
      <c r="I54" s="28"/>
      <c r="J54" s="28"/>
      <c r="K54" s="28"/>
      <c r="L54" s="28"/>
    </row>
    <row r="55" spans="1:32">
      <c r="A55" s="46"/>
      <c r="B55" s="60">
        <v>2.101</v>
      </c>
      <c r="C55" s="59" t="s">
        <v>50</v>
      </c>
      <c r="D55" s="10"/>
      <c r="E55" s="10"/>
      <c r="F55" s="10"/>
      <c r="G55" s="10"/>
      <c r="H55" s="10"/>
      <c r="I55" s="10"/>
      <c r="J55" s="10"/>
      <c r="K55" s="10"/>
      <c r="L55" s="10"/>
    </row>
    <row r="56" spans="1:32">
      <c r="A56" s="46"/>
      <c r="B56" s="63" t="s">
        <v>54</v>
      </c>
      <c r="C56" s="71" t="s">
        <v>55</v>
      </c>
      <c r="D56" s="24">
        <v>0</v>
      </c>
      <c r="E56" s="25">
        <v>880</v>
      </c>
      <c r="F56" s="24">
        <v>0</v>
      </c>
      <c r="G56" s="25">
        <v>500</v>
      </c>
      <c r="H56" s="24">
        <v>0</v>
      </c>
      <c r="I56" s="25">
        <v>500</v>
      </c>
      <c r="J56" s="24">
        <v>0</v>
      </c>
      <c r="K56" s="25">
        <v>500</v>
      </c>
      <c r="L56" s="25">
        <f>SUM(J56:K56)</f>
        <v>500</v>
      </c>
      <c r="M56" s="42" t="s">
        <v>272</v>
      </c>
      <c r="N56" s="42" t="s">
        <v>272</v>
      </c>
      <c r="O56" s="42" t="s">
        <v>272</v>
      </c>
      <c r="P56" s="42" t="s">
        <v>272</v>
      </c>
      <c r="Q56" s="42" t="s">
        <v>272</v>
      </c>
      <c r="W56" s="296"/>
      <c r="X56" s="296"/>
      <c r="Y56" s="296"/>
      <c r="Z56" s="296"/>
      <c r="AA56" s="297"/>
      <c r="AB56" s="296"/>
      <c r="AC56" s="296"/>
      <c r="AD56" s="296"/>
      <c r="AE56" s="296"/>
      <c r="AF56" s="297"/>
    </row>
    <row r="57" spans="1:32">
      <c r="A57" s="69" t="s">
        <v>29</v>
      </c>
      <c r="B57" s="72">
        <v>2.101</v>
      </c>
      <c r="C57" s="73" t="s">
        <v>50</v>
      </c>
      <c r="D57" s="24">
        <f t="shared" ref="D57:L58" si="5">D56</f>
        <v>0</v>
      </c>
      <c r="E57" s="25">
        <f t="shared" si="5"/>
        <v>880</v>
      </c>
      <c r="F57" s="24">
        <f t="shared" si="5"/>
        <v>0</v>
      </c>
      <c r="G57" s="25">
        <f t="shared" si="5"/>
        <v>500</v>
      </c>
      <c r="H57" s="24">
        <f t="shared" si="5"/>
        <v>0</v>
      </c>
      <c r="I57" s="25">
        <f t="shared" si="5"/>
        <v>500</v>
      </c>
      <c r="J57" s="24">
        <f t="shared" si="5"/>
        <v>0</v>
      </c>
      <c r="K57" s="25">
        <f t="shared" si="5"/>
        <v>500</v>
      </c>
      <c r="L57" s="25">
        <f t="shared" si="5"/>
        <v>500</v>
      </c>
    </row>
    <row r="58" spans="1:32">
      <c r="A58" s="69" t="s">
        <v>29</v>
      </c>
      <c r="B58" s="70">
        <v>2</v>
      </c>
      <c r="C58" s="67" t="s">
        <v>56</v>
      </c>
      <c r="D58" s="24">
        <f t="shared" si="5"/>
        <v>0</v>
      </c>
      <c r="E58" s="25">
        <f t="shared" si="5"/>
        <v>880</v>
      </c>
      <c r="F58" s="24">
        <f t="shared" si="5"/>
        <v>0</v>
      </c>
      <c r="G58" s="25">
        <f t="shared" si="5"/>
        <v>500</v>
      </c>
      <c r="H58" s="24">
        <f t="shared" si="5"/>
        <v>0</v>
      </c>
      <c r="I58" s="25">
        <f t="shared" si="5"/>
        <v>500</v>
      </c>
      <c r="J58" s="24">
        <f t="shared" si="5"/>
        <v>0</v>
      </c>
      <c r="K58" s="25">
        <f t="shared" si="5"/>
        <v>500</v>
      </c>
      <c r="L58" s="25">
        <f t="shared" si="5"/>
        <v>500</v>
      </c>
    </row>
    <row r="59" spans="1:32">
      <c r="A59" s="69" t="s">
        <v>29</v>
      </c>
      <c r="B59" s="74">
        <v>2030</v>
      </c>
      <c r="C59" s="73" t="s">
        <v>4</v>
      </c>
      <c r="D59" s="24">
        <f t="shared" ref="D59:L59" si="6">D58+D52</f>
        <v>0</v>
      </c>
      <c r="E59" s="25">
        <f t="shared" si="6"/>
        <v>2367</v>
      </c>
      <c r="F59" s="24">
        <f t="shared" si="6"/>
        <v>0</v>
      </c>
      <c r="G59" s="25">
        <f t="shared" si="6"/>
        <v>2000</v>
      </c>
      <c r="H59" s="24">
        <f t="shared" si="6"/>
        <v>0</v>
      </c>
      <c r="I59" s="25">
        <f t="shared" si="6"/>
        <v>2000</v>
      </c>
      <c r="J59" s="24">
        <f t="shared" si="6"/>
        <v>0</v>
      </c>
      <c r="K59" s="25">
        <f t="shared" si="6"/>
        <v>2000</v>
      </c>
      <c r="L59" s="25">
        <f t="shared" si="6"/>
        <v>2000</v>
      </c>
    </row>
    <row r="60" spans="1:32">
      <c r="A60" s="46"/>
      <c r="B60" s="58"/>
      <c r="C60" s="62"/>
      <c r="D60" s="15"/>
      <c r="E60" s="15"/>
      <c r="F60" s="15"/>
      <c r="G60" s="15"/>
      <c r="H60" s="15"/>
      <c r="I60" s="15"/>
      <c r="J60" s="15"/>
      <c r="K60" s="15"/>
      <c r="L60" s="15"/>
    </row>
    <row r="61" spans="1:32">
      <c r="A61" s="69" t="s">
        <v>31</v>
      </c>
      <c r="B61" s="58">
        <v>2040</v>
      </c>
      <c r="C61" s="59" t="s">
        <v>6</v>
      </c>
      <c r="D61" s="28"/>
      <c r="E61" s="28"/>
      <c r="F61" s="28"/>
      <c r="G61" s="28"/>
      <c r="H61" s="28"/>
      <c r="I61" s="28"/>
      <c r="J61" s="28"/>
      <c r="K61" s="28"/>
      <c r="L61" s="28"/>
    </row>
    <row r="62" spans="1:32">
      <c r="B62" s="72">
        <v>0.10100000000000001</v>
      </c>
      <c r="C62" s="73" t="s">
        <v>44</v>
      </c>
      <c r="D62" s="28"/>
      <c r="E62" s="28"/>
      <c r="F62" s="28"/>
      <c r="G62" s="28"/>
      <c r="H62" s="28"/>
      <c r="I62" s="28"/>
      <c r="J62" s="28"/>
      <c r="K62" s="28"/>
      <c r="L62" s="28"/>
    </row>
    <row r="63" spans="1:32">
      <c r="B63" s="66">
        <v>44</v>
      </c>
      <c r="C63" s="67" t="s">
        <v>32</v>
      </c>
      <c r="D63" s="28"/>
      <c r="E63" s="28"/>
      <c r="F63" s="28"/>
      <c r="G63" s="28"/>
      <c r="H63" s="28"/>
      <c r="I63" s="28"/>
      <c r="J63" s="28"/>
      <c r="K63" s="28"/>
      <c r="L63" s="28"/>
    </row>
    <row r="64" spans="1:32">
      <c r="A64" s="46"/>
      <c r="B64" s="63" t="s">
        <v>33</v>
      </c>
      <c r="C64" s="62" t="s">
        <v>34</v>
      </c>
      <c r="D64" s="22">
        <v>0</v>
      </c>
      <c r="E64" s="23">
        <v>29286</v>
      </c>
      <c r="F64" s="22">
        <v>0</v>
      </c>
      <c r="G64" s="23">
        <v>33819</v>
      </c>
      <c r="H64" s="22">
        <v>0</v>
      </c>
      <c r="I64" s="23">
        <v>33819</v>
      </c>
      <c r="J64" s="22">
        <v>0</v>
      </c>
      <c r="K64" s="23">
        <v>36005</v>
      </c>
      <c r="L64" s="23">
        <f>SUM(J64:K64)</f>
        <v>36005</v>
      </c>
      <c r="M64" s="42" t="s">
        <v>272</v>
      </c>
      <c r="N64" s="42" t="s">
        <v>272</v>
      </c>
      <c r="O64" s="42" t="s">
        <v>272</v>
      </c>
      <c r="P64" s="42" t="s">
        <v>272</v>
      </c>
      <c r="Q64" s="42" t="s">
        <v>272</v>
      </c>
      <c r="W64" s="296"/>
      <c r="X64" s="296"/>
      <c r="Y64" s="296"/>
      <c r="Z64" s="296"/>
      <c r="AA64" s="297"/>
    </row>
    <row r="65" spans="1:32" ht="15.6" customHeight="1">
      <c r="A65" s="46"/>
      <c r="B65" s="63" t="s">
        <v>35</v>
      </c>
      <c r="C65" s="62" t="s">
        <v>36</v>
      </c>
      <c r="D65" s="22">
        <v>0</v>
      </c>
      <c r="E65" s="23">
        <v>216</v>
      </c>
      <c r="F65" s="22">
        <v>0</v>
      </c>
      <c r="G65" s="23">
        <v>400</v>
      </c>
      <c r="H65" s="22">
        <v>0</v>
      </c>
      <c r="I65" s="23">
        <v>400</v>
      </c>
      <c r="J65" s="22">
        <v>0</v>
      </c>
      <c r="K65" s="23">
        <v>400</v>
      </c>
      <c r="L65" s="23">
        <f>SUM(J65:K65)</f>
        <v>400</v>
      </c>
      <c r="M65" s="42" t="s">
        <v>272</v>
      </c>
      <c r="N65" s="42" t="s">
        <v>272</v>
      </c>
      <c r="O65" s="42" t="s">
        <v>272</v>
      </c>
      <c r="P65" s="42" t="s">
        <v>272</v>
      </c>
      <c r="Q65" s="42" t="s">
        <v>272</v>
      </c>
      <c r="W65" s="296"/>
      <c r="X65" s="296"/>
      <c r="Y65" s="296"/>
      <c r="Z65" s="296"/>
      <c r="AA65" s="297"/>
      <c r="AB65" s="296"/>
      <c r="AC65" s="296"/>
      <c r="AD65" s="296"/>
      <c r="AE65" s="296"/>
      <c r="AF65" s="297"/>
    </row>
    <row r="66" spans="1:32" ht="15.6" customHeight="1">
      <c r="A66" s="46"/>
      <c r="B66" s="63" t="s">
        <v>37</v>
      </c>
      <c r="C66" s="62" t="s">
        <v>38</v>
      </c>
      <c r="D66" s="22">
        <v>0</v>
      </c>
      <c r="E66" s="23">
        <v>3598</v>
      </c>
      <c r="F66" s="22">
        <v>0</v>
      </c>
      <c r="G66" s="23">
        <v>3600</v>
      </c>
      <c r="H66" s="22">
        <v>0</v>
      </c>
      <c r="I66" s="23">
        <v>3600</v>
      </c>
      <c r="J66" s="22">
        <v>0</v>
      </c>
      <c r="K66" s="23">
        <v>3600</v>
      </c>
      <c r="L66" s="23">
        <f>SUM(J66:K66)</f>
        <v>3600</v>
      </c>
      <c r="M66" s="42" t="s">
        <v>272</v>
      </c>
      <c r="N66" s="42" t="s">
        <v>272</v>
      </c>
      <c r="O66" s="42" t="s">
        <v>272</v>
      </c>
      <c r="P66" s="42" t="s">
        <v>272</v>
      </c>
      <c r="Q66" s="42" t="s">
        <v>272</v>
      </c>
      <c r="W66" s="296"/>
      <c r="X66" s="296"/>
      <c r="Y66" s="296"/>
      <c r="Z66" s="296"/>
      <c r="AA66" s="297"/>
      <c r="AB66" s="296"/>
      <c r="AC66" s="296"/>
      <c r="AD66" s="296"/>
      <c r="AE66" s="296"/>
      <c r="AF66" s="297"/>
    </row>
    <row r="67" spans="1:32" ht="15.6" customHeight="1">
      <c r="A67" s="64"/>
      <c r="B67" s="269" t="s">
        <v>45</v>
      </c>
      <c r="C67" s="65" t="s">
        <v>46</v>
      </c>
      <c r="D67" s="24">
        <v>0</v>
      </c>
      <c r="E67" s="25">
        <v>305</v>
      </c>
      <c r="F67" s="24">
        <v>0</v>
      </c>
      <c r="G67" s="25">
        <v>400</v>
      </c>
      <c r="H67" s="24">
        <v>0</v>
      </c>
      <c r="I67" s="25">
        <v>400</v>
      </c>
      <c r="J67" s="24">
        <v>0</v>
      </c>
      <c r="K67" s="25">
        <v>400</v>
      </c>
      <c r="L67" s="25">
        <f>SUM(J67:K67)</f>
        <v>400</v>
      </c>
      <c r="M67" s="42" t="s">
        <v>272</v>
      </c>
      <c r="N67" s="42" t="s">
        <v>272</v>
      </c>
      <c r="O67" s="42" t="s">
        <v>272</v>
      </c>
      <c r="P67" s="42" t="s">
        <v>272</v>
      </c>
      <c r="Q67" s="42" t="s">
        <v>272</v>
      </c>
      <c r="W67" s="296"/>
      <c r="X67" s="296"/>
      <c r="Y67" s="296"/>
      <c r="Z67" s="296"/>
      <c r="AA67" s="297"/>
      <c r="AB67" s="296"/>
      <c r="AC67" s="296"/>
      <c r="AD67" s="296"/>
      <c r="AE67" s="296"/>
      <c r="AF67" s="297"/>
    </row>
    <row r="68" spans="1:32" ht="12" customHeight="1">
      <c r="A68" s="46"/>
      <c r="B68" s="63" t="s">
        <v>39</v>
      </c>
      <c r="C68" s="62" t="s">
        <v>40</v>
      </c>
      <c r="D68" s="24">
        <v>0</v>
      </c>
      <c r="E68" s="25">
        <v>4540</v>
      </c>
      <c r="F68" s="24">
        <v>0</v>
      </c>
      <c r="G68" s="25">
        <v>5200</v>
      </c>
      <c r="H68" s="24">
        <v>0</v>
      </c>
      <c r="I68" s="25">
        <v>5200</v>
      </c>
      <c r="J68" s="24">
        <v>0</v>
      </c>
      <c r="K68" s="24">
        <v>0</v>
      </c>
      <c r="L68" s="24">
        <f>SUM(J68:K68)</f>
        <v>0</v>
      </c>
      <c r="M68" s="42" t="s">
        <v>272</v>
      </c>
      <c r="N68" s="42" t="s">
        <v>272</v>
      </c>
      <c r="O68" s="42" t="s">
        <v>272</v>
      </c>
      <c r="P68" s="42" t="s">
        <v>272</v>
      </c>
      <c r="Q68" s="42" t="s">
        <v>272</v>
      </c>
      <c r="W68" s="296"/>
      <c r="X68" s="296"/>
      <c r="Y68" s="296"/>
      <c r="Z68" s="296"/>
      <c r="AA68" s="297"/>
      <c r="AB68" s="296"/>
      <c r="AC68" s="296"/>
      <c r="AD68" s="296"/>
      <c r="AE68" s="296"/>
      <c r="AF68" s="297"/>
    </row>
    <row r="69" spans="1:32" ht="12" customHeight="1">
      <c r="A69" s="46" t="s">
        <v>29</v>
      </c>
      <c r="B69" s="61">
        <v>44</v>
      </c>
      <c r="C69" s="62" t="s">
        <v>32</v>
      </c>
      <c r="D69" s="202">
        <f t="shared" ref="D69:L69" si="7">SUM(D64:D68)</f>
        <v>0</v>
      </c>
      <c r="E69" s="203">
        <f t="shared" si="7"/>
        <v>37945</v>
      </c>
      <c r="F69" s="202">
        <f t="shared" si="7"/>
        <v>0</v>
      </c>
      <c r="G69" s="203">
        <f t="shared" si="7"/>
        <v>43419</v>
      </c>
      <c r="H69" s="202">
        <f t="shared" si="7"/>
        <v>0</v>
      </c>
      <c r="I69" s="203">
        <f t="shared" si="7"/>
        <v>43419</v>
      </c>
      <c r="J69" s="202">
        <f t="shared" si="7"/>
        <v>0</v>
      </c>
      <c r="K69" s="203">
        <f t="shared" si="7"/>
        <v>40405</v>
      </c>
      <c r="L69" s="203">
        <f t="shared" si="7"/>
        <v>40405</v>
      </c>
    </row>
    <row r="70" spans="1:32" ht="12" customHeight="1">
      <c r="A70" s="46"/>
      <c r="B70" s="63"/>
      <c r="C70" s="62"/>
      <c r="D70" s="31"/>
      <c r="E70" s="31"/>
      <c r="F70" s="31"/>
      <c r="G70" s="31"/>
      <c r="H70" s="31"/>
      <c r="I70" s="31"/>
      <c r="J70" s="31"/>
      <c r="K70" s="31"/>
      <c r="L70" s="31"/>
    </row>
    <row r="71" spans="1:32" ht="12" customHeight="1">
      <c r="A71" s="46"/>
      <c r="B71" s="61">
        <v>66</v>
      </c>
      <c r="C71" s="62" t="s">
        <v>41</v>
      </c>
      <c r="D71" s="31"/>
      <c r="E71" s="31"/>
      <c r="F71" s="31"/>
      <c r="G71" s="31"/>
      <c r="H71" s="31"/>
      <c r="I71" s="31"/>
      <c r="J71" s="31"/>
      <c r="K71" s="31"/>
      <c r="L71" s="31"/>
    </row>
    <row r="72" spans="1:32" ht="12" customHeight="1">
      <c r="B72" s="63" t="s">
        <v>42</v>
      </c>
      <c r="C72" s="62" t="s">
        <v>34</v>
      </c>
      <c r="D72" s="29">
        <v>0</v>
      </c>
      <c r="E72" s="30">
        <v>5348</v>
      </c>
      <c r="F72" s="29">
        <v>0</v>
      </c>
      <c r="G72" s="30">
        <v>6417</v>
      </c>
      <c r="H72" s="29">
        <v>0</v>
      </c>
      <c r="I72" s="30">
        <v>6417</v>
      </c>
      <c r="J72" s="29">
        <v>0</v>
      </c>
      <c r="K72" s="30">
        <v>6266</v>
      </c>
      <c r="L72" s="30">
        <f>SUM(J72:K72)</f>
        <v>6266</v>
      </c>
      <c r="M72" s="42" t="s">
        <v>272</v>
      </c>
      <c r="N72" s="42" t="s">
        <v>272</v>
      </c>
      <c r="O72" s="42" t="s">
        <v>272</v>
      </c>
      <c r="P72" s="42" t="s">
        <v>272</v>
      </c>
      <c r="Q72" s="42" t="s">
        <v>272</v>
      </c>
      <c r="W72" s="296"/>
      <c r="X72" s="296"/>
      <c r="Y72" s="296"/>
      <c r="Z72" s="296"/>
      <c r="AA72" s="297"/>
    </row>
    <row r="73" spans="1:32" ht="12" customHeight="1">
      <c r="B73" s="63" t="s">
        <v>43</v>
      </c>
      <c r="C73" s="62" t="s">
        <v>36</v>
      </c>
      <c r="D73" s="29">
        <v>0</v>
      </c>
      <c r="E73" s="30">
        <v>270</v>
      </c>
      <c r="F73" s="29">
        <v>0</v>
      </c>
      <c r="G73" s="30">
        <v>200</v>
      </c>
      <c r="H73" s="29">
        <v>0</v>
      </c>
      <c r="I73" s="30">
        <v>200</v>
      </c>
      <c r="J73" s="29">
        <v>0</v>
      </c>
      <c r="K73" s="30">
        <v>200</v>
      </c>
      <c r="L73" s="30">
        <f>SUM(J73:K73)</f>
        <v>200</v>
      </c>
      <c r="M73" s="42" t="s">
        <v>272</v>
      </c>
      <c r="N73" s="42" t="s">
        <v>272</v>
      </c>
      <c r="O73" s="42" t="s">
        <v>272</v>
      </c>
      <c r="P73" s="42" t="s">
        <v>272</v>
      </c>
      <c r="Q73" s="42" t="s">
        <v>272</v>
      </c>
      <c r="W73" s="296"/>
      <c r="X73" s="296"/>
      <c r="Y73" s="296"/>
      <c r="Z73" s="296"/>
      <c r="AA73" s="297"/>
      <c r="AB73" s="296"/>
      <c r="AC73" s="296"/>
      <c r="AD73" s="296"/>
      <c r="AE73" s="296"/>
      <c r="AF73" s="297"/>
    </row>
    <row r="74" spans="1:32" ht="12" customHeight="1">
      <c r="B74" s="75" t="s">
        <v>47</v>
      </c>
      <c r="C74" s="67" t="s">
        <v>38</v>
      </c>
      <c r="D74" s="29">
        <v>0</v>
      </c>
      <c r="E74" s="30">
        <v>1476</v>
      </c>
      <c r="F74" s="29">
        <v>0</v>
      </c>
      <c r="G74" s="30">
        <v>810</v>
      </c>
      <c r="H74" s="29">
        <v>0</v>
      </c>
      <c r="I74" s="30">
        <v>810</v>
      </c>
      <c r="J74" s="29">
        <v>0</v>
      </c>
      <c r="K74" s="30">
        <v>810</v>
      </c>
      <c r="L74" s="30">
        <f>SUM(J74:K74)</f>
        <v>810</v>
      </c>
      <c r="M74" s="42" t="s">
        <v>272</v>
      </c>
      <c r="N74" s="42" t="s">
        <v>272</v>
      </c>
      <c r="O74" s="42" t="s">
        <v>272</v>
      </c>
      <c r="P74" s="42" t="s">
        <v>272</v>
      </c>
      <c r="Q74" s="42" t="s">
        <v>272</v>
      </c>
      <c r="W74" s="296"/>
      <c r="X74" s="296"/>
      <c r="Y74" s="296"/>
      <c r="Z74" s="296"/>
      <c r="AA74" s="297"/>
      <c r="AB74" s="296"/>
      <c r="AC74" s="296"/>
      <c r="AD74" s="296"/>
      <c r="AE74" s="296"/>
      <c r="AF74" s="297"/>
    </row>
    <row r="75" spans="1:32" ht="12" customHeight="1">
      <c r="B75" s="75" t="s">
        <v>48</v>
      </c>
      <c r="C75" s="67" t="s">
        <v>46</v>
      </c>
      <c r="D75" s="29">
        <v>0</v>
      </c>
      <c r="E75" s="30">
        <v>449</v>
      </c>
      <c r="F75" s="29">
        <v>0</v>
      </c>
      <c r="G75" s="30">
        <v>530</v>
      </c>
      <c r="H75" s="29">
        <v>0</v>
      </c>
      <c r="I75" s="30">
        <v>530</v>
      </c>
      <c r="J75" s="29">
        <v>0</v>
      </c>
      <c r="K75" s="30">
        <v>530</v>
      </c>
      <c r="L75" s="30">
        <f>SUM(J75:K75)</f>
        <v>530</v>
      </c>
      <c r="M75" s="42" t="s">
        <v>272</v>
      </c>
      <c r="N75" s="42" t="s">
        <v>272</v>
      </c>
      <c r="O75" s="42" t="s">
        <v>272</v>
      </c>
      <c r="P75" s="42" t="s">
        <v>272</v>
      </c>
      <c r="Q75" s="42" t="s">
        <v>272</v>
      </c>
      <c r="W75" s="296"/>
      <c r="X75" s="296"/>
      <c r="Y75" s="296"/>
      <c r="Z75" s="296"/>
      <c r="AA75" s="297"/>
      <c r="AB75" s="296"/>
      <c r="AC75" s="296"/>
      <c r="AD75" s="296"/>
      <c r="AE75" s="296"/>
      <c r="AF75" s="297"/>
    </row>
    <row r="76" spans="1:32" ht="12" customHeight="1">
      <c r="A76" s="69" t="s">
        <v>29</v>
      </c>
      <c r="B76" s="66">
        <v>66</v>
      </c>
      <c r="C76" s="67" t="s">
        <v>41</v>
      </c>
      <c r="D76" s="202">
        <f t="shared" ref="D76:L76" si="8">SUM(D72:D75)</f>
        <v>0</v>
      </c>
      <c r="E76" s="203">
        <f t="shared" si="8"/>
        <v>7543</v>
      </c>
      <c r="F76" s="202">
        <f t="shared" si="8"/>
        <v>0</v>
      </c>
      <c r="G76" s="203">
        <f t="shared" si="8"/>
        <v>7957</v>
      </c>
      <c r="H76" s="202">
        <f t="shared" si="8"/>
        <v>0</v>
      </c>
      <c r="I76" s="203">
        <f t="shared" si="8"/>
        <v>7957</v>
      </c>
      <c r="J76" s="202">
        <f t="shared" si="8"/>
        <v>0</v>
      </c>
      <c r="K76" s="203">
        <f t="shared" si="8"/>
        <v>7806</v>
      </c>
      <c r="L76" s="203">
        <f t="shared" si="8"/>
        <v>7806</v>
      </c>
    </row>
    <row r="77" spans="1:32" ht="12" customHeight="1">
      <c r="B77" s="66"/>
      <c r="C77" s="67"/>
      <c r="D77" s="32"/>
      <c r="E77" s="33"/>
      <c r="F77" s="32"/>
      <c r="G77" s="33"/>
      <c r="H77" s="32"/>
      <c r="I77" s="33"/>
      <c r="J77" s="32"/>
      <c r="K77" s="33"/>
      <c r="L77" s="33"/>
    </row>
    <row r="78" spans="1:32" ht="12" customHeight="1">
      <c r="A78" s="46"/>
      <c r="B78" s="61">
        <v>81</v>
      </c>
      <c r="C78" s="62" t="s">
        <v>273</v>
      </c>
      <c r="D78" s="22"/>
      <c r="E78" s="23"/>
      <c r="F78" s="22"/>
      <c r="G78" s="23"/>
      <c r="H78" s="22"/>
      <c r="I78" s="23"/>
      <c r="J78" s="22"/>
      <c r="K78" s="23"/>
      <c r="L78" s="23"/>
    </row>
    <row r="79" spans="1:32" ht="25.5">
      <c r="A79" s="46"/>
      <c r="B79" s="61" t="s">
        <v>258</v>
      </c>
      <c r="C79" s="62" t="s">
        <v>296</v>
      </c>
      <c r="D79" s="25">
        <v>40300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f>SUM(J79:K79)</f>
        <v>0</v>
      </c>
      <c r="M79" s="42" t="s">
        <v>259</v>
      </c>
      <c r="N79" s="42" t="s">
        <v>274</v>
      </c>
      <c r="O79" s="42" t="s">
        <v>275</v>
      </c>
      <c r="P79" s="42">
        <v>100</v>
      </c>
      <c r="Q79" s="42">
        <v>1030000022</v>
      </c>
    </row>
    <row r="80" spans="1:32" ht="12" customHeight="1">
      <c r="A80" s="46" t="s">
        <v>29</v>
      </c>
      <c r="B80" s="61">
        <v>81</v>
      </c>
      <c r="C80" s="62" t="s">
        <v>273</v>
      </c>
      <c r="D80" s="203">
        <f t="shared" ref="D80:L80" si="9">D79</f>
        <v>40300</v>
      </c>
      <c r="E80" s="202">
        <f t="shared" si="9"/>
        <v>0</v>
      </c>
      <c r="F80" s="202">
        <f t="shared" si="9"/>
        <v>0</v>
      </c>
      <c r="G80" s="202">
        <f t="shared" si="9"/>
        <v>0</v>
      </c>
      <c r="H80" s="202">
        <f t="shared" si="9"/>
        <v>0</v>
      </c>
      <c r="I80" s="202">
        <f t="shared" si="9"/>
        <v>0</v>
      </c>
      <c r="J80" s="202">
        <f t="shared" si="9"/>
        <v>0</v>
      </c>
      <c r="K80" s="202">
        <f t="shared" si="9"/>
        <v>0</v>
      </c>
      <c r="L80" s="202">
        <f t="shared" si="9"/>
        <v>0</v>
      </c>
    </row>
    <row r="81" spans="1:27" ht="12" customHeight="1">
      <c r="A81" s="46"/>
      <c r="B81" s="61"/>
      <c r="C81" s="62"/>
      <c r="D81" s="23"/>
      <c r="E81" s="22"/>
      <c r="F81" s="23"/>
      <c r="G81" s="22"/>
      <c r="H81" s="23"/>
      <c r="I81" s="22"/>
      <c r="J81" s="23"/>
      <c r="K81" s="22"/>
      <c r="L81" s="23"/>
    </row>
    <row r="82" spans="1:27" ht="25.5">
      <c r="A82" s="46"/>
      <c r="B82" s="61">
        <v>62</v>
      </c>
      <c r="C82" s="62" t="s">
        <v>295</v>
      </c>
      <c r="D82" s="23"/>
      <c r="E82" s="22"/>
      <c r="F82" s="23"/>
      <c r="G82" s="22"/>
      <c r="H82" s="23"/>
      <c r="I82" s="22"/>
      <c r="J82" s="23"/>
      <c r="K82" s="22"/>
      <c r="L82" s="23"/>
    </row>
    <row r="83" spans="1:27" ht="12" customHeight="1">
      <c r="A83" s="46"/>
      <c r="B83" s="61">
        <v>81</v>
      </c>
      <c r="C83" s="62" t="s">
        <v>289</v>
      </c>
      <c r="D83" s="23"/>
      <c r="E83" s="22"/>
      <c r="F83" s="23"/>
      <c r="G83" s="22"/>
      <c r="H83" s="23"/>
      <c r="I83" s="22"/>
      <c r="J83" s="23"/>
      <c r="K83" s="22"/>
      <c r="L83" s="23"/>
    </row>
    <row r="84" spans="1:27" ht="25.5">
      <c r="A84" s="46"/>
      <c r="B84" s="61" t="s">
        <v>291</v>
      </c>
      <c r="C84" s="62" t="s">
        <v>296</v>
      </c>
      <c r="D84" s="22">
        <v>0</v>
      </c>
      <c r="E84" s="22">
        <v>0</v>
      </c>
      <c r="F84" s="23">
        <v>14800</v>
      </c>
      <c r="G84" s="22">
        <v>0</v>
      </c>
      <c r="H84" s="23">
        <v>14800</v>
      </c>
      <c r="I84" s="22">
        <v>0</v>
      </c>
      <c r="J84" s="22">
        <v>0</v>
      </c>
      <c r="K84" s="22">
        <v>0</v>
      </c>
      <c r="L84" s="22">
        <f>SUM(J84:K84)</f>
        <v>0</v>
      </c>
      <c r="M84" s="42" t="s">
        <v>259</v>
      </c>
      <c r="N84" s="265" t="s">
        <v>293</v>
      </c>
      <c r="O84" s="247" t="s">
        <v>257</v>
      </c>
      <c r="P84" s="42">
        <v>100</v>
      </c>
      <c r="Q84" s="42" t="s">
        <v>294</v>
      </c>
    </row>
    <row r="85" spans="1:27" ht="25.5">
      <c r="A85" s="46" t="s">
        <v>29</v>
      </c>
      <c r="B85" s="61">
        <v>62</v>
      </c>
      <c r="C85" s="62" t="s">
        <v>295</v>
      </c>
      <c r="D85" s="202">
        <f t="shared" ref="D85:I85" si="10">D84</f>
        <v>0</v>
      </c>
      <c r="E85" s="202">
        <f t="shared" si="10"/>
        <v>0</v>
      </c>
      <c r="F85" s="203">
        <f t="shared" si="10"/>
        <v>14800</v>
      </c>
      <c r="G85" s="202">
        <f t="shared" si="10"/>
        <v>0</v>
      </c>
      <c r="H85" s="203">
        <f t="shared" si="10"/>
        <v>14800</v>
      </c>
      <c r="I85" s="202">
        <f t="shared" si="10"/>
        <v>0</v>
      </c>
      <c r="J85" s="202">
        <f>J84</f>
        <v>0</v>
      </c>
      <c r="K85" s="202">
        <f t="shared" ref="K85:L85" si="11">K84</f>
        <v>0</v>
      </c>
      <c r="L85" s="202">
        <f t="shared" si="11"/>
        <v>0</v>
      </c>
    </row>
    <row r="86" spans="1:27">
      <c r="A86" s="46" t="s">
        <v>29</v>
      </c>
      <c r="B86" s="60">
        <v>0.10100000000000001</v>
      </c>
      <c r="C86" s="59" t="s">
        <v>44</v>
      </c>
      <c r="D86" s="25">
        <f t="shared" ref="D86:L86" si="12">D76+D69+D80+D85</f>
        <v>40300</v>
      </c>
      <c r="E86" s="25">
        <f t="shared" si="12"/>
        <v>45488</v>
      </c>
      <c r="F86" s="25">
        <f t="shared" si="12"/>
        <v>14800</v>
      </c>
      <c r="G86" s="25">
        <f t="shared" si="12"/>
        <v>51376</v>
      </c>
      <c r="H86" s="25">
        <f t="shared" si="12"/>
        <v>14800</v>
      </c>
      <c r="I86" s="25">
        <f t="shared" si="12"/>
        <v>51376</v>
      </c>
      <c r="J86" s="24">
        <f t="shared" si="12"/>
        <v>0</v>
      </c>
      <c r="K86" s="25">
        <f t="shared" si="12"/>
        <v>48211</v>
      </c>
      <c r="L86" s="25">
        <f t="shared" si="12"/>
        <v>48211</v>
      </c>
    </row>
    <row r="87" spans="1:27">
      <c r="A87" s="46" t="s">
        <v>29</v>
      </c>
      <c r="B87" s="58">
        <v>2040</v>
      </c>
      <c r="C87" s="59" t="s">
        <v>212</v>
      </c>
      <c r="D87" s="25">
        <f t="shared" ref="D87:L87" si="13">D86</f>
        <v>40300</v>
      </c>
      <c r="E87" s="25">
        <f t="shared" si="13"/>
        <v>45488</v>
      </c>
      <c r="F87" s="25">
        <f t="shared" si="13"/>
        <v>14800</v>
      </c>
      <c r="G87" s="25">
        <f t="shared" si="13"/>
        <v>51376</v>
      </c>
      <c r="H87" s="25">
        <f t="shared" si="13"/>
        <v>14800</v>
      </c>
      <c r="I87" s="25">
        <f t="shared" si="13"/>
        <v>51376</v>
      </c>
      <c r="J87" s="24">
        <f t="shared" si="13"/>
        <v>0</v>
      </c>
      <c r="K87" s="25">
        <f t="shared" si="13"/>
        <v>48211</v>
      </c>
      <c r="L87" s="25">
        <f t="shared" si="13"/>
        <v>48211</v>
      </c>
    </row>
    <row r="88" spans="1:27">
      <c r="A88" s="46"/>
      <c r="B88" s="58"/>
      <c r="C88" s="62"/>
      <c r="D88" s="15"/>
      <c r="E88" s="15"/>
      <c r="F88" s="15"/>
      <c r="G88" s="15"/>
      <c r="H88" s="15"/>
      <c r="I88" s="15"/>
      <c r="J88" s="15"/>
      <c r="K88" s="15"/>
      <c r="L88" s="15"/>
    </row>
    <row r="89" spans="1:27" ht="25.5">
      <c r="A89" s="46"/>
      <c r="B89" s="58">
        <v>2045</v>
      </c>
      <c r="C89" s="76" t="s">
        <v>207</v>
      </c>
      <c r="D89" s="15"/>
      <c r="E89" s="15"/>
      <c r="F89" s="15"/>
      <c r="G89" s="15"/>
      <c r="H89" s="15"/>
      <c r="I89" s="15"/>
      <c r="J89" s="15"/>
      <c r="K89" s="15"/>
      <c r="L89" s="15"/>
    </row>
    <row r="90" spans="1:27" ht="25.5">
      <c r="A90" s="46"/>
      <c r="B90" s="60">
        <v>0.79700000000000004</v>
      </c>
      <c r="C90" s="59" t="s">
        <v>187</v>
      </c>
      <c r="D90" s="15"/>
      <c r="E90" s="15"/>
      <c r="F90" s="15"/>
      <c r="G90" s="15"/>
      <c r="H90" s="15"/>
      <c r="I90" s="15"/>
      <c r="J90" s="15"/>
      <c r="K90" s="15"/>
      <c r="L90" s="15"/>
    </row>
    <row r="91" spans="1:27" ht="25.5">
      <c r="A91" s="46"/>
      <c r="B91" s="270" t="s">
        <v>51</v>
      </c>
      <c r="C91" s="62" t="s">
        <v>193</v>
      </c>
      <c r="D91" s="24">
        <v>0</v>
      </c>
      <c r="E91" s="25">
        <v>272012</v>
      </c>
      <c r="F91" s="24">
        <v>0</v>
      </c>
      <c r="G91" s="25">
        <v>230000</v>
      </c>
      <c r="H91" s="24">
        <v>0</v>
      </c>
      <c r="I91" s="25">
        <v>424552</v>
      </c>
      <c r="J91" s="24">
        <v>0</v>
      </c>
      <c r="K91" s="25">
        <v>250000</v>
      </c>
      <c r="L91" s="25">
        <f>SUM(J91:K91)</f>
        <v>250000</v>
      </c>
      <c r="M91" s="42" t="s">
        <v>272</v>
      </c>
      <c r="N91" s="42" t="s">
        <v>272</v>
      </c>
      <c r="O91" s="42" t="s">
        <v>272</v>
      </c>
      <c r="P91" s="42" t="s">
        <v>272</v>
      </c>
      <c r="Q91" s="42" t="s">
        <v>272</v>
      </c>
      <c r="W91" s="296"/>
      <c r="X91" s="296"/>
      <c r="Y91" s="296"/>
      <c r="Z91" s="296"/>
      <c r="AA91" s="297"/>
    </row>
    <row r="92" spans="1:27" ht="25.5">
      <c r="A92" s="46" t="s">
        <v>29</v>
      </c>
      <c r="B92" s="60">
        <v>0.79700000000000004</v>
      </c>
      <c r="C92" s="59" t="s">
        <v>187</v>
      </c>
      <c r="D92" s="202">
        <f t="shared" ref="D92:L92" si="14">SUM(D91)</f>
        <v>0</v>
      </c>
      <c r="E92" s="203">
        <f t="shared" si="14"/>
        <v>272012</v>
      </c>
      <c r="F92" s="202">
        <f t="shared" si="14"/>
        <v>0</v>
      </c>
      <c r="G92" s="203">
        <f t="shared" si="14"/>
        <v>230000</v>
      </c>
      <c r="H92" s="202">
        <f t="shared" si="14"/>
        <v>0</v>
      </c>
      <c r="I92" s="203">
        <f t="shared" si="14"/>
        <v>424552</v>
      </c>
      <c r="J92" s="202">
        <f t="shared" si="14"/>
        <v>0</v>
      </c>
      <c r="K92" s="203">
        <f t="shared" si="14"/>
        <v>250000</v>
      </c>
      <c r="L92" s="203">
        <f t="shared" si="14"/>
        <v>250000</v>
      </c>
    </row>
    <row r="93" spans="1:27" ht="25.5">
      <c r="A93" s="64" t="s">
        <v>29</v>
      </c>
      <c r="B93" s="86">
        <v>2045</v>
      </c>
      <c r="C93" s="256" t="s">
        <v>207</v>
      </c>
      <c r="D93" s="202">
        <f t="shared" ref="D93:L93" si="15">D91</f>
        <v>0</v>
      </c>
      <c r="E93" s="203">
        <f t="shared" si="15"/>
        <v>272012</v>
      </c>
      <c r="F93" s="202">
        <f t="shared" si="15"/>
        <v>0</v>
      </c>
      <c r="G93" s="203">
        <f t="shared" si="15"/>
        <v>230000</v>
      </c>
      <c r="H93" s="202">
        <f t="shared" si="15"/>
        <v>0</v>
      </c>
      <c r="I93" s="203">
        <f t="shared" si="15"/>
        <v>424552</v>
      </c>
      <c r="J93" s="202">
        <f t="shared" si="15"/>
        <v>0</v>
      </c>
      <c r="K93" s="203">
        <f t="shared" si="15"/>
        <v>250000</v>
      </c>
      <c r="L93" s="203">
        <f t="shared" si="15"/>
        <v>250000</v>
      </c>
    </row>
    <row r="94" spans="1:27" ht="2.25" customHeight="1">
      <c r="B94" s="74"/>
      <c r="C94" s="67"/>
      <c r="D94" s="15"/>
      <c r="E94" s="15"/>
      <c r="F94" s="15"/>
      <c r="G94" s="15"/>
      <c r="H94" s="15"/>
      <c r="I94" s="15"/>
      <c r="J94" s="15"/>
      <c r="K94" s="15"/>
      <c r="L94" s="15"/>
    </row>
    <row r="95" spans="1:27" ht="27">
      <c r="A95" s="46" t="s">
        <v>31</v>
      </c>
      <c r="B95" s="126">
        <v>2048</v>
      </c>
      <c r="C95" s="127" t="s">
        <v>238</v>
      </c>
      <c r="D95" s="128"/>
      <c r="E95" s="128"/>
      <c r="F95" s="128"/>
      <c r="G95" s="128"/>
      <c r="H95" s="128"/>
      <c r="I95" s="128"/>
      <c r="J95" s="128"/>
      <c r="K95" s="128"/>
      <c r="L95" s="128"/>
      <c r="M95" s="7"/>
    </row>
    <row r="96" spans="1:27" ht="13.5">
      <c r="A96" s="46"/>
      <c r="B96" s="129">
        <v>0.10100000000000001</v>
      </c>
      <c r="C96" s="127" t="s">
        <v>57</v>
      </c>
      <c r="D96" s="130"/>
      <c r="E96" s="130"/>
      <c r="F96" s="130"/>
      <c r="G96" s="130"/>
      <c r="H96" s="130"/>
      <c r="I96" s="130"/>
      <c r="J96" s="130"/>
      <c r="K96" s="130"/>
      <c r="L96" s="130"/>
      <c r="M96" s="7"/>
    </row>
    <row r="97" spans="1:28">
      <c r="A97" s="46"/>
      <c r="B97" s="131">
        <v>60</v>
      </c>
      <c r="C97" s="132" t="s">
        <v>299</v>
      </c>
      <c r="D97" s="133"/>
      <c r="E97" s="133"/>
      <c r="F97" s="133"/>
      <c r="G97" s="133"/>
      <c r="H97" s="133"/>
      <c r="I97" s="133"/>
      <c r="J97" s="133"/>
      <c r="K97" s="133"/>
      <c r="L97" s="133"/>
      <c r="M97" s="7"/>
    </row>
    <row r="98" spans="1:28">
      <c r="A98" s="46"/>
      <c r="B98" s="154" t="s">
        <v>58</v>
      </c>
      <c r="C98" s="134" t="s">
        <v>59</v>
      </c>
      <c r="D98" s="135">
        <v>0</v>
      </c>
      <c r="E98" s="204">
        <v>120000</v>
      </c>
      <c r="F98" s="135">
        <v>0</v>
      </c>
      <c r="G98" s="204">
        <v>120000</v>
      </c>
      <c r="H98" s="135">
        <v>0</v>
      </c>
      <c r="I98" s="204">
        <v>120000</v>
      </c>
      <c r="J98" s="135">
        <v>0</v>
      </c>
      <c r="K98" s="204">
        <v>120000</v>
      </c>
      <c r="L98" s="204">
        <f>SUM(J98:K98)</f>
        <v>120000</v>
      </c>
      <c r="M98" s="7" t="s">
        <v>272</v>
      </c>
      <c r="N98" s="42" t="s">
        <v>272</v>
      </c>
      <c r="O98" s="42" t="s">
        <v>272</v>
      </c>
      <c r="P98" s="42" t="s">
        <v>272</v>
      </c>
      <c r="Q98" s="42" t="s">
        <v>272</v>
      </c>
      <c r="W98" s="296"/>
      <c r="X98" s="296"/>
      <c r="Y98" s="296"/>
      <c r="Z98" s="296"/>
      <c r="AA98" s="297"/>
    </row>
    <row r="99" spans="1:28">
      <c r="A99" s="46" t="s">
        <v>29</v>
      </c>
      <c r="B99" s="131">
        <v>60</v>
      </c>
      <c r="C99" s="132" t="s">
        <v>299</v>
      </c>
      <c r="D99" s="135">
        <f t="shared" ref="D99:L99" si="16">D98</f>
        <v>0</v>
      </c>
      <c r="E99" s="204">
        <f t="shared" si="16"/>
        <v>120000</v>
      </c>
      <c r="F99" s="135">
        <f t="shared" si="16"/>
        <v>0</v>
      </c>
      <c r="G99" s="204">
        <f t="shared" si="16"/>
        <v>120000</v>
      </c>
      <c r="H99" s="135">
        <f t="shared" si="16"/>
        <v>0</v>
      </c>
      <c r="I99" s="204">
        <f t="shared" si="16"/>
        <v>120000</v>
      </c>
      <c r="J99" s="135">
        <f t="shared" si="16"/>
        <v>0</v>
      </c>
      <c r="K99" s="204">
        <f t="shared" si="16"/>
        <v>120000</v>
      </c>
      <c r="L99" s="204">
        <f t="shared" si="16"/>
        <v>120000</v>
      </c>
      <c r="M99" s="7"/>
    </row>
    <row r="100" spans="1:28" ht="13.5">
      <c r="A100" s="46" t="s">
        <v>29</v>
      </c>
      <c r="B100" s="129">
        <v>0.10100000000000001</v>
      </c>
      <c r="C100" s="127" t="s">
        <v>57</v>
      </c>
      <c r="D100" s="148">
        <f t="shared" ref="D100:J100" si="17">D98</f>
        <v>0</v>
      </c>
      <c r="E100" s="160">
        <f t="shared" si="17"/>
        <v>120000</v>
      </c>
      <c r="F100" s="148">
        <f t="shared" si="17"/>
        <v>0</v>
      </c>
      <c r="G100" s="160">
        <f t="shared" si="17"/>
        <v>120000</v>
      </c>
      <c r="H100" s="148">
        <f t="shared" si="17"/>
        <v>0</v>
      </c>
      <c r="I100" s="160">
        <f t="shared" si="17"/>
        <v>120000</v>
      </c>
      <c r="J100" s="148">
        <f t="shared" si="17"/>
        <v>0</v>
      </c>
      <c r="K100" s="160">
        <f>K98</f>
        <v>120000</v>
      </c>
      <c r="L100" s="160">
        <f>L98</f>
        <v>120000</v>
      </c>
      <c r="M100" s="7"/>
    </row>
    <row r="101" spans="1:28" ht="27">
      <c r="A101" s="46" t="s">
        <v>29</v>
      </c>
      <c r="B101" s="126">
        <v>2048</v>
      </c>
      <c r="C101" s="127" t="s">
        <v>238</v>
      </c>
      <c r="D101" s="205">
        <f t="shared" ref="D101:L101" si="18">D100</f>
        <v>0</v>
      </c>
      <c r="E101" s="206">
        <f t="shared" si="18"/>
        <v>120000</v>
      </c>
      <c r="F101" s="205">
        <f t="shared" si="18"/>
        <v>0</v>
      </c>
      <c r="G101" s="206">
        <f t="shared" si="18"/>
        <v>120000</v>
      </c>
      <c r="H101" s="205">
        <f t="shared" si="18"/>
        <v>0</v>
      </c>
      <c r="I101" s="206">
        <f t="shared" si="18"/>
        <v>120000</v>
      </c>
      <c r="J101" s="205">
        <f t="shared" si="18"/>
        <v>0</v>
      </c>
      <c r="K101" s="206">
        <f t="shared" si="18"/>
        <v>120000</v>
      </c>
      <c r="L101" s="206">
        <f t="shared" si="18"/>
        <v>120000</v>
      </c>
      <c r="M101" s="7"/>
    </row>
    <row r="102" spans="1:28">
      <c r="A102" s="46"/>
      <c r="B102" s="58"/>
      <c r="C102" s="62"/>
      <c r="D102" s="15"/>
      <c r="E102" s="15"/>
      <c r="F102" s="15"/>
      <c r="G102" s="15"/>
      <c r="H102" s="15"/>
      <c r="I102" s="15"/>
      <c r="J102" s="15"/>
      <c r="K102" s="15"/>
      <c r="L102" s="15"/>
      <c r="M102" s="7"/>
    </row>
    <row r="103" spans="1:28" ht="13.5">
      <c r="A103" s="69" t="s">
        <v>31</v>
      </c>
      <c r="B103" s="142">
        <v>2049</v>
      </c>
      <c r="C103" s="143" t="s">
        <v>8</v>
      </c>
      <c r="D103" s="133"/>
      <c r="E103" s="133"/>
      <c r="F103" s="133"/>
      <c r="G103" s="133"/>
      <c r="H103" s="133"/>
      <c r="I103" s="133"/>
      <c r="J103" s="133"/>
      <c r="K103" s="133"/>
      <c r="L103" s="133"/>
      <c r="M103" s="7"/>
    </row>
    <row r="104" spans="1:28">
      <c r="B104" s="144">
        <v>1</v>
      </c>
      <c r="C104" s="145" t="s">
        <v>60</v>
      </c>
      <c r="D104" s="130"/>
      <c r="E104" s="130"/>
      <c r="F104" s="133"/>
      <c r="G104" s="133"/>
      <c r="H104" s="133"/>
      <c r="I104" s="133"/>
      <c r="J104" s="133"/>
      <c r="K104" s="133"/>
      <c r="L104" s="133"/>
      <c r="M104" s="7"/>
    </row>
    <row r="105" spans="1:28" ht="13.5">
      <c r="A105" s="46"/>
      <c r="B105" s="146">
        <v>1.101</v>
      </c>
      <c r="C105" s="127" t="s">
        <v>61</v>
      </c>
      <c r="D105" s="147"/>
      <c r="E105" s="128"/>
      <c r="F105" s="130"/>
      <c r="G105" s="130"/>
      <c r="H105" s="130"/>
      <c r="I105" s="130"/>
      <c r="J105" s="130"/>
      <c r="K105" s="130"/>
      <c r="L105" s="130"/>
    </row>
    <row r="106" spans="1:28">
      <c r="A106" s="46"/>
      <c r="B106" s="159" t="s">
        <v>62</v>
      </c>
      <c r="C106" s="134" t="s">
        <v>69</v>
      </c>
      <c r="D106" s="148">
        <v>0</v>
      </c>
      <c r="E106" s="160">
        <v>1053271</v>
      </c>
      <c r="F106" s="148">
        <v>0</v>
      </c>
      <c r="G106" s="160">
        <v>1354636</v>
      </c>
      <c r="H106" s="148">
        <v>0</v>
      </c>
      <c r="I106" s="160">
        <v>1354636</v>
      </c>
      <c r="J106" s="148">
        <v>0</v>
      </c>
      <c r="K106" s="160">
        <v>1558420</v>
      </c>
      <c r="L106" s="160">
        <f>SUM(J106:K106)</f>
        <v>1558420</v>
      </c>
      <c r="M106" s="42" t="s">
        <v>272</v>
      </c>
      <c r="N106" s="42" t="s">
        <v>272</v>
      </c>
      <c r="O106" s="42" t="s">
        <v>272</v>
      </c>
      <c r="P106" s="42" t="s">
        <v>272</v>
      </c>
      <c r="Q106" s="42" t="s">
        <v>272</v>
      </c>
      <c r="W106" s="296"/>
      <c r="X106" s="296"/>
      <c r="Y106" s="296"/>
      <c r="Z106" s="296"/>
      <c r="AA106" s="297"/>
      <c r="AB106" s="296"/>
    </row>
    <row r="107" spans="1:28">
      <c r="A107" s="46"/>
      <c r="B107" s="159" t="s">
        <v>63</v>
      </c>
      <c r="C107" s="134" t="s">
        <v>64</v>
      </c>
      <c r="D107" s="135">
        <v>0</v>
      </c>
      <c r="E107" s="204">
        <v>11174</v>
      </c>
      <c r="F107" s="135">
        <v>0</v>
      </c>
      <c r="G107" s="204">
        <v>5079</v>
      </c>
      <c r="H107" s="135">
        <v>0</v>
      </c>
      <c r="I107" s="204">
        <v>5079</v>
      </c>
      <c r="J107" s="135">
        <v>0</v>
      </c>
      <c r="K107" s="204">
        <v>5079</v>
      </c>
      <c r="L107" s="204">
        <f>SUM(J107:K107)</f>
        <v>5079</v>
      </c>
      <c r="M107" s="42" t="s">
        <v>272</v>
      </c>
      <c r="N107" s="42" t="s">
        <v>272</v>
      </c>
      <c r="O107" s="42" t="s">
        <v>272</v>
      </c>
      <c r="P107" s="42" t="s">
        <v>272</v>
      </c>
      <c r="Q107" s="42" t="s">
        <v>272</v>
      </c>
      <c r="W107" s="296"/>
      <c r="X107" s="296"/>
      <c r="Y107" s="296"/>
      <c r="Z107" s="296"/>
      <c r="AA107" s="297"/>
      <c r="AB107" s="296"/>
    </row>
    <row r="108" spans="1:28" ht="13.5">
      <c r="A108" s="46" t="s">
        <v>29</v>
      </c>
      <c r="B108" s="146">
        <v>1.101</v>
      </c>
      <c r="C108" s="127" t="s">
        <v>61</v>
      </c>
      <c r="D108" s="205">
        <f t="shared" ref="D108:L108" si="19">SUM(D106:D107)</f>
        <v>0</v>
      </c>
      <c r="E108" s="206">
        <f t="shared" si="19"/>
        <v>1064445</v>
      </c>
      <c r="F108" s="205">
        <f t="shared" si="19"/>
        <v>0</v>
      </c>
      <c r="G108" s="206">
        <f t="shared" si="19"/>
        <v>1359715</v>
      </c>
      <c r="H108" s="205">
        <f t="shared" si="19"/>
        <v>0</v>
      </c>
      <c r="I108" s="206">
        <f t="shared" si="19"/>
        <v>1359715</v>
      </c>
      <c r="J108" s="205">
        <f t="shared" si="19"/>
        <v>0</v>
      </c>
      <c r="K108" s="206">
        <f t="shared" si="19"/>
        <v>1563499</v>
      </c>
      <c r="L108" s="206">
        <f t="shared" si="19"/>
        <v>1563499</v>
      </c>
    </row>
    <row r="109" spans="1:28" ht="13.5">
      <c r="A109" s="46"/>
      <c r="B109" s="146"/>
      <c r="C109" s="127"/>
      <c r="D109" s="149"/>
      <c r="E109" s="149"/>
      <c r="F109" s="128"/>
      <c r="G109" s="128"/>
      <c r="H109" s="128"/>
      <c r="I109" s="128"/>
      <c r="J109" s="128"/>
      <c r="K109" s="128"/>
      <c r="L109" s="128"/>
    </row>
    <row r="110" spans="1:28" ht="67.5">
      <c r="A110" s="46"/>
      <c r="B110" s="146">
        <v>1.125</v>
      </c>
      <c r="C110" s="150" t="s">
        <v>260</v>
      </c>
      <c r="D110" s="128"/>
      <c r="E110" s="128"/>
      <c r="F110" s="128"/>
      <c r="G110" s="128"/>
      <c r="H110" s="128"/>
      <c r="I110" s="128"/>
      <c r="J110" s="128"/>
      <c r="K110" s="128"/>
      <c r="L110" s="128"/>
    </row>
    <row r="111" spans="1:28">
      <c r="A111" s="46"/>
      <c r="B111" s="159" t="s">
        <v>62</v>
      </c>
      <c r="C111" s="134" t="s">
        <v>69</v>
      </c>
      <c r="D111" s="135">
        <v>0</v>
      </c>
      <c r="E111" s="204">
        <v>149497</v>
      </c>
      <c r="F111" s="135">
        <v>0</v>
      </c>
      <c r="G111" s="204">
        <v>163106</v>
      </c>
      <c r="H111" s="135">
        <v>0</v>
      </c>
      <c r="I111" s="204">
        <v>163106</v>
      </c>
      <c r="J111" s="135">
        <v>0</v>
      </c>
      <c r="K111" s="204">
        <v>185970</v>
      </c>
      <c r="L111" s="204">
        <f>SUM(J111:K111)</f>
        <v>185970</v>
      </c>
      <c r="M111" s="42" t="s">
        <v>272</v>
      </c>
      <c r="N111" s="42" t="s">
        <v>272</v>
      </c>
      <c r="O111" s="42" t="s">
        <v>272</v>
      </c>
      <c r="P111" s="42" t="s">
        <v>272</v>
      </c>
      <c r="Q111" s="42" t="s">
        <v>272</v>
      </c>
      <c r="W111" s="296"/>
      <c r="X111" s="296"/>
      <c r="Y111" s="296"/>
      <c r="Z111" s="296"/>
      <c r="AA111" s="297"/>
      <c r="AB111" s="296"/>
    </row>
    <row r="112" spans="1:28" ht="67.5">
      <c r="A112" s="46" t="s">
        <v>29</v>
      </c>
      <c r="B112" s="146">
        <v>1.125</v>
      </c>
      <c r="C112" s="150" t="s">
        <v>260</v>
      </c>
      <c r="D112" s="135">
        <f t="shared" ref="D112:L112" si="20">D111</f>
        <v>0</v>
      </c>
      <c r="E112" s="204">
        <f t="shared" si="20"/>
        <v>149497</v>
      </c>
      <c r="F112" s="135">
        <f t="shared" si="20"/>
        <v>0</v>
      </c>
      <c r="G112" s="204">
        <f t="shared" si="20"/>
        <v>163106</v>
      </c>
      <c r="H112" s="135">
        <f t="shared" si="20"/>
        <v>0</v>
      </c>
      <c r="I112" s="204">
        <f t="shared" si="20"/>
        <v>163106</v>
      </c>
      <c r="J112" s="135">
        <f t="shared" si="20"/>
        <v>0</v>
      </c>
      <c r="K112" s="204">
        <f t="shared" si="20"/>
        <v>185970</v>
      </c>
      <c r="L112" s="204">
        <f t="shared" si="20"/>
        <v>185970</v>
      </c>
    </row>
    <row r="113" spans="1:28">
      <c r="B113" s="151"/>
      <c r="C113" s="152"/>
      <c r="D113" s="128"/>
      <c r="E113" s="128"/>
      <c r="F113" s="128"/>
      <c r="G113" s="128"/>
      <c r="H113" s="128"/>
      <c r="I113" s="128"/>
      <c r="J113" s="128"/>
      <c r="K113" s="128"/>
      <c r="L113" s="128"/>
    </row>
    <row r="114" spans="1:28" ht="13.5">
      <c r="B114" s="153">
        <v>1.2</v>
      </c>
      <c r="C114" s="143" t="s">
        <v>65</v>
      </c>
      <c r="D114" s="133"/>
      <c r="E114" s="133"/>
      <c r="F114" s="133"/>
      <c r="G114" s="133"/>
      <c r="H114" s="133"/>
      <c r="I114" s="133"/>
      <c r="J114" s="133"/>
      <c r="K114" s="133"/>
      <c r="L114" s="133"/>
    </row>
    <row r="115" spans="1:28">
      <c r="A115" s="46"/>
      <c r="B115" s="154">
        <v>60</v>
      </c>
      <c r="C115" s="132" t="s">
        <v>297</v>
      </c>
      <c r="D115" s="130"/>
      <c r="E115" s="130"/>
      <c r="F115" s="130"/>
      <c r="G115" s="130"/>
      <c r="H115" s="130"/>
      <c r="I115" s="130"/>
      <c r="J115" s="130"/>
      <c r="K115" s="130"/>
      <c r="L115" s="130"/>
    </row>
    <row r="116" spans="1:28">
      <c r="A116" s="46"/>
      <c r="B116" s="159" t="s">
        <v>66</v>
      </c>
      <c r="C116" s="132" t="s">
        <v>69</v>
      </c>
      <c r="D116" s="135">
        <v>0</v>
      </c>
      <c r="E116" s="204">
        <v>81478</v>
      </c>
      <c r="F116" s="135">
        <v>0</v>
      </c>
      <c r="G116" s="204">
        <v>87704</v>
      </c>
      <c r="H116" s="135">
        <v>0</v>
      </c>
      <c r="I116" s="204">
        <v>87704</v>
      </c>
      <c r="J116" s="135">
        <v>0</v>
      </c>
      <c r="K116" s="204">
        <v>89322</v>
      </c>
      <c r="L116" s="204">
        <f>SUM(J116:K116)</f>
        <v>89322</v>
      </c>
      <c r="M116" s="42" t="s">
        <v>272</v>
      </c>
      <c r="N116" s="42" t="s">
        <v>272</v>
      </c>
      <c r="O116" s="42" t="s">
        <v>272</v>
      </c>
      <c r="P116" s="42" t="s">
        <v>272</v>
      </c>
      <c r="Q116" s="42" t="s">
        <v>272</v>
      </c>
      <c r="W116" s="296"/>
      <c r="X116" s="296"/>
      <c r="Y116" s="296"/>
      <c r="Z116" s="296"/>
      <c r="AA116" s="297"/>
      <c r="AB116" s="296"/>
    </row>
    <row r="117" spans="1:28">
      <c r="A117" s="64" t="s">
        <v>29</v>
      </c>
      <c r="B117" s="257">
        <v>60</v>
      </c>
      <c r="C117" s="254" t="s">
        <v>297</v>
      </c>
      <c r="D117" s="135">
        <f t="shared" ref="D117:L117" si="21">D116</f>
        <v>0</v>
      </c>
      <c r="E117" s="204">
        <f t="shared" si="21"/>
        <v>81478</v>
      </c>
      <c r="F117" s="135">
        <f t="shared" si="21"/>
        <v>0</v>
      </c>
      <c r="G117" s="204">
        <f t="shared" si="21"/>
        <v>87704</v>
      </c>
      <c r="H117" s="135">
        <f t="shared" si="21"/>
        <v>0</v>
      </c>
      <c r="I117" s="204">
        <f t="shared" si="21"/>
        <v>87704</v>
      </c>
      <c r="J117" s="135">
        <f t="shared" si="21"/>
        <v>0</v>
      </c>
      <c r="K117" s="204">
        <f t="shared" si="21"/>
        <v>89322</v>
      </c>
      <c r="L117" s="204">
        <f t="shared" si="21"/>
        <v>89322</v>
      </c>
    </row>
    <row r="118" spans="1:28" ht="0.75" customHeight="1">
      <c r="B118" s="151"/>
      <c r="C118" s="145"/>
      <c r="D118" s="156"/>
      <c r="E118" s="156"/>
      <c r="F118" s="156"/>
      <c r="G118" s="156"/>
      <c r="H118" s="156"/>
      <c r="I118" s="156"/>
      <c r="J118" s="156"/>
      <c r="K118" s="156"/>
      <c r="L118" s="156"/>
    </row>
    <row r="119" spans="1:28">
      <c r="B119" s="131">
        <v>61</v>
      </c>
      <c r="C119" s="132" t="s">
        <v>67</v>
      </c>
      <c r="D119" s="156"/>
      <c r="E119" s="156"/>
      <c r="F119" s="156"/>
      <c r="G119" s="156"/>
      <c r="H119" s="156"/>
      <c r="I119" s="156"/>
      <c r="J119" s="156"/>
      <c r="K119" s="156"/>
      <c r="L119" s="156"/>
    </row>
    <row r="120" spans="1:28">
      <c r="B120" s="151" t="s">
        <v>68</v>
      </c>
      <c r="C120" s="145" t="s">
        <v>69</v>
      </c>
      <c r="D120" s="155">
        <v>0</v>
      </c>
      <c r="E120" s="207">
        <v>114</v>
      </c>
      <c r="F120" s="155">
        <v>0</v>
      </c>
      <c r="G120" s="207">
        <v>90</v>
      </c>
      <c r="H120" s="155">
        <v>0</v>
      </c>
      <c r="I120" s="207">
        <v>90</v>
      </c>
      <c r="J120" s="155">
        <v>0</v>
      </c>
      <c r="K120" s="207">
        <v>66</v>
      </c>
      <c r="L120" s="207">
        <f>SUM(J120:K120)</f>
        <v>66</v>
      </c>
      <c r="M120" s="42" t="s">
        <v>272</v>
      </c>
      <c r="N120" s="42" t="s">
        <v>272</v>
      </c>
      <c r="O120" s="42" t="s">
        <v>272</v>
      </c>
      <c r="P120" s="42" t="s">
        <v>272</v>
      </c>
      <c r="Q120" s="42" t="s">
        <v>272</v>
      </c>
      <c r="W120" s="296"/>
      <c r="X120" s="296"/>
      <c r="Y120" s="296"/>
      <c r="Z120" s="296"/>
      <c r="AA120" s="297"/>
      <c r="AB120" s="296"/>
    </row>
    <row r="121" spans="1:28">
      <c r="A121" s="46" t="s">
        <v>29</v>
      </c>
      <c r="B121" s="157">
        <v>61</v>
      </c>
      <c r="C121" s="145" t="s">
        <v>67</v>
      </c>
      <c r="D121" s="205">
        <f t="shared" ref="D121:L121" si="22">D120</f>
        <v>0</v>
      </c>
      <c r="E121" s="206">
        <f t="shared" si="22"/>
        <v>114</v>
      </c>
      <c r="F121" s="205">
        <f t="shared" si="22"/>
        <v>0</v>
      </c>
      <c r="G121" s="206">
        <f t="shared" si="22"/>
        <v>90</v>
      </c>
      <c r="H121" s="205">
        <f t="shared" si="22"/>
        <v>0</v>
      </c>
      <c r="I121" s="206">
        <f t="shared" si="22"/>
        <v>90</v>
      </c>
      <c r="J121" s="205">
        <f t="shared" si="22"/>
        <v>0</v>
      </c>
      <c r="K121" s="206">
        <f t="shared" si="22"/>
        <v>66</v>
      </c>
      <c r="L121" s="206">
        <f t="shared" si="22"/>
        <v>66</v>
      </c>
    </row>
    <row r="122" spans="1:28">
      <c r="B122" s="151"/>
      <c r="C122" s="145"/>
      <c r="D122" s="156"/>
      <c r="E122" s="156"/>
      <c r="F122" s="156"/>
      <c r="G122" s="156"/>
      <c r="H122" s="156"/>
      <c r="I122" s="156"/>
      <c r="J122" s="156"/>
      <c r="K122" s="156"/>
      <c r="L122" s="156"/>
    </row>
    <row r="123" spans="1:28">
      <c r="A123" s="46"/>
      <c r="B123" s="131">
        <v>62</v>
      </c>
      <c r="C123" s="158" t="s">
        <v>70</v>
      </c>
      <c r="D123" s="128"/>
      <c r="E123" s="128"/>
      <c r="F123" s="128"/>
      <c r="G123" s="128"/>
      <c r="H123" s="128"/>
      <c r="I123" s="128"/>
      <c r="J123" s="128"/>
      <c r="K123" s="128"/>
      <c r="L123" s="128"/>
    </row>
    <row r="124" spans="1:28">
      <c r="A124" s="46"/>
      <c r="B124" s="159" t="s">
        <v>71</v>
      </c>
      <c r="C124" s="132" t="s">
        <v>69</v>
      </c>
      <c r="D124" s="148">
        <v>0</v>
      </c>
      <c r="E124" s="160">
        <v>21779</v>
      </c>
      <c r="F124" s="148">
        <v>0</v>
      </c>
      <c r="G124" s="160">
        <v>20346</v>
      </c>
      <c r="H124" s="148">
        <v>0</v>
      </c>
      <c r="I124" s="160">
        <v>20346</v>
      </c>
      <c r="J124" s="148">
        <v>0</v>
      </c>
      <c r="K124" s="160">
        <v>20841</v>
      </c>
      <c r="L124" s="160">
        <f>SUM(J124:K124)</f>
        <v>20841</v>
      </c>
      <c r="M124" s="42" t="s">
        <v>272</v>
      </c>
      <c r="N124" s="42" t="s">
        <v>272</v>
      </c>
      <c r="O124" s="42" t="s">
        <v>272</v>
      </c>
      <c r="P124" s="42" t="s">
        <v>272</v>
      </c>
      <c r="Q124" s="42" t="s">
        <v>272</v>
      </c>
      <c r="W124" s="296"/>
      <c r="X124" s="296"/>
      <c r="Y124" s="296"/>
      <c r="Z124" s="296"/>
      <c r="AA124" s="297"/>
      <c r="AB124" s="296"/>
    </row>
    <row r="125" spans="1:28">
      <c r="A125" s="46" t="s">
        <v>29</v>
      </c>
      <c r="B125" s="131">
        <v>62</v>
      </c>
      <c r="C125" s="158" t="s">
        <v>70</v>
      </c>
      <c r="D125" s="205">
        <f t="shared" ref="D125:L125" si="23">D124</f>
        <v>0</v>
      </c>
      <c r="E125" s="206">
        <f t="shared" si="23"/>
        <v>21779</v>
      </c>
      <c r="F125" s="205">
        <f t="shared" si="23"/>
        <v>0</v>
      </c>
      <c r="G125" s="206">
        <f t="shared" si="23"/>
        <v>20346</v>
      </c>
      <c r="H125" s="205">
        <f t="shared" si="23"/>
        <v>0</v>
      </c>
      <c r="I125" s="206">
        <f t="shared" si="23"/>
        <v>20346</v>
      </c>
      <c r="J125" s="205">
        <f t="shared" si="23"/>
        <v>0</v>
      </c>
      <c r="K125" s="206">
        <f t="shared" si="23"/>
        <v>20841</v>
      </c>
      <c r="L125" s="206">
        <f t="shared" si="23"/>
        <v>20841</v>
      </c>
    </row>
    <row r="126" spans="1:28">
      <c r="A126" s="46"/>
      <c r="B126" s="159"/>
      <c r="C126" s="132"/>
      <c r="D126" s="128"/>
      <c r="E126" s="128"/>
      <c r="F126" s="128"/>
      <c r="G126" s="128"/>
      <c r="H126" s="128"/>
      <c r="I126" s="128"/>
      <c r="J126" s="128"/>
      <c r="K126" s="128"/>
      <c r="L126" s="128"/>
    </row>
    <row r="127" spans="1:28">
      <c r="A127" s="46"/>
      <c r="B127" s="131">
        <v>63</v>
      </c>
      <c r="C127" s="132" t="s">
        <v>72</v>
      </c>
      <c r="D127" s="149"/>
      <c r="E127" s="149"/>
      <c r="F127" s="128"/>
      <c r="G127" s="128"/>
      <c r="H127" s="128"/>
      <c r="I127" s="128"/>
      <c r="J127" s="128"/>
      <c r="K127" s="128"/>
      <c r="L127" s="128"/>
    </row>
    <row r="128" spans="1:28">
      <c r="A128" s="46"/>
      <c r="B128" s="159" t="s">
        <v>73</v>
      </c>
      <c r="C128" s="132" t="s">
        <v>69</v>
      </c>
      <c r="D128" s="135">
        <v>0</v>
      </c>
      <c r="E128" s="204">
        <v>2266</v>
      </c>
      <c r="F128" s="135">
        <v>0</v>
      </c>
      <c r="G128" s="204">
        <v>2069</v>
      </c>
      <c r="H128" s="135">
        <v>0</v>
      </c>
      <c r="I128" s="204">
        <v>2069</v>
      </c>
      <c r="J128" s="135">
        <v>0</v>
      </c>
      <c r="K128" s="204">
        <v>1877</v>
      </c>
      <c r="L128" s="204">
        <f>SUM(J128:K128)</f>
        <v>1877</v>
      </c>
      <c r="M128" s="42" t="s">
        <v>272</v>
      </c>
      <c r="N128" s="42" t="s">
        <v>272</v>
      </c>
      <c r="O128" s="42" t="s">
        <v>272</v>
      </c>
      <c r="P128" s="42" t="s">
        <v>272</v>
      </c>
      <c r="Q128" s="42" t="s">
        <v>272</v>
      </c>
      <c r="W128" s="296"/>
      <c r="X128" s="296"/>
      <c r="Y128" s="296"/>
      <c r="Z128" s="296"/>
      <c r="AA128" s="297"/>
      <c r="AB128" s="296"/>
    </row>
    <row r="129" spans="1:28">
      <c r="A129" s="46" t="s">
        <v>29</v>
      </c>
      <c r="B129" s="131">
        <v>63</v>
      </c>
      <c r="C129" s="132" t="s">
        <v>72</v>
      </c>
      <c r="D129" s="135">
        <f t="shared" ref="D129:L129" si="24">D128</f>
        <v>0</v>
      </c>
      <c r="E129" s="204">
        <f t="shared" si="24"/>
        <v>2266</v>
      </c>
      <c r="F129" s="135">
        <f t="shared" si="24"/>
        <v>0</v>
      </c>
      <c r="G129" s="204">
        <f t="shared" si="24"/>
        <v>2069</v>
      </c>
      <c r="H129" s="135">
        <f t="shared" si="24"/>
        <v>0</v>
      </c>
      <c r="I129" s="204">
        <f t="shared" si="24"/>
        <v>2069</v>
      </c>
      <c r="J129" s="135">
        <f t="shared" si="24"/>
        <v>0</v>
      </c>
      <c r="K129" s="204">
        <f t="shared" si="24"/>
        <v>1877</v>
      </c>
      <c r="L129" s="204">
        <f t="shared" si="24"/>
        <v>1877</v>
      </c>
    </row>
    <row r="130" spans="1:28">
      <c r="A130" s="46"/>
      <c r="B130" s="159"/>
      <c r="C130" s="132"/>
      <c r="D130" s="128"/>
      <c r="E130" s="128"/>
      <c r="F130" s="128"/>
      <c r="G130" s="128"/>
      <c r="H130" s="128"/>
      <c r="I130" s="128"/>
      <c r="J130" s="128"/>
      <c r="K130" s="128"/>
      <c r="L130" s="128"/>
    </row>
    <row r="131" spans="1:28" ht="25.5">
      <c r="A131" s="46"/>
      <c r="B131" s="131">
        <v>64</v>
      </c>
      <c r="C131" s="132" t="s">
        <v>252</v>
      </c>
      <c r="D131" s="128"/>
      <c r="E131" s="128"/>
      <c r="F131" s="128"/>
      <c r="G131" s="128"/>
      <c r="H131" s="128"/>
      <c r="I131" s="128"/>
      <c r="J131" s="128"/>
      <c r="K131" s="128"/>
      <c r="L131" s="128"/>
    </row>
    <row r="132" spans="1:28">
      <c r="A132" s="46"/>
      <c r="B132" s="131" t="s">
        <v>253</v>
      </c>
      <c r="C132" s="132" t="s">
        <v>69</v>
      </c>
      <c r="D132" s="148">
        <v>0</v>
      </c>
      <c r="E132" s="160">
        <v>1462</v>
      </c>
      <c r="F132" s="148">
        <v>0</v>
      </c>
      <c r="G132" s="252">
        <v>731</v>
      </c>
      <c r="H132" s="148">
        <v>0</v>
      </c>
      <c r="I132" s="160">
        <v>731</v>
      </c>
      <c r="J132" s="148">
        <v>0</v>
      </c>
      <c r="K132" s="252">
        <v>5116</v>
      </c>
      <c r="L132" s="204">
        <f>SUM(J132:K132)</f>
        <v>5116</v>
      </c>
      <c r="M132" s="42" t="s">
        <v>272</v>
      </c>
      <c r="N132" s="42" t="s">
        <v>272</v>
      </c>
      <c r="O132" s="42" t="s">
        <v>272</v>
      </c>
      <c r="P132" s="42" t="s">
        <v>272</v>
      </c>
      <c r="Q132" s="42" t="s">
        <v>272</v>
      </c>
      <c r="W132" s="296"/>
      <c r="X132" s="296"/>
      <c r="Y132" s="296"/>
      <c r="Z132" s="296"/>
      <c r="AA132" s="297"/>
      <c r="AB132" s="296"/>
    </row>
    <row r="133" spans="1:28" ht="25.5">
      <c r="A133" s="46" t="s">
        <v>29</v>
      </c>
      <c r="B133" s="131">
        <v>64</v>
      </c>
      <c r="C133" s="132" t="s">
        <v>252</v>
      </c>
      <c r="D133" s="205">
        <f t="shared" ref="D133:L133" si="25">D132</f>
        <v>0</v>
      </c>
      <c r="E133" s="206">
        <f t="shared" si="25"/>
        <v>1462</v>
      </c>
      <c r="F133" s="205">
        <f t="shared" si="25"/>
        <v>0</v>
      </c>
      <c r="G133" s="208">
        <f t="shared" si="25"/>
        <v>731</v>
      </c>
      <c r="H133" s="205">
        <f t="shared" si="25"/>
        <v>0</v>
      </c>
      <c r="I133" s="206">
        <f t="shared" si="25"/>
        <v>731</v>
      </c>
      <c r="J133" s="205">
        <f t="shared" si="25"/>
        <v>0</v>
      </c>
      <c r="K133" s="208">
        <f t="shared" si="25"/>
        <v>5116</v>
      </c>
      <c r="L133" s="208">
        <f t="shared" si="25"/>
        <v>5116</v>
      </c>
    </row>
    <row r="134" spans="1:28">
      <c r="A134" s="46"/>
      <c r="B134" s="159"/>
      <c r="C134" s="132"/>
      <c r="D134" s="128"/>
      <c r="E134" s="128"/>
      <c r="F134" s="128"/>
      <c r="G134" s="128"/>
      <c r="H134" s="128"/>
      <c r="I134" s="128"/>
      <c r="J134" s="128"/>
      <c r="K134" s="128"/>
      <c r="L134" s="128"/>
    </row>
    <row r="135" spans="1:28">
      <c r="A135" s="46"/>
      <c r="B135" s="131">
        <v>65</v>
      </c>
      <c r="C135" s="132" t="s">
        <v>264</v>
      </c>
      <c r="D135" s="128"/>
      <c r="E135" s="128"/>
      <c r="F135" s="128"/>
      <c r="G135" s="128"/>
      <c r="H135" s="128"/>
      <c r="I135" s="128"/>
      <c r="J135" s="128"/>
      <c r="K135" s="128"/>
      <c r="L135" s="128"/>
    </row>
    <row r="136" spans="1:28">
      <c r="A136" s="46"/>
      <c r="B136" s="159" t="s">
        <v>74</v>
      </c>
      <c r="C136" s="132" t="s">
        <v>69</v>
      </c>
      <c r="D136" s="148">
        <v>0</v>
      </c>
      <c r="E136" s="148">
        <v>0</v>
      </c>
      <c r="F136" s="148">
        <v>0</v>
      </c>
      <c r="G136" s="160">
        <v>1</v>
      </c>
      <c r="H136" s="148">
        <v>0</v>
      </c>
      <c r="I136" s="160">
        <v>1</v>
      </c>
      <c r="J136" s="148">
        <v>0</v>
      </c>
      <c r="K136" s="160">
        <v>1</v>
      </c>
      <c r="L136" s="160">
        <f>SUM(J136:K136)</f>
        <v>1</v>
      </c>
      <c r="M136" s="42" t="s">
        <v>272</v>
      </c>
      <c r="N136" s="42" t="s">
        <v>272</v>
      </c>
      <c r="O136" s="42" t="s">
        <v>272</v>
      </c>
      <c r="P136" s="42" t="s">
        <v>272</v>
      </c>
      <c r="Q136" s="42" t="s">
        <v>272</v>
      </c>
      <c r="W136" s="296"/>
      <c r="X136" s="296"/>
      <c r="Y136" s="296"/>
      <c r="Z136" s="296"/>
      <c r="AA136" s="297"/>
      <c r="AB136" s="296"/>
    </row>
    <row r="137" spans="1:28">
      <c r="A137" s="46" t="s">
        <v>29</v>
      </c>
      <c r="B137" s="131">
        <v>65</v>
      </c>
      <c r="C137" s="132" t="s">
        <v>264</v>
      </c>
      <c r="D137" s="205">
        <f t="shared" ref="D137:L137" si="26">D136</f>
        <v>0</v>
      </c>
      <c r="E137" s="205">
        <f t="shared" si="26"/>
        <v>0</v>
      </c>
      <c r="F137" s="205">
        <f t="shared" si="26"/>
        <v>0</v>
      </c>
      <c r="G137" s="206">
        <f t="shared" si="26"/>
        <v>1</v>
      </c>
      <c r="H137" s="205">
        <f t="shared" si="26"/>
        <v>0</v>
      </c>
      <c r="I137" s="206">
        <f t="shared" si="26"/>
        <v>1</v>
      </c>
      <c r="J137" s="205">
        <f t="shared" si="26"/>
        <v>0</v>
      </c>
      <c r="K137" s="206">
        <f t="shared" si="26"/>
        <v>1</v>
      </c>
      <c r="L137" s="206">
        <f t="shared" si="26"/>
        <v>1</v>
      </c>
    </row>
    <row r="138" spans="1:28">
      <c r="A138" s="46"/>
      <c r="B138" s="131"/>
      <c r="C138" s="132"/>
      <c r="D138" s="160"/>
      <c r="E138" s="160"/>
      <c r="F138" s="160"/>
      <c r="G138" s="128"/>
      <c r="H138" s="160"/>
      <c r="I138" s="128"/>
      <c r="J138" s="160"/>
      <c r="K138" s="128"/>
      <c r="L138" s="128"/>
    </row>
    <row r="139" spans="1:28">
      <c r="A139" s="46"/>
      <c r="B139" s="131">
        <v>66</v>
      </c>
      <c r="C139" s="132" t="s">
        <v>75</v>
      </c>
      <c r="D139" s="128"/>
      <c r="E139" s="128"/>
      <c r="F139" s="128"/>
      <c r="G139" s="128"/>
      <c r="H139" s="128"/>
      <c r="I139" s="128"/>
      <c r="J139" s="128"/>
      <c r="K139" s="128"/>
      <c r="L139" s="128"/>
    </row>
    <row r="140" spans="1:28">
      <c r="A140" s="46"/>
      <c r="B140" s="159" t="s">
        <v>76</v>
      </c>
      <c r="C140" s="132" t="s">
        <v>69</v>
      </c>
      <c r="D140" s="135">
        <v>0</v>
      </c>
      <c r="E140" s="204">
        <v>153642</v>
      </c>
      <c r="F140" s="135">
        <v>0</v>
      </c>
      <c r="G140" s="204">
        <v>214959</v>
      </c>
      <c r="H140" s="135">
        <v>0</v>
      </c>
      <c r="I140" s="204">
        <v>214959</v>
      </c>
      <c r="J140" s="135">
        <v>0</v>
      </c>
      <c r="K140" s="204">
        <v>202710</v>
      </c>
      <c r="L140" s="204">
        <f>SUM(J140:K140)</f>
        <v>202710</v>
      </c>
      <c r="M140" s="42" t="s">
        <v>272</v>
      </c>
      <c r="N140" s="42" t="s">
        <v>272</v>
      </c>
      <c r="O140" s="42" t="s">
        <v>272</v>
      </c>
      <c r="P140" s="42" t="s">
        <v>272</v>
      </c>
      <c r="Q140" s="42" t="s">
        <v>272</v>
      </c>
      <c r="W140" s="296"/>
      <c r="X140" s="296"/>
      <c r="Y140" s="296"/>
      <c r="Z140" s="296"/>
      <c r="AA140" s="297"/>
      <c r="AB140" s="296"/>
    </row>
    <row r="141" spans="1:28">
      <c r="A141" s="46" t="s">
        <v>29</v>
      </c>
      <c r="B141" s="131">
        <v>66</v>
      </c>
      <c r="C141" s="132" t="s">
        <v>75</v>
      </c>
      <c r="D141" s="135">
        <f t="shared" ref="D141:L141" si="27">D140</f>
        <v>0</v>
      </c>
      <c r="E141" s="204">
        <f t="shared" si="27"/>
        <v>153642</v>
      </c>
      <c r="F141" s="135">
        <f t="shared" si="27"/>
        <v>0</v>
      </c>
      <c r="G141" s="204">
        <f t="shared" si="27"/>
        <v>214959</v>
      </c>
      <c r="H141" s="135">
        <f t="shared" si="27"/>
        <v>0</v>
      </c>
      <c r="I141" s="204">
        <f t="shared" si="27"/>
        <v>214959</v>
      </c>
      <c r="J141" s="135">
        <f t="shared" si="27"/>
        <v>0</v>
      </c>
      <c r="K141" s="204">
        <f t="shared" si="27"/>
        <v>202710</v>
      </c>
      <c r="L141" s="204">
        <f t="shared" si="27"/>
        <v>202710</v>
      </c>
    </row>
    <row r="142" spans="1:28" ht="13.5">
      <c r="A142" s="46" t="s">
        <v>29</v>
      </c>
      <c r="B142" s="161">
        <v>1.2</v>
      </c>
      <c r="C142" s="127" t="s">
        <v>65</v>
      </c>
      <c r="D142" s="135">
        <f t="shared" ref="D142:L142" si="28">D141+D137+D129+D125+D121+D117+D133</f>
        <v>0</v>
      </c>
      <c r="E142" s="204">
        <f t="shared" si="28"/>
        <v>260741</v>
      </c>
      <c r="F142" s="135">
        <f t="shared" si="28"/>
        <v>0</v>
      </c>
      <c r="G142" s="204">
        <f t="shared" si="28"/>
        <v>325900</v>
      </c>
      <c r="H142" s="135">
        <f t="shared" si="28"/>
        <v>0</v>
      </c>
      <c r="I142" s="204">
        <f t="shared" si="28"/>
        <v>325900</v>
      </c>
      <c r="J142" s="135">
        <f t="shared" si="28"/>
        <v>0</v>
      </c>
      <c r="K142" s="204">
        <f t="shared" si="28"/>
        <v>319933</v>
      </c>
      <c r="L142" s="204">
        <f t="shared" si="28"/>
        <v>319933</v>
      </c>
    </row>
    <row r="143" spans="1:28">
      <c r="A143" s="46" t="s">
        <v>29</v>
      </c>
      <c r="B143" s="162">
        <v>1</v>
      </c>
      <c r="C143" s="132" t="s">
        <v>60</v>
      </c>
      <c r="D143" s="135">
        <f t="shared" ref="D143:L143" si="29">D142+D108+D112</f>
        <v>0</v>
      </c>
      <c r="E143" s="204">
        <f t="shared" si="29"/>
        <v>1474683</v>
      </c>
      <c r="F143" s="135">
        <f t="shared" si="29"/>
        <v>0</v>
      </c>
      <c r="G143" s="204">
        <f t="shared" si="29"/>
        <v>1848721</v>
      </c>
      <c r="H143" s="135">
        <f t="shared" si="29"/>
        <v>0</v>
      </c>
      <c r="I143" s="204">
        <f t="shared" si="29"/>
        <v>1848721</v>
      </c>
      <c r="J143" s="135">
        <f t="shared" si="29"/>
        <v>0</v>
      </c>
      <c r="K143" s="204">
        <f t="shared" si="29"/>
        <v>2069402</v>
      </c>
      <c r="L143" s="204">
        <f t="shared" si="29"/>
        <v>2069402</v>
      </c>
    </row>
    <row r="144" spans="1:28">
      <c r="A144" s="46"/>
      <c r="B144" s="162"/>
      <c r="C144" s="132"/>
      <c r="D144" s="148"/>
      <c r="E144" s="160"/>
      <c r="F144" s="148"/>
      <c r="G144" s="160"/>
      <c r="H144" s="148"/>
      <c r="I144" s="160"/>
      <c r="J144" s="148"/>
      <c r="K144" s="160"/>
      <c r="L144" s="160"/>
    </row>
    <row r="145" spans="1:28" ht="25.5">
      <c r="A145" s="46"/>
      <c r="B145" s="162">
        <v>3</v>
      </c>
      <c r="C145" s="132" t="s">
        <v>213</v>
      </c>
      <c r="D145" s="133"/>
      <c r="E145" s="133"/>
      <c r="F145" s="133"/>
      <c r="G145" s="133"/>
      <c r="H145" s="133"/>
      <c r="I145" s="133"/>
      <c r="J145" s="133"/>
      <c r="K145" s="133"/>
      <c r="L145" s="133"/>
    </row>
    <row r="146" spans="1:28" ht="13.5">
      <c r="B146" s="161">
        <v>3.1040000000000001</v>
      </c>
      <c r="C146" s="127" t="s">
        <v>77</v>
      </c>
      <c r="D146" s="133"/>
      <c r="E146" s="133"/>
      <c r="F146" s="133"/>
      <c r="G146" s="133"/>
      <c r="H146" s="133"/>
      <c r="I146" s="133"/>
      <c r="J146" s="133"/>
      <c r="K146" s="133"/>
      <c r="L146" s="133"/>
    </row>
    <row r="147" spans="1:28">
      <c r="B147" s="131">
        <v>67</v>
      </c>
      <c r="C147" s="134" t="s">
        <v>223</v>
      </c>
      <c r="D147" s="133"/>
      <c r="E147" s="133"/>
      <c r="F147" s="133"/>
      <c r="G147" s="133"/>
      <c r="H147" s="133"/>
      <c r="I147" s="133"/>
      <c r="J147" s="133"/>
      <c r="K147" s="133"/>
      <c r="L147" s="133"/>
    </row>
    <row r="148" spans="1:28" ht="14.45" customHeight="1">
      <c r="A148" s="46"/>
      <c r="B148" s="154" t="s">
        <v>78</v>
      </c>
      <c r="C148" s="134" t="s">
        <v>69</v>
      </c>
      <c r="D148" s="148">
        <v>0</v>
      </c>
      <c r="E148" s="160">
        <v>469215</v>
      </c>
      <c r="F148" s="148">
        <v>0</v>
      </c>
      <c r="G148" s="160">
        <v>380000</v>
      </c>
      <c r="H148" s="148">
        <v>0</v>
      </c>
      <c r="I148" s="160">
        <v>380000</v>
      </c>
      <c r="J148" s="148">
        <v>0</v>
      </c>
      <c r="K148" s="160">
        <v>500000</v>
      </c>
      <c r="L148" s="160">
        <f>SUM(J148:K148)</f>
        <v>500000</v>
      </c>
      <c r="M148" s="42" t="s">
        <v>272</v>
      </c>
      <c r="N148" s="42" t="s">
        <v>272</v>
      </c>
      <c r="O148" s="42" t="s">
        <v>272</v>
      </c>
      <c r="P148" s="42" t="s">
        <v>272</v>
      </c>
      <c r="Q148" s="42" t="s">
        <v>272</v>
      </c>
      <c r="W148" s="296"/>
      <c r="X148" s="296"/>
      <c r="Y148" s="296"/>
      <c r="Z148" s="296"/>
      <c r="AA148" s="297"/>
      <c r="AB148" s="296"/>
    </row>
    <row r="149" spans="1:28" ht="14.45" customHeight="1">
      <c r="A149" s="64" t="s">
        <v>29</v>
      </c>
      <c r="B149" s="253">
        <v>67</v>
      </c>
      <c r="C149" s="258" t="s">
        <v>223</v>
      </c>
      <c r="D149" s="205">
        <f t="shared" ref="D149:L150" si="30">D148</f>
        <v>0</v>
      </c>
      <c r="E149" s="206">
        <f t="shared" si="30"/>
        <v>469215</v>
      </c>
      <c r="F149" s="205">
        <f t="shared" si="30"/>
        <v>0</v>
      </c>
      <c r="G149" s="206">
        <f t="shared" si="30"/>
        <v>380000</v>
      </c>
      <c r="H149" s="205">
        <f t="shared" si="30"/>
        <v>0</v>
      </c>
      <c r="I149" s="206">
        <f t="shared" si="30"/>
        <v>380000</v>
      </c>
      <c r="J149" s="205">
        <f t="shared" si="30"/>
        <v>0</v>
      </c>
      <c r="K149" s="206">
        <f t="shared" si="30"/>
        <v>500000</v>
      </c>
      <c r="L149" s="206">
        <f t="shared" si="30"/>
        <v>500000</v>
      </c>
    </row>
    <row r="150" spans="1:28" ht="14.45" customHeight="1">
      <c r="A150" s="69" t="s">
        <v>29</v>
      </c>
      <c r="B150" s="161">
        <v>3.1040000000000001</v>
      </c>
      <c r="C150" s="127" t="s">
        <v>77</v>
      </c>
      <c r="D150" s="135">
        <f t="shared" si="30"/>
        <v>0</v>
      </c>
      <c r="E150" s="204">
        <f t="shared" si="30"/>
        <v>469215</v>
      </c>
      <c r="F150" s="135">
        <f t="shared" si="30"/>
        <v>0</v>
      </c>
      <c r="G150" s="204">
        <f t="shared" si="30"/>
        <v>380000</v>
      </c>
      <c r="H150" s="135">
        <f t="shared" si="30"/>
        <v>0</v>
      </c>
      <c r="I150" s="204">
        <f t="shared" si="30"/>
        <v>380000</v>
      </c>
      <c r="J150" s="135">
        <f t="shared" si="30"/>
        <v>0</v>
      </c>
      <c r="K150" s="204">
        <f t="shared" si="30"/>
        <v>500000</v>
      </c>
      <c r="L150" s="204">
        <f t="shared" si="30"/>
        <v>500000</v>
      </c>
    </row>
    <row r="151" spans="1:28" ht="14.65" customHeight="1">
      <c r="B151" s="159"/>
      <c r="C151" s="134"/>
      <c r="D151" s="128"/>
      <c r="E151" s="128"/>
      <c r="F151" s="128"/>
      <c r="G151" s="128"/>
      <c r="H151" s="128"/>
      <c r="I151" s="128"/>
      <c r="J151" s="128"/>
      <c r="K151" s="128"/>
      <c r="L151" s="128"/>
    </row>
    <row r="152" spans="1:28" ht="14.45" customHeight="1">
      <c r="A152" s="46"/>
      <c r="B152" s="161">
        <v>3.1080000000000001</v>
      </c>
      <c r="C152" s="127" t="s">
        <v>276</v>
      </c>
      <c r="D152" s="130"/>
      <c r="E152" s="130"/>
      <c r="F152" s="130"/>
      <c r="G152" s="130"/>
      <c r="H152" s="130"/>
      <c r="I152" s="130"/>
      <c r="J152" s="130"/>
      <c r="K152" s="130"/>
      <c r="L152" s="130"/>
    </row>
    <row r="153" spans="1:28" ht="27" customHeight="1">
      <c r="A153" s="46"/>
      <c r="B153" s="131">
        <v>68</v>
      </c>
      <c r="C153" s="132" t="s">
        <v>214</v>
      </c>
      <c r="D153" s="130"/>
      <c r="E153" s="130"/>
      <c r="F153" s="130"/>
      <c r="G153" s="130"/>
      <c r="H153" s="130"/>
      <c r="I153" s="130"/>
      <c r="J153" s="130"/>
      <c r="K153" s="130"/>
      <c r="L153" s="130"/>
    </row>
    <row r="154" spans="1:28" ht="14.45" customHeight="1">
      <c r="A154" s="46"/>
      <c r="B154" s="154" t="s">
        <v>79</v>
      </c>
      <c r="C154" s="134" t="s">
        <v>69</v>
      </c>
      <c r="D154" s="135">
        <v>0</v>
      </c>
      <c r="E154" s="204">
        <v>27638</v>
      </c>
      <c r="F154" s="135">
        <v>0</v>
      </c>
      <c r="G154" s="204">
        <v>45343</v>
      </c>
      <c r="H154" s="135">
        <v>0</v>
      </c>
      <c r="I154" s="204">
        <v>45343</v>
      </c>
      <c r="J154" s="135">
        <v>0</v>
      </c>
      <c r="K154" s="204">
        <v>46020</v>
      </c>
      <c r="L154" s="204">
        <f>SUM(J154:K154)</f>
        <v>46020</v>
      </c>
      <c r="M154" s="42" t="s">
        <v>272</v>
      </c>
      <c r="N154" s="42" t="s">
        <v>272</v>
      </c>
      <c r="O154" s="42" t="s">
        <v>272</v>
      </c>
      <c r="P154" s="42" t="s">
        <v>272</v>
      </c>
      <c r="Q154" s="42" t="s">
        <v>272</v>
      </c>
      <c r="W154" s="296"/>
      <c r="X154" s="296"/>
      <c r="Y154" s="296"/>
      <c r="Z154" s="296"/>
      <c r="AA154" s="297"/>
      <c r="AB154" s="296"/>
    </row>
    <row r="155" spans="1:28" ht="27" customHeight="1">
      <c r="A155" s="46" t="s">
        <v>29</v>
      </c>
      <c r="B155" s="131">
        <v>68</v>
      </c>
      <c r="C155" s="132" t="s">
        <v>214</v>
      </c>
      <c r="D155" s="135">
        <f t="shared" ref="D155:L156" si="31">D154</f>
        <v>0</v>
      </c>
      <c r="E155" s="204">
        <f t="shared" si="31"/>
        <v>27638</v>
      </c>
      <c r="F155" s="135">
        <f t="shared" si="31"/>
        <v>0</v>
      </c>
      <c r="G155" s="204">
        <f t="shared" si="31"/>
        <v>45343</v>
      </c>
      <c r="H155" s="135">
        <f t="shared" si="31"/>
        <v>0</v>
      </c>
      <c r="I155" s="204">
        <f t="shared" si="31"/>
        <v>45343</v>
      </c>
      <c r="J155" s="135">
        <f t="shared" si="31"/>
        <v>0</v>
      </c>
      <c r="K155" s="204">
        <f t="shared" si="31"/>
        <v>46020</v>
      </c>
      <c r="L155" s="204">
        <f t="shared" si="31"/>
        <v>46020</v>
      </c>
    </row>
    <row r="156" spans="1:28" ht="13.5">
      <c r="A156" s="46" t="s">
        <v>29</v>
      </c>
      <c r="B156" s="161">
        <v>3.1080000000000001</v>
      </c>
      <c r="C156" s="127" t="s">
        <v>276</v>
      </c>
      <c r="D156" s="135">
        <f t="shared" si="31"/>
        <v>0</v>
      </c>
      <c r="E156" s="204">
        <f t="shared" si="31"/>
        <v>27638</v>
      </c>
      <c r="F156" s="135">
        <f t="shared" si="31"/>
        <v>0</v>
      </c>
      <c r="G156" s="204">
        <f t="shared" si="31"/>
        <v>45343</v>
      </c>
      <c r="H156" s="135">
        <f t="shared" si="31"/>
        <v>0</v>
      </c>
      <c r="I156" s="204">
        <f t="shared" si="31"/>
        <v>45343</v>
      </c>
      <c r="J156" s="135">
        <f t="shared" si="31"/>
        <v>0</v>
      </c>
      <c r="K156" s="204">
        <f t="shared" si="31"/>
        <v>46020</v>
      </c>
      <c r="L156" s="204">
        <f t="shared" si="31"/>
        <v>46020</v>
      </c>
    </row>
    <row r="157" spans="1:28" ht="14.65" customHeight="1">
      <c r="A157" s="46"/>
      <c r="B157" s="161"/>
      <c r="C157" s="127"/>
      <c r="D157" s="128"/>
      <c r="E157" s="128"/>
      <c r="F157" s="128"/>
      <c r="G157" s="128"/>
      <c r="H157" s="128"/>
      <c r="I157" s="128"/>
      <c r="J157" s="128"/>
      <c r="K157" s="128"/>
      <c r="L157" s="128"/>
    </row>
    <row r="158" spans="1:28" ht="27" customHeight="1">
      <c r="A158" s="46"/>
      <c r="B158" s="161">
        <v>3.117</v>
      </c>
      <c r="C158" s="127" t="s">
        <v>205</v>
      </c>
      <c r="D158" s="163"/>
      <c r="E158" s="163"/>
      <c r="F158" s="128"/>
      <c r="G158" s="128"/>
      <c r="H158" s="128"/>
      <c r="I158" s="128"/>
      <c r="J158" s="128"/>
      <c r="K158" s="128"/>
      <c r="L158" s="128"/>
    </row>
    <row r="159" spans="1:28" ht="27" customHeight="1">
      <c r="A159" s="46"/>
      <c r="B159" s="154">
        <v>60</v>
      </c>
      <c r="C159" s="132" t="s">
        <v>206</v>
      </c>
      <c r="D159" s="163"/>
      <c r="E159" s="163"/>
      <c r="F159" s="128"/>
      <c r="G159" s="128"/>
      <c r="H159" s="128"/>
      <c r="I159" s="128"/>
      <c r="J159" s="128"/>
      <c r="K159" s="128"/>
      <c r="L159" s="128"/>
    </row>
    <row r="160" spans="1:28" ht="14.1" customHeight="1">
      <c r="A160" s="46"/>
      <c r="B160" s="271" t="s">
        <v>66</v>
      </c>
      <c r="C160" s="132" t="s">
        <v>69</v>
      </c>
      <c r="D160" s="148">
        <v>0</v>
      </c>
      <c r="E160" s="204">
        <v>2500</v>
      </c>
      <c r="F160" s="148">
        <v>0</v>
      </c>
      <c r="G160" s="135">
        <v>0</v>
      </c>
      <c r="H160" s="148">
        <v>0</v>
      </c>
      <c r="I160" s="135">
        <v>0</v>
      </c>
      <c r="J160" s="148">
        <v>0</v>
      </c>
      <c r="K160" s="204">
        <v>1</v>
      </c>
      <c r="L160" s="204">
        <f>SUM(J160:K160)</f>
        <v>1</v>
      </c>
      <c r="M160" s="42" t="s">
        <v>272</v>
      </c>
      <c r="N160" s="42" t="s">
        <v>272</v>
      </c>
      <c r="O160" s="42" t="s">
        <v>272</v>
      </c>
      <c r="P160" s="42" t="s">
        <v>272</v>
      </c>
      <c r="Q160" s="42" t="s">
        <v>272</v>
      </c>
      <c r="W160" s="296"/>
      <c r="X160" s="296"/>
      <c r="Y160" s="296"/>
      <c r="Z160" s="296"/>
      <c r="AA160" s="297"/>
      <c r="AB160" s="296"/>
    </row>
    <row r="161" spans="1:28" ht="27" customHeight="1">
      <c r="A161" s="46" t="s">
        <v>29</v>
      </c>
      <c r="B161" s="161">
        <v>3.117</v>
      </c>
      <c r="C161" s="127" t="s">
        <v>205</v>
      </c>
      <c r="D161" s="205">
        <f t="shared" ref="D161:L161" si="32">D160</f>
        <v>0</v>
      </c>
      <c r="E161" s="206">
        <f t="shared" si="32"/>
        <v>2500</v>
      </c>
      <c r="F161" s="205">
        <f t="shared" si="32"/>
        <v>0</v>
      </c>
      <c r="G161" s="205">
        <f t="shared" si="32"/>
        <v>0</v>
      </c>
      <c r="H161" s="205">
        <f t="shared" si="32"/>
        <v>0</v>
      </c>
      <c r="I161" s="205">
        <f t="shared" si="32"/>
        <v>0</v>
      </c>
      <c r="J161" s="205">
        <f t="shared" si="32"/>
        <v>0</v>
      </c>
      <c r="K161" s="206">
        <f t="shared" si="32"/>
        <v>1</v>
      </c>
      <c r="L161" s="206">
        <f t="shared" si="32"/>
        <v>1</v>
      </c>
    </row>
    <row r="162" spans="1:28" ht="27" customHeight="1">
      <c r="A162" s="46" t="s">
        <v>29</v>
      </c>
      <c r="B162" s="162">
        <v>3</v>
      </c>
      <c r="C162" s="132" t="s">
        <v>213</v>
      </c>
      <c r="D162" s="135">
        <f t="shared" ref="D162:L162" si="33">D156+D150+D161</f>
        <v>0</v>
      </c>
      <c r="E162" s="204">
        <f t="shared" si="33"/>
        <v>499353</v>
      </c>
      <c r="F162" s="135">
        <f t="shared" si="33"/>
        <v>0</v>
      </c>
      <c r="G162" s="204">
        <f t="shared" si="33"/>
        <v>425343</v>
      </c>
      <c r="H162" s="135">
        <f t="shared" si="33"/>
        <v>0</v>
      </c>
      <c r="I162" s="204">
        <f t="shared" si="33"/>
        <v>425343</v>
      </c>
      <c r="J162" s="135">
        <f t="shared" si="33"/>
        <v>0</v>
      </c>
      <c r="K162" s="204">
        <f t="shared" si="33"/>
        <v>546021</v>
      </c>
      <c r="L162" s="204">
        <f t="shared" si="33"/>
        <v>546021</v>
      </c>
    </row>
    <row r="163" spans="1:28" ht="14.65" customHeight="1">
      <c r="A163" s="46"/>
      <c r="B163" s="162"/>
      <c r="C163" s="132"/>
      <c r="D163" s="160"/>
      <c r="E163" s="128"/>
      <c r="F163" s="160"/>
      <c r="G163" s="128"/>
      <c r="H163" s="160"/>
      <c r="I163" s="128"/>
      <c r="J163" s="160"/>
      <c r="K163" s="128"/>
      <c r="L163" s="128"/>
    </row>
    <row r="164" spans="1:28" ht="27" customHeight="1">
      <c r="A164" s="46"/>
      <c r="B164" s="162">
        <v>4</v>
      </c>
      <c r="C164" s="132" t="s">
        <v>80</v>
      </c>
      <c r="D164" s="133"/>
      <c r="E164" s="133"/>
      <c r="F164" s="133"/>
      <c r="G164" s="133"/>
      <c r="H164" s="133"/>
      <c r="I164" s="133"/>
      <c r="J164" s="133"/>
      <c r="K164" s="133"/>
      <c r="L164" s="133"/>
    </row>
    <row r="165" spans="1:28" ht="27" customHeight="1">
      <c r="A165" s="46"/>
      <c r="B165" s="161">
        <v>4.101</v>
      </c>
      <c r="C165" s="127" t="s">
        <v>239</v>
      </c>
      <c r="D165" s="133"/>
      <c r="E165" s="133"/>
      <c r="F165" s="133"/>
      <c r="G165" s="133"/>
      <c r="H165" s="133"/>
      <c r="I165" s="133"/>
      <c r="J165" s="133"/>
      <c r="K165" s="133"/>
      <c r="L165" s="133"/>
    </row>
    <row r="166" spans="1:28" ht="14.45" customHeight="1">
      <c r="A166" s="46"/>
      <c r="B166" s="154">
        <v>69</v>
      </c>
      <c r="C166" s="132" t="s">
        <v>81</v>
      </c>
      <c r="D166" s="130"/>
      <c r="E166" s="130"/>
      <c r="F166" s="130"/>
      <c r="G166" s="130"/>
      <c r="H166" s="130"/>
      <c r="I166" s="130"/>
      <c r="J166" s="130"/>
      <c r="K166" s="130"/>
      <c r="L166" s="130"/>
    </row>
    <row r="167" spans="1:28" ht="14.45" customHeight="1">
      <c r="A167" s="46"/>
      <c r="B167" s="159" t="s">
        <v>82</v>
      </c>
      <c r="C167" s="134" t="s">
        <v>69</v>
      </c>
      <c r="D167" s="148">
        <v>0</v>
      </c>
      <c r="E167" s="160">
        <v>29578</v>
      </c>
      <c r="F167" s="148">
        <v>0</v>
      </c>
      <c r="G167" s="160">
        <v>42411</v>
      </c>
      <c r="H167" s="148">
        <v>0</v>
      </c>
      <c r="I167" s="160">
        <v>42411</v>
      </c>
      <c r="J167" s="148">
        <v>0</v>
      </c>
      <c r="K167" s="160">
        <v>39891</v>
      </c>
      <c r="L167" s="160">
        <f>SUM(J167:K167)</f>
        <v>39891</v>
      </c>
      <c r="M167" s="42" t="s">
        <v>272</v>
      </c>
      <c r="N167" s="42" t="s">
        <v>272</v>
      </c>
      <c r="O167" s="42" t="s">
        <v>272</v>
      </c>
      <c r="P167" s="42" t="s">
        <v>272</v>
      </c>
      <c r="Q167" s="42" t="s">
        <v>272</v>
      </c>
      <c r="W167" s="296"/>
      <c r="X167" s="296"/>
      <c r="Y167" s="296"/>
      <c r="Z167" s="296"/>
      <c r="AA167" s="297"/>
      <c r="AB167" s="296"/>
    </row>
    <row r="168" spans="1:28" ht="14.45" customHeight="1">
      <c r="A168" s="46"/>
      <c r="B168" s="159" t="s">
        <v>199</v>
      </c>
      <c r="C168" s="134" t="s">
        <v>200</v>
      </c>
      <c r="D168" s="148">
        <v>0</v>
      </c>
      <c r="E168" s="160">
        <v>10315</v>
      </c>
      <c r="F168" s="148">
        <v>0</v>
      </c>
      <c r="G168" s="160">
        <v>9379</v>
      </c>
      <c r="H168" s="148">
        <v>0</v>
      </c>
      <c r="I168" s="160">
        <v>9379</v>
      </c>
      <c r="J168" s="148">
        <v>0</v>
      </c>
      <c r="K168" s="160">
        <v>8443</v>
      </c>
      <c r="L168" s="160">
        <f>SUM(J168:K168)</f>
        <v>8443</v>
      </c>
      <c r="M168" s="42" t="s">
        <v>272</v>
      </c>
      <c r="N168" s="42" t="s">
        <v>272</v>
      </c>
      <c r="O168" s="42" t="s">
        <v>272</v>
      </c>
      <c r="P168" s="42" t="s">
        <v>272</v>
      </c>
      <c r="Q168" s="42" t="s">
        <v>272</v>
      </c>
      <c r="W168" s="296"/>
      <c r="X168" s="296"/>
      <c r="Y168" s="296"/>
      <c r="Z168" s="296"/>
      <c r="AA168" s="297"/>
      <c r="AB168" s="296"/>
    </row>
    <row r="169" spans="1:28" ht="14.45" customHeight="1">
      <c r="B169" s="159" t="s">
        <v>201</v>
      </c>
      <c r="C169" s="134" t="s">
        <v>202</v>
      </c>
      <c r="D169" s="155">
        <v>0</v>
      </c>
      <c r="E169" s="207">
        <v>2939</v>
      </c>
      <c r="F169" s="155">
        <v>0</v>
      </c>
      <c r="G169" s="207">
        <v>2687</v>
      </c>
      <c r="H169" s="155">
        <v>0</v>
      </c>
      <c r="I169" s="207">
        <v>2687</v>
      </c>
      <c r="J169" s="155">
        <v>0</v>
      </c>
      <c r="K169" s="207">
        <v>2434</v>
      </c>
      <c r="L169" s="207">
        <f>SUM(J169:K169)</f>
        <v>2434</v>
      </c>
      <c r="M169" s="42" t="s">
        <v>272</v>
      </c>
      <c r="N169" s="42" t="s">
        <v>272</v>
      </c>
      <c r="O169" s="42" t="s">
        <v>272</v>
      </c>
      <c r="P169" s="42" t="s">
        <v>272</v>
      </c>
      <c r="Q169" s="42" t="s">
        <v>272</v>
      </c>
      <c r="W169" s="296"/>
      <c r="X169" s="296"/>
      <c r="Y169" s="296"/>
      <c r="Z169" s="296"/>
      <c r="AA169" s="297"/>
      <c r="AB169" s="296"/>
    </row>
    <row r="170" spans="1:28" ht="14.45" customHeight="1">
      <c r="A170" s="46" t="s">
        <v>29</v>
      </c>
      <c r="B170" s="154">
        <v>69</v>
      </c>
      <c r="C170" s="132" t="s">
        <v>81</v>
      </c>
      <c r="D170" s="205">
        <f t="shared" ref="D170:L170" si="34">D167+D168+D169</f>
        <v>0</v>
      </c>
      <c r="E170" s="206">
        <f t="shared" si="34"/>
        <v>42832</v>
      </c>
      <c r="F170" s="205">
        <f t="shared" si="34"/>
        <v>0</v>
      </c>
      <c r="G170" s="206">
        <f t="shared" si="34"/>
        <v>54477</v>
      </c>
      <c r="H170" s="205">
        <f t="shared" si="34"/>
        <v>0</v>
      </c>
      <c r="I170" s="206">
        <f t="shared" si="34"/>
        <v>54477</v>
      </c>
      <c r="J170" s="205">
        <f t="shared" si="34"/>
        <v>0</v>
      </c>
      <c r="K170" s="206">
        <f t="shared" si="34"/>
        <v>50768</v>
      </c>
      <c r="L170" s="206">
        <f t="shared" si="34"/>
        <v>50768</v>
      </c>
    </row>
    <row r="171" spans="1:28" ht="27" customHeight="1">
      <c r="A171" s="64" t="s">
        <v>29</v>
      </c>
      <c r="B171" s="251">
        <v>4.101</v>
      </c>
      <c r="C171" s="136" t="s">
        <v>239</v>
      </c>
      <c r="D171" s="135">
        <f t="shared" ref="D171:L171" si="35">D170</f>
        <v>0</v>
      </c>
      <c r="E171" s="204">
        <f t="shared" si="35"/>
        <v>42832</v>
      </c>
      <c r="F171" s="135">
        <f t="shared" si="35"/>
        <v>0</v>
      </c>
      <c r="G171" s="204">
        <f t="shared" si="35"/>
        <v>54477</v>
      </c>
      <c r="H171" s="135">
        <f t="shared" si="35"/>
        <v>0</v>
      </c>
      <c r="I171" s="204">
        <f t="shared" si="35"/>
        <v>54477</v>
      </c>
      <c r="J171" s="135">
        <f t="shared" si="35"/>
        <v>0</v>
      </c>
      <c r="K171" s="204">
        <f t="shared" si="35"/>
        <v>50768</v>
      </c>
      <c r="L171" s="204">
        <f t="shared" si="35"/>
        <v>50768</v>
      </c>
    </row>
    <row r="172" spans="1:28" ht="3" customHeight="1">
      <c r="A172" s="46"/>
      <c r="B172" s="154"/>
      <c r="C172" s="127"/>
      <c r="D172" s="156"/>
      <c r="E172" s="156"/>
      <c r="F172" s="156"/>
      <c r="G172" s="156"/>
      <c r="H172" s="156"/>
      <c r="I172" s="156"/>
      <c r="J172" s="156"/>
      <c r="K172" s="156"/>
      <c r="L172" s="156"/>
    </row>
    <row r="173" spans="1:28" ht="27">
      <c r="B173" s="161">
        <v>4.1029999999999998</v>
      </c>
      <c r="C173" s="143" t="s">
        <v>83</v>
      </c>
      <c r="D173" s="133"/>
      <c r="E173" s="133"/>
      <c r="F173" s="133"/>
      <c r="G173" s="133"/>
      <c r="H173" s="133"/>
      <c r="I173" s="133"/>
      <c r="J173" s="133"/>
      <c r="K173" s="133"/>
      <c r="L173" s="156"/>
    </row>
    <row r="174" spans="1:28">
      <c r="A174" s="90"/>
      <c r="B174" s="164">
        <v>13</v>
      </c>
      <c r="C174" s="165" t="s">
        <v>87</v>
      </c>
      <c r="D174" s="130"/>
      <c r="E174" s="130"/>
      <c r="F174" s="130"/>
      <c r="G174" s="130"/>
      <c r="H174" s="130"/>
      <c r="I174" s="130"/>
      <c r="J174" s="130"/>
      <c r="K174" s="130"/>
      <c r="L174" s="128"/>
    </row>
    <row r="175" spans="1:28" ht="25.5">
      <c r="A175" s="90"/>
      <c r="B175" s="164">
        <v>63</v>
      </c>
      <c r="C175" s="165" t="s">
        <v>88</v>
      </c>
      <c r="D175" s="128"/>
      <c r="E175" s="128"/>
      <c r="F175" s="128"/>
      <c r="G175" s="130"/>
      <c r="H175" s="128"/>
      <c r="I175" s="130"/>
      <c r="J175" s="128"/>
      <c r="K175" s="130"/>
      <c r="L175" s="128"/>
    </row>
    <row r="176" spans="1:28">
      <c r="A176" s="90"/>
      <c r="B176" s="164" t="s">
        <v>89</v>
      </c>
      <c r="C176" s="134" t="s">
        <v>69</v>
      </c>
      <c r="D176" s="135">
        <v>0</v>
      </c>
      <c r="E176" s="135">
        <v>0</v>
      </c>
      <c r="F176" s="135">
        <v>0</v>
      </c>
      <c r="G176" s="209">
        <v>1</v>
      </c>
      <c r="H176" s="135">
        <v>0</v>
      </c>
      <c r="I176" s="209">
        <v>1</v>
      </c>
      <c r="J176" s="135">
        <v>0</v>
      </c>
      <c r="K176" s="209">
        <v>1</v>
      </c>
      <c r="L176" s="204">
        <f>SUM(J176:K176)</f>
        <v>1</v>
      </c>
      <c r="M176" s="42" t="s">
        <v>272</v>
      </c>
      <c r="N176" s="42" t="s">
        <v>272</v>
      </c>
      <c r="O176" s="42" t="s">
        <v>272</v>
      </c>
      <c r="P176" s="42" t="s">
        <v>272</v>
      </c>
      <c r="Q176" s="42" t="s">
        <v>272</v>
      </c>
      <c r="W176" s="296"/>
      <c r="X176" s="296"/>
      <c r="Y176" s="296"/>
      <c r="Z176" s="296"/>
      <c r="AA176" s="297"/>
      <c r="AB176" s="296"/>
    </row>
    <row r="177" spans="1:28" ht="25.5">
      <c r="A177" s="90" t="s">
        <v>29</v>
      </c>
      <c r="B177" s="164">
        <v>63</v>
      </c>
      <c r="C177" s="165" t="s">
        <v>88</v>
      </c>
      <c r="D177" s="175">
        <f t="shared" ref="D177:L178" si="36">D176</f>
        <v>0</v>
      </c>
      <c r="E177" s="175">
        <f t="shared" si="36"/>
        <v>0</v>
      </c>
      <c r="F177" s="175">
        <f t="shared" si="36"/>
        <v>0</v>
      </c>
      <c r="G177" s="209">
        <f t="shared" si="36"/>
        <v>1</v>
      </c>
      <c r="H177" s="175">
        <f t="shared" si="36"/>
        <v>0</v>
      </c>
      <c r="I177" s="209">
        <f t="shared" si="36"/>
        <v>1</v>
      </c>
      <c r="J177" s="175">
        <f t="shared" si="36"/>
        <v>0</v>
      </c>
      <c r="K177" s="209">
        <f t="shared" si="36"/>
        <v>1</v>
      </c>
      <c r="L177" s="209">
        <f t="shared" si="36"/>
        <v>1</v>
      </c>
    </row>
    <row r="178" spans="1:28">
      <c r="A178" s="90" t="s">
        <v>29</v>
      </c>
      <c r="B178" s="164">
        <v>13</v>
      </c>
      <c r="C178" s="165" t="s">
        <v>87</v>
      </c>
      <c r="D178" s="205">
        <f t="shared" si="36"/>
        <v>0</v>
      </c>
      <c r="E178" s="205">
        <f t="shared" si="36"/>
        <v>0</v>
      </c>
      <c r="F178" s="205">
        <f t="shared" si="36"/>
        <v>0</v>
      </c>
      <c r="G178" s="206">
        <f t="shared" si="36"/>
        <v>1</v>
      </c>
      <c r="H178" s="205">
        <f t="shared" si="36"/>
        <v>0</v>
      </c>
      <c r="I178" s="206">
        <f t="shared" si="36"/>
        <v>1</v>
      </c>
      <c r="J178" s="205">
        <f t="shared" si="36"/>
        <v>0</v>
      </c>
      <c r="K178" s="206">
        <f t="shared" si="36"/>
        <v>1</v>
      </c>
      <c r="L178" s="206">
        <f t="shared" si="36"/>
        <v>1</v>
      </c>
    </row>
    <row r="179" spans="1:28">
      <c r="A179" s="90"/>
      <c r="B179" s="164"/>
      <c r="C179" s="165"/>
      <c r="D179" s="128"/>
      <c r="E179" s="128"/>
      <c r="F179" s="128"/>
      <c r="G179" s="130"/>
      <c r="H179" s="128"/>
      <c r="I179" s="130"/>
      <c r="J179" s="128"/>
      <c r="K179" s="130"/>
      <c r="L179" s="130"/>
    </row>
    <row r="180" spans="1:28">
      <c r="A180" s="90"/>
      <c r="B180" s="164">
        <v>31</v>
      </c>
      <c r="C180" s="165" t="s">
        <v>84</v>
      </c>
      <c r="D180" s="133"/>
      <c r="E180" s="133"/>
      <c r="F180" s="133"/>
      <c r="G180" s="133"/>
      <c r="H180" s="133"/>
      <c r="I180" s="133"/>
      <c r="J180" s="133"/>
      <c r="K180" s="133"/>
      <c r="L180" s="156"/>
    </row>
    <row r="181" spans="1:28">
      <c r="A181" s="90"/>
      <c r="B181" s="164">
        <v>60</v>
      </c>
      <c r="C181" s="165" t="s">
        <v>85</v>
      </c>
      <c r="D181" s="130"/>
      <c r="E181" s="130"/>
      <c r="F181" s="130"/>
      <c r="G181" s="130"/>
      <c r="H181" s="130"/>
      <c r="I181" s="130"/>
      <c r="J181" s="130"/>
      <c r="K181" s="130"/>
      <c r="L181" s="128"/>
    </row>
    <row r="182" spans="1:28">
      <c r="A182" s="90"/>
      <c r="B182" s="159" t="s">
        <v>86</v>
      </c>
      <c r="C182" s="134" t="s">
        <v>69</v>
      </c>
      <c r="D182" s="148">
        <v>0</v>
      </c>
      <c r="E182" s="160">
        <v>1878</v>
      </c>
      <c r="F182" s="148">
        <v>0</v>
      </c>
      <c r="G182" s="272">
        <v>1720</v>
      </c>
      <c r="H182" s="148">
        <v>0</v>
      </c>
      <c r="I182" s="272">
        <v>1720</v>
      </c>
      <c r="J182" s="148">
        <v>0</v>
      </c>
      <c r="K182" s="272">
        <v>1563</v>
      </c>
      <c r="L182" s="160">
        <f>SUM(J182:K182)</f>
        <v>1563</v>
      </c>
      <c r="M182" s="42" t="s">
        <v>272</v>
      </c>
      <c r="N182" s="42" t="s">
        <v>272</v>
      </c>
      <c r="O182" s="42" t="s">
        <v>272</v>
      </c>
      <c r="P182" s="42" t="s">
        <v>272</v>
      </c>
      <c r="Q182" s="42" t="s">
        <v>272</v>
      </c>
      <c r="W182" s="296"/>
      <c r="X182" s="296"/>
      <c r="Y182" s="296"/>
      <c r="Z182" s="296"/>
      <c r="AA182" s="297"/>
      <c r="AB182" s="296"/>
    </row>
    <row r="183" spans="1:28">
      <c r="A183" s="90" t="s">
        <v>29</v>
      </c>
      <c r="B183" s="164">
        <v>60</v>
      </c>
      <c r="C183" s="165" t="s">
        <v>85</v>
      </c>
      <c r="D183" s="205">
        <f t="shared" ref="D183:L183" si="37">D182</f>
        <v>0</v>
      </c>
      <c r="E183" s="206">
        <f t="shared" si="37"/>
        <v>1878</v>
      </c>
      <c r="F183" s="205">
        <f t="shared" si="37"/>
        <v>0</v>
      </c>
      <c r="G183" s="206">
        <f t="shared" si="37"/>
        <v>1720</v>
      </c>
      <c r="H183" s="205">
        <f t="shared" si="37"/>
        <v>0</v>
      </c>
      <c r="I183" s="206">
        <f t="shared" si="37"/>
        <v>1720</v>
      </c>
      <c r="J183" s="205">
        <f t="shared" si="37"/>
        <v>0</v>
      </c>
      <c r="K183" s="206">
        <f t="shared" si="37"/>
        <v>1563</v>
      </c>
      <c r="L183" s="206">
        <f t="shared" si="37"/>
        <v>1563</v>
      </c>
    </row>
    <row r="184" spans="1:28">
      <c r="A184" s="90" t="s">
        <v>29</v>
      </c>
      <c r="B184" s="164">
        <v>31</v>
      </c>
      <c r="C184" s="165" t="s">
        <v>84</v>
      </c>
      <c r="D184" s="135">
        <f t="shared" ref="D184:L184" si="38">D183</f>
        <v>0</v>
      </c>
      <c r="E184" s="204">
        <f t="shared" si="38"/>
        <v>1878</v>
      </c>
      <c r="F184" s="135">
        <f t="shared" si="38"/>
        <v>0</v>
      </c>
      <c r="G184" s="204">
        <f t="shared" si="38"/>
        <v>1720</v>
      </c>
      <c r="H184" s="135">
        <f t="shared" si="38"/>
        <v>0</v>
      </c>
      <c r="I184" s="204">
        <f t="shared" si="38"/>
        <v>1720</v>
      </c>
      <c r="J184" s="135">
        <f t="shared" si="38"/>
        <v>0</v>
      </c>
      <c r="K184" s="204">
        <f t="shared" si="38"/>
        <v>1563</v>
      </c>
      <c r="L184" s="204">
        <f t="shared" si="38"/>
        <v>1563</v>
      </c>
    </row>
    <row r="185" spans="1:28">
      <c r="A185" s="90"/>
      <c r="B185" s="164"/>
      <c r="C185" s="165"/>
      <c r="D185" s="128"/>
      <c r="E185" s="128"/>
      <c r="F185" s="128"/>
      <c r="G185" s="130"/>
      <c r="H185" s="128"/>
      <c r="I185" s="130"/>
      <c r="J185" s="128"/>
      <c r="K185" s="130"/>
      <c r="L185" s="130"/>
    </row>
    <row r="186" spans="1:28">
      <c r="A186" s="90"/>
      <c r="B186" s="164">
        <v>44</v>
      </c>
      <c r="C186" s="165" t="s">
        <v>90</v>
      </c>
      <c r="D186" s="133"/>
      <c r="E186" s="133"/>
      <c r="F186" s="133"/>
      <c r="G186" s="133"/>
      <c r="H186" s="133"/>
      <c r="I186" s="133"/>
      <c r="J186" s="133"/>
      <c r="K186" s="133"/>
      <c r="L186" s="156"/>
    </row>
    <row r="187" spans="1:28" ht="25.5">
      <c r="A187" s="118"/>
      <c r="B187" s="164">
        <v>67</v>
      </c>
      <c r="C187" s="165" t="s">
        <v>254</v>
      </c>
      <c r="D187" s="156"/>
      <c r="E187" s="156"/>
      <c r="F187" s="156"/>
      <c r="G187" s="133"/>
      <c r="H187" s="156"/>
      <c r="I187" s="133"/>
      <c r="J187" s="156"/>
      <c r="K187" s="133"/>
      <c r="L187" s="156"/>
    </row>
    <row r="188" spans="1:28">
      <c r="A188" s="90"/>
      <c r="B188" s="164" t="s">
        <v>91</v>
      </c>
      <c r="C188" s="134" t="s">
        <v>69</v>
      </c>
      <c r="D188" s="155">
        <v>0</v>
      </c>
      <c r="E188" s="148">
        <v>0</v>
      </c>
      <c r="F188" s="155">
        <v>0</v>
      </c>
      <c r="G188" s="273">
        <v>1</v>
      </c>
      <c r="H188" s="155">
        <v>0</v>
      </c>
      <c r="I188" s="273">
        <v>1</v>
      </c>
      <c r="J188" s="155">
        <v>0</v>
      </c>
      <c r="K188" s="273">
        <v>1</v>
      </c>
      <c r="L188" s="207">
        <f>SUM(J188:K188)</f>
        <v>1</v>
      </c>
      <c r="M188" s="42" t="s">
        <v>272</v>
      </c>
      <c r="N188" s="42" t="s">
        <v>272</v>
      </c>
      <c r="O188" s="42" t="s">
        <v>272</v>
      </c>
      <c r="P188" s="42" t="s">
        <v>272</v>
      </c>
      <c r="Q188" s="42" t="s">
        <v>272</v>
      </c>
      <c r="W188" s="296"/>
      <c r="X188" s="296"/>
      <c r="Y188" s="296"/>
      <c r="Z188" s="296"/>
      <c r="AA188" s="297"/>
      <c r="AB188" s="296"/>
    </row>
    <row r="189" spans="1:28" ht="25.5">
      <c r="A189" s="90" t="s">
        <v>29</v>
      </c>
      <c r="B189" s="164">
        <v>67</v>
      </c>
      <c r="C189" s="165" t="s">
        <v>254</v>
      </c>
      <c r="D189" s="205">
        <f t="shared" ref="D189:L189" si="39">D188</f>
        <v>0</v>
      </c>
      <c r="E189" s="205">
        <f t="shared" si="39"/>
        <v>0</v>
      </c>
      <c r="F189" s="205">
        <f t="shared" si="39"/>
        <v>0</v>
      </c>
      <c r="G189" s="206">
        <f t="shared" si="39"/>
        <v>1</v>
      </c>
      <c r="H189" s="205">
        <f t="shared" si="39"/>
        <v>0</v>
      </c>
      <c r="I189" s="206">
        <f t="shared" si="39"/>
        <v>1</v>
      </c>
      <c r="J189" s="205">
        <f t="shared" si="39"/>
        <v>0</v>
      </c>
      <c r="K189" s="206">
        <f t="shared" si="39"/>
        <v>1</v>
      </c>
      <c r="L189" s="206">
        <f t="shared" si="39"/>
        <v>1</v>
      </c>
    </row>
    <row r="190" spans="1:28">
      <c r="A190" s="90"/>
      <c r="B190" s="164"/>
      <c r="C190" s="165"/>
      <c r="D190" s="128"/>
      <c r="E190" s="128"/>
      <c r="F190" s="128"/>
      <c r="G190" s="128"/>
      <c r="H190" s="128"/>
      <c r="I190" s="128"/>
      <c r="J190" s="128"/>
      <c r="K190" s="128"/>
      <c r="L190" s="128"/>
    </row>
    <row r="191" spans="1:28" ht="25.5">
      <c r="A191" s="90"/>
      <c r="B191" s="164">
        <v>68</v>
      </c>
      <c r="C191" s="165" t="s">
        <v>92</v>
      </c>
      <c r="D191" s="156"/>
      <c r="E191" s="156"/>
      <c r="F191" s="156"/>
      <c r="G191" s="133"/>
      <c r="H191" s="156"/>
      <c r="I191" s="133"/>
      <c r="J191" s="156"/>
      <c r="K191" s="133"/>
      <c r="L191" s="156"/>
    </row>
    <row r="192" spans="1:28">
      <c r="A192" s="118"/>
      <c r="B192" s="164" t="s">
        <v>93</v>
      </c>
      <c r="C192" s="152" t="s">
        <v>69</v>
      </c>
      <c r="D192" s="135">
        <v>0</v>
      </c>
      <c r="E192" s="135">
        <v>0</v>
      </c>
      <c r="F192" s="135">
        <v>0</v>
      </c>
      <c r="G192" s="175">
        <v>0</v>
      </c>
      <c r="H192" s="135">
        <v>0</v>
      </c>
      <c r="I192" s="175">
        <v>0</v>
      </c>
      <c r="J192" s="135">
        <v>0</v>
      </c>
      <c r="K192" s="175">
        <v>0</v>
      </c>
      <c r="L192" s="135">
        <f>SUM(J192:K192)</f>
        <v>0</v>
      </c>
      <c r="M192" s="42" t="s">
        <v>272</v>
      </c>
      <c r="N192" s="42" t="s">
        <v>272</v>
      </c>
      <c r="O192" s="42" t="s">
        <v>272</v>
      </c>
      <c r="P192" s="42" t="s">
        <v>272</v>
      </c>
      <c r="Q192" s="42" t="s">
        <v>272</v>
      </c>
      <c r="W192" s="296"/>
      <c r="X192" s="296"/>
      <c r="Y192" s="296"/>
      <c r="Z192" s="296"/>
      <c r="AA192" s="297"/>
      <c r="AB192" s="296"/>
    </row>
    <row r="193" spans="1:28" ht="25.5">
      <c r="A193" s="90" t="s">
        <v>29</v>
      </c>
      <c r="B193" s="164">
        <v>68</v>
      </c>
      <c r="C193" s="165" t="s">
        <v>92</v>
      </c>
      <c r="D193" s="175">
        <f t="shared" ref="D193:L193" si="40">D192</f>
        <v>0</v>
      </c>
      <c r="E193" s="175">
        <f t="shared" si="40"/>
        <v>0</v>
      </c>
      <c r="F193" s="175">
        <f t="shared" si="40"/>
        <v>0</v>
      </c>
      <c r="G193" s="175">
        <f t="shared" si="40"/>
        <v>0</v>
      </c>
      <c r="H193" s="175">
        <f t="shared" si="40"/>
        <v>0</v>
      </c>
      <c r="I193" s="175">
        <f t="shared" si="40"/>
        <v>0</v>
      </c>
      <c r="J193" s="175">
        <f t="shared" si="40"/>
        <v>0</v>
      </c>
      <c r="K193" s="175">
        <f t="shared" si="40"/>
        <v>0</v>
      </c>
      <c r="L193" s="175">
        <f t="shared" si="40"/>
        <v>0</v>
      </c>
    </row>
    <row r="194" spans="1:28">
      <c r="A194" s="90"/>
      <c r="B194" s="164"/>
      <c r="C194" s="165"/>
      <c r="D194" s="130"/>
      <c r="E194" s="130"/>
      <c r="F194" s="130"/>
      <c r="G194" s="130"/>
      <c r="H194" s="130"/>
      <c r="I194" s="130"/>
      <c r="J194" s="130"/>
      <c r="K194" s="130"/>
      <c r="L194" s="128"/>
    </row>
    <row r="195" spans="1:28" ht="25.5">
      <c r="A195" s="90"/>
      <c r="B195" s="164">
        <v>69</v>
      </c>
      <c r="C195" s="165" t="s">
        <v>240</v>
      </c>
      <c r="D195" s="130"/>
      <c r="E195" s="130"/>
      <c r="F195" s="130"/>
      <c r="G195" s="130"/>
      <c r="H195" s="130"/>
      <c r="I195" s="130"/>
      <c r="J195" s="130"/>
      <c r="K195" s="130"/>
      <c r="L195" s="128"/>
    </row>
    <row r="196" spans="1:28">
      <c r="A196" s="90"/>
      <c r="B196" s="164" t="s">
        <v>94</v>
      </c>
      <c r="C196" s="134" t="s">
        <v>69</v>
      </c>
      <c r="D196" s="135">
        <v>0</v>
      </c>
      <c r="E196" s="135">
        <v>0</v>
      </c>
      <c r="F196" s="135">
        <v>0</v>
      </c>
      <c r="G196" s="209">
        <v>1</v>
      </c>
      <c r="H196" s="135">
        <v>0</v>
      </c>
      <c r="I196" s="209">
        <v>1</v>
      </c>
      <c r="J196" s="135">
        <v>0</v>
      </c>
      <c r="K196" s="209">
        <v>1</v>
      </c>
      <c r="L196" s="204">
        <f>SUM(J196:K196)</f>
        <v>1</v>
      </c>
      <c r="M196" s="42" t="s">
        <v>272</v>
      </c>
      <c r="N196" s="42" t="s">
        <v>272</v>
      </c>
      <c r="O196" s="42" t="s">
        <v>272</v>
      </c>
      <c r="P196" s="42" t="s">
        <v>272</v>
      </c>
      <c r="Q196" s="42" t="s">
        <v>272</v>
      </c>
      <c r="W196" s="296"/>
      <c r="X196" s="296"/>
      <c r="Y196" s="296"/>
      <c r="Z196" s="296"/>
      <c r="AA196" s="297"/>
      <c r="AB196" s="296"/>
    </row>
    <row r="197" spans="1:28" ht="25.5">
      <c r="A197" s="119" t="s">
        <v>29</v>
      </c>
      <c r="B197" s="166">
        <v>69</v>
      </c>
      <c r="C197" s="167" t="s">
        <v>240</v>
      </c>
      <c r="D197" s="135">
        <f t="shared" ref="D197:L197" si="41">D196</f>
        <v>0</v>
      </c>
      <c r="E197" s="135">
        <f t="shared" si="41"/>
        <v>0</v>
      </c>
      <c r="F197" s="135">
        <f t="shared" si="41"/>
        <v>0</v>
      </c>
      <c r="G197" s="204">
        <f t="shared" si="41"/>
        <v>1</v>
      </c>
      <c r="H197" s="135">
        <f t="shared" si="41"/>
        <v>0</v>
      </c>
      <c r="I197" s="204">
        <f t="shared" si="41"/>
        <v>1</v>
      </c>
      <c r="J197" s="135">
        <f t="shared" si="41"/>
        <v>0</v>
      </c>
      <c r="K197" s="204">
        <f t="shared" si="41"/>
        <v>1</v>
      </c>
      <c r="L197" s="204">
        <f t="shared" si="41"/>
        <v>1</v>
      </c>
    </row>
    <row r="198" spans="1:28" ht="3" customHeight="1">
      <c r="A198" s="90"/>
      <c r="B198" s="164"/>
      <c r="C198" s="165"/>
      <c r="D198" s="160"/>
      <c r="E198" s="128"/>
      <c r="F198" s="160"/>
      <c r="G198" s="128"/>
      <c r="H198" s="160"/>
      <c r="I198" s="128"/>
      <c r="J198" s="160"/>
      <c r="K198" s="128"/>
      <c r="L198" s="128"/>
    </row>
    <row r="199" spans="1:28" ht="14.1" customHeight="1">
      <c r="A199" s="90"/>
      <c r="B199" s="164">
        <v>71</v>
      </c>
      <c r="C199" s="165" t="s">
        <v>95</v>
      </c>
      <c r="D199" s="128"/>
      <c r="E199" s="128"/>
      <c r="F199" s="128"/>
      <c r="G199" s="130"/>
      <c r="H199" s="128"/>
      <c r="I199" s="130"/>
      <c r="J199" s="128"/>
      <c r="K199" s="130"/>
      <c r="L199" s="128"/>
    </row>
    <row r="200" spans="1:28" ht="14.1" customHeight="1">
      <c r="A200" s="90"/>
      <c r="B200" s="164" t="s">
        <v>96</v>
      </c>
      <c r="C200" s="134" t="s">
        <v>69</v>
      </c>
      <c r="D200" s="135">
        <v>0</v>
      </c>
      <c r="E200" s="135">
        <v>0</v>
      </c>
      <c r="F200" s="135">
        <v>0</v>
      </c>
      <c r="G200" s="209">
        <v>1</v>
      </c>
      <c r="H200" s="135">
        <v>0</v>
      </c>
      <c r="I200" s="209">
        <v>1</v>
      </c>
      <c r="J200" s="135">
        <v>0</v>
      </c>
      <c r="K200" s="209">
        <v>1</v>
      </c>
      <c r="L200" s="204">
        <f>SUM(J200:K200)</f>
        <v>1</v>
      </c>
      <c r="M200" s="42" t="s">
        <v>272</v>
      </c>
      <c r="N200" s="42" t="s">
        <v>272</v>
      </c>
      <c r="O200" s="42" t="s">
        <v>272</v>
      </c>
      <c r="P200" s="42" t="s">
        <v>272</v>
      </c>
      <c r="Q200" s="42" t="s">
        <v>272</v>
      </c>
      <c r="W200" s="296"/>
      <c r="X200" s="296"/>
      <c r="Y200" s="296"/>
      <c r="Z200" s="296"/>
      <c r="AA200" s="297"/>
      <c r="AB200" s="296"/>
    </row>
    <row r="201" spans="1:28" ht="14.1" customHeight="1">
      <c r="A201" s="90" t="s">
        <v>29</v>
      </c>
      <c r="B201" s="164">
        <v>71</v>
      </c>
      <c r="C201" s="165" t="s">
        <v>95</v>
      </c>
      <c r="D201" s="205">
        <f t="shared" ref="D201:L201" si="42">D200</f>
        <v>0</v>
      </c>
      <c r="E201" s="205">
        <f t="shared" si="42"/>
        <v>0</v>
      </c>
      <c r="F201" s="205">
        <f t="shared" si="42"/>
        <v>0</v>
      </c>
      <c r="G201" s="206">
        <f t="shared" si="42"/>
        <v>1</v>
      </c>
      <c r="H201" s="205">
        <f t="shared" si="42"/>
        <v>0</v>
      </c>
      <c r="I201" s="206">
        <f t="shared" si="42"/>
        <v>1</v>
      </c>
      <c r="J201" s="205">
        <f t="shared" si="42"/>
        <v>0</v>
      </c>
      <c r="K201" s="206">
        <f t="shared" si="42"/>
        <v>1</v>
      </c>
      <c r="L201" s="206">
        <f t="shared" si="42"/>
        <v>1</v>
      </c>
    </row>
    <row r="202" spans="1:28" ht="14.1" customHeight="1">
      <c r="A202" s="90"/>
      <c r="B202" s="164"/>
      <c r="C202" s="134"/>
      <c r="D202" s="168"/>
      <c r="E202" s="156"/>
      <c r="F202" s="168"/>
      <c r="G202" s="133"/>
      <c r="H202" s="168"/>
      <c r="I202" s="133"/>
      <c r="J202" s="168"/>
      <c r="K202" s="133"/>
      <c r="L202" s="156"/>
    </row>
    <row r="203" spans="1:28" ht="14.1" customHeight="1">
      <c r="A203" s="90"/>
      <c r="B203" s="164">
        <v>73</v>
      </c>
      <c r="C203" s="165" t="s">
        <v>97</v>
      </c>
      <c r="D203" s="168"/>
      <c r="E203" s="156"/>
      <c r="F203" s="168"/>
      <c r="G203" s="133"/>
      <c r="H203" s="168"/>
      <c r="I203" s="133"/>
      <c r="J203" s="168"/>
      <c r="K203" s="133"/>
      <c r="L203" s="156"/>
    </row>
    <row r="204" spans="1:28" ht="14.1" customHeight="1">
      <c r="A204" s="90"/>
      <c r="B204" s="164" t="s">
        <v>98</v>
      </c>
      <c r="C204" s="134" t="s">
        <v>69</v>
      </c>
      <c r="D204" s="155">
        <v>0</v>
      </c>
      <c r="E204" s="207">
        <v>538</v>
      </c>
      <c r="F204" s="155">
        <v>0</v>
      </c>
      <c r="G204" s="273">
        <v>691</v>
      </c>
      <c r="H204" s="155">
        <v>0</v>
      </c>
      <c r="I204" s="273">
        <v>691</v>
      </c>
      <c r="J204" s="155">
        <v>0</v>
      </c>
      <c r="K204" s="273">
        <v>1090</v>
      </c>
      <c r="L204" s="207">
        <f>SUM(J204:K204)</f>
        <v>1090</v>
      </c>
      <c r="M204" s="42" t="s">
        <v>272</v>
      </c>
      <c r="N204" s="42" t="s">
        <v>272</v>
      </c>
      <c r="O204" s="42" t="s">
        <v>272</v>
      </c>
      <c r="P204" s="42" t="s">
        <v>272</v>
      </c>
      <c r="Q204" s="42" t="s">
        <v>272</v>
      </c>
      <c r="W204" s="296"/>
      <c r="X204" s="296"/>
      <c r="Y204" s="296"/>
      <c r="Z204" s="296"/>
      <c r="AA204" s="297"/>
      <c r="AB204" s="296"/>
    </row>
    <row r="205" spans="1:28" ht="14.1" customHeight="1">
      <c r="A205" s="90" t="s">
        <v>29</v>
      </c>
      <c r="B205" s="164">
        <v>73</v>
      </c>
      <c r="C205" s="165" t="s">
        <v>97</v>
      </c>
      <c r="D205" s="205">
        <f t="shared" ref="D205:L205" si="43">D204</f>
        <v>0</v>
      </c>
      <c r="E205" s="206">
        <f t="shared" si="43"/>
        <v>538</v>
      </c>
      <c r="F205" s="205">
        <f t="shared" si="43"/>
        <v>0</v>
      </c>
      <c r="G205" s="206">
        <f t="shared" si="43"/>
        <v>691</v>
      </c>
      <c r="H205" s="205">
        <f t="shared" si="43"/>
        <v>0</v>
      </c>
      <c r="I205" s="206">
        <f t="shared" si="43"/>
        <v>691</v>
      </c>
      <c r="J205" s="205">
        <f t="shared" si="43"/>
        <v>0</v>
      </c>
      <c r="K205" s="206">
        <f t="shared" si="43"/>
        <v>1090</v>
      </c>
      <c r="L205" s="206">
        <f t="shared" si="43"/>
        <v>1090</v>
      </c>
    </row>
    <row r="206" spans="1:28" ht="14.1" customHeight="1">
      <c r="A206" s="90" t="s">
        <v>29</v>
      </c>
      <c r="B206" s="164">
        <v>44</v>
      </c>
      <c r="C206" s="165" t="s">
        <v>90</v>
      </c>
      <c r="D206" s="205">
        <f t="shared" ref="D206:L206" si="44">D205+D201+D197+D193+D189</f>
        <v>0</v>
      </c>
      <c r="E206" s="206">
        <f t="shared" si="44"/>
        <v>538</v>
      </c>
      <c r="F206" s="205">
        <f t="shared" si="44"/>
        <v>0</v>
      </c>
      <c r="G206" s="206">
        <f t="shared" si="44"/>
        <v>694</v>
      </c>
      <c r="H206" s="205">
        <f t="shared" si="44"/>
        <v>0</v>
      </c>
      <c r="I206" s="206">
        <f t="shared" si="44"/>
        <v>694</v>
      </c>
      <c r="J206" s="205">
        <f t="shared" si="44"/>
        <v>0</v>
      </c>
      <c r="K206" s="206">
        <f t="shared" si="44"/>
        <v>1093</v>
      </c>
      <c r="L206" s="206">
        <f t="shared" si="44"/>
        <v>1093</v>
      </c>
    </row>
    <row r="207" spans="1:28" ht="27">
      <c r="A207" s="46" t="s">
        <v>29</v>
      </c>
      <c r="B207" s="161">
        <v>4.1029999999999998</v>
      </c>
      <c r="C207" s="127" t="s">
        <v>83</v>
      </c>
      <c r="D207" s="135">
        <f t="shared" ref="D207:L207" si="45">D206+D178+D184</f>
        <v>0</v>
      </c>
      <c r="E207" s="204">
        <f t="shared" si="45"/>
        <v>2416</v>
      </c>
      <c r="F207" s="135">
        <f t="shared" si="45"/>
        <v>0</v>
      </c>
      <c r="G207" s="204">
        <f t="shared" si="45"/>
        <v>2415</v>
      </c>
      <c r="H207" s="135">
        <f t="shared" si="45"/>
        <v>0</v>
      </c>
      <c r="I207" s="204">
        <f t="shared" si="45"/>
        <v>2415</v>
      </c>
      <c r="J207" s="135">
        <f t="shared" si="45"/>
        <v>0</v>
      </c>
      <c r="K207" s="204">
        <f t="shared" si="45"/>
        <v>2657</v>
      </c>
      <c r="L207" s="204">
        <f t="shared" si="45"/>
        <v>2657</v>
      </c>
    </row>
    <row r="208" spans="1:28" ht="13.5">
      <c r="A208" s="46"/>
      <c r="B208" s="161"/>
      <c r="C208" s="127"/>
      <c r="D208" s="148"/>
      <c r="E208" s="160"/>
      <c r="F208" s="148"/>
      <c r="G208" s="160"/>
      <c r="H208" s="148"/>
      <c r="I208" s="160"/>
      <c r="J208" s="148"/>
      <c r="K208" s="160"/>
      <c r="L208" s="160"/>
    </row>
    <row r="209" spans="1:28" ht="39" customHeight="1">
      <c r="A209" s="46"/>
      <c r="B209" s="161">
        <v>4.109</v>
      </c>
      <c r="C209" s="127" t="s">
        <v>266</v>
      </c>
      <c r="D209" s="148"/>
      <c r="E209" s="160"/>
      <c r="F209" s="148"/>
      <c r="G209" s="160"/>
      <c r="H209" s="148"/>
      <c r="I209" s="160"/>
      <c r="J209" s="148"/>
      <c r="K209" s="160"/>
      <c r="L209" s="160"/>
    </row>
    <row r="210" spans="1:28" ht="13.35" customHeight="1">
      <c r="A210" s="46"/>
      <c r="B210" s="159" t="s">
        <v>62</v>
      </c>
      <c r="C210" s="134" t="s">
        <v>69</v>
      </c>
      <c r="D210" s="148">
        <v>0</v>
      </c>
      <c r="E210" s="160">
        <v>72325</v>
      </c>
      <c r="F210" s="148">
        <v>0</v>
      </c>
      <c r="G210" s="160">
        <v>68071</v>
      </c>
      <c r="H210" s="148">
        <v>0</v>
      </c>
      <c r="I210" s="160">
        <v>68071</v>
      </c>
      <c r="J210" s="148">
        <v>0</v>
      </c>
      <c r="K210" s="160">
        <v>63816</v>
      </c>
      <c r="L210" s="160">
        <f>SUM(J210:K210)</f>
        <v>63816</v>
      </c>
      <c r="M210" s="42" t="s">
        <v>272</v>
      </c>
      <c r="N210" s="42" t="s">
        <v>272</v>
      </c>
      <c r="O210" s="42" t="s">
        <v>272</v>
      </c>
      <c r="P210" s="42" t="s">
        <v>272</v>
      </c>
      <c r="Q210" s="42" t="s">
        <v>272</v>
      </c>
      <c r="W210" s="296"/>
      <c r="X210" s="296"/>
      <c r="Y210" s="296"/>
      <c r="Z210" s="296"/>
      <c r="AA210" s="297"/>
      <c r="AB210" s="296"/>
    </row>
    <row r="211" spans="1:28" ht="39" customHeight="1">
      <c r="A211" s="46" t="s">
        <v>29</v>
      </c>
      <c r="B211" s="161">
        <v>4.109</v>
      </c>
      <c r="C211" s="127" t="s">
        <v>266</v>
      </c>
      <c r="D211" s="205">
        <f t="shared" ref="D211:L211" si="46">D210</f>
        <v>0</v>
      </c>
      <c r="E211" s="206">
        <f t="shared" si="46"/>
        <v>72325</v>
      </c>
      <c r="F211" s="205">
        <f t="shared" si="46"/>
        <v>0</v>
      </c>
      <c r="G211" s="206">
        <f t="shared" si="46"/>
        <v>68071</v>
      </c>
      <c r="H211" s="205">
        <f t="shared" si="46"/>
        <v>0</v>
      </c>
      <c r="I211" s="206">
        <f t="shared" si="46"/>
        <v>68071</v>
      </c>
      <c r="J211" s="205">
        <f t="shared" si="46"/>
        <v>0</v>
      </c>
      <c r="K211" s="206">
        <f t="shared" si="46"/>
        <v>63816</v>
      </c>
      <c r="L211" s="206">
        <f t="shared" si="46"/>
        <v>63816</v>
      </c>
    </row>
    <row r="212" spans="1:28" ht="25.5">
      <c r="A212" s="46" t="s">
        <v>29</v>
      </c>
      <c r="B212" s="162">
        <v>4</v>
      </c>
      <c r="C212" s="132" t="s">
        <v>80</v>
      </c>
      <c r="D212" s="135">
        <f t="shared" ref="D212:L212" si="47">D207+D171+D211</f>
        <v>0</v>
      </c>
      <c r="E212" s="204">
        <f t="shared" si="47"/>
        <v>117573</v>
      </c>
      <c r="F212" s="135">
        <f t="shared" si="47"/>
        <v>0</v>
      </c>
      <c r="G212" s="204">
        <f t="shared" si="47"/>
        <v>124963</v>
      </c>
      <c r="H212" s="135">
        <f t="shared" si="47"/>
        <v>0</v>
      </c>
      <c r="I212" s="204">
        <f t="shared" si="47"/>
        <v>124963</v>
      </c>
      <c r="J212" s="135">
        <f t="shared" si="47"/>
        <v>0</v>
      </c>
      <c r="K212" s="204">
        <f t="shared" si="47"/>
        <v>117241</v>
      </c>
      <c r="L212" s="204">
        <f t="shared" si="47"/>
        <v>117241</v>
      </c>
    </row>
    <row r="213" spans="1:28">
      <c r="A213" s="46"/>
      <c r="B213" s="162"/>
      <c r="C213" s="132"/>
      <c r="D213" s="148"/>
      <c r="E213" s="160"/>
      <c r="F213" s="148"/>
      <c r="G213" s="160"/>
      <c r="H213" s="148"/>
      <c r="I213" s="160"/>
      <c r="J213" s="148"/>
      <c r="K213" s="160"/>
      <c r="L213" s="160"/>
    </row>
    <row r="214" spans="1:28">
      <c r="A214" s="46"/>
      <c r="B214" s="162">
        <v>60</v>
      </c>
      <c r="C214" s="132" t="s">
        <v>302</v>
      </c>
      <c r="D214" s="148"/>
      <c r="E214" s="160"/>
      <c r="F214" s="148"/>
      <c r="G214" s="160"/>
      <c r="H214" s="148"/>
      <c r="I214" s="160"/>
      <c r="J214" s="148"/>
      <c r="K214" s="160"/>
      <c r="L214" s="160"/>
    </row>
    <row r="215" spans="1:28" ht="13.5">
      <c r="A215" s="46"/>
      <c r="B215" s="161">
        <v>60.100999999999999</v>
      </c>
      <c r="C215" s="132" t="s">
        <v>303</v>
      </c>
      <c r="D215" s="148"/>
      <c r="E215" s="160"/>
      <c r="F215" s="148"/>
      <c r="G215" s="160"/>
      <c r="H215" s="148"/>
      <c r="I215" s="160"/>
      <c r="J215" s="148"/>
      <c r="K215" s="160"/>
      <c r="L215" s="160"/>
    </row>
    <row r="216" spans="1:28">
      <c r="A216" s="46"/>
      <c r="B216" s="159" t="s">
        <v>62</v>
      </c>
      <c r="C216" s="134" t="s">
        <v>69</v>
      </c>
      <c r="D216" s="148">
        <v>0</v>
      </c>
      <c r="E216" s="148">
        <v>0</v>
      </c>
      <c r="F216" s="148">
        <v>0</v>
      </c>
      <c r="G216" s="148">
        <v>0</v>
      </c>
      <c r="H216" s="148">
        <v>0</v>
      </c>
      <c r="I216" s="148">
        <v>0</v>
      </c>
      <c r="J216" s="148">
        <v>0</v>
      </c>
      <c r="K216" s="160">
        <v>1</v>
      </c>
      <c r="L216" s="160">
        <f>SUM(J216:K216)</f>
        <v>1</v>
      </c>
      <c r="M216" s="42" t="s">
        <v>272</v>
      </c>
      <c r="N216" s="42" t="s">
        <v>272</v>
      </c>
      <c r="O216" s="42" t="s">
        <v>272</v>
      </c>
      <c r="P216" s="42" t="s">
        <v>272</v>
      </c>
      <c r="Q216" s="42" t="s">
        <v>272</v>
      </c>
      <c r="W216" s="296"/>
      <c r="X216" s="296"/>
      <c r="Y216" s="296"/>
      <c r="Z216" s="296"/>
      <c r="AA216" s="297"/>
      <c r="AB216" s="296"/>
    </row>
    <row r="217" spans="1:28" ht="13.5">
      <c r="A217" s="46" t="s">
        <v>29</v>
      </c>
      <c r="B217" s="161">
        <v>60.100999999999999</v>
      </c>
      <c r="C217" s="132" t="s">
        <v>303</v>
      </c>
      <c r="D217" s="205">
        <f>D216</f>
        <v>0</v>
      </c>
      <c r="E217" s="205">
        <f t="shared" ref="E217:L218" si="48">E216</f>
        <v>0</v>
      </c>
      <c r="F217" s="205">
        <f t="shared" si="48"/>
        <v>0</v>
      </c>
      <c r="G217" s="205">
        <f t="shared" si="48"/>
        <v>0</v>
      </c>
      <c r="H217" s="205">
        <f t="shared" si="48"/>
        <v>0</v>
      </c>
      <c r="I217" s="205">
        <f t="shared" si="48"/>
        <v>0</v>
      </c>
      <c r="J217" s="205">
        <f t="shared" si="48"/>
        <v>0</v>
      </c>
      <c r="K217" s="206">
        <f t="shared" si="48"/>
        <v>1</v>
      </c>
      <c r="L217" s="206">
        <f t="shared" si="48"/>
        <v>1</v>
      </c>
    </row>
    <row r="218" spans="1:28">
      <c r="A218" s="46" t="s">
        <v>29</v>
      </c>
      <c r="B218" s="162">
        <v>60</v>
      </c>
      <c r="C218" s="132" t="s">
        <v>302</v>
      </c>
      <c r="D218" s="205">
        <f>D217</f>
        <v>0</v>
      </c>
      <c r="E218" s="205">
        <f t="shared" si="48"/>
        <v>0</v>
      </c>
      <c r="F218" s="205">
        <f t="shared" si="48"/>
        <v>0</v>
      </c>
      <c r="G218" s="205">
        <f t="shared" si="48"/>
        <v>0</v>
      </c>
      <c r="H218" s="205">
        <f t="shared" si="48"/>
        <v>0</v>
      </c>
      <c r="I218" s="205">
        <f t="shared" si="48"/>
        <v>0</v>
      </c>
      <c r="J218" s="205">
        <f t="shared" si="48"/>
        <v>0</v>
      </c>
      <c r="K218" s="206">
        <f t="shared" si="48"/>
        <v>1</v>
      </c>
      <c r="L218" s="206">
        <f t="shared" si="48"/>
        <v>1</v>
      </c>
    </row>
    <row r="219" spans="1:28" ht="13.35" customHeight="1">
      <c r="A219" s="46" t="s">
        <v>29</v>
      </c>
      <c r="B219" s="126">
        <v>2049</v>
      </c>
      <c r="C219" s="127" t="s">
        <v>8</v>
      </c>
      <c r="D219" s="205">
        <f t="shared" ref="D219:J219" si="49">D212+D162+D143+D218</f>
        <v>0</v>
      </c>
      <c r="E219" s="206">
        <f t="shared" si="49"/>
        <v>2091609</v>
      </c>
      <c r="F219" s="205">
        <f t="shared" si="49"/>
        <v>0</v>
      </c>
      <c r="G219" s="206">
        <f t="shared" si="49"/>
        <v>2399027</v>
      </c>
      <c r="H219" s="205">
        <f t="shared" si="49"/>
        <v>0</v>
      </c>
      <c r="I219" s="206">
        <f t="shared" si="49"/>
        <v>2399027</v>
      </c>
      <c r="J219" s="205">
        <f t="shared" si="49"/>
        <v>0</v>
      </c>
      <c r="K219" s="206">
        <f>K212+K162+K143+K218</f>
        <v>2732665</v>
      </c>
      <c r="L219" s="206">
        <f>L212+L162+L143+L218</f>
        <v>2732665</v>
      </c>
    </row>
    <row r="220" spans="1:28">
      <c r="A220" s="46"/>
      <c r="B220" s="58"/>
      <c r="C220" s="59"/>
      <c r="D220" s="23"/>
      <c r="E220" s="15"/>
      <c r="F220" s="23"/>
      <c r="G220" s="15"/>
      <c r="H220" s="23"/>
      <c r="I220" s="15"/>
      <c r="J220" s="23"/>
      <c r="K220" s="15"/>
      <c r="L220" s="15"/>
    </row>
    <row r="221" spans="1:28" ht="13.35" customHeight="1">
      <c r="A221" s="46" t="s">
        <v>31</v>
      </c>
      <c r="B221" s="58">
        <v>2052</v>
      </c>
      <c r="C221" s="59" t="s">
        <v>10</v>
      </c>
      <c r="D221" s="15"/>
      <c r="E221" s="15"/>
      <c r="F221" s="15"/>
      <c r="G221" s="15"/>
      <c r="H221" s="15"/>
      <c r="I221" s="15"/>
      <c r="J221" s="15"/>
      <c r="K221" s="15"/>
      <c r="L221" s="15"/>
    </row>
    <row r="222" spans="1:28" ht="13.35" customHeight="1">
      <c r="B222" s="78">
        <v>0.09</v>
      </c>
      <c r="C222" s="59" t="s">
        <v>99</v>
      </c>
      <c r="D222" s="15"/>
      <c r="E222" s="15"/>
      <c r="F222" s="15"/>
      <c r="G222" s="15"/>
      <c r="H222" s="15"/>
      <c r="I222" s="15"/>
      <c r="J222" s="15"/>
      <c r="K222" s="15"/>
      <c r="L222" s="15"/>
    </row>
    <row r="223" spans="1:28" ht="13.35" customHeight="1">
      <c r="A223" s="46"/>
      <c r="B223" s="47">
        <v>10</v>
      </c>
      <c r="C223" s="62" t="s">
        <v>100</v>
      </c>
      <c r="D223" s="10"/>
      <c r="E223" s="10"/>
      <c r="F223" s="10"/>
      <c r="G223" s="10"/>
      <c r="H223" s="10"/>
      <c r="I223" s="10"/>
      <c r="J223" s="10"/>
      <c r="K223" s="10"/>
      <c r="L223" s="10"/>
    </row>
    <row r="224" spans="1:28" ht="13.35" customHeight="1">
      <c r="A224" s="64"/>
      <c r="B224" s="269" t="s">
        <v>101</v>
      </c>
      <c r="C224" s="65" t="s">
        <v>34</v>
      </c>
      <c r="D224" s="24">
        <v>0</v>
      </c>
      <c r="E224" s="25">
        <v>41301</v>
      </c>
      <c r="F224" s="24">
        <v>0</v>
      </c>
      <c r="G224" s="25">
        <v>47000</v>
      </c>
      <c r="H224" s="24">
        <v>0</v>
      </c>
      <c r="I224" s="25">
        <v>47000</v>
      </c>
      <c r="J224" s="24">
        <v>0</v>
      </c>
      <c r="K224" s="25">
        <v>48734</v>
      </c>
      <c r="L224" s="25">
        <f>SUM(J224:K224)</f>
        <v>48734</v>
      </c>
      <c r="M224" s="42" t="s">
        <v>272</v>
      </c>
      <c r="N224" s="42" t="s">
        <v>272</v>
      </c>
      <c r="O224" s="42" t="s">
        <v>272</v>
      </c>
      <c r="P224" s="42" t="s">
        <v>272</v>
      </c>
      <c r="Q224" s="42" t="s">
        <v>272</v>
      </c>
      <c r="W224" s="296"/>
      <c r="X224" s="296"/>
      <c r="Y224" s="296"/>
      <c r="Z224" s="296"/>
      <c r="AA224" s="297"/>
    </row>
    <row r="225" spans="1:32" ht="13.35" customHeight="1">
      <c r="A225" s="46"/>
      <c r="B225" s="63" t="s">
        <v>102</v>
      </c>
      <c r="C225" s="62" t="s">
        <v>36</v>
      </c>
      <c r="D225" s="22">
        <v>0</v>
      </c>
      <c r="E225" s="23">
        <v>1150</v>
      </c>
      <c r="F225" s="22">
        <v>0</v>
      </c>
      <c r="G225" s="23">
        <v>700</v>
      </c>
      <c r="H225" s="22">
        <v>0</v>
      </c>
      <c r="I225" s="23">
        <v>700</v>
      </c>
      <c r="J225" s="22">
        <v>0</v>
      </c>
      <c r="K225" s="23">
        <v>700</v>
      </c>
      <c r="L225" s="23">
        <f>SUM(J225:K225)</f>
        <v>700</v>
      </c>
      <c r="M225" s="42" t="s">
        <v>272</v>
      </c>
      <c r="N225" s="42" t="s">
        <v>272</v>
      </c>
      <c r="O225" s="42" t="s">
        <v>272</v>
      </c>
      <c r="P225" s="42" t="s">
        <v>272</v>
      </c>
      <c r="Q225" s="42" t="s">
        <v>272</v>
      </c>
      <c r="W225" s="296"/>
      <c r="X225" s="296"/>
      <c r="Y225" s="296"/>
      <c r="Z225" s="296"/>
      <c r="AA225" s="297"/>
      <c r="AB225" s="296"/>
      <c r="AC225" s="296"/>
      <c r="AD225" s="296"/>
      <c r="AE225" s="296"/>
      <c r="AF225" s="297"/>
    </row>
    <row r="226" spans="1:32" ht="13.35" customHeight="1">
      <c r="A226" s="46"/>
      <c r="B226" s="63" t="s">
        <v>103</v>
      </c>
      <c r="C226" s="62" t="s">
        <v>38</v>
      </c>
      <c r="D226" s="22">
        <v>0</v>
      </c>
      <c r="E226" s="23">
        <v>15598</v>
      </c>
      <c r="F226" s="22">
        <v>0</v>
      </c>
      <c r="G226" s="23">
        <v>12000</v>
      </c>
      <c r="H226" s="22">
        <v>0</v>
      </c>
      <c r="I226" s="23">
        <v>12000</v>
      </c>
      <c r="J226" s="22">
        <v>0</v>
      </c>
      <c r="K226" s="23">
        <v>12000</v>
      </c>
      <c r="L226" s="23">
        <f>SUM(J226:K226)</f>
        <v>12000</v>
      </c>
      <c r="M226" s="42" t="s">
        <v>272</v>
      </c>
      <c r="N226" s="42" t="s">
        <v>272</v>
      </c>
      <c r="O226" s="42" t="s">
        <v>272</v>
      </c>
      <c r="P226" s="42" t="s">
        <v>272</v>
      </c>
      <c r="Q226" s="42" t="s">
        <v>272</v>
      </c>
      <c r="W226" s="296"/>
      <c r="X226" s="296"/>
      <c r="Y226" s="296"/>
      <c r="Z226" s="296"/>
      <c r="AA226" s="297"/>
      <c r="AB226" s="296"/>
      <c r="AC226" s="296"/>
      <c r="AD226" s="296"/>
      <c r="AE226" s="296"/>
      <c r="AF226" s="297"/>
    </row>
    <row r="227" spans="1:32" ht="13.35" customHeight="1">
      <c r="A227" s="46"/>
      <c r="B227" s="63" t="s">
        <v>145</v>
      </c>
      <c r="C227" s="62" t="s">
        <v>40</v>
      </c>
      <c r="D227" s="24">
        <v>0</v>
      </c>
      <c r="E227" s="25">
        <v>16626</v>
      </c>
      <c r="F227" s="24">
        <v>0</v>
      </c>
      <c r="G227" s="25">
        <v>6000</v>
      </c>
      <c r="H227" s="24">
        <v>0</v>
      </c>
      <c r="I227" s="25">
        <v>6000</v>
      </c>
      <c r="J227" s="24">
        <v>0</v>
      </c>
      <c r="K227" s="25">
        <f>6000+2000</f>
        <v>8000</v>
      </c>
      <c r="L227" s="25">
        <f>SUM(J227:K227)</f>
        <v>8000</v>
      </c>
      <c r="M227" s="42" t="s">
        <v>272</v>
      </c>
      <c r="N227" s="42" t="s">
        <v>272</v>
      </c>
      <c r="O227" s="42" t="s">
        <v>272</v>
      </c>
      <c r="P227" s="42" t="s">
        <v>272</v>
      </c>
      <c r="Q227" s="42" t="s">
        <v>272</v>
      </c>
      <c r="W227" s="296"/>
      <c r="X227" s="296"/>
      <c r="Y227" s="296"/>
      <c r="Z227" s="296"/>
      <c r="AA227" s="297"/>
      <c r="AB227" s="296"/>
      <c r="AC227" s="296"/>
      <c r="AD227" s="296"/>
      <c r="AE227" s="296"/>
      <c r="AF227" s="297"/>
    </row>
    <row r="228" spans="1:32" ht="13.35" customHeight="1">
      <c r="A228" s="46" t="s">
        <v>29</v>
      </c>
      <c r="B228" s="47">
        <v>10</v>
      </c>
      <c r="C228" s="62" t="s">
        <v>100</v>
      </c>
      <c r="D228" s="24">
        <f t="shared" ref="D228:L228" si="50">SUM(D224:D227)</f>
        <v>0</v>
      </c>
      <c r="E228" s="25">
        <f t="shared" si="50"/>
        <v>74675</v>
      </c>
      <c r="F228" s="24">
        <f t="shared" si="50"/>
        <v>0</v>
      </c>
      <c r="G228" s="25">
        <f t="shared" si="50"/>
        <v>65700</v>
      </c>
      <c r="H228" s="24">
        <f t="shared" si="50"/>
        <v>0</v>
      </c>
      <c r="I228" s="25">
        <f t="shared" si="50"/>
        <v>65700</v>
      </c>
      <c r="J228" s="24">
        <f t="shared" si="50"/>
        <v>0</v>
      </c>
      <c r="K228" s="25">
        <f t="shared" si="50"/>
        <v>69434</v>
      </c>
      <c r="L228" s="25">
        <f t="shared" si="50"/>
        <v>69434</v>
      </c>
    </row>
    <row r="229" spans="1:32" ht="13.35" customHeight="1">
      <c r="A229" s="46" t="s">
        <v>29</v>
      </c>
      <c r="B229" s="78">
        <v>0.09</v>
      </c>
      <c r="C229" s="59" t="s">
        <v>99</v>
      </c>
      <c r="D229" s="202">
        <f t="shared" ref="D229:L230" si="51">D228</f>
        <v>0</v>
      </c>
      <c r="E229" s="203">
        <f t="shared" si="51"/>
        <v>74675</v>
      </c>
      <c r="F229" s="202">
        <f t="shared" si="51"/>
        <v>0</v>
      </c>
      <c r="G229" s="203">
        <f t="shared" si="51"/>
        <v>65700</v>
      </c>
      <c r="H229" s="202">
        <f t="shared" si="51"/>
        <v>0</v>
      </c>
      <c r="I229" s="203">
        <f t="shared" si="51"/>
        <v>65700</v>
      </c>
      <c r="J229" s="202">
        <f t="shared" si="51"/>
        <v>0</v>
      </c>
      <c r="K229" s="203">
        <f t="shared" si="51"/>
        <v>69434</v>
      </c>
      <c r="L229" s="203">
        <f t="shared" si="51"/>
        <v>69434</v>
      </c>
    </row>
    <row r="230" spans="1:32" ht="13.35" customHeight="1">
      <c r="A230" s="46" t="s">
        <v>29</v>
      </c>
      <c r="B230" s="58">
        <v>2052</v>
      </c>
      <c r="C230" s="59" t="s">
        <v>10</v>
      </c>
      <c r="D230" s="202">
        <f t="shared" si="51"/>
        <v>0</v>
      </c>
      <c r="E230" s="203">
        <f t="shared" si="51"/>
        <v>74675</v>
      </c>
      <c r="F230" s="202">
        <f t="shared" si="51"/>
        <v>0</v>
      </c>
      <c r="G230" s="203">
        <f t="shared" si="51"/>
        <v>65700</v>
      </c>
      <c r="H230" s="202">
        <f t="shared" si="51"/>
        <v>0</v>
      </c>
      <c r="I230" s="203">
        <f t="shared" si="51"/>
        <v>65700</v>
      </c>
      <c r="J230" s="202">
        <f t="shared" si="51"/>
        <v>0</v>
      </c>
      <c r="K230" s="203">
        <f t="shared" si="51"/>
        <v>69434</v>
      </c>
      <c r="L230" s="203">
        <f t="shared" si="51"/>
        <v>69434</v>
      </c>
    </row>
    <row r="231" spans="1:32" ht="9.9499999999999993" customHeight="1">
      <c r="A231" s="46"/>
      <c r="B231" s="58"/>
      <c r="C231" s="59"/>
      <c r="D231" s="22"/>
      <c r="E231" s="23"/>
      <c r="F231" s="22"/>
      <c r="G231" s="23"/>
      <c r="H231" s="22"/>
      <c r="I231" s="23"/>
      <c r="J231" s="22"/>
      <c r="K231" s="23"/>
      <c r="L231" s="23"/>
    </row>
    <row r="232" spans="1:32">
      <c r="A232" s="46" t="s">
        <v>31</v>
      </c>
      <c r="B232" s="58">
        <v>2054</v>
      </c>
      <c r="C232" s="59" t="s">
        <v>11</v>
      </c>
      <c r="D232" s="28"/>
      <c r="E232" s="28"/>
      <c r="F232" s="28"/>
      <c r="G232" s="28"/>
      <c r="H232" s="28"/>
      <c r="I232" s="28"/>
      <c r="J232" s="28"/>
      <c r="K232" s="28"/>
      <c r="L232" s="28"/>
    </row>
    <row r="233" spans="1:32">
      <c r="B233" s="78">
        <v>9.5000000000000001E-2</v>
      </c>
      <c r="C233" s="59" t="s">
        <v>271</v>
      </c>
      <c r="D233" s="28"/>
      <c r="E233" s="28"/>
      <c r="F233" s="28"/>
      <c r="G233" s="28"/>
      <c r="H233" s="28"/>
      <c r="I233" s="28"/>
      <c r="J233" s="28"/>
      <c r="K233" s="28"/>
      <c r="L233" s="28"/>
    </row>
    <row r="234" spans="1:32">
      <c r="B234" s="47">
        <v>10</v>
      </c>
      <c r="C234" s="62" t="s">
        <v>100</v>
      </c>
      <c r="D234" s="28"/>
      <c r="E234" s="28"/>
      <c r="F234" s="28"/>
      <c r="G234" s="28"/>
      <c r="H234" s="28"/>
      <c r="I234" s="28"/>
      <c r="J234" s="28"/>
      <c r="K234" s="28"/>
      <c r="L234" s="28"/>
    </row>
    <row r="235" spans="1:32">
      <c r="A235" s="46"/>
      <c r="B235" s="47">
        <v>58</v>
      </c>
      <c r="C235" s="62" t="s">
        <v>104</v>
      </c>
      <c r="D235" s="10"/>
      <c r="E235" s="10"/>
      <c r="F235" s="10"/>
      <c r="G235" s="10"/>
      <c r="H235" s="10"/>
      <c r="I235" s="10"/>
      <c r="J235" s="10"/>
      <c r="K235" s="10"/>
      <c r="L235" s="10"/>
    </row>
    <row r="236" spans="1:32">
      <c r="A236" s="46"/>
      <c r="B236" s="63" t="s">
        <v>105</v>
      </c>
      <c r="C236" s="62" t="s">
        <v>34</v>
      </c>
      <c r="D236" s="22">
        <v>0</v>
      </c>
      <c r="E236" s="23">
        <v>8292</v>
      </c>
      <c r="F236" s="22">
        <v>0</v>
      </c>
      <c r="G236" s="23">
        <v>7100</v>
      </c>
      <c r="H236" s="22">
        <v>0</v>
      </c>
      <c r="I236" s="23">
        <v>7100</v>
      </c>
      <c r="J236" s="22">
        <v>0</v>
      </c>
      <c r="K236" s="23">
        <v>9661</v>
      </c>
      <c r="L236" s="23">
        <f>SUM(J236:K236)</f>
        <v>9661</v>
      </c>
      <c r="M236" s="42" t="s">
        <v>272</v>
      </c>
      <c r="N236" s="42" t="s">
        <v>272</v>
      </c>
      <c r="O236" s="42" t="s">
        <v>272</v>
      </c>
      <c r="P236" s="42" t="s">
        <v>272</v>
      </c>
      <c r="Q236" s="42" t="s">
        <v>272</v>
      </c>
      <c r="W236" s="296"/>
      <c r="X236" s="296"/>
      <c r="Y236" s="296"/>
      <c r="Z236" s="296"/>
      <c r="AA236" s="297"/>
    </row>
    <row r="237" spans="1:32">
      <c r="A237" s="46"/>
      <c r="B237" s="63" t="s">
        <v>106</v>
      </c>
      <c r="C237" s="62" t="s">
        <v>36</v>
      </c>
      <c r="D237" s="22">
        <v>0</v>
      </c>
      <c r="E237" s="23">
        <v>27</v>
      </c>
      <c r="F237" s="22">
        <v>0</v>
      </c>
      <c r="G237" s="23">
        <v>50</v>
      </c>
      <c r="H237" s="22">
        <v>0</v>
      </c>
      <c r="I237" s="23">
        <v>50</v>
      </c>
      <c r="J237" s="22">
        <v>0</v>
      </c>
      <c r="K237" s="23">
        <v>50</v>
      </c>
      <c r="L237" s="23">
        <f>SUM(J237:K237)</f>
        <v>50</v>
      </c>
      <c r="M237" s="42" t="s">
        <v>272</v>
      </c>
      <c r="N237" s="42" t="s">
        <v>272</v>
      </c>
      <c r="O237" s="42" t="s">
        <v>272</v>
      </c>
      <c r="P237" s="42" t="s">
        <v>272</v>
      </c>
      <c r="Q237" s="42" t="s">
        <v>272</v>
      </c>
      <c r="W237" s="296"/>
      <c r="X237" s="296"/>
      <c r="Y237" s="296"/>
      <c r="Z237" s="296"/>
      <c r="AA237" s="297"/>
      <c r="AB237" s="296"/>
      <c r="AC237" s="296"/>
      <c r="AD237" s="296"/>
      <c r="AE237" s="296"/>
      <c r="AF237" s="297"/>
    </row>
    <row r="238" spans="1:32">
      <c r="A238" s="46"/>
      <c r="B238" s="63" t="s">
        <v>107</v>
      </c>
      <c r="C238" s="62" t="s">
        <v>38</v>
      </c>
      <c r="D238" s="22">
        <v>0</v>
      </c>
      <c r="E238" s="23">
        <v>596</v>
      </c>
      <c r="F238" s="22">
        <v>0</v>
      </c>
      <c r="G238" s="23">
        <v>600</v>
      </c>
      <c r="H238" s="22">
        <v>0</v>
      </c>
      <c r="I238" s="23">
        <v>600</v>
      </c>
      <c r="J238" s="22">
        <v>0</v>
      </c>
      <c r="K238" s="23">
        <v>600</v>
      </c>
      <c r="L238" s="23">
        <f>SUM(J238:K238)</f>
        <v>600</v>
      </c>
      <c r="M238" s="42" t="s">
        <v>272</v>
      </c>
      <c r="N238" s="42" t="s">
        <v>272</v>
      </c>
      <c r="O238" s="42" t="s">
        <v>272</v>
      </c>
      <c r="P238" s="42" t="s">
        <v>272</v>
      </c>
      <c r="Q238" s="42" t="s">
        <v>272</v>
      </c>
      <c r="W238" s="296"/>
      <c r="X238" s="296"/>
      <c r="Y238" s="296"/>
      <c r="Z238" s="296"/>
      <c r="AA238" s="297"/>
      <c r="AB238" s="296"/>
      <c r="AC238" s="296"/>
      <c r="AD238" s="296"/>
      <c r="AE238" s="296"/>
      <c r="AF238" s="297"/>
    </row>
    <row r="239" spans="1:32">
      <c r="A239" s="46" t="s">
        <v>29</v>
      </c>
      <c r="B239" s="47">
        <v>58</v>
      </c>
      <c r="C239" s="62" t="s">
        <v>104</v>
      </c>
      <c r="D239" s="202">
        <f t="shared" ref="D239:L239" si="52">SUM(D236:D238)</f>
        <v>0</v>
      </c>
      <c r="E239" s="203">
        <f t="shared" si="52"/>
        <v>8915</v>
      </c>
      <c r="F239" s="202">
        <f t="shared" si="52"/>
        <v>0</v>
      </c>
      <c r="G239" s="203">
        <f t="shared" si="52"/>
        <v>7750</v>
      </c>
      <c r="H239" s="202">
        <f t="shared" si="52"/>
        <v>0</v>
      </c>
      <c r="I239" s="203">
        <f t="shared" si="52"/>
        <v>7750</v>
      </c>
      <c r="J239" s="202">
        <f t="shared" si="52"/>
        <v>0</v>
      </c>
      <c r="K239" s="203">
        <f t="shared" si="52"/>
        <v>10311</v>
      </c>
      <c r="L239" s="203">
        <f t="shared" si="52"/>
        <v>10311</v>
      </c>
    </row>
    <row r="240" spans="1:32" ht="9.9499999999999993" customHeight="1">
      <c r="A240" s="46"/>
      <c r="B240" s="47"/>
      <c r="C240" s="62"/>
      <c r="D240" s="26"/>
      <c r="E240" s="26"/>
      <c r="F240" s="26"/>
      <c r="G240" s="26"/>
      <c r="H240" s="26"/>
      <c r="I240" s="26"/>
      <c r="J240" s="26"/>
      <c r="K240" s="26"/>
      <c r="L240" s="26"/>
    </row>
    <row r="241" spans="1:32">
      <c r="A241" s="46"/>
      <c r="B241" s="47">
        <v>59</v>
      </c>
      <c r="C241" s="62" t="s">
        <v>108</v>
      </c>
      <c r="D241" s="10"/>
      <c r="E241" s="10"/>
      <c r="F241" s="10"/>
      <c r="G241" s="10"/>
      <c r="H241" s="10"/>
      <c r="I241" s="10"/>
      <c r="J241" s="10"/>
      <c r="K241" s="10"/>
      <c r="L241" s="10"/>
    </row>
    <row r="242" spans="1:32">
      <c r="A242" s="46"/>
      <c r="B242" s="63" t="s">
        <v>109</v>
      </c>
      <c r="C242" s="62" t="s">
        <v>34</v>
      </c>
      <c r="D242" s="22">
        <v>0</v>
      </c>
      <c r="E242" s="23">
        <v>5547</v>
      </c>
      <c r="F242" s="22">
        <v>0</v>
      </c>
      <c r="G242" s="23">
        <v>6800</v>
      </c>
      <c r="H242" s="22">
        <v>0</v>
      </c>
      <c r="I242" s="23">
        <v>6800</v>
      </c>
      <c r="J242" s="22">
        <v>0</v>
      </c>
      <c r="K242" s="23">
        <v>5940</v>
      </c>
      <c r="L242" s="23">
        <f>SUM(J242:K242)</f>
        <v>5940</v>
      </c>
      <c r="M242" s="42" t="s">
        <v>272</v>
      </c>
      <c r="N242" s="42" t="s">
        <v>272</v>
      </c>
      <c r="O242" s="42" t="s">
        <v>272</v>
      </c>
      <c r="P242" s="42" t="s">
        <v>272</v>
      </c>
      <c r="Q242" s="42" t="s">
        <v>272</v>
      </c>
      <c r="W242" s="296"/>
      <c r="X242" s="296"/>
      <c r="Y242" s="296"/>
      <c r="Z242" s="296"/>
      <c r="AA242" s="297"/>
    </row>
    <row r="243" spans="1:32">
      <c r="A243" s="46"/>
      <c r="B243" s="63" t="s">
        <v>110</v>
      </c>
      <c r="C243" s="62" t="s">
        <v>36</v>
      </c>
      <c r="D243" s="22">
        <v>0</v>
      </c>
      <c r="E243" s="23">
        <v>188</v>
      </c>
      <c r="F243" s="22">
        <v>0</v>
      </c>
      <c r="G243" s="23">
        <v>250</v>
      </c>
      <c r="H243" s="22">
        <v>0</v>
      </c>
      <c r="I243" s="23">
        <v>250</v>
      </c>
      <c r="J243" s="22">
        <v>0</v>
      </c>
      <c r="K243" s="23">
        <f>200</f>
        <v>200</v>
      </c>
      <c r="L243" s="23">
        <f>SUM(J243:K243)</f>
        <v>200</v>
      </c>
      <c r="M243" s="42" t="s">
        <v>272</v>
      </c>
      <c r="N243" s="42" t="s">
        <v>272</v>
      </c>
      <c r="O243" s="42" t="s">
        <v>272</v>
      </c>
      <c r="P243" s="42" t="s">
        <v>272</v>
      </c>
      <c r="Q243" s="42" t="s">
        <v>272</v>
      </c>
      <c r="W243" s="296"/>
      <c r="X243" s="296"/>
      <c r="Y243" s="296"/>
      <c r="Z243" s="296"/>
      <c r="AA243" s="297"/>
      <c r="AB243" s="296"/>
      <c r="AC243" s="296"/>
      <c r="AD243" s="296"/>
      <c r="AE243" s="296"/>
      <c r="AF243" s="297"/>
    </row>
    <row r="244" spans="1:32">
      <c r="A244" s="46"/>
      <c r="B244" s="63" t="s">
        <v>111</v>
      </c>
      <c r="C244" s="62" t="s">
        <v>38</v>
      </c>
      <c r="D244" s="22">
        <v>0</v>
      </c>
      <c r="E244" s="23">
        <v>781</v>
      </c>
      <c r="F244" s="22">
        <v>0</v>
      </c>
      <c r="G244" s="23">
        <v>800</v>
      </c>
      <c r="H244" s="22">
        <v>0</v>
      </c>
      <c r="I244" s="23">
        <v>800</v>
      </c>
      <c r="J244" s="22">
        <v>0</v>
      </c>
      <c r="K244" s="23">
        <f>800-97</f>
        <v>703</v>
      </c>
      <c r="L244" s="23">
        <f>SUM(J244:K244)</f>
        <v>703</v>
      </c>
      <c r="M244" s="42" t="s">
        <v>272</v>
      </c>
      <c r="N244" s="42" t="s">
        <v>272</v>
      </c>
      <c r="O244" s="42" t="s">
        <v>272</v>
      </c>
      <c r="P244" s="42" t="s">
        <v>272</v>
      </c>
      <c r="Q244" s="42" t="s">
        <v>272</v>
      </c>
      <c r="W244" s="296"/>
      <c r="X244" s="296"/>
      <c r="Y244" s="296"/>
      <c r="Z244" s="296"/>
      <c r="AA244" s="297"/>
      <c r="AB244" s="296"/>
      <c r="AC244" s="296"/>
      <c r="AD244" s="296"/>
      <c r="AE244" s="296"/>
      <c r="AF244" s="297"/>
    </row>
    <row r="245" spans="1:32">
      <c r="A245" s="46" t="s">
        <v>29</v>
      </c>
      <c r="B245" s="47">
        <v>59</v>
      </c>
      <c r="C245" s="62" t="s">
        <v>108</v>
      </c>
      <c r="D245" s="202">
        <f t="shared" ref="D245:L245" si="53">SUM(D242:D244)</f>
        <v>0</v>
      </c>
      <c r="E245" s="203">
        <f t="shared" si="53"/>
        <v>6516</v>
      </c>
      <c r="F245" s="202">
        <f t="shared" si="53"/>
        <v>0</v>
      </c>
      <c r="G245" s="203">
        <f t="shared" si="53"/>
        <v>7850</v>
      </c>
      <c r="H245" s="202">
        <f t="shared" si="53"/>
        <v>0</v>
      </c>
      <c r="I245" s="203">
        <f t="shared" si="53"/>
        <v>7850</v>
      </c>
      <c r="J245" s="202">
        <f t="shared" si="53"/>
        <v>0</v>
      </c>
      <c r="K245" s="203">
        <f t="shared" si="53"/>
        <v>6843</v>
      </c>
      <c r="L245" s="203">
        <f t="shared" si="53"/>
        <v>6843</v>
      </c>
    </row>
    <row r="246" spans="1:32" ht="9.9499999999999993" customHeight="1">
      <c r="A246" s="46"/>
      <c r="B246" s="47"/>
      <c r="C246" s="62"/>
      <c r="D246" s="23"/>
      <c r="E246" s="15"/>
      <c r="F246" s="23"/>
      <c r="G246" s="15"/>
      <c r="H246" s="23"/>
      <c r="I246" s="15"/>
      <c r="J246" s="23"/>
      <c r="K246" s="15"/>
      <c r="L246" s="15"/>
    </row>
    <row r="247" spans="1:32" ht="25.5">
      <c r="A247" s="46"/>
      <c r="B247" s="47">
        <v>60</v>
      </c>
      <c r="C247" s="62" t="s">
        <v>215</v>
      </c>
      <c r="D247" s="10"/>
      <c r="E247" s="10"/>
      <c r="F247" s="10"/>
      <c r="G247" s="10"/>
      <c r="H247" s="10"/>
      <c r="I247" s="10"/>
      <c r="J247" s="10"/>
      <c r="K247" s="10"/>
      <c r="L247" s="10"/>
    </row>
    <row r="248" spans="1:32">
      <c r="A248" s="46"/>
      <c r="B248" s="63" t="s">
        <v>112</v>
      </c>
      <c r="C248" s="62" t="s">
        <v>34</v>
      </c>
      <c r="D248" s="22">
        <v>0</v>
      </c>
      <c r="E248" s="23">
        <v>26029</v>
      </c>
      <c r="F248" s="22">
        <v>0</v>
      </c>
      <c r="G248" s="23">
        <v>38981</v>
      </c>
      <c r="H248" s="22">
        <v>0</v>
      </c>
      <c r="I248" s="23">
        <v>38981</v>
      </c>
      <c r="J248" s="22">
        <v>0</v>
      </c>
      <c r="K248" s="23">
        <v>39991</v>
      </c>
      <c r="L248" s="23">
        <f>SUM(J248:K248)</f>
        <v>39991</v>
      </c>
      <c r="M248" s="42" t="s">
        <v>272</v>
      </c>
      <c r="N248" s="42" t="s">
        <v>272</v>
      </c>
      <c r="O248" s="42" t="s">
        <v>272</v>
      </c>
      <c r="P248" s="42" t="s">
        <v>272</v>
      </c>
      <c r="Q248" s="42" t="s">
        <v>272</v>
      </c>
      <c r="W248" s="296"/>
      <c r="X248" s="296"/>
      <c r="Y248" s="296"/>
      <c r="Z248" s="296"/>
      <c r="AA248" s="297"/>
    </row>
    <row r="249" spans="1:32">
      <c r="A249" s="46"/>
      <c r="B249" s="63" t="s">
        <v>113</v>
      </c>
      <c r="C249" s="62" t="s">
        <v>36</v>
      </c>
      <c r="D249" s="22">
        <v>0</v>
      </c>
      <c r="E249" s="23">
        <v>57</v>
      </c>
      <c r="F249" s="22">
        <v>0</v>
      </c>
      <c r="G249" s="23">
        <v>113</v>
      </c>
      <c r="H249" s="22">
        <v>0</v>
      </c>
      <c r="I249" s="23">
        <v>113</v>
      </c>
      <c r="J249" s="22">
        <v>0</v>
      </c>
      <c r="K249" s="23">
        <v>113</v>
      </c>
      <c r="L249" s="23">
        <f>SUM(J249:K249)</f>
        <v>113</v>
      </c>
      <c r="M249" s="42" t="s">
        <v>272</v>
      </c>
      <c r="N249" s="42" t="s">
        <v>272</v>
      </c>
      <c r="O249" s="42" t="s">
        <v>272</v>
      </c>
      <c r="P249" s="42" t="s">
        <v>272</v>
      </c>
      <c r="Q249" s="42" t="s">
        <v>272</v>
      </c>
      <c r="W249" s="296"/>
      <c r="X249" s="296"/>
      <c r="Y249" s="296"/>
      <c r="Z249" s="296"/>
      <c r="AA249" s="297"/>
      <c r="AB249" s="296"/>
      <c r="AC249" s="296"/>
      <c r="AD249" s="296"/>
      <c r="AE249" s="296"/>
      <c r="AF249" s="297"/>
    </row>
    <row r="250" spans="1:32">
      <c r="A250" s="46"/>
      <c r="B250" s="63" t="s">
        <v>114</v>
      </c>
      <c r="C250" s="62" t="s">
        <v>38</v>
      </c>
      <c r="D250" s="29">
        <v>0</v>
      </c>
      <c r="E250" s="23">
        <v>1734</v>
      </c>
      <c r="F250" s="29">
        <v>0</v>
      </c>
      <c r="G250" s="30">
        <v>1635</v>
      </c>
      <c r="H250" s="29">
        <v>0</v>
      </c>
      <c r="I250" s="30">
        <v>1635</v>
      </c>
      <c r="J250" s="29">
        <v>0</v>
      </c>
      <c r="K250" s="30">
        <f>1635+1648+17</f>
        <v>3300</v>
      </c>
      <c r="L250" s="30">
        <f>SUM(J250:K250)</f>
        <v>3300</v>
      </c>
      <c r="M250" s="42" t="s">
        <v>272</v>
      </c>
      <c r="N250" s="42" t="s">
        <v>272</v>
      </c>
      <c r="O250" s="42" t="s">
        <v>272</v>
      </c>
      <c r="P250" s="42" t="s">
        <v>272</v>
      </c>
      <c r="Q250" s="42" t="s">
        <v>272</v>
      </c>
      <c r="W250" s="296"/>
      <c r="X250" s="296"/>
      <c r="Y250" s="296"/>
      <c r="Z250" s="296"/>
      <c r="AA250" s="297"/>
      <c r="AB250" s="296"/>
      <c r="AC250" s="296"/>
      <c r="AD250" s="296"/>
      <c r="AE250" s="296"/>
      <c r="AF250" s="297"/>
    </row>
    <row r="251" spans="1:32" ht="25.5">
      <c r="A251" s="69" t="s">
        <v>29</v>
      </c>
      <c r="B251" s="47">
        <v>60</v>
      </c>
      <c r="C251" s="62" t="s">
        <v>215</v>
      </c>
      <c r="D251" s="202">
        <f t="shared" ref="D251:L251" si="54">SUM(D248:D250)</f>
        <v>0</v>
      </c>
      <c r="E251" s="203">
        <f t="shared" si="54"/>
        <v>27820</v>
      </c>
      <c r="F251" s="202">
        <f t="shared" si="54"/>
        <v>0</v>
      </c>
      <c r="G251" s="203">
        <f t="shared" si="54"/>
        <v>40729</v>
      </c>
      <c r="H251" s="202">
        <f t="shared" si="54"/>
        <v>0</v>
      </c>
      <c r="I251" s="203">
        <f t="shared" si="54"/>
        <v>40729</v>
      </c>
      <c r="J251" s="202">
        <f t="shared" si="54"/>
        <v>0</v>
      </c>
      <c r="K251" s="203">
        <f t="shared" si="54"/>
        <v>43404</v>
      </c>
      <c r="L251" s="203">
        <f t="shared" si="54"/>
        <v>43404</v>
      </c>
    </row>
    <row r="252" spans="1:32">
      <c r="A252" s="46" t="s">
        <v>29</v>
      </c>
      <c r="B252" s="47">
        <v>10</v>
      </c>
      <c r="C252" s="62" t="s">
        <v>100</v>
      </c>
      <c r="D252" s="24">
        <f t="shared" ref="D252:L252" si="55">D251+D245+D239</f>
        <v>0</v>
      </c>
      <c r="E252" s="25">
        <f t="shared" si="55"/>
        <v>43251</v>
      </c>
      <c r="F252" s="24">
        <f t="shared" si="55"/>
        <v>0</v>
      </c>
      <c r="G252" s="25">
        <f t="shared" si="55"/>
        <v>56329</v>
      </c>
      <c r="H252" s="24">
        <f t="shared" si="55"/>
        <v>0</v>
      </c>
      <c r="I252" s="25">
        <f t="shared" si="55"/>
        <v>56329</v>
      </c>
      <c r="J252" s="24">
        <f t="shared" si="55"/>
        <v>0</v>
      </c>
      <c r="K252" s="25">
        <f t="shared" si="55"/>
        <v>60558</v>
      </c>
      <c r="L252" s="25">
        <f t="shared" si="55"/>
        <v>60558</v>
      </c>
    </row>
    <row r="253" spans="1:32">
      <c r="A253" s="46" t="s">
        <v>29</v>
      </c>
      <c r="B253" s="78">
        <v>9.5000000000000001E-2</v>
      </c>
      <c r="C253" s="59" t="s">
        <v>271</v>
      </c>
      <c r="D253" s="24">
        <f t="shared" ref="D253:L253" si="56">D252</f>
        <v>0</v>
      </c>
      <c r="E253" s="25">
        <f t="shared" si="56"/>
        <v>43251</v>
      </c>
      <c r="F253" s="24">
        <f t="shared" si="56"/>
        <v>0</v>
      </c>
      <c r="G253" s="25">
        <f t="shared" si="56"/>
        <v>56329</v>
      </c>
      <c r="H253" s="24">
        <f t="shared" si="56"/>
        <v>0</v>
      </c>
      <c r="I253" s="25">
        <f t="shared" si="56"/>
        <v>56329</v>
      </c>
      <c r="J253" s="24">
        <f t="shared" si="56"/>
        <v>0</v>
      </c>
      <c r="K253" s="25">
        <f t="shared" si="56"/>
        <v>60558</v>
      </c>
      <c r="L253" s="25">
        <f t="shared" si="56"/>
        <v>60558</v>
      </c>
    </row>
    <row r="254" spans="1:32" ht="9.9499999999999993" customHeight="1">
      <c r="A254" s="46"/>
      <c r="B254" s="79"/>
      <c r="C254" s="59"/>
      <c r="D254" s="15"/>
      <c r="E254" s="15"/>
      <c r="F254" s="15"/>
      <c r="G254" s="15"/>
      <c r="H254" s="15"/>
      <c r="I254" s="15"/>
      <c r="J254" s="15"/>
      <c r="K254" s="15"/>
      <c r="L254" s="15"/>
    </row>
    <row r="255" spans="1:32">
      <c r="A255" s="46"/>
      <c r="B255" s="78">
        <v>9.6000000000000002E-2</v>
      </c>
      <c r="C255" s="59" t="s">
        <v>115</v>
      </c>
      <c r="D255" s="10"/>
      <c r="E255" s="10"/>
      <c r="F255" s="10"/>
      <c r="G255" s="10"/>
      <c r="H255" s="10"/>
      <c r="I255" s="10"/>
      <c r="J255" s="10"/>
      <c r="K255" s="10"/>
      <c r="L255" s="10"/>
    </row>
    <row r="256" spans="1:32">
      <c r="A256" s="46"/>
      <c r="B256" s="80">
        <v>0.44</v>
      </c>
      <c r="C256" s="62" t="s">
        <v>32</v>
      </c>
      <c r="D256" s="10"/>
      <c r="E256" s="10"/>
      <c r="F256" s="10"/>
      <c r="G256" s="10"/>
      <c r="H256" s="10"/>
      <c r="I256" s="10"/>
      <c r="J256" s="10"/>
      <c r="K256" s="10"/>
      <c r="L256" s="10"/>
    </row>
    <row r="257" spans="1:32">
      <c r="A257" s="64"/>
      <c r="B257" s="269" t="s">
        <v>33</v>
      </c>
      <c r="C257" s="65" t="s">
        <v>34</v>
      </c>
      <c r="D257" s="24">
        <v>0</v>
      </c>
      <c r="E257" s="25">
        <v>22408</v>
      </c>
      <c r="F257" s="24">
        <v>0</v>
      </c>
      <c r="G257" s="246">
        <v>24027</v>
      </c>
      <c r="H257" s="24">
        <v>0</v>
      </c>
      <c r="I257" s="246">
        <v>24027</v>
      </c>
      <c r="J257" s="24">
        <v>0</v>
      </c>
      <c r="K257" s="246">
        <v>26554</v>
      </c>
      <c r="L257" s="246">
        <f>SUM(J257:K257)</f>
        <v>26554</v>
      </c>
      <c r="M257" s="42" t="s">
        <v>272</v>
      </c>
      <c r="N257" s="42" t="s">
        <v>272</v>
      </c>
      <c r="O257" s="42" t="s">
        <v>272</v>
      </c>
      <c r="P257" s="42" t="s">
        <v>272</v>
      </c>
      <c r="Q257" s="42" t="s">
        <v>272</v>
      </c>
      <c r="W257" s="296"/>
      <c r="X257" s="296"/>
      <c r="Y257" s="296"/>
      <c r="Z257" s="296"/>
      <c r="AA257" s="297"/>
    </row>
    <row r="258" spans="1:32">
      <c r="A258" s="46"/>
      <c r="B258" s="63" t="s">
        <v>35</v>
      </c>
      <c r="C258" s="62" t="s">
        <v>36</v>
      </c>
      <c r="D258" s="22">
        <v>0</v>
      </c>
      <c r="E258" s="23">
        <v>108</v>
      </c>
      <c r="F258" s="22">
        <v>0</v>
      </c>
      <c r="G258" s="210">
        <v>108</v>
      </c>
      <c r="H258" s="22">
        <v>0</v>
      </c>
      <c r="I258" s="210">
        <v>108</v>
      </c>
      <c r="J258" s="22">
        <v>0</v>
      </c>
      <c r="K258" s="210">
        <v>108</v>
      </c>
      <c r="L258" s="210">
        <f>SUM(J258:K258)</f>
        <v>108</v>
      </c>
      <c r="M258" s="42" t="s">
        <v>272</v>
      </c>
      <c r="N258" s="42" t="s">
        <v>272</v>
      </c>
      <c r="O258" s="42" t="s">
        <v>272</v>
      </c>
      <c r="P258" s="42" t="s">
        <v>272</v>
      </c>
      <c r="Q258" s="42" t="s">
        <v>272</v>
      </c>
      <c r="W258" s="296"/>
      <c r="X258" s="296"/>
      <c r="Y258" s="296"/>
      <c r="Z258" s="296"/>
      <c r="AA258" s="297"/>
      <c r="AB258" s="296"/>
      <c r="AC258" s="296"/>
      <c r="AD258" s="296"/>
      <c r="AE258" s="296"/>
      <c r="AF258" s="297"/>
    </row>
    <row r="259" spans="1:32">
      <c r="A259" s="46"/>
      <c r="B259" s="63" t="s">
        <v>37</v>
      </c>
      <c r="C259" s="62" t="s">
        <v>38</v>
      </c>
      <c r="D259" s="24">
        <v>0</v>
      </c>
      <c r="E259" s="25">
        <v>2748</v>
      </c>
      <c r="F259" s="24">
        <v>0</v>
      </c>
      <c r="G259" s="246">
        <v>2750</v>
      </c>
      <c r="H259" s="24">
        <v>0</v>
      </c>
      <c r="I259" s="246">
        <v>2750</v>
      </c>
      <c r="J259" s="24">
        <v>0</v>
      </c>
      <c r="K259" s="246">
        <v>2750</v>
      </c>
      <c r="L259" s="246">
        <f>SUM(J259:K259)</f>
        <v>2750</v>
      </c>
      <c r="M259" s="42" t="s">
        <v>272</v>
      </c>
      <c r="N259" s="42" t="s">
        <v>272</v>
      </c>
      <c r="O259" s="42" t="s">
        <v>272</v>
      </c>
      <c r="P259" s="42" t="s">
        <v>272</v>
      </c>
      <c r="Q259" s="42" t="s">
        <v>272</v>
      </c>
      <c r="W259" s="296"/>
      <c r="X259" s="296"/>
      <c r="Y259" s="296"/>
      <c r="Z259" s="296"/>
      <c r="AA259" s="297"/>
      <c r="AB259" s="296"/>
      <c r="AC259" s="296"/>
      <c r="AD259" s="296"/>
      <c r="AE259" s="296"/>
      <c r="AF259" s="297"/>
    </row>
    <row r="260" spans="1:32">
      <c r="A260" s="46" t="s">
        <v>29</v>
      </c>
      <c r="B260" s="80">
        <v>0.44</v>
      </c>
      <c r="C260" s="62" t="s">
        <v>32</v>
      </c>
      <c r="D260" s="245">
        <f t="shared" ref="D260:L260" si="57">SUM(D257:D259)</f>
        <v>0</v>
      </c>
      <c r="E260" s="246">
        <f t="shared" si="57"/>
        <v>25264</v>
      </c>
      <c r="F260" s="245">
        <f t="shared" si="57"/>
        <v>0</v>
      </c>
      <c r="G260" s="246">
        <f t="shared" si="57"/>
        <v>26885</v>
      </c>
      <c r="H260" s="245">
        <f t="shared" si="57"/>
        <v>0</v>
      </c>
      <c r="I260" s="246">
        <f t="shared" si="57"/>
        <v>26885</v>
      </c>
      <c r="J260" s="245">
        <f t="shared" si="57"/>
        <v>0</v>
      </c>
      <c r="K260" s="246">
        <f t="shared" si="57"/>
        <v>29412</v>
      </c>
      <c r="L260" s="246">
        <f t="shared" si="57"/>
        <v>29412</v>
      </c>
    </row>
    <row r="261" spans="1:32">
      <c r="A261" s="46"/>
      <c r="B261" s="78"/>
      <c r="C261" s="59"/>
      <c r="D261" s="28"/>
      <c r="E261" s="28"/>
      <c r="F261" s="28"/>
      <c r="G261" s="28"/>
      <c r="H261" s="28"/>
      <c r="I261" s="28"/>
      <c r="J261" s="28"/>
      <c r="K261" s="28"/>
      <c r="L261" s="28"/>
    </row>
    <row r="262" spans="1:32" ht="13.35" customHeight="1">
      <c r="A262" s="46"/>
      <c r="B262" s="80">
        <v>0.45</v>
      </c>
      <c r="C262" s="62" t="s">
        <v>119</v>
      </c>
      <c r="D262" s="10"/>
      <c r="E262" s="10"/>
      <c r="F262" s="10"/>
      <c r="G262" s="10"/>
      <c r="H262" s="10"/>
      <c r="I262" s="10"/>
      <c r="J262" s="10"/>
      <c r="K262" s="10"/>
      <c r="L262" s="10"/>
    </row>
    <row r="263" spans="1:32" ht="13.35" customHeight="1">
      <c r="A263" s="46"/>
      <c r="B263" s="63" t="s">
        <v>116</v>
      </c>
      <c r="C263" s="62" t="s">
        <v>34</v>
      </c>
      <c r="D263" s="22">
        <v>0</v>
      </c>
      <c r="E263" s="23">
        <v>16635</v>
      </c>
      <c r="F263" s="22">
        <v>0</v>
      </c>
      <c r="G263" s="23">
        <v>17573</v>
      </c>
      <c r="H263" s="22">
        <v>0</v>
      </c>
      <c r="I263" s="23">
        <v>17573</v>
      </c>
      <c r="J263" s="22">
        <v>0</v>
      </c>
      <c r="K263" s="23">
        <v>22086</v>
      </c>
      <c r="L263" s="23">
        <f>SUM(J263:K263)</f>
        <v>22086</v>
      </c>
      <c r="M263" s="42" t="s">
        <v>272</v>
      </c>
      <c r="N263" s="42" t="s">
        <v>272</v>
      </c>
      <c r="O263" s="42" t="s">
        <v>272</v>
      </c>
      <c r="P263" s="42" t="s">
        <v>272</v>
      </c>
      <c r="Q263" s="42" t="s">
        <v>272</v>
      </c>
      <c r="W263" s="296"/>
      <c r="X263" s="296"/>
      <c r="Y263" s="296"/>
      <c r="Z263" s="296"/>
      <c r="AA263" s="297"/>
    </row>
    <row r="264" spans="1:32" ht="13.35" customHeight="1">
      <c r="A264" s="46"/>
      <c r="B264" s="63" t="s">
        <v>117</v>
      </c>
      <c r="C264" s="62" t="s">
        <v>36</v>
      </c>
      <c r="D264" s="22">
        <v>0</v>
      </c>
      <c r="E264" s="23">
        <v>61</v>
      </c>
      <c r="F264" s="22">
        <v>0</v>
      </c>
      <c r="G264" s="23">
        <v>90</v>
      </c>
      <c r="H264" s="22">
        <v>0</v>
      </c>
      <c r="I264" s="23">
        <v>90</v>
      </c>
      <c r="J264" s="22">
        <v>0</v>
      </c>
      <c r="K264" s="23">
        <v>90</v>
      </c>
      <c r="L264" s="23">
        <f>SUM(J264:K264)</f>
        <v>90</v>
      </c>
      <c r="M264" s="42" t="s">
        <v>272</v>
      </c>
      <c r="N264" s="42" t="s">
        <v>272</v>
      </c>
      <c r="O264" s="42" t="s">
        <v>272</v>
      </c>
      <c r="P264" s="42" t="s">
        <v>272</v>
      </c>
      <c r="Q264" s="42" t="s">
        <v>272</v>
      </c>
      <c r="W264" s="296"/>
      <c r="X264" s="296"/>
      <c r="Y264" s="296"/>
      <c r="Z264" s="296"/>
      <c r="AA264" s="297"/>
      <c r="AB264" s="296"/>
      <c r="AC264" s="296"/>
      <c r="AD264" s="296"/>
      <c r="AE264" s="296"/>
      <c r="AF264" s="297"/>
    </row>
    <row r="265" spans="1:32" ht="13.35" customHeight="1">
      <c r="B265" s="63" t="s">
        <v>118</v>
      </c>
      <c r="C265" s="62" t="s">
        <v>38</v>
      </c>
      <c r="D265" s="29">
        <v>0</v>
      </c>
      <c r="E265" s="30">
        <v>2175</v>
      </c>
      <c r="F265" s="29">
        <v>0</v>
      </c>
      <c r="G265" s="30">
        <v>1800</v>
      </c>
      <c r="H265" s="29">
        <v>0</v>
      </c>
      <c r="I265" s="30">
        <v>1800</v>
      </c>
      <c r="J265" s="29">
        <v>0</v>
      </c>
      <c r="K265" s="30">
        <v>1800</v>
      </c>
      <c r="L265" s="30">
        <f>SUM(J265:K265)</f>
        <v>1800</v>
      </c>
      <c r="M265" s="42" t="s">
        <v>272</v>
      </c>
      <c r="N265" s="42" t="s">
        <v>272</v>
      </c>
      <c r="O265" s="42" t="s">
        <v>272</v>
      </c>
      <c r="P265" s="42" t="s">
        <v>272</v>
      </c>
      <c r="Q265" s="42" t="s">
        <v>272</v>
      </c>
      <c r="W265" s="296"/>
      <c r="X265" s="296"/>
      <c r="Y265" s="296"/>
      <c r="Z265" s="296"/>
      <c r="AA265" s="297"/>
      <c r="AB265" s="296"/>
      <c r="AC265" s="296"/>
      <c r="AD265" s="296"/>
      <c r="AE265" s="296"/>
      <c r="AF265" s="297"/>
    </row>
    <row r="266" spans="1:32" ht="13.35" customHeight="1">
      <c r="A266" s="46" t="s">
        <v>29</v>
      </c>
      <c r="B266" s="80">
        <v>0.45</v>
      </c>
      <c r="C266" s="62" t="s">
        <v>119</v>
      </c>
      <c r="D266" s="202">
        <f t="shared" ref="D266:L266" si="58">SUM(D263:D265)</f>
        <v>0</v>
      </c>
      <c r="E266" s="203">
        <f t="shared" si="58"/>
        <v>18871</v>
      </c>
      <c r="F266" s="202">
        <f t="shared" si="58"/>
        <v>0</v>
      </c>
      <c r="G266" s="203">
        <f t="shared" si="58"/>
        <v>19463</v>
      </c>
      <c r="H266" s="202">
        <f t="shared" si="58"/>
        <v>0</v>
      </c>
      <c r="I266" s="203">
        <f t="shared" si="58"/>
        <v>19463</v>
      </c>
      <c r="J266" s="202">
        <f t="shared" si="58"/>
        <v>0</v>
      </c>
      <c r="K266" s="203">
        <f t="shared" si="58"/>
        <v>23976</v>
      </c>
      <c r="L266" s="203">
        <f t="shared" si="58"/>
        <v>23976</v>
      </c>
    </row>
    <row r="267" spans="1:32">
      <c r="A267" s="46"/>
      <c r="B267" s="80"/>
      <c r="C267" s="62"/>
      <c r="D267" s="15"/>
      <c r="E267" s="15"/>
      <c r="F267" s="15"/>
      <c r="G267" s="15"/>
      <c r="H267" s="15"/>
      <c r="I267" s="15"/>
      <c r="J267" s="15"/>
      <c r="K267" s="15"/>
      <c r="L267" s="15"/>
    </row>
    <row r="268" spans="1:32" ht="13.35" customHeight="1">
      <c r="A268" s="46"/>
      <c r="B268" s="80">
        <v>0.46</v>
      </c>
      <c r="C268" s="62" t="s">
        <v>120</v>
      </c>
      <c r="D268" s="34"/>
      <c r="F268" s="28"/>
      <c r="G268" s="28"/>
      <c r="H268" s="28"/>
      <c r="I268" s="28"/>
      <c r="J268" s="28"/>
      <c r="K268" s="28"/>
      <c r="L268" s="28"/>
    </row>
    <row r="269" spans="1:32" ht="13.35" customHeight="1">
      <c r="A269" s="46"/>
      <c r="B269" s="63" t="s">
        <v>121</v>
      </c>
      <c r="C269" s="62" t="s">
        <v>34</v>
      </c>
      <c r="D269" s="29">
        <v>0</v>
      </c>
      <c r="E269" s="30">
        <v>8941</v>
      </c>
      <c r="F269" s="29">
        <v>0</v>
      </c>
      <c r="G269" s="30">
        <v>9187</v>
      </c>
      <c r="H269" s="29">
        <v>0</v>
      </c>
      <c r="I269" s="30">
        <v>9187</v>
      </c>
      <c r="J269" s="29">
        <v>0</v>
      </c>
      <c r="K269" s="30">
        <v>10390</v>
      </c>
      <c r="L269" s="30">
        <f>SUM(J269:K269)</f>
        <v>10390</v>
      </c>
      <c r="M269" s="42" t="s">
        <v>272</v>
      </c>
      <c r="N269" s="42" t="s">
        <v>272</v>
      </c>
      <c r="O269" s="42" t="s">
        <v>272</v>
      </c>
      <c r="P269" s="42" t="s">
        <v>272</v>
      </c>
      <c r="Q269" s="42" t="s">
        <v>272</v>
      </c>
      <c r="W269" s="296"/>
      <c r="X269" s="296"/>
      <c r="Y269" s="296"/>
      <c r="Z269" s="296"/>
      <c r="AA269" s="297"/>
    </row>
    <row r="270" spans="1:32" ht="13.35" customHeight="1">
      <c r="A270" s="46"/>
      <c r="B270" s="63" t="s">
        <v>122</v>
      </c>
      <c r="C270" s="62" t="s">
        <v>36</v>
      </c>
      <c r="D270" s="22">
        <v>0</v>
      </c>
      <c r="E270" s="23">
        <v>250</v>
      </c>
      <c r="F270" s="22">
        <v>0</v>
      </c>
      <c r="G270" s="23">
        <v>250</v>
      </c>
      <c r="H270" s="22">
        <v>0</v>
      </c>
      <c r="I270" s="23">
        <v>250</v>
      </c>
      <c r="J270" s="22">
        <v>0</v>
      </c>
      <c r="K270" s="23">
        <v>250</v>
      </c>
      <c r="L270" s="23">
        <f>SUM(J270:K270)</f>
        <v>250</v>
      </c>
      <c r="M270" s="42" t="s">
        <v>272</v>
      </c>
      <c r="N270" s="42" t="s">
        <v>272</v>
      </c>
      <c r="O270" s="42" t="s">
        <v>272</v>
      </c>
      <c r="P270" s="42" t="s">
        <v>272</v>
      </c>
      <c r="Q270" s="42" t="s">
        <v>272</v>
      </c>
      <c r="W270" s="296"/>
      <c r="X270" s="296"/>
      <c r="Y270" s="296"/>
      <c r="Z270" s="296"/>
      <c r="AA270" s="297"/>
      <c r="AB270" s="296"/>
      <c r="AC270" s="296"/>
      <c r="AD270" s="296"/>
      <c r="AE270" s="296"/>
      <c r="AF270" s="297"/>
    </row>
    <row r="271" spans="1:32" ht="13.35" customHeight="1">
      <c r="A271" s="46"/>
      <c r="B271" s="63" t="s">
        <v>123</v>
      </c>
      <c r="C271" s="62" t="s">
        <v>38</v>
      </c>
      <c r="D271" s="22">
        <v>0</v>
      </c>
      <c r="E271" s="23">
        <v>2109</v>
      </c>
      <c r="F271" s="22">
        <v>0</v>
      </c>
      <c r="G271" s="23">
        <v>1910</v>
      </c>
      <c r="H271" s="22">
        <v>0</v>
      </c>
      <c r="I271" s="23">
        <v>1910</v>
      </c>
      <c r="J271" s="22">
        <v>0</v>
      </c>
      <c r="K271" s="23">
        <v>1910</v>
      </c>
      <c r="L271" s="23">
        <f>SUM(J271:K271)</f>
        <v>1910</v>
      </c>
      <c r="M271" s="42" t="s">
        <v>272</v>
      </c>
      <c r="N271" s="42" t="s">
        <v>272</v>
      </c>
      <c r="O271" s="42" t="s">
        <v>272</v>
      </c>
      <c r="P271" s="42" t="s">
        <v>272</v>
      </c>
      <c r="Q271" s="42" t="s">
        <v>272</v>
      </c>
      <c r="W271" s="296"/>
      <c r="X271" s="296"/>
      <c r="Y271" s="296"/>
      <c r="Z271" s="296"/>
      <c r="AA271" s="297"/>
      <c r="AB271" s="296"/>
      <c r="AC271" s="296"/>
      <c r="AD271" s="296"/>
      <c r="AE271" s="296"/>
      <c r="AF271" s="297"/>
    </row>
    <row r="272" spans="1:32" ht="13.35" customHeight="1">
      <c r="A272" s="46" t="s">
        <v>29</v>
      </c>
      <c r="B272" s="80">
        <v>0.46</v>
      </c>
      <c r="C272" s="62" t="s">
        <v>120</v>
      </c>
      <c r="D272" s="202">
        <f t="shared" ref="D272:L272" si="59">SUM(D269:D271)</f>
        <v>0</v>
      </c>
      <c r="E272" s="203">
        <f t="shared" si="59"/>
        <v>11300</v>
      </c>
      <c r="F272" s="202">
        <f t="shared" si="59"/>
        <v>0</v>
      </c>
      <c r="G272" s="203">
        <f t="shared" si="59"/>
        <v>11347</v>
      </c>
      <c r="H272" s="202">
        <f t="shared" si="59"/>
        <v>0</v>
      </c>
      <c r="I272" s="203">
        <f t="shared" si="59"/>
        <v>11347</v>
      </c>
      <c r="J272" s="202">
        <f t="shared" si="59"/>
        <v>0</v>
      </c>
      <c r="K272" s="203">
        <f t="shared" si="59"/>
        <v>12550</v>
      </c>
      <c r="L272" s="203">
        <f t="shared" si="59"/>
        <v>12550</v>
      </c>
    </row>
    <row r="273" spans="1:32">
      <c r="A273" s="46"/>
      <c r="B273" s="80"/>
      <c r="C273" s="62"/>
      <c r="D273" s="22"/>
      <c r="E273" s="23"/>
      <c r="F273" s="22"/>
      <c r="G273" s="23"/>
      <c r="H273" s="22"/>
      <c r="I273" s="23"/>
      <c r="J273" s="22"/>
      <c r="K273" s="23"/>
      <c r="L273" s="23"/>
    </row>
    <row r="274" spans="1:32" ht="13.35" customHeight="1">
      <c r="A274" s="46"/>
      <c r="B274" s="80">
        <v>0.47</v>
      </c>
      <c r="C274" s="62" t="s">
        <v>124</v>
      </c>
      <c r="D274" s="10"/>
      <c r="E274" s="10"/>
      <c r="F274" s="10"/>
      <c r="G274" s="10"/>
      <c r="H274" s="10"/>
      <c r="I274" s="10"/>
      <c r="J274" s="10"/>
      <c r="K274" s="10"/>
      <c r="L274" s="10"/>
    </row>
    <row r="275" spans="1:32" ht="13.35" customHeight="1">
      <c r="A275" s="46"/>
      <c r="B275" s="63" t="s">
        <v>125</v>
      </c>
      <c r="C275" s="62" t="s">
        <v>34</v>
      </c>
      <c r="D275" s="22">
        <v>0</v>
      </c>
      <c r="E275" s="23">
        <v>4465</v>
      </c>
      <c r="F275" s="22">
        <v>0</v>
      </c>
      <c r="G275" s="23">
        <v>5540</v>
      </c>
      <c r="H275" s="22">
        <v>0</v>
      </c>
      <c r="I275" s="23">
        <v>5540</v>
      </c>
      <c r="J275" s="22">
        <v>0</v>
      </c>
      <c r="K275" s="23">
        <v>6939</v>
      </c>
      <c r="L275" s="23">
        <f>SUM(J275:K275)</f>
        <v>6939</v>
      </c>
      <c r="M275" s="42" t="s">
        <v>272</v>
      </c>
      <c r="N275" s="42" t="s">
        <v>272</v>
      </c>
      <c r="O275" s="42" t="s">
        <v>272</v>
      </c>
      <c r="P275" s="42" t="s">
        <v>272</v>
      </c>
      <c r="Q275" s="42" t="s">
        <v>272</v>
      </c>
      <c r="W275" s="296"/>
      <c r="X275" s="296"/>
      <c r="Y275" s="296"/>
      <c r="Z275" s="296"/>
      <c r="AA275" s="297"/>
    </row>
    <row r="276" spans="1:32" ht="13.35" customHeight="1">
      <c r="A276" s="46"/>
      <c r="B276" s="63" t="s">
        <v>126</v>
      </c>
      <c r="C276" s="62" t="s">
        <v>36</v>
      </c>
      <c r="D276" s="22">
        <v>0</v>
      </c>
      <c r="E276" s="23">
        <v>90</v>
      </c>
      <c r="F276" s="22">
        <v>0</v>
      </c>
      <c r="G276" s="23">
        <v>90</v>
      </c>
      <c r="H276" s="22">
        <v>0</v>
      </c>
      <c r="I276" s="23">
        <v>90</v>
      </c>
      <c r="J276" s="22">
        <v>0</v>
      </c>
      <c r="K276" s="23">
        <v>90</v>
      </c>
      <c r="L276" s="23">
        <f>SUM(J276:K276)</f>
        <v>90</v>
      </c>
      <c r="M276" s="42" t="s">
        <v>272</v>
      </c>
      <c r="N276" s="42" t="s">
        <v>272</v>
      </c>
      <c r="O276" s="42" t="s">
        <v>272</v>
      </c>
      <c r="P276" s="42" t="s">
        <v>272</v>
      </c>
      <c r="Q276" s="42" t="s">
        <v>272</v>
      </c>
      <c r="W276" s="296"/>
      <c r="X276" s="296"/>
      <c r="Y276" s="296"/>
      <c r="Z276" s="296"/>
      <c r="AA276" s="297"/>
      <c r="AB276" s="296"/>
      <c r="AC276" s="296"/>
      <c r="AD276" s="296"/>
      <c r="AE276" s="296"/>
      <c r="AF276" s="297"/>
    </row>
    <row r="277" spans="1:32" ht="13.35" customHeight="1">
      <c r="A277" s="46"/>
      <c r="B277" s="63" t="s">
        <v>127</v>
      </c>
      <c r="C277" s="62" t="s">
        <v>38</v>
      </c>
      <c r="D277" s="24">
        <v>0</v>
      </c>
      <c r="E277" s="25">
        <v>1092</v>
      </c>
      <c r="F277" s="24">
        <v>0</v>
      </c>
      <c r="G277" s="25">
        <v>1100</v>
      </c>
      <c r="H277" s="24">
        <v>0</v>
      </c>
      <c r="I277" s="25">
        <v>1100</v>
      </c>
      <c r="J277" s="24">
        <v>0</v>
      </c>
      <c r="K277" s="25">
        <v>1100</v>
      </c>
      <c r="L277" s="25">
        <f>SUM(J277:K277)</f>
        <v>1100</v>
      </c>
      <c r="M277" s="42" t="s">
        <v>272</v>
      </c>
      <c r="N277" s="42" t="s">
        <v>272</v>
      </c>
      <c r="O277" s="42" t="s">
        <v>272</v>
      </c>
      <c r="P277" s="42" t="s">
        <v>272</v>
      </c>
      <c r="Q277" s="42" t="s">
        <v>272</v>
      </c>
      <c r="W277" s="296"/>
      <c r="X277" s="296"/>
      <c r="Y277" s="296"/>
      <c r="Z277" s="296"/>
      <c r="AA277" s="297"/>
      <c r="AB277" s="296"/>
      <c r="AC277" s="296"/>
      <c r="AD277" s="296"/>
      <c r="AE277" s="296"/>
      <c r="AF277" s="297"/>
    </row>
    <row r="278" spans="1:32" ht="13.35" customHeight="1">
      <c r="A278" s="46" t="s">
        <v>29</v>
      </c>
      <c r="B278" s="80">
        <v>0.47</v>
      </c>
      <c r="C278" s="62" t="s">
        <v>124</v>
      </c>
      <c r="D278" s="24">
        <f t="shared" ref="D278:L278" si="60">SUM(D275:D277)</f>
        <v>0</v>
      </c>
      <c r="E278" s="25">
        <f t="shared" si="60"/>
        <v>5647</v>
      </c>
      <c r="F278" s="24">
        <f t="shared" si="60"/>
        <v>0</v>
      </c>
      <c r="G278" s="25">
        <f t="shared" si="60"/>
        <v>6730</v>
      </c>
      <c r="H278" s="24">
        <f t="shared" si="60"/>
        <v>0</v>
      </c>
      <c r="I278" s="25">
        <f t="shared" si="60"/>
        <v>6730</v>
      </c>
      <c r="J278" s="24">
        <f t="shared" si="60"/>
        <v>0</v>
      </c>
      <c r="K278" s="25">
        <f t="shared" si="60"/>
        <v>8129</v>
      </c>
      <c r="L278" s="25">
        <f t="shared" si="60"/>
        <v>8129</v>
      </c>
    </row>
    <row r="279" spans="1:32">
      <c r="A279" s="46"/>
      <c r="B279" s="80"/>
      <c r="C279" s="62"/>
      <c r="D279" s="23"/>
      <c r="E279" s="15"/>
      <c r="F279" s="23"/>
      <c r="G279" s="15"/>
      <c r="H279" s="23"/>
      <c r="I279" s="15"/>
      <c r="J279" s="23"/>
      <c r="K279" s="15"/>
      <c r="L279" s="15"/>
    </row>
    <row r="280" spans="1:32" ht="13.35" customHeight="1">
      <c r="A280" s="46"/>
      <c r="B280" s="80">
        <v>0.48</v>
      </c>
      <c r="C280" s="62" t="s">
        <v>128</v>
      </c>
      <c r="D280" s="10"/>
      <c r="E280" s="10"/>
      <c r="F280" s="10"/>
      <c r="G280" s="10"/>
      <c r="H280" s="10"/>
      <c r="I280" s="10"/>
      <c r="J280" s="10"/>
      <c r="K280" s="10"/>
      <c r="L280" s="10"/>
    </row>
    <row r="281" spans="1:32" ht="13.35" customHeight="1">
      <c r="A281" s="46"/>
      <c r="B281" s="63" t="s">
        <v>129</v>
      </c>
      <c r="C281" s="62" t="s">
        <v>34</v>
      </c>
      <c r="D281" s="22">
        <v>0</v>
      </c>
      <c r="E281" s="23">
        <v>11022</v>
      </c>
      <c r="F281" s="22">
        <v>0</v>
      </c>
      <c r="G281" s="23">
        <v>15150</v>
      </c>
      <c r="H281" s="22">
        <v>0</v>
      </c>
      <c r="I281" s="23">
        <v>15150</v>
      </c>
      <c r="J281" s="22">
        <v>0</v>
      </c>
      <c r="K281" s="23">
        <v>15700</v>
      </c>
      <c r="L281" s="23">
        <f>SUM(J281:K281)</f>
        <v>15700</v>
      </c>
      <c r="M281" s="42" t="s">
        <v>272</v>
      </c>
      <c r="N281" s="42" t="s">
        <v>272</v>
      </c>
      <c r="O281" s="42" t="s">
        <v>272</v>
      </c>
      <c r="P281" s="42" t="s">
        <v>272</v>
      </c>
      <c r="Q281" s="42" t="s">
        <v>272</v>
      </c>
      <c r="W281" s="296"/>
      <c r="X281" s="296"/>
      <c r="Y281" s="296"/>
      <c r="Z281" s="296"/>
      <c r="AA281" s="297"/>
    </row>
    <row r="282" spans="1:32" ht="13.35" customHeight="1">
      <c r="A282" s="46"/>
      <c r="B282" s="63" t="s">
        <v>130</v>
      </c>
      <c r="C282" s="62" t="s">
        <v>36</v>
      </c>
      <c r="D282" s="29">
        <v>0</v>
      </c>
      <c r="E282" s="30">
        <v>200</v>
      </c>
      <c r="F282" s="29">
        <v>0</v>
      </c>
      <c r="G282" s="30">
        <v>200</v>
      </c>
      <c r="H282" s="29">
        <v>0</v>
      </c>
      <c r="I282" s="30">
        <v>200</v>
      </c>
      <c r="J282" s="29">
        <v>0</v>
      </c>
      <c r="K282" s="30">
        <v>200</v>
      </c>
      <c r="L282" s="30">
        <f>SUM(J282:K282)</f>
        <v>200</v>
      </c>
      <c r="M282" s="42" t="s">
        <v>272</v>
      </c>
      <c r="N282" s="42" t="s">
        <v>272</v>
      </c>
      <c r="O282" s="42" t="s">
        <v>272</v>
      </c>
      <c r="P282" s="42" t="s">
        <v>272</v>
      </c>
      <c r="Q282" s="42" t="s">
        <v>272</v>
      </c>
      <c r="W282" s="296"/>
      <c r="X282" s="296"/>
      <c r="Y282" s="296"/>
      <c r="Z282" s="296"/>
      <c r="AA282" s="297"/>
      <c r="AB282" s="296"/>
      <c r="AC282" s="296"/>
      <c r="AD282" s="296"/>
      <c r="AE282" s="296"/>
      <c r="AF282" s="297"/>
    </row>
    <row r="283" spans="1:32" ht="13.35" customHeight="1">
      <c r="B283" s="75" t="s">
        <v>131</v>
      </c>
      <c r="C283" s="67" t="s">
        <v>38</v>
      </c>
      <c r="D283" s="29">
        <v>0</v>
      </c>
      <c r="E283" s="30">
        <v>2452</v>
      </c>
      <c r="F283" s="29">
        <v>0</v>
      </c>
      <c r="G283" s="30">
        <v>2100</v>
      </c>
      <c r="H283" s="29">
        <v>0</v>
      </c>
      <c r="I283" s="30">
        <v>2100</v>
      </c>
      <c r="J283" s="29">
        <v>0</v>
      </c>
      <c r="K283" s="30">
        <v>2100</v>
      </c>
      <c r="L283" s="30">
        <f>SUM(J283:K283)</f>
        <v>2100</v>
      </c>
      <c r="M283" s="42" t="s">
        <v>272</v>
      </c>
      <c r="N283" s="42" t="s">
        <v>272</v>
      </c>
      <c r="O283" s="42" t="s">
        <v>272</v>
      </c>
      <c r="P283" s="42" t="s">
        <v>272</v>
      </c>
      <c r="Q283" s="42" t="s">
        <v>272</v>
      </c>
      <c r="W283" s="296"/>
      <c r="X283" s="296"/>
      <c r="Y283" s="296"/>
      <c r="Z283" s="296"/>
      <c r="AA283" s="297"/>
      <c r="AB283" s="296"/>
      <c r="AC283" s="296"/>
      <c r="AD283" s="296"/>
      <c r="AE283" s="296"/>
      <c r="AF283" s="297"/>
    </row>
    <row r="284" spans="1:32" ht="13.35" customHeight="1">
      <c r="A284" s="46" t="s">
        <v>29</v>
      </c>
      <c r="B284" s="80">
        <v>0.48</v>
      </c>
      <c r="C284" s="62" t="s">
        <v>128</v>
      </c>
      <c r="D284" s="202">
        <f t="shared" ref="D284:L284" si="61">SUM(D281:D283)</f>
        <v>0</v>
      </c>
      <c r="E284" s="203">
        <f t="shared" si="61"/>
        <v>13674</v>
      </c>
      <c r="F284" s="202">
        <f t="shared" si="61"/>
        <v>0</v>
      </c>
      <c r="G284" s="203">
        <f t="shared" si="61"/>
        <v>17450</v>
      </c>
      <c r="H284" s="202">
        <f t="shared" si="61"/>
        <v>0</v>
      </c>
      <c r="I284" s="203">
        <f t="shared" si="61"/>
        <v>17450</v>
      </c>
      <c r="J284" s="202">
        <f t="shared" si="61"/>
        <v>0</v>
      </c>
      <c r="K284" s="203">
        <f t="shared" si="61"/>
        <v>18000</v>
      </c>
      <c r="L284" s="203">
        <f t="shared" si="61"/>
        <v>18000</v>
      </c>
    </row>
    <row r="285" spans="1:32" ht="13.35" customHeight="1">
      <c r="A285" s="46" t="s">
        <v>29</v>
      </c>
      <c r="B285" s="78">
        <v>9.6000000000000002E-2</v>
      </c>
      <c r="C285" s="59" t="s">
        <v>115</v>
      </c>
      <c r="D285" s="24">
        <f t="shared" ref="D285:L285" si="62">D284+D278+D272+D266+D260</f>
        <v>0</v>
      </c>
      <c r="E285" s="25">
        <f t="shared" si="62"/>
        <v>74756</v>
      </c>
      <c r="F285" s="24">
        <f t="shared" si="62"/>
        <v>0</v>
      </c>
      <c r="G285" s="25">
        <f t="shared" si="62"/>
        <v>81875</v>
      </c>
      <c r="H285" s="24">
        <f t="shared" si="62"/>
        <v>0</v>
      </c>
      <c r="I285" s="25">
        <f t="shared" si="62"/>
        <v>81875</v>
      </c>
      <c r="J285" s="24">
        <f t="shared" si="62"/>
        <v>0</v>
      </c>
      <c r="K285" s="25">
        <f t="shared" si="62"/>
        <v>92067</v>
      </c>
      <c r="L285" s="25">
        <f t="shared" si="62"/>
        <v>92067</v>
      </c>
    </row>
    <row r="286" spans="1:32" ht="15.95" customHeight="1">
      <c r="A286" s="46"/>
      <c r="B286" s="78"/>
      <c r="C286" s="59"/>
      <c r="D286" s="35"/>
      <c r="E286" s="23"/>
      <c r="F286" s="23"/>
      <c r="G286" s="23"/>
      <c r="H286" s="35"/>
      <c r="I286" s="23"/>
      <c r="J286" s="23"/>
      <c r="K286" s="23"/>
      <c r="L286" s="23"/>
    </row>
    <row r="287" spans="1:32" ht="13.35" customHeight="1">
      <c r="A287" s="46"/>
      <c r="B287" s="81">
        <v>0.8</v>
      </c>
      <c r="C287" s="59" t="s">
        <v>149</v>
      </c>
      <c r="D287" s="35"/>
      <c r="E287" s="23"/>
      <c r="F287" s="23"/>
      <c r="G287" s="23"/>
      <c r="H287" s="35"/>
      <c r="I287" s="23"/>
      <c r="J287" s="23"/>
      <c r="K287" s="23"/>
      <c r="L287" s="23"/>
    </row>
    <row r="288" spans="1:32" ht="25.5">
      <c r="A288" s="46"/>
      <c r="B288" s="61">
        <v>41</v>
      </c>
      <c r="C288" s="62" t="s">
        <v>255</v>
      </c>
      <c r="D288" s="35"/>
      <c r="E288" s="23"/>
      <c r="F288" s="23"/>
      <c r="G288" s="23"/>
      <c r="H288" s="35"/>
      <c r="I288" s="23"/>
      <c r="J288" s="23"/>
      <c r="K288" s="23"/>
      <c r="L288" s="23"/>
    </row>
    <row r="289" spans="1:32" ht="13.35" customHeight="1">
      <c r="A289" s="64"/>
      <c r="B289" s="288" t="s">
        <v>248</v>
      </c>
      <c r="C289" s="65" t="s">
        <v>40</v>
      </c>
      <c r="D289" s="24">
        <v>0</v>
      </c>
      <c r="E289" s="25">
        <v>11750</v>
      </c>
      <c r="F289" s="24">
        <v>0</v>
      </c>
      <c r="G289" s="25">
        <v>13250</v>
      </c>
      <c r="H289" s="24">
        <v>0</v>
      </c>
      <c r="I289" s="25">
        <v>13250</v>
      </c>
      <c r="J289" s="24">
        <v>0</v>
      </c>
      <c r="K289" s="24">
        <v>0</v>
      </c>
      <c r="L289" s="24">
        <f>SUM(J289:K289)</f>
        <v>0</v>
      </c>
      <c r="M289" s="42" t="s">
        <v>272</v>
      </c>
      <c r="N289" s="42" t="s">
        <v>272</v>
      </c>
      <c r="O289" s="42" t="s">
        <v>272</v>
      </c>
      <c r="P289" s="42" t="s">
        <v>272</v>
      </c>
      <c r="Q289" s="42" t="s">
        <v>272</v>
      </c>
      <c r="W289" s="296"/>
      <c r="X289" s="296"/>
      <c r="Y289" s="296"/>
      <c r="Z289" s="296"/>
      <c r="AA289" s="297"/>
    </row>
    <row r="290" spans="1:32" ht="25.5">
      <c r="A290" s="46" t="s">
        <v>29</v>
      </c>
      <c r="B290" s="61">
        <v>41</v>
      </c>
      <c r="C290" s="62" t="s">
        <v>255</v>
      </c>
      <c r="D290" s="24">
        <f t="shared" ref="D290:L290" si="63">D289</f>
        <v>0</v>
      </c>
      <c r="E290" s="25">
        <f t="shared" si="63"/>
        <v>11750</v>
      </c>
      <c r="F290" s="24">
        <f t="shared" si="63"/>
        <v>0</v>
      </c>
      <c r="G290" s="25">
        <f t="shared" si="63"/>
        <v>13250</v>
      </c>
      <c r="H290" s="24">
        <f t="shared" si="63"/>
        <v>0</v>
      </c>
      <c r="I290" s="25">
        <f t="shared" si="63"/>
        <v>13250</v>
      </c>
      <c r="J290" s="24">
        <f t="shared" si="63"/>
        <v>0</v>
      </c>
      <c r="K290" s="24">
        <f t="shared" si="63"/>
        <v>0</v>
      </c>
      <c r="L290" s="24">
        <f t="shared" si="63"/>
        <v>0</v>
      </c>
    </row>
    <row r="291" spans="1:32">
      <c r="A291" s="46"/>
      <c r="B291" s="61"/>
      <c r="C291" s="62"/>
      <c r="D291" s="22"/>
      <c r="E291" s="23"/>
      <c r="F291" s="22"/>
      <c r="G291" s="248"/>
      <c r="H291" s="248"/>
      <c r="I291" s="248"/>
      <c r="J291" s="248"/>
      <c r="K291" s="248"/>
      <c r="L291" s="23"/>
    </row>
    <row r="292" spans="1:32">
      <c r="A292" s="46"/>
      <c r="B292" s="61">
        <v>42</v>
      </c>
      <c r="C292" s="62" t="s">
        <v>280</v>
      </c>
      <c r="D292" s="22"/>
      <c r="E292" s="23"/>
      <c r="F292" s="22"/>
      <c r="G292" s="22"/>
      <c r="H292" s="22"/>
      <c r="I292" s="22"/>
      <c r="J292" s="22"/>
      <c r="K292" s="22"/>
      <c r="L292" s="23"/>
    </row>
    <row r="293" spans="1:32">
      <c r="A293" s="46"/>
      <c r="B293" s="274" t="s">
        <v>281</v>
      </c>
      <c r="C293" s="62" t="s">
        <v>40</v>
      </c>
      <c r="D293" s="22">
        <v>0</v>
      </c>
      <c r="E293" s="23">
        <v>871</v>
      </c>
      <c r="F293" s="22">
        <v>0</v>
      </c>
      <c r="G293" s="23">
        <v>3000</v>
      </c>
      <c r="H293" s="22">
        <v>0</v>
      </c>
      <c r="I293" s="23">
        <v>3000</v>
      </c>
      <c r="J293" s="22">
        <v>0</v>
      </c>
      <c r="K293" s="22">
        <v>0</v>
      </c>
      <c r="L293" s="22">
        <f>SUM(J293:K293)</f>
        <v>0</v>
      </c>
      <c r="M293" s="42" t="s">
        <v>272</v>
      </c>
      <c r="N293" s="42" t="s">
        <v>272</v>
      </c>
      <c r="O293" s="42" t="s">
        <v>272</v>
      </c>
      <c r="P293" s="42" t="s">
        <v>272</v>
      </c>
      <c r="Q293" s="42" t="s">
        <v>272</v>
      </c>
      <c r="W293" s="296"/>
      <c r="X293" s="296"/>
      <c r="Y293" s="298"/>
      <c r="Z293" s="296"/>
      <c r="AA293" s="297"/>
      <c r="AB293" s="296"/>
      <c r="AC293" s="296"/>
      <c r="AD293" s="296"/>
      <c r="AE293" s="296"/>
      <c r="AF293" s="297"/>
    </row>
    <row r="294" spans="1:32">
      <c r="A294" s="46" t="s">
        <v>29</v>
      </c>
      <c r="B294" s="61">
        <v>42</v>
      </c>
      <c r="C294" s="62" t="s">
        <v>280</v>
      </c>
      <c r="D294" s="202">
        <f t="shared" ref="D294:L294" si="64">D293</f>
        <v>0</v>
      </c>
      <c r="E294" s="203">
        <f t="shared" si="64"/>
        <v>871</v>
      </c>
      <c r="F294" s="202">
        <f t="shared" si="64"/>
        <v>0</v>
      </c>
      <c r="G294" s="203">
        <f t="shared" si="64"/>
        <v>3000</v>
      </c>
      <c r="H294" s="202">
        <f t="shared" si="64"/>
        <v>0</v>
      </c>
      <c r="I294" s="203">
        <f t="shared" si="64"/>
        <v>3000</v>
      </c>
      <c r="J294" s="202">
        <f t="shared" si="64"/>
        <v>0</v>
      </c>
      <c r="K294" s="202">
        <f t="shared" si="64"/>
        <v>0</v>
      </c>
      <c r="L294" s="202">
        <f t="shared" si="64"/>
        <v>0</v>
      </c>
    </row>
    <row r="295" spans="1:32">
      <c r="A295" s="46"/>
      <c r="B295" s="61"/>
      <c r="C295" s="62"/>
      <c r="D295" s="22"/>
      <c r="E295" s="22"/>
      <c r="F295" s="22"/>
      <c r="G295" s="248"/>
      <c r="H295" s="248"/>
      <c r="I295" s="248"/>
      <c r="J295" s="248"/>
      <c r="K295" s="248"/>
      <c r="L295" s="23"/>
    </row>
    <row r="296" spans="1:32" ht="13.5" customHeight="1">
      <c r="A296" s="46"/>
      <c r="B296" s="61">
        <v>43</v>
      </c>
      <c r="C296" s="62" t="s">
        <v>273</v>
      </c>
      <c r="D296" s="22"/>
      <c r="E296" s="23"/>
      <c r="F296" s="22"/>
      <c r="G296" s="23"/>
      <c r="H296" s="22"/>
      <c r="I296" s="23"/>
      <c r="J296" s="22"/>
      <c r="K296" s="23"/>
      <c r="L296" s="23"/>
    </row>
    <row r="297" spans="1:32" ht="13.5" customHeight="1">
      <c r="A297" s="46"/>
      <c r="B297" s="61" t="s">
        <v>284</v>
      </c>
      <c r="C297" s="62" t="s">
        <v>282</v>
      </c>
      <c r="D297" s="24">
        <v>0</v>
      </c>
      <c r="E297" s="24">
        <v>0</v>
      </c>
      <c r="F297" s="24">
        <v>0</v>
      </c>
      <c r="G297" s="24">
        <v>0</v>
      </c>
      <c r="H297" s="24">
        <v>0</v>
      </c>
      <c r="I297" s="24">
        <v>0</v>
      </c>
      <c r="J297" s="24">
        <v>0</v>
      </c>
      <c r="K297" s="24">
        <v>0</v>
      </c>
      <c r="L297" s="24">
        <f>SUM(J297:K297)</f>
        <v>0</v>
      </c>
      <c r="M297" s="42" t="s">
        <v>259</v>
      </c>
      <c r="N297" s="42" t="s">
        <v>274</v>
      </c>
      <c r="O297" s="42" t="s">
        <v>283</v>
      </c>
      <c r="P297" s="42">
        <v>100</v>
      </c>
      <c r="Q297" s="42">
        <v>1030000023</v>
      </c>
    </row>
    <row r="298" spans="1:32" ht="13.5" customHeight="1">
      <c r="A298" s="46" t="s">
        <v>29</v>
      </c>
      <c r="B298" s="61">
        <v>43</v>
      </c>
      <c r="C298" s="62" t="s">
        <v>273</v>
      </c>
      <c r="D298" s="202">
        <f t="shared" ref="D298:L298" si="65">D297</f>
        <v>0</v>
      </c>
      <c r="E298" s="202">
        <f t="shared" si="65"/>
        <v>0</v>
      </c>
      <c r="F298" s="202">
        <f t="shared" si="65"/>
        <v>0</v>
      </c>
      <c r="G298" s="202">
        <f t="shared" si="65"/>
        <v>0</v>
      </c>
      <c r="H298" s="202">
        <f t="shared" si="65"/>
        <v>0</v>
      </c>
      <c r="I298" s="202">
        <f t="shared" si="65"/>
        <v>0</v>
      </c>
      <c r="J298" s="202">
        <f t="shared" si="65"/>
        <v>0</v>
      </c>
      <c r="K298" s="202">
        <f t="shared" si="65"/>
        <v>0</v>
      </c>
      <c r="L298" s="202">
        <f t="shared" si="65"/>
        <v>0</v>
      </c>
    </row>
    <row r="299" spans="1:32">
      <c r="A299" s="46"/>
      <c r="B299" s="61"/>
      <c r="C299" s="62"/>
      <c r="D299" s="32"/>
      <c r="E299" s="32"/>
      <c r="F299" s="249"/>
      <c r="G299" s="249"/>
      <c r="H299" s="249"/>
      <c r="I299" s="249"/>
      <c r="J299" s="249"/>
      <c r="K299" s="249"/>
      <c r="L299" s="33"/>
    </row>
    <row r="300" spans="1:32" ht="12.95" customHeight="1">
      <c r="A300" s="46"/>
      <c r="B300" s="61">
        <v>62</v>
      </c>
      <c r="C300" s="62" t="s">
        <v>304</v>
      </c>
      <c r="D300" s="22"/>
      <c r="E300" s="22"/>
      <c r="F300" s="248"/>
      <c r="G300" s="248"/>
      <c r="H300" s="248"/>
      <c r="I300" s="248"/>
      <c r="J300" s="248"/>
      <c r="K300" s="248"/>
      <c r="L300" s="23"/>
    </row>
    <row r="301" spans="1:32" ht="13.5" customHeight="1">
      <c r="A301" s="46"/>
      <c r="B301" s="61">
        <v>43</v>
      </c>
      <c r="C301" s="62" t="s">
        <v>289</v>
      </c>
      <c r="D301" s="22"/>
      <c r="E301" s="22"/>
      <c r="F301" s="248"/>
      <c r="G301" s="248"/>
      <c r="H301" s="248"/>
      <c r="I301" s="248"/>
      <c r="J301" s="248"/>
      <c r="K301" s="248"/>
      <c r="L301" s="23"/>
    </row>
    <row r="302" spans="1:32" ht="13.5" customHeight="1">
      <c r="A302" s="46"/>
      <c r="B302" s="61" t="s">
        <v>292</v>
      </c>
      <c r="C302" s="62" t="s">
        <v>282</v>
      </c>
      <c r="D302" s="22">
        <v>0</v>
      </c>
      <c r="E302" s="22">
        <v>0</v>
      </c>
      <c r="F302" s="23">
        <v>20000</v>
      </c>
      <c r="G302" s="22">
        <v>0</v>
      </c>
      <c r="H302" s="23">
        <v>20000</v>
      </c>
      <c r="I302" s="22">
        <v>0</v>
      </c>
      <c r="J302" s="23">
        <v>10840</v>
      </c>
      <c r="K302" s="22">
        <v>0</v>
      </c>
      <c r="L302" s="23">
        <f>SUM(J302:K302)</f>
        <v>10840</v>
      </c>
      <c r="M302" s="42" t="s">
        <v>259</v>
      </c>
      <c r="N302" s="265" t="s">
        <v>293</v>
      </c>
      <c r="O302" s="247" t="s">
        <v>282</v>
      </c>
      <c r="P302" s="42">
        <v>100</v>
      </c>
      <c r="Q302" s="42">
        <v>1030027022</v>
      </c>
    </row>
    <row r="303" spans="1:32" ht="13.5" customHeight="1">
      <c r="A303" s="46"/>
      <c r="B303" s="61">
        <v>43</v>
      </c>
      <c r="C303" s="62" t="s">
        <v>289</v>
      </c>
      <c r="D303" s="202">
        <f t="shared" ref="D303:L303" si="66">D302</f>
        <v>0</v>
      </c>
      <c r="E303" s="202">
        <f t="shared" si="66"/>
        <v>0</v>
      </c>
      <c r="F303" s="266">
        <f t="shared" si="66"/>
        <v>20000</v>
      </c>
      <c r="G303" s="202">
        <f t="shared" si="66"/>
        <v>0</v>
      </c>
      <c r="H303" s="266">
        <f t="shared" si="66"/>
        <v>20000</v>
      </c>
      <c r="I303" s="202">
        <f t="shared" si="66"/>
        <v>0</v>
      </c>
      <c r="J303" s="203">
        <f t="shared" si="66"/>
        <v>10840</v>
      </c>
      <c r="K303" s="202">
        <f t="shared" si="66"/>
        <v>0</v>
      </c>
      <c r="L303" s="203">
        <f t="shared" si="66"/>
        <v>10840</v>
      </c>
      <c r="N303" s="265"/>
      <c r="O303" s="247"/>
    </row>
    <row r="304" spans="1:32" ht="25.5">
      <c r="A304" s="46" t="s">
        <v>29</v>
      </c>
      <c r="B304" s="61">
        <v>62</v>
      </c>
      <c r="C304" s="62" t="s">
        <v>290</v>
      </c>
      <c r="D304" s="202">
        <f t="shared" ref="D304:L304" si="67">D303</f>
        <v>0</v>
      </c>
      <c r="E304" s="202">
        <f t="shared" si="67"/>
        <v>0</v>
      </c>
      <c r="F304" s="203">
        <f t="shared" si="67"/>
        <v>20000</v>
      </c>
      <c r="G304" s="202">
        <f t="shared" si="67"/>
        <v>0</v>
      </c>
      <c r="H304" s="203">
        <f t="shared" si="67"/>
        <v>20000</v>
      </c>
      <c r="I304" s="202">
        <f t="shared" si="67"/>
        <v>0</v>
      </c>
      <c r="J304" s="203">
        <f t="shared" si="67"/>
        <v>10840</v>
      </c>
      <c r="K304" s="202">
        <f t="shared" si="67"/>
        <v>0</v>
      </c>
      <c r="L304" s="203">
        <f t="shared" si="67"/>
        <v>10840</v>
      </c>
      <c r="N304" s="265"/>
      <c r="O304" s="247"/>
    </row>
    <row r="305" spans="1:27" ht="13.35" customHeight="1">
      <c r="A305" s="46" t="s">
        <v>29</v>
      </c>
      <c r="B305" s="81">
        <v>0.8</v>
      </c>
      <c r="C305" s="59" t="s">
        <v>149</v>
      </c>
      <c r="D305" s="202">
        <f t="shared" ref="D305:L305" si="68">D289+D294+D298+D302</f>
        <v>0</v>
      </c>
      <c r="E305" s="203">
        <f t="shared" si="68"/>
        <v>12621</v>
      </c>
      <c r="F305" s="203">
        <f t="shared" si="68"/>
        <v>20000</v>
      </c>
      <c r="G305" s="203">
        <f t="shared" si="68"/>
        <v>16250</v>
      </c>
      <c r="H305" s="203">
        <f t="shared" si="68"/>
        <v>20000</v>
      </c>
      <c r="I305" s="203">
        <f t="shared" si="68"/>
        <v>16250</v>
      </c>
      <c r="J305" s="203">
        <f t="shared" si="68"/>
        <v>10840</v>
      </c>
      <c r="K305" s="202">
        <f t="shared" si="68"/>
        <v>0</v>
      </c>
      <c r="L305" s="203">
        <f t="shared" si="68"/>
        <v>10840</v>
      </c>
    </row>
    <row r="306" spans="1:27" ht="25.5">
      <c r="A306" s="46" t="s">
        <v>29</v>
      </c>
      <c r="B306" s="58">
        <v>2054</v>
      </c>
      <c r="C306" s="59" t="s">
        <v>298</v>
      </c>
      <c r="D306" s="202">
        <f t="shared" ref="D306:L306" si="69">D285+D253+D305</f>
        <v>0</v>
      </c>
      <c r="E306" s="203">
        <f t="shared" si="69"/>
        <v>130628</v>
      </c>
      <c r="F306" s="203">
        <f t="shared" si="69"/>
        <v>20000</v>
      </c>
      <c r="G306" s="203">
        <f t="shared" si="69"/>
        <v>154454</v>
      </c>
      <c r="H306" s="203">
        <f t="shared" si="69"/>
        <v>20000</v>
      </c>
      <c r="I306" s="203">
        <f t="shared" si="69"/>
        <v>154454</v>
      </c>
      <c r="J306" s="203">
        <f t="shared" si="69"/>
        <v>10840</v>
      </c>
      <c r="K306" s="203">
        <f t="shared" si="69"/>
        <v>152625</v>
      </c>
      <c r="L306" s="203">
        <f t="shared" si="69"/>
        <v>163465</v>
      </c>
    </row>
    <row r="307" spans="1:27">
      <c r="A307" s="46"/>
      <c r="B307" s="58"/>
      <c r="C307" s="59"/>
      <c r="D307" s="22"/>
      <c r="E307" s="23"/>
      <c r="F307" s="22"/>
      <c r="G307" s="23"/>
      <c r="H307" s="22"/>
      <c r="I307" s="23"/>
      <c r="J307" s="22"/>
      <c r="K307" s="23"/>
      <c r="L307" s="23"/>
    </row>
    <row r="308" spans="1:27" ht="25.5">
      <c r="A308" s="46" t="s">
        <v>31</v>
      </c>
      <c r="B308" s="74">
        <v>2071</v>
      </c>
      <c r="C308" s="73" t="s">
        <v>230</v>
      </c>
      <c r="D308" s="28"/>
      <c r="E308" s="28"/>
      <c r="F308" s="28"/>
      <c r="G308" s="28"/>
      <c r="H308" s="28"/>
      <c r="I308" s="28"/>
      <c r="J308" s="28"/>
      <c r="K308" s="28"/>
      <c r="L308" s="28"/>
    </row>
    <row r="309" spans="1:27" ht="13.35" customHeight="1">
      <c r="B309" s="70">
        <v>1</v>
      </c>
      <c r="C309" s="67" t="s">
        <v>141</v>
      </c>
      <c r="D309" s="28"/>
      <c r="E309" s="28"/>
      <c r="F309" s="28"/>
      <c r="G309" s="28"/>
      <c r="H309" s="28"/>
      <c r="I309" s="28"/>
      <c r="J309" s="28"/>
      <c r="K309" s="28"/>
      <c r="L309" s="28"/>
    </row>
    <row r="310" spans="1:27" ht="25.5">
      <c r="B310" s="82">
        <v>1.101</v>
      </c>
      <c r="C310" s="73" t="s">
        <v>285</v>
      </c>
      <c r="D310" s="28"/>
      <c r="E310" s="28"/>
      <c r="F310" s="28"/>
      <c r="G310" s="28"/>
      <c r="H310" s="28"/>
      <c r="I310" s="28"/>
      <c r="J310" s="28"/>
      <c r="K310" s="28"/>
      <c r="L310" s="28"/>
    </row>
    <row r="311" spans="1:27" ht="25.5" customHeight="1">
      <c r="A311" s="46"/>
      <c r="B311" s="63" t="s">
        <v>51</v>
      </c>
      <c r="C311" s="62" t="s">
        <v>208</v>
      </c>
      <c r="D311" s="24">
        <v>0</v>
      </c>
      <c r="E311" s="25">
        <v>925088</v>
      </c>
      <c r="F311" s="24">
        <v>0</v>
      </c>
      <c r="G311" s="275">
        <v>1180000</v>
      </c>
      <c r="H311" s="24">
        <v>0</v>
      </c>
      <c r="I311" s="25">
        <v>1180000</v>
      </c>
      <c r="J311" s="24">
        <v>0</v>
      </c>
      <c r="K311" s="275">
        <f>1600000</f>
        <v>1600000</v>
      </c>
      <c r="L311" s="25">
        <f>SUM(J311:K311)</f>
        <v>1600000</v>
      </c>
      <c r="M311" s="42" t="s">
        <v>272</v>
      </c>
      <c r="N311" s="42" t="s">
        <v>272</v>
      </c>
      <c r="O311" s="42" t="s">
        <v>272</v>
      </c>
      <c r="P311" s="42" t="s">
        <v>272</v>
      </c>
      <c r="Q311" s="42" t="s">
        <v>272</v>
      </c>
      <c r="W311" s="296"/>
      <c r="X311" s="296"/>
      <c r="Y311" s="296"/>
      <c r="Z311" s="296"/>
      <c r="AA311" s="297"/>
    </row>
    <row r="312" spans="1:27" ht="25.5">
      <c r="A312" s="46" t="s">
        <v>29</v>
      </c>
      <c r="B312" s="83">
        <v>1.101</v>
      </c>
      <c r="C312" s="59" t="s">
        <v>285</v>
      </c>
      <c r="D312" s="24">
        <f t="shared" ref="D312:L312" si="70">D311</f>
        <v>0</v>
      </c>
      <c r="E312" s="25">
        <f t="shared" si="70"/>
        <v>925088</v>
      </c>
      <c r="F312" s="24">
        <f t="shared" si="70"/>
        <v>0</v>
      </c>
      <c r="G312" s="25">
        <f t="shared" si="70"/>
        <v>1180000</v>
      </c>
      <c r="H312" s="24">
        <f t="shared" si="70"/>
        <v>0</v>
      </c>
      <c r="I312" s="25">
        <f t="shared" si="70"/>
        <v>1180000</v>
      </c>
      <c r="J312" s="24">
        <f t="shared" si="70"/>
        <v>0</v>
      </c>
      <c r="K312" s="25">
        <f t="shared" si="70"/>
        <v>1600000</v>
      </c>
      <c r="L312" s="25">
        <f t="shared" si="70"/>
        <v>1600000</v>
      </c>
    </row>
    <row r="313" spans="1:27">
      <c r="A313" s="46"/>
      <c r="B313" s="63"/>
      <c r="C313" s="62"/>
      <c r="D313" s="15"/>
      <c r="E313" s="15"/>
      <c r="F313" s="15"/>
      <c r="G313" s="15"/>
      <c r="H313" s="15"/>
      <c r="I313" s="15"/>
      <c r="J313" s="15"/>
      <c r="K313" s="15"/>
      <c r="L313" s="15"/>
    </row>
    <row r="314" spans="1:27">
      <c r="A314" s="46"/>
      <c r="B314" s="83">
        <v>1.1020000000000001</v>
      </c>
      <c r="C314" s="59" t="s">
        <v>132</v>
      </c>
      <c r="D314" s="15"/>
      <c r="E314" s="15"/>
      <c r="F314" s="15"/>
      <c r="G314" s="15"/>
      <c r="H314" s="15"/>
      <c r="I314" s="15"/>
      <c r="J314" s="15"/>
      <c r="K314" s="15"/>
      <c r="L314" s="15"/>
    </row>
    <row r="315" spans="1:27">
      <c r="A315" s="64"/>
      <c r="B315" s="269" t="s">
        <v>133</v>
      </c>
      <c r="C315" s="65" t="s">
        <v>134</v>
      </c>
      <c r="D315" s="24">
        <v>0</v>
      </c>
      <c r="E315" s="25">
        <v>281006</v>
      </c>
      <c r="F315" s="24">
        <v>0</v>
      </c>
      <c r="G315" s="275">
        <v>400000</v>
      </c>
      <c r="H315" s="24">
        <v>0</v>
      </c>
      <c r="I315" s="25">
        <v>400000</v>
      </c>
      <c r="J315" s="24">
        <v>0</v>
      </c>
      <c r="K315" s="275">
        <f>500000-20000</f>
        <v>480000</v>
      </c>
      <c r="L315" s="25">
        <f>SUM(J315:K315)</f>
        <v>480000</v>
      </c>
      <c r="M315" s="42" t="s">
        <v>272</v>
      </c>
      <c r="N315" s="42" t="s">
        <v>272</v>
      </c>
      <c r="O315" s="42" t="s">
        <v>272</v>
      </c>
      <c r="P315" s="42" t="s">
        <v>272</v>
      </c>
      <c r="Q315" s="42" t="s">
        <v>272</v>
      </c>
      <c r="W315" s="296"/>
      <c r="X315" s="296"/>
      <c r="Y315" s="296"/>
      <c r="Z315" s="296"/>
      <c r="AA315" s="297"/>
    </row>
    <row r="316" spans="1:27">
      <c r="A316" s="46" t="s">
        <v>29</v>
      </c>
      <c r="B316" s="83">
        <v>1.1020000000000001</v>
      </c>
      <c r="C316" s="59" t="s">
        <v>132</v>
      </c>
      <c r="D316" s="24">
        <f t="shared" ref="D316:L316" si="71">D315</f>
        <v>0</v>
      </c>
      <c r="E316" s="25">
        <f t="shared" si="71"/>
        <v>281006</v>
      </c>
      <c r="F316" s="24">
        <f t="shared" si="71"/>
        <v>0</v>
      </c>
      <c r="G316" s="25">
        <f t="shared" si="71"/>
        <v>400000</v>
      </c>
      <c r="H316" s="24">
        <f t="shared" si="71"/>
        <v>0</v>
      </c>
      <c r="I316" s="25">
        <f t="shared" si="71"/>
        <v>400000</v>
      </c>
      <c r="J316" s="24">
        <f t="shared" si="71"/>
        <v>0</v>
      </c>
      <c r="K316" s="25">
        <f t="shared" si="71"/>
        <v>480000</v>
      </c>
      <c r="L316" s="25">
        <f t="shared" si="71"/>
        <v>480000</v>
      </c>
    </row>
    <row r="317" spans="1:27">
      <c r="A317" s="46"/>
      <c r="B317" s="83"/>
      <c r="C317" s="59"/>
      <c r="D317" s="27"/>
      <c r="E317" s="15"/>
      <c r="F317" s="27"/>
      <c r="G317" s="15"/>
      <c r="H317" s="27"/>
      <c r="I317" s="15"/>
      <c r="J317" s="27"/>
      <c r="K317" s="15"/>
      <c r="L317" s="15"/>
    </row>
    <row r="318" spans="1:27">
      <c r="A318" s="46"/>
      <c r="B318" s="83">
        <v>1.1040000000000001</v>
      </c>
      <c r="C318" s="59" t="s">
        <v>135</v>
      </c>
      <c r="D318" s="27"/>
      <c r="E318" s="15"/>
      <c r="F318" s="15"/>
      <c r="G318" s="15"/>
      <c r="H318" s="15"/>
      <c r="I318" s="15"/>
      <c r="J318" s="15"/>
      <c r="K318" s="15"/>
      <c r="L318" s="15"/>
    </row>
    <row r="319" spans="1:27">
      <c r="A319" s="46"/>
      <c r="B319" s="61">
        <v>60</v>
      </c>
      <c r="C319" s="62" t="s">
        <v>136</v>
      </c>
      <c r="D319" s="15"/>
      <c r="E319" s="15"/>
      <c r="F319" s="15"/>
      <c r="G319" s="15"/>
      <c r="H319" s="15"/>
      <c r="I319" s="15"/>
      <c r="J319" s="15"/>
      <c r="K319" s="15"/>
      <c r="L319" s="15"/>
    </row>
    <row r="320" spans="1:27">
      <c r="A320" s="46"/>
      <c r="B320" s="63" t="s">
        <v>137</v>
      </c>
      <c r="C320" s="62" t="s">
        <v>134</v>
      </c>
      <c r="D320" s="22">
        <v>0</v>
      </c>
      <c r="E320" s="23">
        <v>511308</v>
      </c>
      <c r="F320" s="22">
        <v>0</v>
      </c>
      <c r="G320" s="276">
        <v>550000</v>
      </c>
      <c r="H320" s="22">
        <v>0</v>
      </c>
      <c r="I320" s="23">
        <v>550000</v>
      </c>
      <c r="J320" s="22">
        <v>0</v>
      </c>
      <c r="K320" s="276">
        <f>700000-20000</f>
        <v>680000</v>
      </c>
      <c r="L320" s="23">
        <f>SUM(J320:K320)</f>
        <v>680000</v>
      </c>
      <c r="M320" s="42" t="s">
        <v>272</v>
      </c>
      <c r="N320" s="42" t="s">
        <v>272</v>
      </c>
      <c r="O320" s="42" t="s">
        <v>272</v>
      </c>
      <c r="P320" s="42" t="s">
        <v>272</v>
      </c>
      <c r="Q320" s="42" t="s">
        <v>272</v>
      </c>
      <c r="W320" s="296"/>
      <c r="X320" s="296"/>
      <c r="Y320" s="296"/>
      <c r="Z320" s="296"/>
      <c r="AA320" s="297"/>
    </row>
    <row r="321" spans="1:27" ht="14.1" customHeight="1">
      <c r="A321" s="46" t="s">
        <v>29</v>
      </c>
      <c r="B321" s="83">
        <v>1.1040000000000001</v>
      </c>
      <c r="C321" s="59" t="s">
        <v>135</v>
      </c>
      <c r="D321" s="24">
        <f t="shared" ref="D321:J321" si="72">D320</f>
        <v>0</v>
      </c>
      <c r="E321" s="25">
        <f t="shared" si="72"/>
        <v>511308</v>
      </c>
      <c r="F321" s="24">
        <f t="shared" si="72"/>
        <v>0</v>
      </c>
      <c r="G321" s="25">
        <f t="shared" si="72"/>
        <v>550000</v>
      </c>
      <c r="H321" s="24">
        <f t="shared" si="72"/>
        <v>0</v>
      </c>
      <c r="I321" s="25">
        <f t="shared" si="72"/>
        <v>550000</v>
      </c>
      <c r="J321" s="24">
        <f t="shared" si="72"/>
        <v>0</v>
      </c>
      <c r="K321" s="25">
        <f>K320</f>
        <v>680000</v>
      </c>
      <c r="L321" s="25">
        <f>L320</f>
        <v>680000</v>
      </c>
    </row>
    <row r="322" spans="1:27">
      <c r="A322" s="46"/>
      <c r="B322" s="63"/>
      <c r="C322" s="62"/>
      <c r="D322" s="34"/>
      <c r="F322" s="31"/>
      <c r="G322" s="31"/>
      <c r="H322" s="31"/>
      <c r="I322" s="31"/>
      <c r="J322" s="31"/>
      <c r="K322" s="31"/>
      <c r="L322" s="31"/>
    </row>
    <row r="323" spans="1:27" ht="14.1" customHeight="1">
      <c r="A323" s="46"/>
      <c r="B323" s="83">
        <v>1.105</v>
      </c>
      <c r="C323" s="59" t="s">
        <v>138</v>
      </c>
      <c r="D323" s="15"/>
      <c r="E323" s="15"/>
      <c r="F323" s="15"/>
      <c r="G323" s="15"/>
      <c r="H323" s="15"/>
      <c r="I323" s="15"/>
      <c r="J323" s="15"/>
      <c r="K323" s="15"/>
      <c r="L323" s="15"/>
    </row>
    <row r="324" spans="1:27" ht="14.1" customHeight="1">
      <c r="A324" s="46"/>
      <c r="B324" s="63" t="s">
        <v>133</v>
      </c>
      <c r="C324" s="62" t="s">
        <v>134</v>
      </c>
      <c r="D324" s="22">
        <v>0</v>
      </c>
      <c r="E324" s="23">
        <v>395204</v>
      </c>
      <c r="F324" s="22">
        <v>0</v>
      </c>
      <c r="G324" s="23">
        <v>520000</v>
      </c>
      <c r="H324" s="22">
        <v>0</v>
      </c>
      <c r="I324" s="23">
        <v>520000</v>
      </c>
      <c r="J324" s="22">
        <v>0</v>
      </c>
      <c r="K324" s="23">
        <v>600000</v>
      </c>
      <c r="L324" s="23">
        <f>SUM(J324:K324)</f>
        <v>600000</v>
      </c>
      <c r="M324" s="42" t="s">
        <v>272</v>
      </c>
      <c r="N324" s="42" t="s">
        <v>272</v>
      </c>
      <c r="O324" s="42" t="s">
        <v>272</v>
      </c>
      <c r="P324" s="42" t="s">
        <v>272</v>
      </c>
      <c r="Q324" s="42" t="s">
        <v>272</v>
      </c>
      <c r="W324" s="296"/>
      <c r="X324" s="296"/>
      <c r="Y324" s="296"/>
      <c r="Z324" s="296"/>
      <c r="AA324" s="297"/>
    </row>
    <row r="325" spans="1:27" ht="14.1" customHeight="1">
      <c r="A325" s="46" t="s">
        <v>29</v>
      </c>
      <c r="B325" s="83">
        <v>1.105</v>
      </c>
      <c r="C325" s="59" t="s">
        <v>138</v>
      </c>
      <c r="D325" s="202">
        <f t="shared" ref="D325:L325" si="73">D324</f>
        <v>0</v>
      </c>
      <c r="E325" s="203">
        <f t="shared" si="73"/>
        <v>395204</v>
      </c>
      <c r="F325" s="202">
        <f t="shared" si="73"/>
        <v>0</v>
      </c>
      <c r="G325" s="203">
        <f t="shared" si="73"/>
        <v>520000</v>
      </c>
      <c r="H325" s="202">
        <f t="shared" si="73"/>
        <v>0</v>
      </c>
      <c r="I325" s="203">
        <f t="shared" si="73"/>
        <v>520000</v>
      </c>
      <c r="J325" s="202">
        <f t="shared" si="73"/>
        <v>0</v>
      </c>
      <c r="K325" s="203">
        <f t="shared" si="73"/>
        <v>600000</v>
      </c>
      <c r="L325" s="203">
        <f t="shared" si="73"/>
        <v>600000</v>
      </c>
    </row>
    <row r="326" spans="1:27">
      <c r="A326" s="46"/>
      <c r="B326" s="63"/>
      <c r="C326" s="62"/>
      <c r="D326" s="31"/>
      <c r="E326" s="31"/>
      <c r="F326" s="31"/>
      <c r="G326" s="31"/>
      <c r="H326" s="31"/>
      <c r="I326" s="31"/>
      <c r="J326" s="31"/>
      <c r="K326" s="31"/>
      <c r="L326" s="31"/>
    </row>
    <row r="327" spans="1:27" ht="14.1" customHeight="1">
      <c r="A327" s="46"/>
      <c r="B327" s="83">
        <v>1.115</v>
      </c>
      <c r="C327" s="59" t="s">
        <v>139</v>
      </c>
      <c r="D327" s="31"/>
      <c r="E327" s="31"/>
      <c r="F327" s="31"/>
      <c r="G327" s="31"/>
      <c r="H327" s="31"/>
      <c r="I327" s="31"/>
      <c r="J327" s="31"/>
      <c r="K327" s="31"/>
      <c r="L327" s="31"/>
    </row>
    <row r="328" spans="1:27" ht="14.1" customHeight="1">
      <c r="A328" s="46"/>
      <c r="B328" s="63" t="s">
        <v>140</v>
      </c>
      <c r="C328" s="62" t="s">
        <v>224</v>
      </c>
      <c r="D328" s="29">
        <v>0</v>
      </c>
      <c r="E328" s="30">
        <v>329040</v>
      </c>
      <c r="F328" s="29">
        <v>0</v>
      </c>
      <c r="G328" s="277">
        <v>450000</v>
      </c>
      <c r="H328" s="29">
        <v>0</v>
      </c>
      <c r="I328" s="30">
        <v>450000</v>
      </c>
      <c r="J328" s="29">
        <v>0</v>
      </c>
      <c r="K328" s="277">
        <f>600000-20000</f>
        <v>580000</v>
      </c>
      <c r="L328" s="30">
        <f>SUM(J328:K328)</f>
        <v>580000</v>
      </c>
      <c r="M328" s="42" t="s">
        <v>272</v>
      </c>
      <c r="N328" s="42" t="s">
        <v>272</v>
      </c>
      <c r="O328" s="42" t="s">
        <v>272</v>
      </c>
      <c r="P328" s="42" t="s">
        <v>272</v>
      </c>
      <c r="Q328" s="42" t="s">
        <v>272</v>
      </c>
      <c r="W328" s="296"/>
      <c r="X328" s="296"/>
      <c r="Y328" s="296"/>
      <c r="Z328" s="296"/>
      <c r="AA328" s="297"/>
    </row>
    <row r="329" spans="1:27" ht="14.1" customHeight="1">
      <c r="A329" s="46" t="s">
        <v>29</v>
      </c>
      <c r="B329" s="83">
        <v>1.115</v>
      </c>
      <c r="C329" s="59" t="s">
        <v>139</v>
      </c>
      <c r="D329" s="202">
        <f t="shared" ref="D329:L329" si="74">D328</f>
        <v>0</v>
      </c>
      <c r="E329" s="203">
        <f t="shared" si="74"/>
        <v>329040</v>
      </c>
      <c r="F329" s="202">
        <f t="shared" si="74"/>
        <v>0</v>
      </c>
      <c r="G329" s="203">
        <f t="shared" si="74"/>
        <v>450000</v>
      </c>
      <c r="H329" s="202">
        <f t="shared" si="74"/>
        <v>0</v>
      </c>
      <c r="I329" s="203">
        <f t="shared" si="74"/>
        <v>450000</v>
      </c>
      <c r="J329" s="202">
        <f t="shared" si="74"/>
        <v>0</v>
      </c>
      <c r="K329" s="203">
        <f t="shared" si="74"/>
        <v>580000</v>
      </c>
      <c r="L329" s="203">
        <f t="shared" si="74"/>
        <v>580000</v>
      </c>
    </row>
    <row r="330" spans="1:27" ht="14.1" customHeight="1">
      <c r="B330" s="83"/>
      <c r="C330" s="59"/>
      <c r="D330" s="34"/>
      <c r="F330" s="26"/>
      <c r="G330" s="26"/>
      <c r="H330" s="26"/>
      <c r="I330" s="26"/>
      <c r="J330" s="26"/>
      <c r="K330" s="26"/>
      <c r="L330" s="26"/>
    </row>
    <row r="331" spans="1:27" ht="25.5">
      <c r="B331" s="83">
        <v>1.117</v>
      </c>
      <c r="C331" s="59" t="s">
        <v>194</v>
      </c>
      <c r="D331" s="15"/>
      <c r="E331" s="15"/>
      <c r="F331" s="15"/>
      <c r="G331" s="15"/>
      <c r="H331" s="15"/>
      <c r="I331" s="15"/>
      <c r="J331" s="15"/>
      <c r="K331" s="15"/>
      <c r="L331" s="15"/>
    </row>
    <row r="332" spans="1:27" ht="25.5">
      <c r="A332" s="46"/>
      <c r="B332" s="63" t="s">
        <v>195</v>
      </c>
      <c r="C332" s="62" t="s">
        <v>196</v>
      </c>
      <c r="D332" s="24">
        <v>0</v>
      </c>
      <c r="E332" s="25">
        <v>146088</v>
      </c>
      <c r="F332" s="24">
        <v>0</v>
      </c>
      <c r="G332" s="25">
        <v>185000</v>
      </c>
      <c r="H332" s="24">
        <v>0</v>
      </c>
      <c r="I332" s="25">
        <v>185000</v>
      </c>
      <c r="J332" s="24">
        <v>0</v>
      </c>
      <c r="K332" s="25">
        <v>211000</v>
      </c>
      <c r="L332" s="25">
        <f>SUM(J332:K332)</f>
        <v>211000</v>
      </c>
      <c r="M332" s="42" t="s">
        <v>272</v>
      </c>
      <c r="N332" s="42" t="s">
        <v>272</v>
      </c>
      <c r="O332" s="42" t="s">
        <v>272</v>
      </c>
      <c r="P332" s="42" t="s">
        <v>272</v>
      </c>
      <c r="Q332" s="42" t="s">
        <v>272</v>
      </c>
      <c r="W332" s="296"/>
      <c r="X332" s="296"/>
      <c r="Y332" s="296"/>
      <c r="Z332" s="296"/>
      <c r="AA332" s="297"/>
    </row>
    <row r="333" spans="1:27" ht="25.5">
      <c r="A333" s="46" t="s">
        <v>29</v>
      </c>
      <c r="B333" s="83">
        <v>1.117</v>
      </c>
      <c r="C333" s="59" t="s">
        <v>194</v>
      </c>
      <c r="D333" s="24">
        <f t="shared" ref="D333:L333" si="75">D332</f>
        <v>0</v>
      </c>
      <c r="E333" s="25">
        <f t="shared" si="75"/>
        <v>146088</v>
      </c>
      <c r="F333" s="24">
        <f t="shared" si="75"/>
        <v>0</v>
      </c>
      <c r="G333" s="25">
        <f t="shared" si="75"/>
        <v>185000</v>
      </c>
      <c r="H333" s="24">
        <f t="shared" si="75"/>
        <v>0</v>
      </c>
      <c r="I333" s="25">
        <f t="shared" si="75"/>
        <v>185000</v>
      </c>
      <c r="J333" s="24">
        <f t="shared" si="75"/>
        <v>0</v>
      </c>
      <c r="K333" s="25">
        <f t="shared" si="75"/>
        <v>211000</v>
      </c>
      <c r="L333" s="25">
        <f t="shared" si="75"/>
        <v>211000</v>
      </c>
    </row>
    <row r="334" spans="1:27" ht="14.1" customHeight="1">
      <c r="A334" s="69" t="s">
        <v>29</v>
      </c>
      <c r="B334" s="68">
        <v>1</v>
      </c>
      <c r="C334" s="62" t="s">
        <v>141</v>
      </c>
      <c r="D334" s="202">
        <f t="shared" ref="D334:L334" si="76">D329+D325+D321+D316+D312+D333</f>
        <v>0</v>
      </c>
      <c r="E334" s="203">
        <f t="shared" si="76"/>
        <v>2587734</v>
      </c>
      <c r="F334" s="202">
        <f t="shared" si="76"/>
        <v>0</v>
      </c>
      <c r="G334" s="203">
        <f t="shared" si="76"/>
        <v>3285000</v>
      </c>
      <c r="H334" s="202">
        <f t="shared" si="76"/>
        <v>0</v>
      </c>
      <c r="I334" s="203">
        <f t="shared" si="76"/>
        <v>3285000</v>
      </c>
      <c r="J334" s="202">
        <f t="shared" si="76"/>
        <v>0</v>
      </c>
      <c r="K334" s="203">
        <f t="shared" si="76"/>
        <v>4151000</v>
      </c>
      <c r="L334" s="203">
        <f t="shared" si="76"/>
        <v>4151000</v>
      </c>
    </row>
    <row r="335" spans="1:27" ht="29.1" customHeight="1">
      <c r="A335" s="46" t="s">
        <v>29</v>
      </c>
      <c r="B335" s="58">
        <v>2071</v>
      </c>
      <c r="C335" s="59" t="s">
        <v>230</v>
      </c>
      <c r="D335" s="202">
        <f t="shared" ref="D335:L335" si="77">D334</f>
        <v>0</v>
      </c>
      <c r="E335" s="203">
        <f t="shared" si="77"/>
        <v>2587734</v>
      </c>
      <c r="F335" s="202">
        <f t="shared" si="77"/>
        <v>0</v>
      </c>
      <c r="G335" s="203">
        <f t="shared" si="77"/>
        <v>3285000</v>
      </c>
      <c r="H335" s="202">
        <f t="shared" si="77"/>
        <v>0</v>
      </c>
      <c r="I335" s="203">
        <f t="shared" si="77"/>
        <v>3285000</v>
      </c>
      <c r="J335" s="202">
        <f t="shared" si="77"/>
        <v>0</v>
      </c>
      <c r="K335" s="203">
        <f t="shared" si="77"/>
        <v>4151000</v>
      </c>
      <c r="L335" s="203">
        <f t="shared" si="77"/>
        <v>4151000</v>
      </c>
    </row>
    <row r="336" spans="1:27">
      <c r="A336" s="46"/>
      <c r="B336" s="58"/>
      <c r="C336" s="62"/>
      <c r="D336" s="15"/>
      <c r="E336" s="15"/>
      <c r="F336" s="15"/>
      <c r="G336" s="15"/>
      <c r="H336" s="15"/>
      <c r="I336" s="15"/>
      <c r="J336" s="15"/>
      <c r="K336" s="15"/>
      <c r="L336" s="15"/>
    </row>
    <row r="337" spans="1:32">
      <c r="A337" s="46" t="s">
        <v>31</v>
      </c>
      <c r="B337" s="58">
        <v>2075</v>
      </c>
      <c r="C337" s="59" t="s">
        <v>14</v>
      </c>
      <c r="D337" s="28"/>
      <c r="E337" s="28"/>
      <c r="F337" s="28"/>
      <c r="G337" s="28"/>
      <c r="H337" s="28"/>
      <c r="I337" s="28"/>
      <c r="J337" s="28"/>
      <c r="K337" s="28"/>
      <c r="L337" s="28"/>
    </row>
    <row r="338" spans="1:32">
      <c r="B338" s="60">
        <v>0.10299999999999999</v>
      </c>
      <c r="C338" s="59" t="s">
        <v>142</v>
      </c>
      <c r="D338" s="28"/>
      <c r="E338" s="28"/>
      <c r="F338" s="28"/>
      <c r="G338" s="28"/>
      <c r="H338" s="28"/>
      <c r="I338" s="28"/>
      <c r="J338" s="28"/>
      <c r="K338" s="28"/>
      <c r="L338" s="28"/>
    </row>
    <row r="339" spans="1:32">
      <c r="B339" s="77">
        <v>10</v>
      </c>
      <c r="C339" s="67" t="s">
        <v>100</v>
      </c>
      <c r="D339" s="28"/>
      <c r="E339" s="28"/>
      <c r="F339" s="28"/>
      <c r="G339" s="28"/>
      <c r="H339" s="28"/>
      <c r="I339" s="28"/>
      <c r="J339" s="28"/>
      <c r="K339" s="263"/>
      <c r="L339" s="28"/>
    </row>
    <row r="340" spans="1:32">
      <c r="A340" s="46"/>
      <c r="B340" s="63" t="s">
        <v>101</v>
      </c>
      <c r="C340" s="62" t="s">
        <v>34</v>
      </c>
      <c r="D340" s="22">
        <v>0</v>
      </c>
      <c r="E340" s="23">
        <v>9325</v>
      </c>
      <c r="F340" s="22">
        <v>0</v>
      </c>
      <c r="G340" s="23">
        <v>11000</v>
      </c>
      <c r="H340" s="22">
        <v>0</v>
      </c>
      <c r="I340" s="23">
        <v>11000</v>
      </c>
      <c r="J340" s="22">
        <v>0</v>
      </c>
      <c r="K340" s="23">
        <v>12650</v>
      </c>
      <c r="L340" s="23">
        <f>SUM(J340:K340)</f>
        <v>12650</v>
      </c>
      <c r="M340" s="42" t="s">
        <v>272</v>
      </c>
      <c r="N340" s="42" t="s">
        <v>272</v>
      </c>
      <c r="O340" s="42" t="s">
        <v>272</v>
      </c>
      <c r="P340" s="42" t="s">
        <v>272</v>
      </c>
      <c r="Q340" s="42" t="s">
        <v>272</v>
      </c>
      <c r="W340" s="296"/>
      <c r="X340" s="296"/>
      <c r="Y340" s="296"/>
      <c r="Z340" s="296"/>
      <c r="AA340" s="297"/>
    </row>
    <row r="341" spans="1:32">
      <c r="A341" s="46"/>
      <c r="B341" s="63" t="s">
        <v>102</v>
      </c>
      <c r="C341" s="62" t="s">
        <v>36</v>
      </c>
      <c r="D341" s="22">
        <v>0</v>
      </c>
      <c r="E341" s="23">
        <v>73</v>
      </c>
      <c r="F341" s="22">
        <v>0</v>
      </c>
      <c r="G341" s="23">
        <v>500</v>
      </c>
      <c r="H341" s="22">
        <v>0</v>
      </c>
      <c r="I341" s="23">
        <v>500</v>
      </c>
      <c r="J341" s="22">
        <v>0</v>
      </c>
      <c r="K341" s="23">
        <v>500</v>
      </c>
      <c r="L341" s="23">
        <f>SUM(J341:K341)</f>
        <v>500</v>
      </c>
      <c r="M341" s="42" t="s">
        <v>272</v>
      </c>
      <c r="N341" s="42" t="s">
        <v>272</v>
      </c>
      <c r="O341" s="42" t="s">
        <v>272</v>
      </c>
      <c r="P341" s="42" t="s">
        <v>272</v>
      </c>
      <c r="Q341" s="42" t="s">
        <v>272</v>
      </c>
      <c r="W341" s="296"/>
      <c r="X341" s="296"/>
      <c r="Y341" s="296"/>
      <c r="Z341" s="296"/>
      <c r="AA341" s="297"/>
    </row>
    <row r="342" spans="1:32">
      <c r="A342" s="46"/>
      <c r="B342" s="63" t="s">
        <v>103</v>
      </c>
      <c r="C342" s="62" t="s">
        <v>265</v>
      </c>
      <c r="D342" s="22">
        <v>0</v>
      </c>
      <c r="E342" s="23">
        <v>753285</v>
      </c>
      <c r="F342" s="22">
        <v>0</v>
      </c>
      <c r="G342" s="23">
        <v>500000</v>
      </c>
      <c r="H342" s="22">
        <v>0</v>
      </c>
      <c r="I342" s="23">
        <v>500000</v>
      </c>
      <c r="J342" s="22">
        <v>0</v>
      </c>
      <c r="K342" s="23">
        <v>1500</v>
      </c>
      <c r="L342" s="23">
        <f>SUM(J342:K342)</f>
        <v>1500</v>
      </c>
      <c r="M342" s="42" t="s">
        <v>272</v>
      </c>
      <c r="N342" s="42" t="s">
        <v>272</v>
      </c>
      <c r="O342" s="42" t="s">
        <v>272</v>
      </c>
      <c r="P342" s="42" t="s">
        <v>272</v>
      </c>
      <c r="Q342" s="42" t="s">
        <v>272</v>
      </c>
      <c r="W342" s="296"/>
      <c r="X342" s="296"/>
      <c r="Y342" s="296"/>
      <c r="Z342" s="296"/>
      <c r="AA342" s="297"/>
    </row>
    <row r="343" spans="1:32">
      <c r="A343" s="46"/>
      <c r="B343" s="63" t="s">
        <v>143</v>
      </c>
      <c r="C343" s="62" t="s">
        <v>144</v>
      </c>
      <c r="D343" s="22">
        <v>0</v>
      </c>
      <c r="E343" s="23">
        <v>848</v>
      </c>
      <c r="F343" s="22">
        <v>0</v>
      </c>
      <c r="G343" s="23">
        <v>848</v>
      </c>
      <c r="H343" s="22">
        <v>0</v>
      </c>
      <c r="I343" s="23">
        <v>848</v>
      </c>
      <c r="J343" s="22">
        <v>0</v>
      </c>
      <c r="K343" s="23">
        <v>848</v>
      </c>
      <c r="L343" s="23">
        <f>SUM(J343:K343)</f>
        <v>848</v>
      </c>
      <c r="M343" s="42" t="s">
        <v>272</v>
      </c>
      <c r="N343" s="42" t="s">
        <v>272</v>
      </c>
      <c r="O343" s="42" t="s">
        <v>272</v>
      </c>
      <c r="P343" s="42" t="s">
        <v>272</v>
      </c>
      <c r="Q343" s="42" t="s">
        <v>272</v>
      </c>
      <c r="W343" s="296"/>
      <c r="X343" s="296"/>
      <c r="Y343" s="296"/>
      <c r="Z343" s="296"/>
      <c r="AA343" s="297"/>
    </row>
    <row r="344" spans="1:32">
      <c r="A344" s="64"/>
      <c r="B344" s="269" t="s">
        <v>145</v>
      </c>
      <c r="C344" s="65" t="s">
        <v>146</v>
      </c>
      <c r="D344" s="24">
        <v>0</v>
      </c>
      <c r="E344" s="25">
        <v>3565424</v>
      </c>
      <c r="F344" s="24">
        <v>0</v>
      </c>
      <c r="G344" s="25">
        <v>7000000</v>
      </c>
      <c r="H344" s="24">
        <v>0</v>
      </c>
      <c r="I344" s="25">
        <v>7000000</v>
      </c>
      <c r="J344" s="24">
        <v>0</v>
      </c>
      <c r="K344" s="24">
        <v>0</v>
      </c>
      <c r="L344" s="24">
        <f>SUM(J344:K344)</f>
        <v>0</v>
      </c>
      <c r="M344" s="42" t="s">
        <v>272</v>
      </c>
      <c r="N344" s="42" t="s">
        <v>272</v>
      </c>
      <c r="O344" s="42" t="s">
        <v>272</v>
      </c>
      <c r="P344" s="42" t="s">
        <v>272</v>
      </c>
      <c r="Q344" s="42" t="s">
        <v>272</v>
      </c>
      <c r="W344" s="296"/>
      <c r="X344" s="296"/>
      <c r="Y344" s="296"/>
      <c r="Z344" s="296"/>
      <c r="AA344" s="297"/>
    </row>
    <row r="345" spans="1:32">
      <c r="A345" s="46" t="s">
        <v>29</v>
      </c>
      <c r="B345" s="47">
        <v>10</v>
      </c>
      <c r="C345" s="62" t="s">
        <v>100</v>
      </c>
      <c r="D345" s="24">
        <f t="shared" ref="D345:L345" si="78">SUM(D340:D344)</f>
        <v>0</v>
      </c>
      <c r="E345" s="25">
        <f t="shared" si="78"/>
        <v>4328955</v>
      </c>
      <c r="F345" s="24">
        <f t="shared" si="78"/>
        <v>0</v>
      </c>
      <c r="G345" s="25">
        <f t="shared" si="78"/>
        <v>7512348</v>
      </c>
      <c r="H345" s="24">
        <f t="shared" si="78"/>
        <v>0</v>
      </c>
      <c r="I345" s="25">
        <f t="shared" si="78"/>
        <v>7512348</v>
      </c>
      <c r="J345" s="24">
        <f t="shared" si="78"/>
        <v>0</v>
      </c>
      <c r="K345" s="25">
        <f t="shared" si="78"/>
        <v>15498</v>
      </c>
      <c r="L345" s="25">
        <f t="shared" si="78"/>
        <v>15498</v>
      </c>
    </row>
    <row r="346" spans="1:32">
      <c r="A346" s="46" t="s">
        <v>29</v>
      </c>
      <c r="B346" s="60">
        <v>0.10299999999999999</v>
      </c>
      <c r="C346" s="59" t="s">
        <v>142</v>
      </c>
      <c r="D346" s="202">
        <f t="shared" ref="D346:L346" si="79">D345</f>
        <v>0</v>
      </c>
      <c r="E346" s="203">
        <f t="shared" si="79"/>
        <v>4328955</v>
      </c>
      <c r="F346" s="202">
        <f t="shared" si="79"/>
        <v>0</v>
      </c>
      <c r="G346" s="203">
        <f t="shared" si="79"/>
        <v>7512348</v>
      </c>
      <c r="H346" s="202">
        <f t="shared" si="79"/>
        <v>0</v>
      </c>
      <c r="I346" s="203">
        <f t="shared" si="79"/>
        <v>7512348</v>
      </c>
      <c r="J346" s="202">
        <f t="shared" si="79"/>
        <v>0</v>
      </c>
      <c r="K346" s="203">
        <f t="shared" si="79"/>
        <v>15498</v>
      </c>
      <c r="L346" s="203">
        <f t="shared" si="79"/>
        <v>15498</v>
      </c>
    </row>
    <row r="347" spans="1:32" ht="9.9499999999999993" customHeight="1">
      <c r="A347" s="46"/>
      <c r="B347" s="60"/>
      <c r="C347" s="59"/>
      <c r="D347" s="23"/>
      <c r="E347" s="15"/>
      <c r="F347" s="23"/>
      <c r="G347" s="15"/>
      <c r="H347" s="23"/>
      <c r="I347" s="15"/>
      <c r="J347" s="23"/>
      <c r="K347" s="15"/>
      <c r="L347" s="15"/>
    </row>
    <row r="348" spans="1:32" ht="25.5">
      <c r="A348" s="46"/>
      <c r="B348" s="60">
        <v>0.104</v>
      </c>
      <c r="C348" s="59" t="s">
        <v>233</v>
      </c>
      <c r="D348" s="10"/>
      <c r="E348" s="10"/>
      <c r="F348" s="10"/>
      <c r="G348" s="10"/>
      <c r="H348" s="10"/>
      <c r="I348" s="10"/>
      <c r="J348" s="10"/>
      <c r="K348" s="10"/>
      <c r="L348" s="10"/>
    </row>
    <row r="349" spans="1:32">
      <c r="A349" s="46"/>
      <c r="B349" s="63" t="s">
        <v>51</v>
      </c>
      <c r="C349" s="71" t="s">
        <v>148</v>
      </c>
      <c r="D349" s="24">
        <v>0</v>
      </c>
      <c r="E349" s="25">
        <v>473</v>
      </c>
      <c r="F349" s="24">
        <v>0</v>
      </c>
      <c r="G349" s="25">
        <v>9</v>
      </c>
      <c r="H349" s="24">
        <v>0</v>
      </c>
      <c r="I349" s="25">
        <v>9</v>
      </c>
      <c r="J349" s="24">
        <v>0</v>
      </c>
      <c r="K349" s="25">
        <v>9</v>
      </c>
      <c r="L349" s="25">
        <f>SUM(J349:K349)</f>
        <v>9</v>
      </c>
      <c r="M349" s="42" t="s">
        <v>272</v>
      </c>
      <c r="N349" s="42" t="s">
        <v>272</v>
      </c>
      <c r="O349" s="42" t="s">
        <v>272</v>
      </c>
      <c r="P349" s="42" t="s">
        <v>272</v>
      </c>
      <c r="Q349" s="42" t="s">
        <v>272</v>
      </c>
      <c r="W349" s="296"/>
      <c r="X349" s="296"/>
      <c r="Y349" s="296"/>
      <c r="Z349" s="296"/>
      <c r="AA349" s="297"/>
      <c r="AB349" s="296"/>
      <c r="AC349" s="296"/>
      <c r="AD349" s="296"/>
      <c r="AE349" s="296"/>
      <c r="AF349" s="297"/>
    </row>
    <row r="350" spans="1:32" ht="29.1" customHeight="1">
      <c r="A350" s="46" t="s">
        <v>29</v>
      </c>
      <c r="B350" s="60">
        <v>0.104</v>
      </c>
      <c r="C350" s="59" t="s">
        <v>147</v>
      </c>
      <c r="D350" s="24">
        <f t="shared" ref="D350:L350" si="80">D349</f>
        <v>0</v>
      </c>
      <c r="E350" s="25">
        <f t="shared" si="80"/>
        <v>473</v>
      </c>
      <c r="F350" s="24">
        <f t="shared" si="80"/>
        <v>0</v>
      </c>
      <c r="G350" s="25">
        <f t="shared" si="80"/>
        <v>9</v>
      </c>
      <c r="H350" s="24">
        <f t="shared" si="80"/>
        <v>0</v>
      </c>
      <c r="I350" s="25">
        <f t="shared" si="80"/>
        <v>9</v>
      </c>
      <c r="J350" s="24">
        <f t="shared" si="80"/>
        <v>0</v>
      </c>
      <c r="K350" s="25">
        <f t="shared" si="80"/>
        <v>9</v>
      </c>
      <c r="L350" s="25">
        <f t="shared" si="80"/>
        <v>9</v>
      </c>
    </row>
    <row r="351" spans="1:32" ht="9.9499999999999993" customHeight="1">
      <c r="A351" s="46"/>
      <c r="B351" s="47"/>
      <c r="C351" s="59"/>
      <c r="D351" s="31"/>
      <c r="E351" s="31"/>
      <c r="F351" s="31"/>
      <c r="G351" s="31"/>
      <c r="H351" s="31"/>
      <c r="I351" s="31"/>
      <c r="J351" s="31"/>
      <c r="K351" s="31"/>
      <c r="L351" s="31"/>
    </row>
    <row r="352" spans="1:32" ht="25.5">
      <c r="A352" s="46"/>
      <c r="B352" s="60">
        <v>0.79700000000000004</v>
      </c>
      <c r="C352" s="59" t="s">
        <v>219</v>
      </c>
      <c r="D352" s="31"/>
      <c r="E352" s="31"/>
      <c r="F352" s="31"/>
      <c r="G352" s="31"/>
      <c r="H352" s="31"/>
      <c r="I352" s="31"/>
      <c r="J352" s="31"/>
      <c r="K352" s="31"/>
      <c r="L352" s="31"/>
    </row>
    <row r="353" spans="1:32" s="85" customFormat="1">
      <c r="A353" s="46"/>
      <c r="B353" s="47">
        <v>60</v>
      </c>
      <c r="C353" s="7" t="s">
        <v>188</v>
      </c>
      <c r="D353" s="31"/>
      <c r="E353" s="31"/>
      <c r="F353" s="31"/>
      <c r="G353" s="31"/>
      <c r="H353" s="31"/>
      <c r="I353" s="31"/>
      <c r="J353" s="31"/>
      <c r="K353" s="31"/>
      <c r="L353" s="31"/>
      <c r="AA353" s="239"/>
      <c r="AF353" s="239"/>
    </row>
    <row r="354" spans="1:32" s="85" customFormat="1" ht="14.45" customHeight="1">
      <c r="A354" s="46"/>
      <c r="B354" s="47" t="s">
        <v>58</v>
      </c>
      <c r="C354" s="62" t="s">
        <v>189</v>
      </c>
      <c r="D354" s="24">
        <v>0</v>
      </c>
      <c r="E354" s="25">
        <v>20000</v>
      </c>
      <c r="F354" s="24">
        <v>0</v>
      </c>
      <c r="G354" s="25">
        <v>20000</v>
      </c>
      <c r="H354" s="24">
        <v>0</v>
      </c>
      <c r="I354" s="25">
        <v>20000</v>
      </c>
      <c r="J354" s="24">
        <v>0</v>
      </c>
      <c r="K354" s="25">
        <v>20000</v>
      </c>
      <c r="L354" s="25">
        <f>SUM(J354:K354)</f>
        <v>20000</v>
      </c>
      <c r="M354" s="85" t="s">
        <v>272</v>
      </c>
      <c r="N354" s="85" t="s">
        <v>272</v>
      </c>
      <c r="O354" s="85" t="s">
        <v>272</v>
      </c>
      <c r="P354" s="85" t="s">
        <v>272</v>
      </c>
      <c r="Q354" s="85" t="s">
        <v>272</v>
      </c>
      <c r="W354" s="296"/>
      <c r="X354" s="296"/>
      <c r="Y354" s="296"/>
      <c r="Z354" s="296"/>
      <c r="AA354" s="297"/>
      <c r="AF354" s="239"/>
    </row>
    <row r="355" spans="1:32" s="85" customFormat="1" ht="25.5">
      <c r="A355" s="46" t="s">
        <v>29</v>
      </c>
      <c r="B355" s="60">
        <v>0.79700000000000004</v>
      </c>
      <c r="C355" s="59" t="s">
        <v>219</v>
      </c>
      <c r="D355" s="24">
        <f t="shared" ref="D355:L355" si="81">D354</f>
        <v>0</v>
      </c>
      <c r="E355" s="25">
        <f t="shared" si="81"/>
        <v>20000</v>
      </c>
      <c r="F355" s="24">
        <f t="shared" si="81"/>
        <v>0</v>
      </c>
      <c r="G355" s="25">
        <f t="shared" si="81"/>
        <v>20000</v>
      </c>
      <c r="H355" s="24">
        <f t="shared" si="81"/>
        <v>0</v>
      </c>
      <c r="I355" s="25">
        <f t="shared" si="81"/>
        <v>20000</v>
      </c>
      <c r="J355" s="24">
        <f t="shared" si="81"/>
        <v>0</v>
      </c>
      <c r="K355" s="25">
        <f t="shared" si="81"/>
        <v>20000</v>
      </c>
      <c r="L355" s="25">
        <f t="shared" si="81"/>
        <v>20000</v>
      </c>
      <c r="AA355" s="239"/>
      <c r="AF355" s="239"/>
    </row>
    <row r="356" spans="1:32" s="85" customFormat="1" ht="9.9499999999999993" customHeight="1">
      <c r="A356" s="69"/>
      <c r="B356" s="60"/>
      <c r="C356" s="59"/>
      <c r="D356" s="15"/>
      <c r="E356" s="15"/>
      <c r="F356" s="15"/>
      <c r="G356" s="15"/>
      <c r="H356" s="15"/>
      <c r="I356" s="15"/>
      <c r="J356" s="15"/>
      <c r="K356" s="15"/>
      <c r="L356" s="15"/>
      <c r="AA356" s="239"/>
      <c r="AF356" s="239"/>
    </row>
    <row r="357" spans="1:32" s="85" customFormat="1">
      <c r="A357" s="69"/>
      <c r="B357" s="81">
        <v>0.8</v>
      </c>
      <c r="C357" s="73" t="s">
        <v>149</v>
      </c>
      <c r="D357" s="28"/>
      <c r="E357" s="28"/>
      <c r="F357" s="28"/>
      <c r="G357" s="28"/>
      <c r="H357" s="28"/>
      <c r="I357" s="28"/>
      <c r="J357" s="28"/>
      <c r="K357" s="28"/>
      <c r="L357" s="28"/>
      <c r="AA357" s="239"/>
      <c r="AF357" s="239"/>
    </row>
    <row r="358" spans="1:32" ht="25.5">
      <c r="A358" s="46"/>
      <c r="B358" s="63" t="s">
        <v>150</v>
      </c>
      <c r="C358" s="67" t="s">
        <v>261</v>
      </c>
      <c r="D358" s="29">
        <v>0</v>
      </c>
      <c r="E358" s="30">
        <v>64388</v>
      </c>
      <c r="F358" s="29">
        <v>0</v>
      </c>
      <c r="G358" s="30">
        <v>100000</v>
      </c>
      <c r="H358" s="29">
        <v>0</v>
      </c>
      <c r="I358" s="30">
        <v>100000</v>
      </c>
      <c r="J358" s="29">
        <v>0</v>
      </c>
      <c r="K358" s="30">
        <f>181800+30000-35000-50000-5000-800-1499-900</f>
        <v>118601</v>
      </c>
      <c r="L358" s="30">
        <f>SUM(J358:K358)</f>
        <v>118601</v>
      </c>
      <c r="M358" s="42" t="s">
        <v>272</v>
      </c>
      <c r="N358" s="42" t="s">
        <v>272</v>
      </c>
      <c r="O358" s="42" t="s">
        <v>272</v>
      </c>
      <c r="P358" s="42" t="s">
        <v>272</v>
      </c>
      <c r="Q358" s="42" t="s">
        <v>272</v>
      </c>
      <c r="W358" s="296"/>
      <c r="X358" s="296"/>
      <c r="Y358" s="296"/>
      <c r="Z358" s="296"/>
      <c r="AA358" s="297"/>
    </row>
    <row r="359" spans="1:32">
      <c r="A359" s="46" t="s">
        <v>29</v>
      </c>
      <c r="B359" s="81">
        <v>0.8</v>
      </c>
      <c r="C359" s="59" t="s">
        <v>149</v>
      </c>
      <c r="D359" s="202">
        <f t="shared" ref="D359:L359" si="82">SUM(D358:D358)</f>
        <v>0</v>
      </c>
      <c r="E359" s="203">
        <f t="shared" si="82"/>
        <v>64388</v>
      </c>
      <c r="F359" s="202">
        <f t="shared" si="82"/>
        <v>0</v>
      </c>
      <c r="G359" s="203">
        <f t="shared" si="82"/>
        <v>100000</v>
      </c>
      <c r="H359" s="202">
        <f t="shared" si="82"/>
        <v>0</v>
      </c>
      <c r="I359" s="203">
        <f t="shared" si="82"/>
        <v>100000</v>
      </c>
      <c r="J359" s="202">
        <f t="shared" si="82"/>
        <v>0</v>
      </c>
      <c r="K359" s="203">
        <f t="shared" si="82"/>
        <v>118601</v>
      </c>
      <c r="L359" s="203">
        <f t="shared" si="82"/>
        <v>118601</v>
      </c>
    </row>
    <row r="360" spans="1:32">
      <c r="A360" s="46" t="s">
        <v>29</v>
      </c>
      <c r="B360" s="58">
        <v>2075</v>
      </c>
      <c r="C360" s="59" t="s">
        <v>14</v>
      </c>
      <c r="D360" s="202">
        <f t="shared" ref="D360:L360" si="83">D359+D350+D346+D355</f>
        <v>0</v>
      </c>
      <c r="E360" s="203">
        <f t="shared" si="83"/>
        <v>4413816</v>
      </c>
      <c r="F360" s="202">
        <f t="shared" si="83"/>
        <v>0</v>
      </c>
      <c r="G360" s="203">
        <f t="shared" si="83"/>
        <v>7632357</v>
      </c>
      <c r="H360" s="202">
        <f t="shared" si="83"/>
        <v>0</v>
      </c>
      <c r="I360" s="203">
        <f t="shared" si="83"/>
        <v>7632357</v>
      </c>
      <c r="J360" s="202">
        <f t="shared" si="83"/>
        <v>0</v>
      </c>
      <c r="K360" s="203">
        <f t="shared" si="83"/>
        <v>154108</v>
      </c>
      <c r="L360" s="203">
        <f t="shared" si="83"/>
        <v>154108</v>
      </c>
    </row>
    <row r="361" spans="1:32" ht="9.9499999999999993" customHeight="1">
      <c r="A361" s="46"/>
      <c r="B361" s="58"/>
      <c r="C361" s="67"/>
      <c r="D361" s="15"/>
      <c r="E361" s="15"/>
      <c r="F361" s="15"/>
      <c r="G361" s="15"/>
      <c r="H361" s="15"/>
      <c r="I361" s="15"/>
      <c r="J361" s="15"/>
      <c r="K361" s="15"/>
      <c r="L361" s="15"/>
    </row>
    <row r="362" spans="1:32">
      <c r="A362" s="46" t="s">
        <v>31</v>
      </c>
      <c r="B362" s="58">
        <v>2235</v>
      </c>
      <c r="C362" s="73" t="s">
        <v>15</v>
      </c>
      <c r="D362" s="15"/>
      <c r="E362" s="15"/>
      <c r="F362" s="15"/>
      <c r="G362" s="15"/>
      <c r="H362" s="15"/>
      <c r="I362" s="15"/>
      <c r="J362" s="15"/>
      <c r="K362" s="15"/>
      <c r="L362" s="15"/>
    </row>
    <row r="363" spans="1:32" ht="12.95" customHeight="1">
      <c r="B363" s="47">
        <v>60</v>
      </c>
      <c r="C363" s="67" t="s">
        <v>236</v>
      </c>
      <c r="D363" s="15"/>
      <c r="E363" s="15"/>
      <c r="F363" s="15"/>
      <c r="G363" s="15"/>
      <c r="H363" s="15"/>
      <c r="I363" s="15"/>
      <c r="J363" s="15"/>
      <c r="K363" s="15"/>
      <c r="L363" s="15"/>
    </row>
    <row r="364" spans="1:32">
      <c r="B364" s="81">
        <v>60.103999999999999</v>
      </c>
      <c r="C364" s="73" t="s">
        <v>152</v>
      </c>
      <c r="D364" s="15"/>
      <c r="E364" s="15"/>
      <c r="F364" s="15"/>
      <c r="G364" s="15"/>
      <c r="H364" s="15"/>
      <c r="I364" s="15"/>
      <c r="J364" s="15"/>
      <c r="K364" s="15"/>
      <c r="L364" s="15"/>
    </row>
    <row r="365" spans="1:32">
      <c r="B365" s="47">
        <v>10</v>
      </c>
      <c r="C365" s="67" t="s">
        <v>100</v>
      </c>
      <c r="D365" s="15"/>
      <c r="E365" s="15"/>
      <c r="F365" s="15"/>
      <c r="G365" s="15"/>
      <c r="H365" s="15"/>
      <c r="I365" s="15"/>
      <c r="J365" s="15"/>
      <c r="K365" s="15"/>
      <c r="L365" s="15"/>
    </row>
    <row r="366" spans="1:32">
      <c r="A366" s="46"/>
      <c r="B366" s="63" t="s">
        <v>151</v>
      </c>
      <c r="C366" s="62" t="s">
        <v>152</v>
      </c>
      <c r="D366" s="24">
        <v>0</v>
      </c>
      <c r="E366" s="25">
        <v>7582</v>
      </c>
      <c r="F366" s="24">
        <v>0</v>
      </c>
      <c r="G366" s="25">
        <v>9000</v>
      </c>
      <c r="H366" s="24">
        <v>0</v>
      </c>
      <c r="I366" s="25">
        <v>9000</v>
      </c>
      <c r="J366" s="24">
        <v>0</v>
      </c>
      <c r="K366" s="25">
        <v>9000</v>
      </c>
      <c r="L366" s="25">
        <f>SUM(J366:K366)</f>
        <v>9000</v>
      </c>
      <c r="M366" s="42" t="s">
        <v>272</v>
      </c>
      <c r="N366" s="42" t="s">
        <v>272</v>
      </c>
      <c r="O366" s="42" t="s">
        <v>272</v>
      </c>
      <c r="P366" s="42" t="s">
        <v>272</v>
      </c>
      <c r="Q366" s="42" t="s">
        <v>272</v>
      </c>
      <c r="W366" s="296"/>
      <c r="X366" s="296"/>
      <c r="Y366" s="296"/>
      <c r="Z366" s="296"/>
      <c r="AA366" s="297"/>
      <c r="AB366" s="296"/>
      <c r="AC366" s="296"/>
      <c r="AD366" s="296"/>
      <c r="AE366" s="296"/>
      <c r="AF366" s="297"/>
    </row>
    <row r="367" spans="1:32" ht="13.7" customHeight="1">
      <c r="A367" s="46" t="s">
        <v>29</v>
      </c>
      <c r="B367" s="47">
        <v>10</v>
      </c>
      <c r="C367" s="62" t="s">
        <v>100</v>
      </c>
      <c r="D367" s="24">
        <f t="shared" ref="D367:L368" si="84">D366</f>
        <v>0</v>
      </c>
      <c r="E367" s="25">
        <f t="shared" si="84"/>
        <v>7582</v>
      </c>
      <c r="F367" s="24">
        <f t="shared" si="84"/>
        <v>0</v>
      </c>
      <c r="G367" s="25">
        <f t="shared" si="84"/>
        <v>9000</v>
      </c>
      <c r="H367" s="24">
        <f t="shared" si="84"/>
        <v>0</v>
      </c>
      <c r="I367" s="25">
        <f t="shared" si="84"/>
        <v>9000</v>
      </c>
      <c r="J367" s="24">
        <f t="shared" si="84"/>
        <v>0</v>
      </c>
      <c r="K367" s="25">
        <f t="shared" si="84"/>
        <v>9000</v>
      </c>
      <c r="L367" s="25">
        <f t="shared" si="84"/>
        <v>9000</v>
      </c>
    </row>
    <row r="368" spans="1:32" ht="13.7" customHeight="1">
      <c r="A368" s="46" t="s">
        <v>29</v>
      </c>
      <c r="B368" s="81">
        <v>60.103999999999999</v>
      </c>
      <c r="C368" s="59" t="s">
        <v>152</v>
      </c>
      <c r="D368" s="32">
        <f t="shared" si="84"/>
        <v>0</v>
      </c>
      <c r="E368" s="33">
        <f t="shared" si="84"/>
        <v>7582</v>
      </c>
      <c r="F368" s="32">
        <f t="shared" si="84"/>
        <v>0</v>
      </c>
      <c r="G368" s="33">
        <f t="shared" si="84"/>
        <v>9000</v>
      </c>
      <c r="H368" s="32">
        <f t="shared" si="84"/>
        <v>0</v>
      </c>
      <c r="I368" s="33">
        <f t="shared" si="84"/>
        <v>9000</v>
      </c>
      <c r="J368" s="32">
        <f t="shared" si="84"/>
        <v>0</v>
      </c>
      <c r="K368" s="33">
        <f t="shared" si="84"/>
        <v>9000</v>
      </c>
      <c r="L368" s="33">
        <f t="shared" si="84"/>
        <v>9000</v>
      </c>
    </row>
    <row r="369" spans="1:32" ht="9.9499999999999993" customHeight="1">
      <c r="A369" s="46"/>
      <c r="B369" s="58"/>
      <c r="C369" s="59"/>
      <c r="D369" s="15"/>
      <c r="E369" s="15"/>
      <c r="F369" s="15"/>
      <c r="G369" s="15"/>
      <c r="H369" s="15"/>
      <c r="I369" s="15"/>
      <c r="J369" s="15"/>
      <c r="K369" s="15"/>
      <c r="L369" s="15"/>
    </row>
    <row r="370" spans="1:32" ht="13.7" customHeight="1">
      <c r="A370" s="46"/>
      <c r="B370" s="81">
        <v>60.2</v>
      </c>
      <c r="C370" s="59" t="s">
        <v>153</v>
      </c>
      <c r="D370" s="15"/>
      <c r="E370" s="15"/>
      <c r="F370" s="15"/>
      <c r="G370" s="15"/>
      <c r="H370" s="15"/>
      <c r="I370" s="15"/>
      <c r="J370" s="15"/>
      <c r="K370" s="15"/>
      <c r="L370" s="15"/>
    </row>
    <row r="371" spans="1:32" ht="13.7" customHeight="1">
      <c r="A371" s="46"/>
      <c r="B371" s="47">
        <v>10</v>
      </c>
      <c r="C371" s="62" t="s">
        <v>100</v>
      </c>
      <c r="D371" s="15"/>
      <c r="E371" s="15"/>
      <c r="F371" s="15"/>
      <c r="G371" s="15"/>
      <c r="H371" s="15"/>
      <c r="I371" s="15"/>
      <c r="J371" s="15"/>
      <c r="K371" s="15"/>
      <c r="L371" s="15"/>
    </row>
    <row r="372" spans="1:32" ht="25.5">
      <c r="A372" s="64"/>
      <c r="B372" s="269" t="s">
        <v>154</v>
      </c>
      <c r="C372" s="65" t="s">
        <v>155</v>
      </c>
      <c r="D372" s="24">
        <v>0</v>
      </c>
      <c r="E372" s="24">
        <v>0</v>
      </c>
      <c r="F372" s="24">
        <v>0</v>
      </c>
      <c r="G372" s="25">
        <v>1</v>
      </c>
      <c r="H372" s="24">
        <v>0</v>
      </c>
      <c r="I372" s="25">
        <v>1</v>
      </c>
      <c r="J372" s="24">
        <v>0</v>
      </c>
      <c r="K372" s="25">
        <v>1</v>
      </c>
      <c r="L372" s="25">
        <f>SUM(J372:K372)</f>
        <v>1</v>
      </c>
      <c r="M372" s="42" t="s">
        <v>272</v>
      </c>
      <c r="N372" s="42" t="s">
        <v>272</v>
      </c>
      <c r="O372" s="42" t="s">
        <v>272</v>
      </c>
      <c r="P372" s="42" t="s">
        <v>272</v>
      </c>
      <c r="Q372" s="42" t="s">
        <v>272</v>
      </c>
      <c r="W372" s="296"/>
      <c r="X372" s="296"/>
      <c r="Y372" s="296"/>
      <c r="Z372" s="296"/>
      <c r="AA372" s="297"/>
      <c r="AB372" s="296"/>
      <c r="AC372" s="296"/>
      <c r="AD372" s="296"/>
      <c r="AE372" s="296"/>
      <c r="AF372" s="297"/>
    </row>
    <row r="373" spans="1:32" ht="13.7" customHeight="1">
      <c r="A373" s="46" t="s">
        <v>29</v>
      </c>
      <c r="B373" s="47">
        <v>10</v>
      </c>
      <c r="C373" s="62" t="s">
        <v>100</v>
      </c>
      <c r="D373" s="24">
        <f t="shared" ref="D373:L373" si="85">SUM(D372:D372)</f>
        <v>0</v>
      </c>
      <c r="E373" s="24">
        <f t="shared" si="85"/>
        <v>0</v>
      </c>
      <c r="F373" s="24">
        <f t="shared" si="85"/>
        <v>0</v>
      </c>
      <c r="G373" s="25">
        <f t="shared" si="85"/>
        <v>1</v>
      </c>
      <c r="H373" s="24">
        <f t="shared" si="85"/>
        <v>0</v>
      </c>
      <c r="I373" s="25">
        <f t="shared" si="85"/>
        <v>1</v>
      </c>
      <c r="J373" s="24">
        <f t="shared" si="85"/>
        <v>0</v>
      </c>
      <c r="K373" s="25">
        <f t="shared" si="85"/>
        <v>1</v>
      </c>
      <c r="L373" s="25">
        <f t="shared" si="85"/>
        <v>1</v>
      </c>
    </row>
    <row r="374" spans="1:32" ht="13.7" customHeight="1">
      <c r="A374" s="46" t="s">
        <v>29</v>
      </c>
      <c r="B374" s="81">
        <v>60.2</v>
      </c>
      <c r="C374" s="59" t="s">
        <v>153</v>
      </c>
      <c r="D374" s="202">
        <f t="shared" ref="D374:L374" si="86">D373</f>
        <v>0</v>
      </c>
      <c r="E374" s="202">
        <f t="shared" si="86"/>
        <v>0</v>
      </c>
      <c r="F374" s="202">
        <f t="shared" si="86"/>
        <v>0</v>
      </c>
      <c r="G374" s="203">
        <f t="shared" si="86"/>
        <v>1</v>
      </c>
      <c r="H374" s="202">
        <f t="shared" si="86"/>
        <v>0</v>
      </c>
      <c r="I374" s="203">
        <f t="shared" si="86"/>
        <v>1</v>
      </c>
      <c r="J374" s="202">
        <f t="shared" si="86"/>
        <v>0</v>
      </c>
      <c r="K374" s="203">
        <f t="shared" si="86"/>
        <v>1</v>
      </c>
      <c r="L374" s="203">
        <f t="shared" si="86"/>
        <v>1</v>
      </c>
    </row>
    <row r="375" spans="1:32" ht="25.5">
      <c r="A375" s="46" t="s">
        <v>29</v>
      </c>
      <c r="B375" s="47">
        <v>60</v>
      </c>
      <c r="C375" s="62" t="s">
        <v>236</v>
      </c>
      <c r="D375" s="24">
        <f t="shared" ref="D375:L375" si="87">D374+D368</f>
        <v>0</v>
      </c>
      <c r="E375" s="25">
        <f t="shared" si="87"/>
        <v>7582</v>
      </c>
      <c r="F375" s="24">
        <f t="shared" si="87"/>
        <v>0</v>
      </c>
      <c r="G375" s="25">
        <f t="shared" si="87"/>
        <v>9001</v>
      </c>
      <c r="H375" s="24">
        <f t="shared" si="87"/>
        <v>0</v>
      </c>
      <c r="I375" s="25">
        <f t="shared" si="87"/>
        <v>9001</v>
      </c>
      <c r="J375" s="24">
        <f t="shared" si="87"/>
        <v>0</v>
      </c>
      <c r="K375" s="25">
        <f t="shared" si="87"/>
        <v>9001</v>
      </c>
      <c r="L375" s="25">
        <f t="shared" si="87"/>
        <v>9001</v>
      </c>
    </row>
    <row r="376" spans="1:32" ht="14.1" customHeight="1">
      <c r="A376" s="64" t="s">
        <v>29</v>
      </c>
      <c r="B376" s="86">
        <v>2235</v>
      </c>
      <c r="C376" s="84" t="s">
        <v>15</v>
      </c>
      <c r="D376" s="24">
        <f t="shared" ref="D376:L376" si="88">D375</f>
        <v>0</v>
      </c>
      <c r="E376" s="25">
        <f t="shared" si="88"/>
        <v>7582</v>
      </c>
      <c r="F376" s="24">
        <f t="shared" si="88"/>
        <v>0</v>
      </c>
      <c r="G376" s="25">
        <f t="shared" si="88"/>
        <v>9001</v>
      </c>
      <c r="H376" s="24">
        <f t="shared" si="88"/>
        <v>0</v>
      </c>
      <c r="I376" s="25">
        <f t="shared" si="88"/>
        <v>9001</v>
      </c>
      <c r="J376" s="24">
        <f t="shared" si="88"/>
        <v>0</v>
      </c>
      <c r="K376" s="25">
        <f t="shared" si="88"/>
        <v>9001</v>
      </c>
      <c r="L376" s="25">
        <f t="shared" si="88"/>
        <v>9001</v>
      </c>
    </row>
    <row r="377" spans="1:32" ht="14.1" customHeight="1">
      <c r="A377" s="87" t="s">
        <v>29</v>
      </c>
      <c r="B377" s="88"/>
      <c r="C377" s="89" t="s">
        <v>30</v>
      </c>
      <c r="D377" s="203">
        <f t="shared" ref="D377:L377" si="89">D376+D360+D335+D306+D230+D59+D87+D45+D219+D101+D93</f>
        <v>40300</v>
      </c>
      <c r="E377" s="203">
        <f t="shared" si="89"/>
        <v>9756868</v>
      </c>
      <c r="F377" s="203">
        <f t="shared" si="89"/>
        <v>34800</v>
      </c>
      <c r="G377" s="203">
        <f t="shared" si="89"/>
        <v>13960307</v>
      </c>
      <c r="H377" s="203">
        <f t="shared" si="89"/>
        <v>34800</v>
      </c>
      <c r="I377" s="203">
        <f t="shared" si="89"/>
        <v>14154859</v>
      </c>
      <c r="J377" s="203">
        <f t="shared" si="89"/>
        <v>10840</v>
      </c>
      <c r="K377" s="203">
        <f t="shared" si="89"/>
        <v>7702368</v>
      </c>
      <c r="L377" s="203">
        <f t="shared" si="89"/>
        <v>7713208</v>
      </c>
    </row>
    <row r="378" spans="1:32" ht="14.1" customHeight="1">
      <c r="A378" s="87" t="s">
        <v>29</v>
      </c>
      <c r="B378" s="261"/>
      <c r="C378" s="262" t="s">
        <v>21</v>
      </c>
      <c r="D378" s="148">
        <f t="shared" ref="D378:J378" si="90">D219+D98+D354</f>
        <v>0</v>
      </c>
      <c r="E378" s="252">
        <f>E219+E98</f>
        <v>2211609</v>
      </c>
      <c r="F378" s="148">
        <f t="shared" si="90"/>
        <v>0</v>
      </c>
      <c r="G378" s="252">
        <f>G219+G98</f>
        <v>2519027</v>
      </c>
      <c r="H378" s="148">
        <f t="shared" si="90"/>
        <v>0</v>
      </c>
      <c r="I378" s="252">
        <f>I219+I98</f>
        <v>2519027</v>
      </c>
      <c r="J378" s="148">
        <f t="shared" si="90"/>
        <v>0</v>
      </c>
      <c r="K378" s="252">
        <f>K219+K98</f>
        <v>2852665</v>
      </c>
      <c r="L378" s="252">
        <f>L219+L98</f>
        <v>2852665</v>
      </c>
    </row>
    <row r="379" spans="1:32" s="85" customFormat="1" ht="14.1" customHeight="1">
      <c r="A379" s="87" t="s">
        <v>29</v>
      </c>
      <c r="B379" s="88"/>
      <c r="C379" s="89" t="s">
        <v>22</v>
      </c>
      <c r="D379" s="203">
        <f t="shared" ref="D379:L379" si="91">D377-D378</f>
        <v>40300</v>
      </c>
      <c r="E379" s="212">
        <f t="shared" si="91"/>
        <v>7545259</v>
      </c>
      <c r="F379" s="203">
        <f t="shared" si="91"/>
        <v>34800</v>
      </c>
      <c r="G379" s="212">
        <f t="shared" si="91"/>
        <v>11441280</v>
      </c>
      <c r="H379" s="203">
        <f t="shared" si="91"/>
        <v>34800</v>
      </c>
      <c r="I379" s="212">
        <f t="shared" si="91"/>
        <v>11635832</v>
      </c>
      <c r="J379" s="203">
        <f t="shared" si="91"/>
        <v>10840</v>
      </c>
      <c r="K379" s="212">
        <f t="shared" si="91"/>
        <v>4849703</v>
      </c>
      <c r="L379" s="212">
        <f t="shared" si="91"/>
        <v>4860543</v>
      </c>
      <c r="AA379" s="239"/>
      <c r="AF379" s="239"/>
    </row>
    <row r="380" spans="1:32" s="85" customFormat="1">
      <c r="A380" s="46"/>
      <c r="B380" s="58"/>
      <c r="C380" s="59"/>
      <c r="D380" s="22"/>
      <c r="E380" s="211"/>
      <c r="F380" s="23"/>
      <c r="G380" s="211"/>
      <c r="H380" s="23"/>
      <c r="I380" s="211"/>
      <c r="J380" s="23"/>
      <c r="K380" s="211"/>
      <c r="L380" s="211"/>
      <c r="AA380" s="239"/>
      <c r="AF380" s="239"/>
    </row>
    <row r="381" spans="1:32">
      <c r="A381" s="90"/>
      <c r="B381" s="91"/>
      <c r="C381" s="92" t="s">
        <v>156</v>
      </c>
      <c r="D381" s="36"/>
      <c r="E381" s="36"/>
      <c r="F381" s="36"/>
      <c r="G381" s="36"/>
      <c r="H381" s="36"/>
      <c r="I381" s="36"/>
      <c r="J381" s="36"/>
      <c r="K381" s="36"/>
      <c r="L381" s="36"/>
    </row>
    <row r="382" spans="1:32" ht="27">
      <c r="A382" s="90" t="s">
        <v>31</v>
      </c>
      <c r="B382" s="169">
        <v>6003</v>
      </c>
      <c r="C382" s="170" t="s">
        <v>157</v>
      </c>
      <c r="D382" s="171"/>
      <c r="E382" s="171"/>
      <c r="F382" s="171"/>
      <c r="G382" s="171"/>
      <c r="H382" s="171"/>
      <c r="I382" s="171"/>
      <c r="J382" s="171"/>
      <c r="K382" s="171"/>
      <c r="L382" s="171"/>
    </row>
    <row r="383" spans="1:32" ht="13.5">
      <c r="A383" s="90"/>
      <c r="B383" s="172">
        <v>0.10100000000000001</v>
      </c>
      <c r="C383" s="170" t="s">
        <v>158</v>
      </c>
      <c r="D383" s="171"/>
      <c r="E383" s="171"/>
      <c r="F383" s="171"/>
      <c r="G383" s="171"/>
      <c r="H383" s="171"/>
      <c r="I383" s="171"/>
      <c r="J383" s="171"/>
      <c r="K383" s="171"/>
      <c r="L383" s="171"/>
    </row>
    <row r="384" spans="1:32">
      <c r="A384" s="90"/>
      <c r="B384" s="164">
        <v>60</v>
      </c>
      <c r="C384" s="165" t="s">
        <v>159</v>
      </c>
      <c r="D384" s="173"/>
      <c r="E384" s="173"/>
      <c r="F384" s="173"/>
      <c r="G384" s="173"/>
      <c r="H384" s="173"/>
      <c r="I384" s="173"/>
      <c r="J384" s="173"/>
      <c r="K384" s="173"/>
      <c r="L384" s="173"/>
    </row>
    <row r="385" spans="1:32">
      <c r="A385" s="120"/>
      <c r="B385" s="278" t="s">
        <v>160</v>
      </c>
      <c r="C385" s="174" t="s">
        <v>161</v>
      </c>
      <c r="D385" s="175">
        <v>0</v>
      </c>
      <c r="E385" s="214">
        <v>165708</v>
      </c>
      <c r="F385" s="175">
        <v>0</v>
      </c>
      <c r="G385" s="214">
        <v>224210</v>
      </c>
      <c r="H385" s="175">
        <v>0</v>
      </c>
      <c r="I385" s="209">
        <v>224210</v>
      </c>
      <c r="J385" s="175">
        <v>0</v>
      </c>
      <c r="K385" s="214">
        <v>1190203</v>
      </c>
      <c r="L385" s="213">
        <f>SUM(J385:K385)</f>
        <v>1190203</v>
      </c>
      <c r="M385" s="42" t="s">
        <v>272</v>
      </c>
      <c r="N385" s="42" t="s">
        <v>272</v>
      </c>
      <c r="O385" s="42" t="s">
        <v>272</v>
      </c>
      <c r="P385" s="42" t="s">
        <v>272</v>
      </c>
      <c r="Q385" s="42" t="s">
        <v>272</v>
      </c>
      <c r="W385" s="296"/>
      <c r="X385" s="296"/>
      <c r="Y385" s="296"/>
      <c r="Z385" s="296"/>
      <c r="AA385" s="297"/>
    </row>
    <row r="386" spans="1:32" s="93" customFormat="1">
      <c r="A386" s="90" t="s">
        <v>29</v>
      </c>
      <c r="B386" s="164">
        <v>60</v>
      </c>
      <c r="C386" s="165" t="s">
        <v>159</v>
      </c>
      <c r="D386" s="175">
        <f t="shared" ref="D386:L387" si="92">D385</f>
        <v>0</v>
      </c>
      <c r="E386" s="214">
        <f t="shared" si="92"/>
        <v>165708</v>
      </c>
      <c r="F386" s="175">
        <f t="shared" si="92"/>
        <v>0</v>
      </c>
      <c r="G386" s="214">
        <f t="shared" si="92"/>
        <v>224210</v>
      </c>
      <c r="H386" s="175">
        <f t="shared" si="92"/>
        <v>0</v>
      </c>
      <c r="I386" s="209">
        <f t="shared" si="92"/>
        <v>224210</v>
      </c>
      <c r="J386" s="175">
        <f t="shared" si="92"/>
        <v>0</v>
      </c>
      <c r="K386" s="214">
        <f t="shared" si="92"/>
        <v>1190203</v>
      </c>
      <c r="L386" s="214">
        <f t="shared" si="92"/>
        <v>1190203</v>
      </c>
      <c r="AA386" s="240"/>
      <c r="AF386" s="240"/>
    </row>
    <row r="387" spans="1:32" ht="13.5">
      <c r="A387" s="90" t="s">
        <v>29</v>
      </c>
      <c r="B387" s="176">
        <v>0.10100000000000001</v>
      </c>
      <c r="C387" s="170" t="s">
        <v>158</v>
      </c>
      <c r="D387" s="215">
        <f t="shared" si="92"/>
        <v>0</v>
      </c>
      <c r="E387" s="216">
        <f t="shared" si="92"/>
        <v>165708</v>
      </c>
      <c r="F387" s="215">
        <f t="shared" si="92"/>
        <v>0</v>
      </c>
      <c r="G387" s="216">
        <f t="shared" si="92"/>
        <v>224210</v>
      </c>
      <c r="H387" s="215">
        <f t="shared" si="92"/>
        <v>0</v>
      </c>
      <c r="I387" s="279">
        <f t="shared" si="92"/>
        <v>224210</v>
      </c>
      <c r="J387" s="215">
        <f t="shared" si="92"/>
        <v>0</v>
      </c>
      <c r="K387" s="216">
        <f t="shared" si="92"/>
        <v>1190203</v>
      </c>
      <c r="L387" s="216">
        <f t="shared" si="92"/>
        <v>1190203</v>
      </c>
    </row>
    <row r="388" spans="1:32" ht="13.5">
      <c r="A388" s="90"/>
      <c r="B388" s="169"/>
      <c r="C388" s="165"/>
      <c r="D388" s="171"/>
      <c r="E388" s="171"/>
      <c r="F388" s="171"/>
      <c r="G388" s="171"/>
      <c r="H388" s="171"/>
      <c r="I388" s="171"/>
      <c r="J388" s="171"/>
      <c r="K388" s="171"/>
      <c r="L388" s="171"/>
    </row>
    <row r="389" spans="1:32" ht="27">
      <c r="A389" s="90"/>
      <c r="B389" s="172">
        <v>0.10299999999999999</v>
      </c>
      <c r="C389" s="170" t="s">
        <v>235</v>
      </c>
      <c r="D389" s="171"/>
      <c r="E389" s="171"/>
      <c r="F389" s="171"/>
      <c r="G389" s="171"/>
      <c r="H389" s="171"/>
      <c r="I389" s="171"/>
      <c r="J389" s="171"/>
      <c r="K389" s="171"/>
      <c r="L389" s="171"/>
    </row>
    <row r="390" spans="1:32">
      <c r="A390" s="90"/>
      <c r="B390" s="164">
        <v>60</v>
      </c>
      <c r="C390" s="152" t="s">
        <v>216</v>
      </c>
      <c r="D390" s="171"/>
      <c r="E390" s="171"/>
      <c r="F390" s="171"/>
      <c r="G390" s="171"/>
      <c r="H390" s="171"/>
      <c r="I390" s="171"/>
      <c r="J390" s="171"/>
      <c r="K390" s="171"/>
      <c r="L390" s="171"/>
    </row>
    <row r="391" spans="1:32">
      <c r="A391" s="120"/>
      <c r="B391" s="280" t="s">
        <v>160</v>
      </c>
      <c r="C391" s="177" t="s">
        <v>162</v>
      </c>
      <c r="D391" s="135">
        <v>0</v>
      </c>
      <c r="E391" s="218">
        <v>76236</v>
      </c>
      <c r="F391" s="135">
        <v>0</v>
      </c>
      <c r="G391" s="218">
        <v>89279</v>
      </c>
      <c r="H391" s="135">
        <v>0</v>
      </c>
      <c r="I391" s="204">
        <v>89279</v>
      </c>
      <c r="J391" s="135">
        <v>0</v>
      </c>
      <c r="K391" s="218">
        <v>95679</v>
      </c>
      <c r="L391" s="217">
        <f>SUM(J391:K391)</f>
        <v>95679</v>
      </c>
      <c r="M391" s="42" t="s">
        <v>272</v>
      </c>
      <c r="N391" s="42" t="s">
        <v>272</v>
      </c>
      <c r="O391" s="42" t="s">
        <v>272</v>
      </c>
      <c r="P391" s="42" t="s">
        <v>272</v>
      </c>
      <c r="Q391" s="42" t="s">
        <v>272</v>
      </c>
      <c r="W391" s="296"/>
      <c r="X391" s="296"/>
      <c r="Y391" s="296"/>
      <c r="Z391" s="296"/>
      <c r="AA391" s="297"/>
    </row>
    <row r="392" spans="1:32" s="93" customFormat="1">
      <c r="A392" s="90" t="s">
        <v>29</v>
      </c>
      <c r="B392" s="164">
        <v>60</v>
      </c>
      <c r="C392" s="152" t="s">
        <v>216</v>
      </c>
      <c r="D392" s="135">
        <f t="shared" ref="D392:L393" si="93">D391</f>
        <v>0</v>
      </c>
      <c r="E392" s="218">
        <f t="shared" si="93"/>
        <v>76236</v>
      </c>
      <c r="F392" s="135">
        <f t="shared" si="93"/>
        <v>0</v>
      </c>
      <c r="G392" s="218">
        <f t="shared" si="93"/>
        <v>89279</v>
      </c>
      <c r="H392" s="135">
        <f t="shared" si="93"/>
        <v>0</v>
      </c>
      <c r="I392" s="204">
        <f t="shared" si="93"/>
        <v>89279</v>
      </c>
      <c r="J392" s="135">
        <f t="shared" si="93"/>
        <v>0</v>
      </c>
      <c r="K392" s="218">
        <f t="shared" si="93"/>
        <v>95679</v>
      </c>
      <c r="L392" s="218">
        <f t="shared" si="93"/>
        <v>95679</v>
      </c>
      <c r="AA392" s="240"/>
      <c r="AF392" s="240"/>
    </row>
    <row r="393" spans="1:32" ht="27">
      <c r="A393" s="90" t="s">
        <v>29</v>
      </c>
      <c r="B393" s="176">
        <v>0.10299999999999999</v>
      </c>
      <c r="C393" s="170" t="s">
        <v>235</v>
      </c>
      <c r="D393" s="205">
        <f t="shared" si="93"/>
        <v>0</v>
      </c>
      <c r="E393" s="219">
        <f t="shared" si="93"/>
        <v>76236</v>
      </c>
      <c r="F393" s="205">
        <f t="shared" si="93"/>
        <v>0</v>
      </c>
      <c r="G393" s="219">
        <f t="shared" si="93"/>
        <v>89279</v>
      </c>
      <c r="H393" s="205">
        <f t="shared" si="93"/>
        <v>0</v>
      </c>
      <c r="I393" s="206">
        <f t="shared" si="93"/>
        <v>89279</v>
      </c>
      <c r="J393" s="205">
        <f t="shared" si="93"/>
        <v>0</v>
      </c>
      <c r="K393" s="219">
        <f t="shared" si="93"/>
        <v>95679</v>
      </c>
      <c r="L393" s="219">
        <f t="shared" si="93"/>
        <v>95679</v>
      </c>
    </row>
    <row r="394" spans="1:32" ht="13.5">
      <c r="A394" s="90"/>
      <c r="B394" s="176"/>
      <c r="C394" s="170"/>
      <c r="D394" s="178"/>
      <c r="E394" s="178"/>
      <c r="F394" s="178"/>
      <c r="G394" s="178"/>
      <c r="H394" s="178"/>
      <c r="I394" s="178"/>
      <c r="J394" s="178"/>
      <c r="K394" s="178"/>
      <c r="L394" s="178"/>
    </row>
    <row r="395" spans="1:32" ht="27">
      <c r="A395" s="90"/>
      <c r="B395" s="176">
        <v>0.104</v>
      </c>
      <c r="C395" s="170" t="s">
        <v>225</v>
      </c>
      <c r="D395" s="171"/>
      <c r="E395" s="171"/>
      <c r="F395" s="171"/>
      <c r="G395" s="171"/>
      <c r="H395" s="171"/>
      <c r="I395" s="171"/>
      <c r="J395" s="171"/>
      <c r="K395" s="171"/>
      <c r="L395" s="179"/>
    </row>
    <row r="396" spans="1:32">
      <c r="A396" s="90"/>
      <c r="B396" s="164">
        <v>60</v>
      </c>
      <c r="C396" s="134" t="s">
        <v>216</v>
      </c>
      <c r="D396" s="173"/>
      <c r="E396" s="173"/>
      <c r="F396" s="173"/>
      <c r="G396" s="173"/>
      <c r="H396" s="173"/>
      <c r="I396" s="173"/>
      <c r="J396" s="173"/>
      <c r="K396" s="173"/>
      <c r="L396" s="178"/>
    </row>
    <row r="397" spans="1:32">
      <c r="A397" s="120"/>
      <c r="B397" s="280" t="s">
        <v>160</v>
      </c>
      <c r="C397" s="177" t="s">
        <v>162</v>
      </c>
      <c r="D397" s="148">
        <v>0</v>
      </c>
      <c r="E397" s="187">
        <v>216</v>
      </c>
      <c r="F397" s="148">
        <v>0</v>
      </c>
      <c r="G397" s="187">
        <v>216</v>
      </c>
      <c r="H397" s="148">
        <v>0</v>
      </c>
      <c r="I397" s="160">
        <v>216</v>
      </c>
      <c r="J397" s="148">
        <v>0</v>
      </c>
      <c r="K397" s="187">
        <v>216</v>
      </c>
      <c r="L397" s="220">
        <f>SUM(J397:K397)</f>
        <v>216</v>
      </c>
      <c r="M397" s="42" t="s">
        <v>272</v>
      </c>
      <c r="N397" s="42" t="s">
        <v>272</v>
      </c>
      <c r="O397" s="42" t="s">
        <v>272</v>
      </c>
      <c r="P397" s="42" t="s">
        <v>272</v>
      </c>
      <c r="Q397" s="42" t="s">
        <v>272</v>
      </c>
      <c r="W397" s="296"/>
      <c r="X397" s="296"/>
      <c r="Y397" s="296"/>
      <c r="Z397" s="296"/>
      <c r="AA397" s="297"/>
    </row>
    <row r="398" spans="1:32" s="93" customFormat="1">
      <c r="A398" s="90" t="s">
        <v>29</v>
      </c>
      <c r="B398" s="164">
        <v>60</v>
      </c>
      <c r="C398" s="134" t="s">
        <v>216</v>
      </c>
      <c r="D398" s="205">
        <f t="shared" ref="D398:L399" si="94">D397</f>
        <v>0</v>
      </c>
      <c r="E398" s="219">
        <f t="shared" si="94"/>
        <v>216</v>
      </c>
      <c r="F398" s="205">
        <f t="shared" si="94"/>
        <v>0</v>
      </c>
      <c r="G398" s="219">
        <f t="shared" si="94"/>
        <v>216</v>
      </c>
      <c r="H398" s="205">
        <f t="shared" si="94"/>
        <v>0</v>
      </c>
      <c r="I398" s="206">
        <f t="shared" si="94"/>
        <v>216</v>
      </c>
      <c r="J398" s="205">
        <f t="shared" si="94"/>
        <v>0</v>
      </c>
      <c r="K398" s="219">
        <f t="shared" si="94"/>
        <v>216</v>
      </c>
      <c r="L398" s="219">
        <f t="shared" si="94"/>
        <v>216</v>
      </c>
      <c r="AA398" s="240"/>
      <c r="AF398" s="240"/>
    </row>
    <row r="399" spans="1:32" ht="27">
      <c r="A399" s="119" t="s">
        <v>29</v>
      </c>
      <c r="B399" s="289">
        <v>0.104</v>
      </c>
      <c r="C399" s="290" t="s">
        <v>225</v>
      </c>
      <c r="D399" s="135">
        <f t="shared" si="94"/>
        <v>0</v>
      </c>
      <c r="E399" s="218">
        <f t="shared" si="94"/>
        <v>216</v>
      </c>
      <c r="F399" s="135">
        <f t="shared" si="94"/>
        <v>0</v>
      </c>
      <c r="G399" s="218">
        <f t="shared" si="94"/>
        <v>216</v>
      </c>
      <c r="H399" s="135">
        <f t="shared" si="94"/>
        <v>0</v>
      </c>
      <c r="I399" s="204">
        <f t="shared" si="94"/>
        <v>216</v>
      </c>
      <c r="J399" s="135">
        <f t="shared" si="94"/>
        <v>0</v>
      </c>
      <c r="K399" s="218">
        <f t="shared" si="94"/>
        <v>216</v>
      </c>
      <c r="L399" s="218">
        <f t="shared" si="94"/>
        <v>216</v>
      </c>
    </row>
    <row r="400" spans="1:32" ht="3" customHeight="1">
      <c r="A400" s="90"/>
      <c r="B400" s="159"/>
      <c r="C400" s="134"/>
      <c r="D400" s="178"/>
      <c r="E400" s="178"/>
      <c r="F400" s="178"/>
      <c r="G400" s="178"/>
      <c r="H400" s="178"/>
      <c r="I400" s="178"/>
      <c r="J400" s="178"/>
      <c r="K400" s="178"/>
      <c r="L400" s="178"/>
    </row>
    <row r="401" spans="1:32" ht="13.5">
      <c r="A401" s="90"/>
      <c r="B401" s="176">
        <v>0.105</v>
      </c>
      <c r="C401" s="170" t="s">
        <v>163</v>
      </c>
      <c r="D401" s="178"/>
      <c r="E401" s="178"/>
      <c r="F401" s="178"/>
      <c r="G401" s="178"/>
      <c r="H401" s="178"/>
      <c r="I401" s="178"/>
      <c r="J401" s="178"/>
      <c r="K401" s="178"/>
      <c r="L401" s="178"/>
    </row>
    <row r="402" spans="1:32" ht="25.5">
      <c r="A402" s="90"/>
      <c r="B402" s="180">
        <v>61</v>
      </c>
      <c r="C402" s="134" t="s">
        <v>220</v>
      </c>
      <c r="D402" s="178"/>
      <c r="E402" s="178"/>
      <c r="F402" s="178"/>
      <c r="G402" s="178"/>
      <c r="H402" s="178"/>
      <c r="I402" s="178"/>
      <c r="J402" s="178"/>
      <c r="K402" s="178"/>
      <c r="L402" s="178"/>
    </row>
    <row r="403" spans="1:32">
      <c r="A403" s="120"/>
      <c r="B403" s="280" t="s">
        <v>164</v>
      </c>
      <c r="C403" s="177" t="s">
        <v>162</v>
      </c>
      <c r="D403" s="135">
        <v>0</v>
      </c>
      <c r="E403" s="218">
        <v>281677</v>
      </c>
      <c r="F403" s="135">
        <v>0</v>
      </c>
      <c r="G403" s="218">
        <v>326614</v>
      </c>
      <c r="H403" s="135">
        <v>0</v>
      </c>
      <c r="I403" s="204">
        <v>326614</v>
      </c>
      <c r="J403" s="135">
        <v>0</v>
      </c>
      <c r="K403" s="218">
        <v>466703</v>
      </c>
      <c r="L403" s="217">
        <f>SUM(J403:K403)</f>
        <v>466703</v>
      </c>
      <c r="M403" s="42" t="s">
        <v>272</v>
      </c>
      <c r="N403" s="42" t="s">
        <v>272</v>
      </c>
      <c r="O403" s="42" t="s">
        <v>272</v>
      </c>
      <c r="P403" s="42" t="s">
        <v>272</v>
      </c>
      <c r="Q403" s="42" t="s">
        <v>272</v>
      </c>
      <c r="W403" s="296"/>
      <c r="X403" s="296"/>
      <c r="Y403" s="296"/>
      <c r="Z403" s="296"/>
      <c r="AA403" s="297"/>
    </row>
    <row r="404" spans="1:32" s="93" customFormat="1" ht="25.5">
      <c r="A404" s="90" t="s">
        <v>29</v>
      </c>
      <c r="B404" s="180">
        <v>61</v>
      </c>
      <c r="C404" s="134" t="s">
        <v>220</v>
      </c>
      <c r="D404" s="135">
        <f t="shared" ref="D404:L405" si="95">D403</f>
        <v>0</v>
      </c>
      <c r="E404" s="218">
        <f t="shared" si="95"/>
        <v>281677</v>
      </c>
      <c r="F404" s="135">
        <f t="shared" si="95"/>
        <v>0</v>
      </c>
      <c r="G404" s="218">
        <f t="shared" si="95"/>
        <v>326614</v>
      </c>
      <c r="H404" s="135">
        <f t="shared" si="95"/>
        <v>0</v>
      </c>
      <c r="I404" s="204">
        <f t="shared" si="95"/>
        <v>326614</v>
      </c>
      <c r="J404" s="135">
        <f t="shared" si="95"/>
        <v>0</v>
      </c>
      <c r="K404" s="218">
        <f t="shared" si="95"/>
        <v>466703</v>
      </c>
      <c r="L404" s="218">
        <f t="shared" si="95"/>
        <v>466703</v>
      </c>
      <c r="AA404" s="240"/>
      <c r="AF404" s="240"/>
    </row>
    <row r="405" spans="1:32" ht="13.5">
      <c r="A405" s="90" t="s">
        <v>29</v>
      </c>
      <c r="B405" s="176">
        <v>0.105</v>
      </c>
      <c r="C405" s="170" t="s">
        <v>163</v>
      </c>
      <c r="D405" s="135">
        <f t="shared" si="95"/>
        <v>0</v>
      </c>
      <c r="E405" s="218">
        <f t="shared" si="95"/>
        <v>281677</v>
      </c>
      <c r="F405" s="135">
        <f t="shared" si="95"/>
        <v>0</v>
      </c>
      <c r="G405" s="218">
        <f t="shared" si="95"/>
        <v>326614</v>
      </c>
      <c r="H405" s="135">
        <f t="shared" si="95"/>
        <v>0</v>
      </c>
      <c r="I405" s="204">
        <f t="shared" si="95"/>
        <v>326614</v>
      </c>
      <c r="J405" s="135">
        <f t="shared" si="95"/>
        <v>0</v>
      </c>
      <c r="K405" s="218">
        <f t="shared" si="95"/>
        <v>466703</v>
      </c>
      <c r="L405" s="218">
        <f t="shared" si="95"/>
        <v>466703</v>
      </c>
    </row>
    <row r="406" spans="1:32">
      <c r="A406" s="90"/>
      <c r="B406" s="159"/>
      <c r="C406" s="134"/>
      <c r="D406" s="178"/>
      <c r="E406" s="178"/>
      <c r="F406" s="178"/>
      <c r="G406" s="178"/>
      <c r="H406" s="178"/>
      <c r="I406" s="178"/>
      <c r="J406" s="178"/>
      <c r="K406" s="178"/>
      <c r="L406" s="178"/>
    </row>
    <row r="407" spans="1:32" ht="13.5">
      <c r="A407" s="90"/>
      <c r="B407" s="176">
        <v>0.106</v>
      </c>
      <c r="C407" s="150" t="s">
        <v>190</v>
      </c>
      <c r="D407" s="178"/>
      <c r="E407" s="178"/>
      <c r="F407" s="178"/>
      <c r="G407" s="178"/>
      <c r="H407" s="178"/>
      <c r="I407" s="178"/>
      <c r="J407" s="178"/>
      <c r="K407" s="178"/>
      <c r="L407" s="178"/>
    </row>
    <row r="408" spans="1:32">
      <c r="A408" s="118"/>
      <c r="B408" s="181">
        <v>66</v>
      </c>
      <c r="C408" s="152" t="s">
        <v>262</v>
      </c>
      <c r="D408" s="178"/>
      <c r="E408" s="178"/>
      <c r="F408" s="178"/>
      <c r="G408" s="178"/>
      <c r="H408" s="178"/>
      <c r="I408" s="178"/>
      <c r="J408" s="178"/>
      <c r="K408" s="178"/>
      <c r="L408" s="178"/>
    </row>
    <row r="409" spans="1:32">
      <c r="A409" s="118"/>
      <c r="B409" s="151" t="s">
        <v>191</v>
      </c>
      <c r="C409" s="152" t="s">
        <v>226</v>
      </c>
      <c r="D409" s="148">
        <v>0</v>
      </c>
      <c r="E409" s="187">
        <v>47802</v>
      </c>
      <c r="F409" s="148">
        <v>0</v>
      </c>
      <c r="G409" s="187">
        <v>47802</v>
      </c>
      <c r="H409" s="148">
        <v>0</v>
      </c>
      <c r="I409" s="160">
        <v>47802</v>
      </c>
      <c r="J409" s="148">
        <v>0</v>
      </c>
      <c r="K409" s="187">
        <v>47802</v>
      </c>
      <c r="L409" s="178">
        <f>SUM(J409:K409)</f>
        <v>47802</v>
      </c>
      <c r="M409" s="42" t="s">
        <v>272</v>
      </c>
      <c r="N409" s="42" t="s">
        <v>272</v>
      </c>
      <c r="O409" s="42" t="s">
        <v>272</v>
      </c>
      <c r="P409" s="42" t="s">
        <v>272</v>
      </c>
      <c r="Q409" s="42" t="s">
        <v>272</v>
      </c>
      <c r="W409" s="296"/>
      <c r="X409" s="296"/>
      <c r="Y409" s="296"/>
      <c r="Z409" s="296"/>
      <c r="AA409" s="297"/>
    </row>
    <row r="410" spans="1:32" ht="13.5">
      <c r="A410" s="118" t="s">
        <v>29</v>
      </c>
      <c r="B410" s="172">
        <v>0.106</v>
      </c>
      <c r="C410" s="182" t="s">
        <v>190</v>
      </c>
      <c r="D410" s="205">
        <f t="shared" ref="D410:L410" si="96">SUM(D409)</f>
        <v>0</v>
      </c>
      <c r="E410" s="219">
        <f t="shared" si="96"/>
        <v>47802</v>
      </c>
      <c r="F410" s="205">
        <f t="shared" si="96"/>
        <v>0</v>
      </c>
      <c r="G410" s="219">
        <f t="shared" si="96"/>
        <v>47802</v>
      </c>
      <c r="H410" s="205">
        <f t="shared" si="96"/>
        <v>0</v>
      </c>
      <c r="I410" s="206">
        <f t="shared" si="96"/>
        <v>47802</v>
      </c>
      <c r="J410" s="205">
        <f t="shared" si="96"/>
        <v>0</v>
      </c>
      <c r="K410" s="219">
        <f t="shared" si="96"/>
        <v>47802</v>
      </c>
      <c r="L410" s="219">
        <f t="shared" si="96"/>
        <v>47802</v>
      </c>
    </row>
    <row r="411" spans="1:32">
      <c r="A411" s="118"/>
      <c r="B411" s="151"/>
      <c r="C411" s="152"/>
      <c r="D411" s="178"/>
      <c r="E411" s="178"/>
      <c r="F411" s="178"/>
      <c r="G411" s="178"/>
      <c r="H411" s="178"/>
      <c r="I411" s="178"/>
      <c r="J411" s="178"/>
      <c r="K411" s="178"/>
      <c r="L411" s="178"/>
    </row>
    <row r="412" spans="1:32" ht="27">
      <c r="A412" s="118"/>
      <c r="B412" s="172">
        <v>0.108</v>
      </c>
      <c r="C412" s="183" t="s">
        <v>249</v>
      </c>
      <c r="D412" s="178"/>
      <c r="E412" s="178"/>
      <c r="F412" s="178"/>
      <c r="G412" s="178"/>
      <c r="H412" s="178"/>
      <c r="I412" s="178"/>
      <c r="J412" s="178"/>
      <c r="K412" s="178"/>
      <c r="L412" s="178"/>
    </row>
    <row r="413" spans="1:32">
      <c r="A413" s="118"/>
      <c r="B413" s="184">
        <v>63</v>
      </c>
      <c r="C413" s="185" t="s">
        <v>250</v>
      </c>
      <c r="D413" s="178"/>
      <c r="E413" s="178"/>
      <c r="F413" s="178"/>
      <c r="G413" s="178"/>
      <c r="H413" s="178"/>
      <c r="I413" s="178"/>
      <c r="J413" s="178"/>
      <c r="K413" s="178"/>
      <c r="L413" s="178"/>
    </row>
    <row r="414" spans="1:32">
      <c r="A414" s="118"/>
      <c r="B414" s="184" t="s">
        <v>166</v>
      </c>
      <c r="C414" s="185" t="s">
        <v>251</v>
      </c>
      <c r="D414" s="148">
        <v>0</v>
      </c>
      <c r="E414" s="160">
        <v>7500</v>
      </c>
      <c r="F414" s="148">
        <v>0</v>
      </c>
      <c r="G414" s="187">
        <v>7500</v>
      </c>
      <c r="H414" s="148">
        <v>0</v>
      </c>
      <c r="I414" s="160">
        <v>7500</v>
      </c>
      <c r="J414" s="148">
        <v>0</v>
      </c>
      <c r="K414" s="187">
        <v>7500</v>
      </c>
      <c r="L414" s="178">
        <f>SUM(J414:K414)</f>
        <v>7500</v>
      </c>
      <c r="M414" s="42" t="s">
        <v>272</v>
      </c>
      <c r="N414" s="42" t="s">
        <v>272</v>
      </c>
      <c r="O414" s="42" t="s">
        <v>272</v>
      </c>
      <c r="P414" s="42" t="s">
        <v>272</v>
      </c>
      <c r="Q414" s="42" t="s">
        <v>272</v>
      </c>
      <c r="W414" s="296"/>
      <c r="X414" s="296"/>
      <c r="Y414" s="296"/>
      <c r="Z414" s="296"/>
      <c r="AA414" s="297"/>
    </row>
    <row r="415" spans="1:32" ht="27">
      <c r="A415" s="118" t="s">
        <v>29</v>
      </c>
      <c r="B415" s="172">
        <v>0.108</v>
      </c>
      <c r="C415" s="183" t="s">
        <v>249</v>
      </c>
      <c r="D415" s="205">
        <f t="shared" ref="D415:L415" si="97">D414</f>
        <v>0</v>
      </c>
      <c r="E415" s="206">
        <f t="shared" si="97"/>
        <v>7500</v>
      </c>
      <c r="F415" s="205">
        <f t="shared" si="97"/>
        <v>0</v>
      </c>
      <c r="G415" s="219">
        <f t="shared" si="97"/>
        <v>7500</v>
      </c>
      <c r="H415" s="205">
        <f t="shared" si="97"/>
        <v>0</v>
      </c>
      <c r="I415" s="206">
        <f t="shared" si="97"/>
        <v>7500</v>
      </c>
      <c r="J415" s="205">
        <f t="shared" si="97"/>
        <v>0</v>
      </c>
      <c r="K415" s="219">
        <f t="shared" si="97"/>
        <v>7500</v>
      </c>
      <c r="L415" s="219">
        <f t="shared" si="97"/>
        <v>7500</v>
      </c>
    </row>
    <row r="416" spans="1:32">
      <c r="A416" s="118"/>
      <c r="B416" s="151"/>
      <c r="C416" s="152"/>
      <c r="D416" s="178"/>
      <c r="E416" s="178"/>
      <c r="F416" s="178"/>
      <c r="G416" s="178"/>
      <c r="H416" s="178"/>
      <c r="I416" s="178"/>
      <c r="J416" s="178"/>
      <c r="K416" s="178"/>
      <c r="L416" s="178"/>
    </row>
    <row r="417" spans="1:32" ht="13.5">
      <c r="A417" s="118"/>
      <c r="B417" s="176">
        <v>0.109</v>
      </c>
      <c r="C417" s="170" t="s">
        <v>165</v>
      </c>
      <c r="D417" s="171"/>
      <c r="E417" s="171"/>
      <c r="F417" s="171"/>
      <c r="G417" s="171"/>
      <c r="H417" s="171"/>
      <c r="I417" s="171"/>
      <c r="J417" s="171"/>
      <c r="K417" s="171"/>
      <c r="L417" s="179"/>
    </row>
    <row r="418" spans="1:32" ht="25.5">
      <c r="A418" s="90"/>
      <c r="B418" s="186">
        <v>63</v>
      </c>
      <c r="C418" s="165" t="s">
        <v>227</v>
      </c>
      <c r="D418" s="173"/>
      <c r="E418" s="173"/>
      <c r="F418" s="173"/>
      <c r="G418" s="173"/>
      <c r="H418" s="173"/>
      <c r="I418" s="173"/>
      <c r="J418" s="173"/>
      <c r="K418" s="173"/>
      <c r="L418" s="178"/>
    </row>
    <row r="419" spans="1:32">
      <c r="A419" s="120"/>
      <c r="B419" s="281" t="s">
        <v>166</v>
      </c>
      <c r="C419" s="177" t="s">
        <v>162</v>
      </c>
      <c r="D419" s="135">
        <v>0</v>
      </c>
      <c r="E419" s="218">
        <v>1908</v>
      </c>
      <c r="F419" s="135">
        <v>0</v>
      </c>
      <c r="G419" s="218">
        <v>1868</v>
      </c>
      <c r="H419" s="135">
        <v>0</v>
      </c>
      <c r="I419" s="204">
        <v>1868</v>
      </c>
      <c r="J419" s="135">
        <v>0</v>
      </c>
      <c r="K419" s="218">
        <v>1824</v>
      </c>
      <c r="L419" s="221">
        <f>SUM(J419:K419)</f>
        <v>1824</v>
      </c>
      <c r="M419" s="42" t="s">
        <v>272</v>
      </c>
      <c r="N419" s="42" t="s">
        <v>272</v>
      </c>
      <c r="O419" s="42" t="s">
        <v>272</v>
      </c>
      <c r="P419" s="42" t="s">
        <v>272</v>
      </c>
      <c r="Q419" s="42" t="s">
        <v>272</v>
      </c>
      <c r="W419" s="296"/>
      <c r="X419" s="296"/>
      <c r="Y419" s="296"/>
      <c r="Z419" s="296"/>
      <c r="AA419" s="297"/>
    </row>
    <row r="420" spans="1:32" s="94" customFormat="1" ht="25.5">
      <c r="A420" s="90" t="s">
        <v>29</v>
      </c>
      <c r="B420" s="186">
        <v>63</v>
      </c>
      <c r="C420" s="165" t="s">
        <v>227</v>
      </c>
      <c r="D420" s="135">
        <f t="shared" ref="D420:L420" si="98">D419</f>
        <v>0</v>
      </c>
      <c r="E420" s="218">
        <f t="shared" si="98"/>
        <v>1908</v>
      </c>
      <c r="F420" s="135">
        <f t="shared" si="98"/>
        <v>0</v>
      </c>
      <c r="G420" s="218">
        <f t="shared" si="98"/>
        <v>1868</v>
      </c>
      <c r="H420" s="135">
        <f t="shared" si="98"/>
        <v>0</v>
      </c>
      <c r="I420" s="204">
        <f t="shared" si="98"/>
        <v>1868</v>
      </c>
      <c r="J420" s="135">
        <f t="shared" si="98"/>
        <v>0</v>
      </c>
      <c r="K420" s="218">
        <f t="shared" si="98"/>
        <v>1824</v>
      </c>
      <c r="L420" s="218">
        <f t="shared" si="98"/>
        <v>1824</v>
      </c>
      <c r="AA420" s="237"/>
      <c r="AF420" s="237"/>
    </row>
    <row r="421" spans="1:32" s="94" customFormat="1">
      <c r="A421" s="90"/>
      <c r="B421" s="186"/>
      <c r="C421" s="165"/>
      <c r="D421" s="148"/>
      <c r="E421" s="187"/>
      <c r="F421" s="148"/>
      <c r="G421" s="187"/>
      <c r="H421" s="148"/>
      <c r="I421" s="160"/>
      <c r="J421" s="148"/>
      <c r="K421" s="187"/>
      <c r="L421" s="187"/>
      <c r="AA421" s="237"/>
      <c r="AF421" s="237"/>
    </row>
    <row r="422" spans="1:32" ht="25.5">
      <c r="A422" s="90"/>
      <c r="B422" s="186">
        <v>64</v>
      </c>
      <c r="C422" s="165" t="s">
        <v>228</v>
      </c>
      <c r="D422" s="173"/>
      <c r="E422" s="173"/>
      <c r="F422" s="173"/>
      <c r="G422" s="173"/>
      <c r="H422" s="173"/>
      <c r="I422" s="173"/>
      <c r="J422" s="173"/>
      <c r="K422" s="173"/>
      <c r="L422" s="178"/>
    </row>
    <row r="423" spans="1:32">
      <c r="A423" s="121"/>
      <c r="B423" s="281" t="s">
        <v>167</v>
      </c>
      <c r="C423" s="177" t="s">
        <v>162</v>
      </c>
      <c r="D423" s="155">
        <v>0</v>
      </c>
      <c r="E423" s="282">
        <v>4728</v>
      </c>
      <c r="F423" s="155">
        <v>0</v>
      </c>
      <c r="G423" s="282">
        <v>22029</v>
      </c>
      <c r="H423" s="155">
        <v>0</v>
      </c>
      <c r="I423" s="207">
        <v>22029</v>
      </c>
      <c r="J423" s="155">
        <v>0</v>
      </c>
      <c r="K423" s="282">
        <v>19418</v>
      </c>
      <c r="L423" s="179">
        <f>SUM(J423:K423)</f>
        <v>19418</v>
      </c>
      <c r="M423" s="42" t="s">
        <v>272</v>
      </c>
      <c r="N423" s="42" t="s">
        <v>272</v>
      </c>
      <c r="O423" s="42" t="s">
        <v>272</v>
      </c>
      <c r="P423" s="42" t="s">
        <v>272</v>
      </c>
      <c r="Q423" s="42" t="s">
        <v>272</v>
      </c>
      <c r="W423" s="296"/>
      <c r="X423" s="296"/>
      <c r="Y423" s="296"/>
      <c r="Z423" s="296"/>
      <c r="AA423" s="297"/>
    </row>
    <row r="424" spans="1:32" s="94" customFormat="1" ht="25.5">
      <c r="A424" s="90" t="s">
        <v>29</v>
      </c>
      <c r="B424" s="186">
        <v>64</v>
      </c>
      <c r="C424" s="165" t="s">
        <v>228</v>
      </c>
      <c r="D424" s="205">
        <f t="shared" ref="D424:L424" si="99">D423</f>
        <v>0</v>
      </c>
      <c r="E424" s="219">
        <f t="shared" si="99"/>
        <v>4728</v>
      </c>
      <c r="F424" s="205">
        <f t="shared" si="99"/>
        <v>0</v>
      </c>
      <c r="G424" s="219">
        <f t="shared" si="99"/>
        <v>22029</v>
      </c>
      <c r="H424" s="205">
        <f t="shared" si="99"/>
        <v>0</v>
      </c>
      <c r="I424" s="206">
        <f t="shared" si="99"/>
        <v>22029</v>
      </c>
      <c r="J424" s="205">
        <f t="shared" si="99"/>
        <v>0</v>
      </c>
      <c r="K424" s="219">
        <f t="shared" si="99"/>
        <v>19418</v>
      </c>
      <c r="L424" s="219">
        <f t="shared" si="99"/>
        <v>19418</v>
      </c>
      <c r="AA424" s="237"/>
      <c r="AF424" s="237"/>
    </row>
    <row r="425" spans="1:32" ht="13.5">
      <c r="A425" s="119" t="s">
        <v>29</v>
      </c>
      <c r="B425" s="289">
        <v>0.109</v>
      </c>
      <c r="C425" s="290" t="s">
        <v>165</v>
      </c>
      <c r="D425" s="135">
        <f t="shared" ref="D425:L425" si="100">D424+D420</f>
        <v>0</v>
      </c>
      <c r="E425" s="218">
        <f t="shared" si="100"/>
        <v>6636</v>
      </c>
      <c r="F425" s="135">
        <f t="shared" si="100"/>
        <v>0</v>
      </c>
      <c r="G425" s="218">
        <f t="shared" si="100"/>
        <v>23897</v>
      </c>
      <c r="H425" s="135">
        <f t="shared" si="100"/>
        <v>0</v>
      </c>
      <c r="I425" s="204">
        <f t="shared" si="100"/>
        <v>23897</v>
      </c>
      <c r="J425" s="135">
        <f t="shared" si="100"/>
        <v>0</v>
      </c>
      <c r="K425" s="218">
        <f t="shared" si="100"/>
        <v>21242</v>
      </c>
      <c r="L425" s="218">
        <f t="shared" si="100"/>
        <v>21242</v>
      </c>
    </row>
    <row r="426" spans="1:32" ht="3.75" customHeight="1">
      <c r="A426" s="90"/>
      <c r="B426" s="176"/>
      <c r="C426" s="170"/>
      <c r="D426" s="148"/>
      <c r="E426" s="187"/>
      <c r="F426" s="148"/>
      <c r="G426" s="187"/>
      <c r="H426" s="148"/>
      <c r="I426" s="160"/>
      <c r="J426" s="148"/>
      <c r="K426" s="187"/>
      <c r="L426" s="187"/>
    </row>
    <row r="427" spans="1:32" ht="40.5">
      <c r="A427" s="90"/>
      <c r="B427" s="176">
        <v>0.111</v>
      </c>
      <c r="C427" s="227" t="s">
        <v>305</v>
      </c>
      <c r="D427" s="148"/>
      <c r="E427" s="187"/>
      <c r="F427" s="148"/>
      <c r="G427" s="187"/>
      <c r="H427" s="148"/>
      <c r="I427" s="160"/>
      <c r="J427" s="148"/>
      <c r="K427" s="187"/>
      <c r="L427" s="187"/>
    </row>
    <row r="428" spans="1:32">
      <c r="A428" s="90"/>
      <c r="B428" s="260">
        <v>65</v>
      </c>
      <c r="C428" s="228" t="s">
        <v>267</v>
      </c>
      <c r="D428" s="148"/>
      <c r="E428" s="187"/>
      <c r="F428" s="148"/>
      <c r="G428" s="187"/>
      <c r="H428" s="148"/>
      <c r="I428" s="160"/>
      <c r="J428" s="148"/>
      <c r="K428" s="187"/>
      <c r="L428" s="187"/>
    </row>
    <row r="429" spans="1:32">
      <c r="A429" s="90"/>
      <c r="B429" s="284" t="s">
        <v>269</v>
      </c>
      <c r="C429" s="291" t="s">
        <v>268</v>
      </c>
      <c r="D429" s="135">
        <v>0</v>
      </c>
      <c r="E429" s="204">
        <v>58875</v>
      </c>
      <c r="F429" s="135">
        <v>0</v>
      </c>
      <c r="G429" s="204">
        <v>66875</v>
      </c>
      <c r="H429" s="135">
        <v>0</v>
      </c>
      <c r="I429" s="204">
        <v>66875</v>
      </c>
      <c r="J429" s="135">
        <v>0</v>
      </c>
      <c r="K429" s="204">
        <v>66875</v>
      </c>
      <c r="L429" s="218">
        <f>SUM(J429:K429)</f>
        <v>66875</v>
      </c>
      <c r="M429" s="42" t="s">
        <v>272</v>
      </c>
      <c r="N429" s="42" t="s">
        <v>272</v>
      </c>
      <c r="O429" s="42" t="s">
        <v>272</v>
      </c>
      <c r="P429" s="42" t="s">
        <v>272</v>
      </c>
      <c r="Q429" s="42" t="s">
        <v>272</v>
      </c>
      <c r="W429" s="296"/>
      <c r="X429" s="296"/>
      <c r="Y429" s="296"/>
      <c r="Z429" s="296"/>
      <c r="AA429" s="297"/>
    </row>
    <row r="430" spans="1:32" ht="40.5">
      <c r="A430" s="90" t="s">
        <v>29</v>
      </c>
      <c r="B430" s="176">
        <v>0.111</v>
      </c>
      <c r="C430" s="227" t="s">
        <v>305</v>
      </c>
      <c r="D430" s="135">
        <f t="shared" ref="D430:L430" si="101">D429</f>
        <v>0</v>
      </c>
      <c r="E430" s="204">
        <f t="shared" si="101"/>
        <v>58875</v>
      </c>
      <c r="F430" s="135">
        <f t="shared" si="101"/>
        <v>0</v>
      </c>
      <c r="G430" s="204">
        <f t="shared" si="101"/>
        <v>66875</v>
      </c>
      <c r="H430" s="135">
        <f t="shared" si="101"/>
        <v>0</v>
      </c>
      <c r="I430" s="218">
        <f t="shared" si="101"/>
        <v>66875</v>
      </c>
      <c r="J430" s="135">
        <f t="shared" si="101"/>
        <v>0</v>
      </c>
      <c r="K430" s="204">
        <f t="shared" si="101"/>
        <v>66875</v>
      </c>
      <c r="L430" s="218">
        <f t="shared" si="101"/>
        <v>66875</v>
      </c>
    </row>
    <row r="431" spans="1:32" ht="29.1" customHeight="1">
      <c r="A431" s="90" t="s">
        <v>29</v>
      </c>
      <c r="B431" s="169">
        <v>6003</v>
      </c>
      <c r="C431" s="170" t="s">
        <v>231</v>
      </c>
      <c r="D431" s="205">
        <f t="shared" ref="D431:L431" si="102">D425+D405+D399+D393+D387+D409+D415+D430</f>
        <v>0</v>
      </c>
      <c r="E431" s="219">
        <f t="shared" si="102"/>
        <v>644650</v>
      </c>
      <c r="F431" s="205">
        <f t="shared" si="102"/>
        <v>0</v>
      </c>
      <c r="G431" s="219">
        <f t="shared" si="102"/>
        <v>786393</v>
      </c>
      <c r="H431" s="205">
        <f t="shared" si="102"/>
        <v>0</v>
      </c>
      <c r="I431" s="219">
        <f t="shared" si="102"/>
        <v>786393</v>
      </c>
      <c r="J431" s="205">
        <f t="shared" si="102"/>
        <v>0</v>
      </c>
      <c r="K431" s="219">
        <f t="shared" si="102"/>
        <v>1896220</v>
      </c>
      <c r="L431" s="219">
        <f t="shared" si="102"/>
        <v>1896220</v>
      </c>
    </row>
    <row r="432" spans="1:32" ht="13.5">
      <c r="A432" s="90"/>
      <c r="B432" s="169"/>
      <c r="C432" s="165"/>
      <c r="D432" s="178"/>
      <c r="E432" s="178"/>
      <c r="F432" s="178"/>
      <c r="G432" s="178"/>
      <c r="H432" s="178"/>
      <c r="I432" s="178"/>
      <c r="J432" s="178"/>
      <c r="K432" s="178"/>
      <c r="L432" s="178"/>
    </row>
    <row r="433" spans="1:27" ht="29.1" customHeight="1">
      <c r="A433" s="90" t="s">
        <v>31</v>
      </c>
      <c r="B433" s="169">
        <v>6004</v>
      </c>
      <c r="C433" s="170" t="s">
        <v>168</v>
      </c>
      <c r="D433" s="171"/>
      <c r="E433" s="171"/>
      <c r="F433" s="171"/>
      <c r="G433" s="171"/>
      <c r="H433" s="171"/>
      <c r="I433" s="171"/>
      <c r="J433" s="171"/>
      <c r="K433" s="171"/>
      <c r="L433" s="171"/>
    </row>
    <row r="434" spans="1:27">
      <c r="A434" s="90"/>
      <c r="B434" s="188">
        <v>1</v>
      </c>
      <c r="C434" s="165" t="s">
        <v>169</v>
      </c>
      <c r="D434" s="173"/>
      <c r="E434" s="173"/>
      <c r="F434" s="173"/>
      <c r="G434" s="173"/>
      <c r="H434" s="173"/>
      <c r="I434" s="173"/>
      <c r="J434" s="173"/>
      <c r="K434" s="173"/>
      <c r="L434" s="173"/>
    </row>
    <row r="435" spans="1:27" ht="13.5">
      <c r="A435" s="90"/>
      <c r="B435" s="189">
        <v>1.2010000000000001</v>
      </c>
      <c r="C435" s="170" t="s">
        <v>171</v>
      </c>
      <c r="D435" s="179"/>
      <c r="E435" s="179"/>
      <c r="F435" s="179"/>
      <c r="G435" s="179"/>
      <c r="H435" s="179"/>
      <c r="I435" s="179"/>
      <c r="J435" s="179"/>
      <c r="K435" s="179"/>
      <c r="L435" s="179"/>
    </row>
    <row r="436" spans="1:27">
      <c r="A436" s="90"/>
      <c r="B436" s="190">
        <v>60</v>
      </c>
      <c r="C436" s="165" t="s">
        <v>172</v>
      </c>
      <c r="D436" s="179"/>
      <c r="E436" s="179"/>
      <c r="F436" s="179"/>
      <c r="G436" s="179"/>
      <c r="H436" s="179"/>
      <c r="I436" s="179"/>
      <c r="J436" s="179"/>
      <c r="K436" s="179"/>
      <c r="L436" s="179"/>
    </row>
    <row r="437" spans="1:27">
      <c r="A437" s="90"/>
      <c r="B437" s="159" t="s">
        <v>160</v>
      </c>
      <c r="C437" s="134" t="s">
        <v>162</v>
      </c>
      <c r="D437" s="135">
        <v>0</v>
      </c>
      <c r="E437" s="218">
        <v>1196</v>
      </c>
      <c r="F437" s="135">
        <v>0</v>
      </c>
      <c r="G437" s="218">
        <v>1137</v>
      </c>
      <c r="H437" s="135">
        <v>0</v>
      </c>
      <c r="I437" s="204">
        <v>1137</v>
      </c>
      <c r="J437" s="135">
        <v>0</v>
      </c>
      <c r="K437" s="218">
        <v>1330</v>
      </c>
      <c r="L437" s="221">
        <f>SUM(J437:K437)</f>
        <v>1330</v>
      </c>
      <c r="M437" s="42" t="s">
        <v>272</v>
      </c>
      <c r="N437" s="42" t="s">
        <v>272</v>
      </c>
      <c r="O437" s="42" t="s">
        <v>272</v>
      </c>
      <c r="P437" s="42" t="s">
        <v>272</v>
      </c>
      <c r="Q437" s="42" t="s">
        <v>272</v>
      </c>
      <c r="W437" s="296"/>
      <c r="X437" s="296"/>
      <c r="Y437" s="296"/>
      <c r="Z437" s="296"/>
      <c r="AA437" s="297"/>
    </row>
    <row r="438" spans="1:27">
      <c r="A438" s="90" t="s">
        <v>29</v>
      </c>
      <c r="B438" s="190">
        <v>60</v>
      </c>
      <c r="C438" s="165" t="s">
        <v>172</v>
      </c>
      <c r="D438" s="135">
        <f t="shared" ref="D438:L440" si="103">D437</f>
        <v>0</v>
      </c>
      <c r="E438" s="218">
        <f t="shared" si="103"/>
        <v>1196</v>
      </c>
      <c r="F438" s="135">
        <f t="shared" si="103"/>
        <v>0</v>
      </c>
      <c r="G438" s="218">
        <f t="shared" si="103"/>
        <v>1137</v>
      </c>
      <c r="H438" s="135">
        <f t="shared" si="103"/>
        <v>0</v>
      </c>
      <c r="I438" s="204">
        <f t="shared" si="103"/>
        <v>1137</v>
      </c>
      <c r="J438" s="135">
        <f t="shared" si="103"/>
        <v>0</v>
      </c>
      <c r="K438" s="218">
        <f t="shared" si="103"/>
        <v>1330</v>
      </c>
      <c r="L438" s="218">
        <f t="shared" si="103"/>
        <v>1330</v>
      </c>
    </row>
    <row r="439" spans="1:27" ht="13.5">
      <c r="A439" s="90" t="s">
        <v>29</v>
      </c>
      <c r="B439" s="189">
        <v>1.2010000000000001</v>
      </c>
      <c r="C439" s="170" t="s">
        <v>171</v>
      </c>
      <c r="D439" s="205">
        <f t="shared" si="103"/>
        <v>0</v>
      </c>
      <c r="E439" s="219">
        <f t="shared" si="103"/>
        <v>1196</v>
      </c>
      <c r="F439" s="205">
        <f t="shared" si="103"/>
        <v>0</v>
      </c>
      <c r="G439" s="219">
        <f t="shared" si="103"/>
        <v>1137</v>
      </c>
      <c r="H439" s="205">
        <f t="shared" si="103"/>
        <v>0</v>
      </c>
      <c r="I439" s="206">
        <f t="shared" si="103"/>
        <v>1137</v>
      </c>
      <c r="J439" s="205">
        <f t="shared" si="103"/>
        <v>0</v>
      </c>
      <c r="K439" s="219">
        <f t="shared" si="103"/>
        <v>1330</v>
      </c>
      <c r="L439" s="219">
        <f t="shared" si="103"/>
        <v>1330</v>
      </c>
    </row>
    <row r="440" spans="1:27">
      <c r="A440" s="90" t="s">
        <v>29</v>
      </c>
      <c r="B440" s="188">
        <v>1</v>
      </c>
      <c r="C440" s="165" t="s">
        <v>169</v>
      </c>
      <c r="D440" s="205">
        <f t="shared" si="103"/>
        <v>0</v>
      </c>
      <c r="E440" s="206">
        <f t="shared" si="103"/>
        <v>1196</v>
      </c>
      <c r="F440" s="205">
        <f t="shared" si="103"/>
        <v>0</v>
      </c>
      <c r="G440" s="206">
        <f t="shared" si="103"/>
        <v>1137</v>
      </c>
      <c r="H440" s="205">
        <f t="shared" si="103"/>
        <v>0</v>
      </c>
      <c r="I440" s="206">
        <f t="shared" si="103"/>
        <v>1137</v>
      </c>
      <c r="J440" s="205">
        <f t="shared" si="103"/>
        <v>0</v>
      </c>
      <c r="K440" s="206">
        <f t="shared" si="103"/>
        <v>1330</v>
      </c>
      <c r="L440" s="206">
        <f t="shared" si="103"/>
        <v>1330</v>
      </c>
    </row>
    <row r="441" spans="1:27">
      <c r="A441" s="90"/>
      <c r="B441" s="188"/>
      <c r="C441" s="165"/>
      <c r="D441" s="171"/>
      <c r="E441" s="171"/>
      <c r="F441" s="171"/>
      <c r="G441" s="171"/>
      <c r="H441" s="171"/>
      <c r="I441" s="171"/>
      <c r="J441" s="171"/>
      <c r="K441" s="171"/>
      <c r="L441" s="171"/>
    </row>
    <row r="442" spans="1:27" ht="29.1" customHeight="1">
      <c r="A442" s="90"/>
      <c r="B442" s="188">
        <v>2</v>
      </c>
      <c r="C442" s="165" t="s">
        <v>174</v>
      </c>
      <c r="D442" s="173"/>
      <c r="E442" s="173"/>
      <c r="F442" s="173"/>
      <c r="G442" s="173"/>
      <c r="H442" s="173"/>
      <c r="I442" s="173"/>
      <c r="J442" s="173"/>
      <c r="K442" s="173"/>
      <c r="L442" s="173"/>
    </row>
    <row r="443" spans="1:27" ht="13.5">
      <c r="A443" s="90"/>
      <c r="B443" s="189">
        <v>2.101</v>
      </c>
      <c r="C443" s="170" t="s">
        <v>81</v>
      </c>
      <c r="D443" s="173"/>
      <c r="E443" s="173"/>
      <c r="F443" s="173"/>
      <c r="G443" s="173"/>
      <c r="H443" s="173"/>
      <c r="I443" s="173"/>
      <c r="J443" s="173"/>
      <c r="K443" s="173"/>
      <c r="L443" s="173"/>
    </row>
    <row r="444" spans="1:27">
      <c r="A444" s="90"/>
      <c r="B444" s="159" t="s">
        <v>170</v>
      </c>
      <c r="C444" s="134" t="s">
        <v>162</v>
      </c>
      <c r="D444" s="148">
        <v>0</v>
      </c>
      <c r="E444" s="187">
        <v>26040</v>
      </c>
      <c r="F444" s="148">
        <v>0</v>
      </c>
      <c r="G444" s="187">
        <v>33088</v>
      </c>
      <c r="H444" s="148">
        <v>0</v>
      </c>
      <c r="I444" s="160">
        <v>33088</v>
      </c>
      <c r="J444" s="148">
        <v>0</v>
      </c>
      <c r="K444" s="187">
        <v>33445</v>
      </c>
      <c r="L444" s="178">
        <f>SUM(J444:K444)</f>
        <v>33445</v>
      </c>
      <c r="M444" s="42" t="s">
        <v>272</v>
      </c>
      <c r="N444" s="42" t="s">
        <v>272</v>
      </c>
      <c r="O444" s="42" t="s">
        <v>272</v>
      </c>
      <c r="P444" s="42" t="s">
        <v>272</v>
      </c>
      <c r="Q444" s="42" t="s">
        <v>272</v>
      </c>
      <c r="W444" s="296"/>
      <c r="X444" s="296"/>
      <c r="Y444" s="296"/>
      <c r="Z444" s="296"/>
      <c r="AA444" s="297"/>
    </row>
    <row r="445" spans="1:27">
      <c r="A445" s="90"/>
      <c r="B445" s="159" t="s">
        <v>197</v>
      </c>
      <c r="C445" s="134" t="s">
        <v>198</v>
      </c>
      <c r="D445" s="148">
        <v>0</v>
      </c>
      <c r="E445" s="187">
        <v>9169</v>
      </c>
      <c r="F445" s="148">
        <v>0</v>
      </c>
      <c r="G445" s="187">
        <v>9169</v>
      </c>
      <c r="H445" s="148">
        <v>0</v>
      </c>
      <c r="I445" s="160">
        <v>9169</v>
      </c>
      <c r="J445" s="148">
        <v>0</v>
      </c>
      <c r="K445" s="187">
        <v>9169</v>
      </c>
      <c r="L445" s="178">
        <f>SUM(J445:K445)</f>
        <v>9169</v>
      </c>
      <c r="M445" s="42" t="s">
        <v>272</v>
      </c>
      <c r="N445" s="42" t="s">
        <v>272</v>
      </c>
      <c r="O445" s="42" t="s">
        <v>272</v>
      </c>
      <c r="P445" s="42" t="s">
        <v>272</v>
      </c>
      <c r="Q445" s="42" t="s">
        <v>272</v>
      </c>
      <c r="W445" s="296"/>
      <c r="X445" s="296"/>
      <c r="Y445" s="296"/>
      <c r="Z445" s="296"/>
      <c r="AA445" s="297"/>
    </row>
    <row r="446" spans="1:27" ht="13.5">
      <c r="A446" s="90" t="s">
        <v>29</v>
      </c>
      <c r="B446" s="189">
        <v>2.101</v>
      </c>
      <c r="C446" s="170" t="s">
        <v>81</v>
      </c>
      <c r="D446" s="205">
        <f t="shared" ref="D446:L446" si="104">D444+D445</f>
        <v>0</v>
      </c>
      <c r="E446" s="219">
        <f t="shared" si="104"/>
        <v>35209</v>
      </c>
      <c r="F446" s="205">
        <f t="shared" si="104"/>
        <v>0</v>
      </c>
      <c r="G446" s="219">
        <f t="shared" si="104"/>
        <v>42257</v>
      </c>
      <c r="H446" s="205">
        <f t="shared" si="104"/>
        <v>0</v>
      </c>
      <c r="I446" s="206">
        <f t="shared" si="104"/>
        <v>42257</v>
      </c>
      <c r="J446" s="205">
        <f t="shared" si="104"/>
        <v>0</v>
      </c>
      <c r="K446" s="219">
        <f t="shared" si="104"/>
        <v>42614</v>
      </c>
      <c r="L446" s="219">
        <f t="shared" si="104"/>
        <v>42614</v>
      </c>
    </row>
    <row r="447" spans="1:27" ht="13.5">
      <c r="A447" s="90"/>
      <c r="B447" s="189"/>
      <c r="C447" s="170"/>
      <c r="D447" s="148"/>
      <c r="E447" s="187"/>
      <c r="F447" s="148"/>
      <c r="G447" s="187"/>
      <c r="H447" s="148"/>
      <c r="I447" s="160"/>
      <c r="J447" s="148"/>
      <c r="K447" s="187"/>
      <c r="L447" s="187"/>
    </row>
    <row r="448" spans="1:27" ht="40.5">
      <c r="A448" s="90"/>
      <c r="B448" s="189">
        <v>2.105</v>
      </c>
      <c r="C448" s="227" t="s">
        <v>270</v>
      </c>
      <c r="D448" s="148"/>
      <c r="E448" s="187"/>
      <c r="F448" s="148"/>
      <c r="G448" s="187"/>
      <c r="H448" s="148"/>
      <c r="I448" s="160"/>
      <c r="J448" s="148"/>
      <c r="K448" s="187"/>
      <c r="L448" s="187"/>
    </row>
    <row r="449" spans="1:32">
      <c r="A449" s="119"/>
      <c r="B449" s="283" t="s">
        <v>170</v>
      </c>
      <c r="C449" s="292" t="s">
        <v>268</v>
      </c>
      <c r="D449" s="135">
        <v>0</v>
      </c>
      <c r="E449" s="204">
        <v>56725</v>
      </c>
      <c r="F449" s="135">
        <v>0</v>
      </c>
      <c r="G449" s="204">
        <v>56725</v>
      </c>
      <c r="H449" s="135">
        <v>0</v>
      </c>
      <c r="I449" s="204">
        <v>56725</v>
      </c>
      <c r="J449" s="135">
        <v>0</v>
      </c>
      <c r="K449" s="204">
        <v>56725</v>
      </c>
      <c r="L449" s="218">
        <f>SUM(J449:K449)</f>
        <v>56725</v>
      </c>
      <c r="M449" s="42" t="s">
        <v>272</v>
      </c>
      <c r="N449" s="42" t="s">
        <v>272</v>
      </c>
      <c r="O449" s="42" t="s">
        <v>272</v>
      </c>
      <c r="P449" s="42" t="s">
        <v>272</v>
      </c>
      <c r="Q449" s="42" t="s">
        <v>272</v>
      </c>
      <c r="W449" s="296"/>
      <c r="X449" s="296"/>
      <c r="Y449" s="296"/>
      <c r="Z449" s="296"/>
      <c r="AA449" s="297"/>
    </row>
    <row r="450" spans="1:32" ht="40.5">
      <c r="A450" s="90" t="s">
        <v>29</v>
      </c>
      <c r="B450" s="189">
        <v>2.105</v>
      </c>
      <c r="C450" s="227" t="s">
        <v>270</v>
      </c>
      <c r="D450" s="135">
        <f t="shared" ref="D450:L450" si="105">D449</f>
        <v>0</v>
      </c>
      <c r="E450" s="204">
        <f t="shared" si="105"/>
        <v>56725</v>
      </c>
      <c r="F450" s="135">
        <f t="shared" si="105"/>
        <v>0</v>
      </c>
      <c r="G450" s="204">
        <f t="shared" si="105"/>
        <v>56725</v>
      </c>
      <c r="H450" s="135">
        <f t="shared" si="105"/>
        <v>0</v>
      </c>
      <c r="I450" s="204">
        <f t="shared" si="105"/>
        <v>56725</v>
      </c>
      <c r="J450" s="135">
        <f t="shared" si="105"/>
        <v>0</v>
      </c>
      <c r="K450" s="204">
        <f t="shared" si="105"/>
        <v>56725</v>
      </c>
      <c r="L450" s="218">
        <f t="shared" si="105"/>
        <v>56725</v>
      </c>
    </row>
    <row r="451" spans="1:32" ht="27.95" customHeight="1">
      <c r="A451" s="90" t="s">
        <v>29</v>
      </c>
      <c r="B451" s="188">
        <v>2</v>
      </c>
      <c r="C451" s="165" t="s">
        <v>174</v>
      </c>
      <c r="D451" s="135">
        <f t="shared" ref="D451:L451" si="106">D446+D450</f>
        <v>0</v>
      </c>
      <c r="E451" s="218">
        <f t="shared" si="106"/>
        <v>91934</v>
      </c>
      <c r="F451" s="135">
        <f t="shared" si="106"/>
        <v>0</v>
      </c>
      <c r="G451" s="218">
        <f t="shared" si="106"/>
        <v>98982</v>
      </c>
      <c r="H451" s="135">
        <f t="shared" si="106"/>
        <v>0</v>
      </c>
      <c r="I451" s="218">
        <f t="shared" si="106"/>
        <v>98982</v>
      </c>
      <c r="J451" s="135">
        <f t="shared" si="106"/>
        <v>0</v>
      </c>
      <c r="K451" s="218">
        <f t="shared" si="106"/>
        <v>99339</v>
      </c>
      <c r="L451" s="218">
        <f t="shared" si="106"/>
        <v>99339</v>
      </c>
    </row>
    <row r="452" spans="1:32">
      <c r="A452" s="90"/>
      <c r="B452" s="188"/>
      <c r="C452" s="165"/>
      <c r="D452" s="148"/>
      <c r="E452" s="187"/>
      <c r="F452" s="148"/>
      <c r="G452" s="187"/>
      <c r="H452" s="148"/>
      <c r="I452" s="187"/>
      <c r="J452" s="148"/>
      <c r="K452" s="187"/>
      <c r="L452" s="187"/>
    </row>
    <row r="453" spans="1:32" ht="25.5">
      <c r="A453" s="120"/>
      <c r="B453" s="191">
        <v>4</v>
      </c>
      <c r="C453" s="165" t="s">
        <v>256</v>
      </c>
      <c r="D453" s="178"/>
      <c r="E453" s="178"/>
      <c r="F453" s="178"/>
      <c r="G453" s="178"/>
      <c r="H453" s="178"/>
      <c r="I453" s="178"/>
      <c r="J453" s="178"/>
      <c r="K453" s="178"/>
      <c r="L453" s="178"/>
    </row>
    <row r="454" spans="1:32" s="94" customFormat="1" ht="13.5">
      <c r="A454" s="90"/>
      <c r="B454" s="189">
        <v>4.8</v>
      </c>
      <c r="C454" s="170" t="s">
        <v>173</v>
      </c>
      <c r="D454" s="178"/>
      <c r="E454" s="178"/>
      <c r="F454" s="178"/>
      <c r="G454" s="178"/>
      <c r="H454" s="178"/>
      <c r="I454" s="178"/>
      <c r="J454" s="178"/>
      <c r="K454" s="178"/>
      <c r="L454" s="178"/>
      <c r="AA454" s="237"/>
      <c r="AF454" s="237"/>
    </row>
    <row r="455" spans="1:32">
      <c r="A455" s="90"/>
      <c r="B455" s="188">
        <v>1</v>
      </c>
      <c r="C455" s="165" t="s">
        <v>175</v>
      </c>
      <c r="D455" s="178"/>
      <c r="E455" s="178"/>
      <c r="F455" s="178"/>
      <c r="G455" s="178"/>
      <c r="H455" s="178"/>
      <c r="I455" s="178"/>
      <c r="J455" s="178"/>
      <c r="K455" s="178"/>
      <c r="L455" s="178"/>
    </row>
    <row r="456" spans="1:32" ht="25.5">
      <c r="A456" s="90"/>
      <c r="B456" s="188">
        <v>60</v>
      </c>
      <c r="C456" s="165" t="s">
        <v>92</v>
      </c>
      <c r="D456" s="178"/>
      <c r="E456" s="178"/>
      <c r="F456" s="178"/>
      <c r="G456" s="178"/>
      <c r="H456" s="178"/>
      <c r="I456" s="178"/>
      <c r="J456" s="178"/>
      <c r="K456" s="178"/>
      <c r="L456" s="178"/>
    </row>
    <row r="457" spans="1:32">
      <c r="A457" s="120"/>
      <c r="B457" s="278" t="s">
        <v>176</v>
      </c>
      <c r="C457" s="177" t="s">
        <v>162</v>
      </c>
      <c r="D457" s="135">
        <v>0</v>
      </c>
      <c r="E457" s="204">
        <v>99301</v>
      </c>
      <c r="F457" s="135">
        <v>0</v>
      </c>
      <c r="G457" s="218">
        <v>1</v>
      </c>
      <c r="H457" s="135">
        <v>0</v>
      </c>
      <c r="I457" s="204">
        <v>1</v>
      </c>
      <c r="J457" s="135">
        <v>0</v>
      </c>
      <c r="K457" s="218">
        <v>1</v>
      </c>
      <c r="L457" s="221">
        <f>SUM(J457:K457)</f>
        <v>1</v>
      </c>
      <c r="M457" s="42" t="s">
        <v>272</v>
      </c>
      <c r="N457" s="42" t="s">
        <v>272</v>
      </c>
      <c r="O457" s="42" t="s">
        <v>272</v>
      </c>
      <c r="P457" s="42" t="s">
        <v>272</v>
      </c>
      <c r="Q457" s="42" t="s">
        <v>272</v>
      </c>
      <c r="W457" s="296"/>
      <c r="X457" s="296"/>
      <c r="Y457" s="296"/>
      <c r="Z457" s="296"/>
      <c r="AA457" s="297"/>
    </row>
    <row r="458" spans="1:32" s="94" customFormat="1" ht="25.5">
      <c r="A458" s="90" t="s">
        <v>29</v>
      </c>
      <c r="B458" s="188">
        <v>60</v>
      </c>
      <c r="C458" s="165" t="s">
        <v>92</v>
      </c>
      <c r="D458" s="205">
        <f t="shared" ref="D458:L458" si="107">D457</f>
        <v>0</v>
      </c>
      <c r="E458" s="206">
        <f t="shared" si="107"/>
        <v>99301</v>
      </c>
      <c r="F458" s="205">
        <f t="shared" si="107"/>
        <v>0</v>
      </c>
      <c r="G458" s="219">
        <f t="shared" si="107"/>
        <v>1</v>
      </c>
      <c r="H458" s="205">
        <f t="shared" si="107"/>
        <v>0</v>
      </c>
      <c r="I458" s="206">
        <f t="shared" si="107"/>
        <v>1</v>
      </c>
      <c r="J458" s="205">
        <f t="shared" si="107"/>
        <v>0</v>
      </c>
      <c r="K458" s="219">
        <f t="shared" si="107"/>
        <v>1</v>
      </c>
      <c r="L458" s="219">
        <f t="shared" si="107"/>
        <v>1</v>
      </c>
      <c r="AA458" s="237"/>
      <c r="AF458" s="237"/>
    </row>
    <row r="459" spans="1:32" s="94" customFormat="1">
      <c r="A459" s="90"/>
      <c r="B459" s="188"/>
      <c r="C459" s="165"/>
      <c r="D459" s="178"/>
      <c r="E459" s="267"/>
      <c r="F459" s="178"/>
      <c r="G459" s="178"/>
      <c r="H459" s="178"/>
      <c r="I459" s="178"/>
      <c r="J459" s="178"/>
      <c r="K459" s="178"/>
      <c r="L459" s="178"/>
      <c r="AA459" s="237"/>
      <c r="AF459" s="237"/>
    </row>
    <row r="460" spans="1:32">
      <c r="A460" s="90"/>
      <c r="B460" s="164">
        <v>61</v>
      </c>
      <c r="C460" s="165" t="s">
        <v>95</v>
      </c>
      <c r="D460" s="178"/>
      <c r="E460" s="267"/>
      <c r="F460" s="178"/>
      <c r="G460" s="178"/>
      <c r="H460" s="178"/>
      <c r="I460" s="178"/>
      <c r="J460" s="178"/>
      <c r="K460" s="178"/>
      <c r="L460" s="178"/>
    </row>
    <row r="461" spans="1:32">
      <c r="A461" s="121"/>
      <c r="B461" s="278" t="s">
        <v>203</v>
      </c>
      <c r="C461" s="177" t="s">
        <v>162</v>
      </c>
      <c r="D461" s="148">
        <v>0</v>
      </c>
      <c r="E461" s="160">
        <v>27489</v>
      </c>
      <c r="F461" s="148">
        <v>0</v>
      </c>
      <c r="G461" s="187">
        <v>1</v>
      </c>
      <c r="H461" s="148">
        <v>0</v>
      </c>
      <c r="I461" s="160">
        <v>1</v>
      </c>
      <c r="J461" s="148">
        <v>0</v>
      </c>
      <c r="K461" s="187">
        <v>1</v>
      </c>
      <c r="L461" s="178">
        <f>SUM(J461:K461)</f>
        <v>1</v>
      </c>
      <c r="M461" s="42" t="s">
        <v>272</v>
      </c>
      <c r="N461" s="42" t="s">
        <v>272</v>
      </c>
      <c r="O461" s="42" t="s">
        <v>272</v>
      </c>
      <c r="P461" s="42" t="s">
        <v>272</v>
      </c>
      <c r="Q461" s="42" t="s">
        <v>272</v>
      </c>
      <c r="W461" s="296"/>
      <c r="X461" s="296"/>
      <c r="Y461" s="296"/>
      <c r="Z461" s="296"/>
      <c r="AA461" s="297"/>
    </row>
    <row r="462" spans="1:32">
      <c r="A462" s="90" t="s">
        <v>29</v>
      </c>
      <c r="B462" s="164">
        <v>61</v>
      </c>
      <c r="C462" s="165" t="s">
        <v>95</v>
      </c>
      <c r="D462" s="205">
        <f t="shared" ref="D462:L462" si="108">D461</f>
        <v>0</v>
      </c>
      <c r="E462" s="206">
        <f t="shared" si="108"/>
        <v>27489</v>
      </c>
      <c r="F462" s="205">
        <f t="shared" si="108"/>
        <v>0</v>
      </c>
      <c r="G462" s="219">
        <f t="shared" si="108"/>
        <v>1</v>
      </c>
      <c r="H462" s="205">
        <f t="shared" si="108"/>
        <v>0</v>
      </c>
      <c r="I462" s="206">
        <f t="shared" si="108"/>
        <v>1</v>
      </c>
      <c r="J462" s="205">
        <f t="shared" si="108"/>
        <v>0</v>
      </c>
      <c r="K462" s="219">
        <f t="shared" si="108"/>
        <v>1</v>
      </c>
      <c r="L462" s="219">
        <f t="shared" si="108"/>
        <v>1</v>
      </c>
    </row>
    <row r="463" spans="1:32" s="94" customFormat="1">
      <c r="A463" s="90" t="s">
        <v>29</v>
      </c>
      <c r="B463" s="188">
        <v>1</v>
      </c>
      <c r="C463" s="165" t="s">
        <v>175</v>
      </c>
      <c r="D463" s="205">
        <f t="shared" ref="D463:L463" si="109">D462+D458</f>
        <v>0</v>
      </c>
      <c r="E463" s="206">
        <f t="shared" si="109"/>
        <v>126790</v>
      </c>
      <c r="F463" s="205">
        <f t="shared" si="109"/>
        <v>0</v>
      </c>
      <c r="G463" s="219">
        <f t="shared" si="109"/>
        <v>2</v>
      </c>
      <c r="H463" s="205">
        <f t="shared" si="109"/>
        <v>0</v>
      </c>
      <c r="I463" s="206">
        <f t="shared" si="109"/>
        <v>2</v>
      </c>
      <c r="J463" s="205">
        <f t="shared" si="109"/>
        <v>0</v>
      </c>
      <c r="K463" s="219">
        <f t="shared" si="109"/>
        <v>2</v>
      </c>
      <c r="L463" s="219">
        <f t="shared" si="109"/>
        <v>2</v>
      </c>
      <c r="AA463" s="237"/>
      <c r="AF463" s="237"/>
    </row>
    <row r="464" spans="1:32" s="94" customFormat="1" ht="15" customHeight="1">
      <c r="A464" s="90"/>
      <c r="B464" s="188"/>
      <c r="C464" s="165"/>
      <c r="D464" s="148"/>
      <c r="E464" s="187"/>
      <c r="F464" s="148"/>
      <c r="G464" s="187"/>
      <c r="H464" s="148"/>
      <c r="I464" s="160"/>
      <c r="J464" s="148"/>
      <c r="K464" s="187"/>
      <c r="L464" s="187"/>
      <c r="AA464" s="237"/>
      <c r="AF464" s="237"/>
    </row>
    <row r="465" spans="1:32">
      <c r="A465" s="90"/>
      <c r="B465" s="164">
        <v>13</v>
      </c>
      <c r="C465" s="165" t="s">
        <v>87</v>
      </c>
      <c r="D465" s="178"/>
      <c r="E465" s="178"/>
      <c r="F465" s="178"/>
      <c r="G465" s="178"/>
      <c r="H465" s="178"/>
      <c r="I465" s="178"/>
      <c r="J465" s="178"/>
      <c r="K465" s="178"/>
      <c r="L465" s="178"/>
    </row>
    <row r="466" spans="1:32" ht="25.5">
      <c r="A466" s="90"/>
      <c r="B466" s="164">
        <v>63</v>
      </c>
      <c r="C466" s="165" t="s">
        <v>88</v>
      </c>
      <c r="D466" s="178"/>
      <c r="E466" s="178"/>
      <c r="F466" s="178"/>
      <c r="G466" s="178"/>
      <c r="H466" s="178"/>
      <c r="I466" s="178"/>
      <c r="J466" s="178"/>
      <c r="K466" s="178"/>
      <c r="L466" s="178"/>
    </row>
    <row r="467" spans="1:32">
      <c r="A467" s="120"/>
      <c r="B467" s="285" t="s">
        <v>177</v>
      </c>
      <c r="C467" s="177" t="s">
        <v>162</v>
      </c>
      <c r="D467" s="135">
        <v>0</v>
      </c>
      <c r="E467" s="204">
        <v>-22745</v>
      </c>
      <c r="F467" s="135">
        <v>0</v>
      </c>
      <c r="G467" s="218">
        <v>1</v>
      </c>
      <c r="H467" s="135">
        <v>0</v>
      </c>
      <c r="I467" s="204">
        <v>1</v>
      </c>
      <c r="J467" s="135">
        <v>0</v>
      </c>
      <c r="K467" s="218">
        <v>1</v>
      </c>
      <c r="L467" s="221">
        <f>SUM(J467:K467)</f>
        <v>1</v>
      </c>
      <c r="M467" s="42" t="s">
        <v>272</v>
      </c>
      <c r="N467" s="42" t="s">
        <v>272</v>
      </c>
      <c r="O467" s="42" t="s">
        <v>272</v>
      </c>
      <c r="P467" s="42" t="s">
        <v>272</v>
      </c>
      <c r="Q467" s="42" t="s">
        <v>272</v>
      </c>
      <c r="W467" s="296"/>
      <c r="X467" s="296"/>
      <c r="Y467" s="296"/>
      <c r="Z467" s="296"/>
      <c r="AA467" s="297"/>
    </row>
    <row r="468" spans="1:32" ht="27.95" customHeight="1">
      <c r="A468" s="90" t="s">
        <v>29</v>
      </c>
      <c r="B468" s="164">
        <v>63</v>
      </c>
      <c r="C468" s="165" t="s">
        <v>88</v>
      </c>
      <c r="D468" s="135">
        <f t="shared" ref="D468:L468" si="110">D467</f>
        <v>0</v>
      </c>
      <c r="E468" s="204">
        <f t="shared" si="110"/>
        <v>-22745</v>
      </c>
      <c r="F468" s="135">
        <f t="shared" si="110"/>
        <v>0</v>
      </c>
      <c r="G468" s="218">
        <f t="shared" si="110"/>
        <v>1</v>
      </c>
      <c r="H468" s="135">
        <f t="shared" si="110"/>
        <v>0</v>
      </c>
      <c r="I468" s="204">
        <f t="shared" si="110"/>
        <v>1</v>
      </c>
      <c r="J468" s="135">
        <f t="shared" si="110"/>
        <v>0</v>
      </c>
      <c r="K468" s="218">
        <f t="shared" si="110"/>
        <v>1</v>
      </c>
      <c r="L468" s="218">
        <f t="shared" si="110"/>
        <v>1</v>
      </c>
    </row>
    <row r="469" spans="1:32" s="94" customFormat="1" ht="14.1" customHeight="1">
      <c r="A469" s="90"/>
      <c r="B469" s="192"/>
      <c r="C469" s="165"/>
      <c r="D469" s="178"/>
      <c r="E469" s="178"/>
      <c r="F469" s="178"/>
      <c r="G469" s="178"/>
      <c r="H469" s="178"/>
      <c r="I469" s="178"/>
      <c r="J469" s="178"/>
      <c r="K469" s="178"/>
      <c r="L469" s="178"/>
      <c r="AA469" s="237"/>
      <c r="AF469" s="237"/>
    </row>
    <row r="470" spans="1:32" ht="27.95" customHeight="1">
      <c r="A470" s="90"/>
      <c r="B470" s="190">
        <v>64</v>
      </c>
      <c r="C470" s="165" t="s">
        <v>254</v>
      </c>
      <c r="D470" s="178"/>
      <c r="E470" s="178"/>
      <c r="F470" s="178"/>
      <c r="G470" s="178"/>
      <c r="H470" s="178"/>
      <c r="I470" s="178"/>
      <c r="J470" s="178"/>
      <c r="K470" s="178"/>
      <c r="L470" s="178"/>
    </row>
    <row r="471" spans="1:32" ht="14.1" customHeight="1">
      <c r="A471" s="120"/>
      <c r="B471" s="285" t="s">
        <v>178</v>
      </c>
      <c r="C471" s="177" t="s">
        <v>162</v>
      </c>
      <c r="D471" s="148">
        <v>0</v>
      </c>
      <c r="E471" s="160">
        <v>-689</v>
      </c>
      <c r="F471" s="148">
        <v>0</v>
      </c>
      <c r="G471" s="187">
        <v>1</v>
      </c>
      <c r="H471" s="148">
        <v>0</v>
      </c>
      <c r="I471" s="160">
        <v>1</v>
      </c>
      <c r="J471" s="148">
        <v>0</v>
      </c>
      <c r="K471" s="187">
        <v>1</v>
      </c>
      <c r="L471" s="178">
        <f>SUM(J471:K471)</f>
        <v>1</v>
      </c>
      <c r="M471" s="42" t="s">
        <v>272</v>
      </c>
      <c r="N471" s="42" t="s">
        <v>272</v>
      </c>
      <c r="O471" s="42" t="s">
        <v>272</v>
      </c>
      <c r="P471" s="42" t="s">
        <v>272</v>
      </c>
      <c r="Q471" s="42" t="s">
        <v>272</v>
      </c>
      <c r="W471" s="296"/>
      <c r="X471" s="296"/>
      <c r="Y471" s="296"/>
      <c r="Z471" s="296"/>
      <c r="AA471" s="297"/>
    </row>
    <row r="472" spans="1:32" ht="27.95" customHeight="1">
      <c r="A472" s="119" t="s">
        <v>29</v>
      </c>
      <c r="B472" s="293">
        <v>64</v>
      </c>
      <c r="C472" s="167" t="s">
        <v>254</v>
      </c>
      <c r="D472" s="205">
        <f t="shared" ref="D472:L472" si="111">D471</f>
        <v>0</v>
      </c>
      <c r="E472" s="206">
        <f t="shared" si="111"/>
        <v>-689</v>
      </c>
      <c r="F472" s="205">
        <f t="shared" si="111"/>
        <v>0</v>
      </c>
      <c r="G472" s="219">
        <f t="shared" si="111"/>
        <v>1</v>
      </c>
      <c r="H472" s="205">
        <f t="shared" si="111"/>
        <v>0</v>
      </c>
      <c r="I472" s="206">
        <f t="shared" si="111"/>
        <v>1</v>
      </c>
      <c r="J472" s="205">
        <f t="shared" si="111"/>
        <v>0</v>
      </c>
      <c r="K472" s="219">
        <f t="shared" si="111"/>
        <v>1</v>
      </c>
      <c r="L472" s="219">
        <f t="shared" si="111"/>
        <v>1</v>
      </c>
    </row>
    <row r="473" spans="1:32" s="94" customFormat="1" ht="14.1" customHeight="1">
      <c r="A473" s="90" t="s">
        <v>29</v>
      </c>
      <c r="B473" s="164">
        <v>13</v>
      </c>
      <c r="C473" s="165" t="s">
        <v>87</v>
      </c>
      <c r="D473" s="135">
        <f t="shared" ref="D473:L473" si="112">D472+D468</f>
        <v>0</v>
      </c>
      <c r="E473" s="204">
        <f t="shared" si="112"/>
        <v>-23434</v>
      </c>
      <c r="F473" s="135">
        <f t="shared" si="112"/>
        <v>0</v>
      </c>
      <c r="G473" s="218">
        <f t="shared" si="112"/>
        <v>2</v>
      </c>
      <c r="H473" s="135">
        <f t="shared" si="112"/>
        <v>0</v>
      </c>
      <c r="I473" s="204">
        <f t="shared" si="112"/>
        <v>2</v>
      </c>
      <c r="J473" s="135">
        <f t="shared" si="112"/>
        <v>0</v>
      </c>
      <c r="K473" s="218">
        <f t="shared" si="112"/>
        <v>2</v>
      </c>
      <c r="L473" s="218">
        <f t="shared" si="112"/>
        <v>2</v>
      </c>
      <c r="AA473" s="237"/>
      <c r="AF473" s="237"/>
    </row>
    <row r="474" spans="1:32" ht="14.1" customHeight="1">
      <c r="A474" s="90"/>
      <c r="B474" s="189"/>
      <c r="C474" s="170"/>
      <c r="D474" s="178"/>
      <c r="E474" s="178"/>
      <c r="F474" s="178"/>
      <c r="G474" s="178"/>
      <c r="H474" s="178"/>
      <c r="I474" s="178"/>
      <c r="J474" s="178"/>
      <c r="K474" s="178"/>
      <c r="L474" s="178"/>
    </row>
    <row r="475" spans="1:32" ht="14.1" customHeight="1">
      <c r="A475" s="90"/>
      <c r="B475" s="164">
        <v>31</v>
      </c>
      <c r="C475" s="165" t="s">
        <v>84</v>
      </c>
      <c r="D475" s="178"/>
      <c r="E475" s="178"/>
      <c r="F475" s="178"/>
      <c r="G475" s="178"/>
      <c r="H475" s="178"/>
      <c r="I475" s="178"/>
      <c r="J475" s="178"/>
      <c r="K475" s="178"/>
      <c r="L475" s="178"/>
    </row>
    <row r="476" spans="1:32" ht="14.1" customHeight="1">
      <c r="A476" s="90"/>
      <c r="B476" s="164">
        <v>65</v>
      </c>
      <c r="C476" s="165" t="s">
        <v>85</v>
      </c>
      <c r="D476" s="178"/>
      <c r="E476" s="178"/>
      <c r="F476" s="178"/>
      <c r="G476" s="178"/>
      <c r="H476" s="178"/>
      <c r="I476" s="178"/>
      <c r="J476" s="178"/>
      <c r="K476" s="178"/>
      <c r="L476" s="178"/>
    </row>
    <row r="477" spans="1:32" ht="14.1" customHeight="1">
      <c r="A477" s="120"/>
      <c r="B477" s="285" t="s">
        <v>179</v>
      </c>
      <c r="C477" s="177" t="s">
        <v>162</v>
      </c>
      <c r="D477" s="135">
        <v>0</v>
      </c>
      <c r="E477" s="204">
        <v>-26283</v>
      </c>
      <c r="F477" s="135">
        <v>0</v>
      </c>
      <c r="G477" s="218">
        <v>1285</v>
      </c>
      <c r="H477" s="135">
        <v>0</v>
      </c>
      <c r="I477" s="204">
        <v>1285</v>
      </c>
      <c r="J477" s="135">
        <v>0</v>
      </c>
      <c r="K477" s="218">
        <v>1277</v>
      </c>
      <c r="L477" s="221">
        <f>SUM(J477:K477)</f>
        <v>1277</v>
      </c>
      <c r="M477" s="42" t="s">
        <v>272</v>
      </c>
      <c r="N477" s="42" t="s">
        <v>272</v>
      </c>
      <c r="O477" s="42" t="s">
        <v>272</v>
      </c>
      <c r="P477" s="42" t="s">
        <v>272</v>
      </c>
      <c r="Q477" s="42" t="s">
        <v>272</v>
      </c>
      <c r="W477" s="296"/>
      <c r="X477" s="296"/>
      <c r="Y477" s="296"/>
      <c r="Z477" s="296"/>
      <c r="AA477" s="297"/>
    </row>
    <row r="478" spans="1:32">
      <c r="A478" s="90" t="s">
        <v>29</v>
      </c>
      <c r="B478" s="164">
        <v>65</v>
      </c>
      <c r="C478" s="165" t="s">
        <v>85</v>
      </c>
      <c r="D478" s="135">
        <f t="shared" ref="D478:L479" si="113">D477</f>
        <v>0</v>
      </c>
      <c r="E478" s="218">
        <f t="shared" si="113"/>
        <v>-26283</v>
      </c>
      <c r="F478" s="135">
        <f t="shared" si="113"/>
        <v>0</v>
      </c>
      <c r="G478" s="218">
        <f t="shared" si="113"/>
        <v>1285</v>
      </c>
      <c r="H478" s="135">
        <f t="shared" si="113"/>
        <v>0</v>
      </c>
      <c r="I478" s="204">
        <f t="shared" si="113"/>
        <v>1285</v>
      </c>
      <c r="J478" s="135">
        <f t="shared" si="113"/>
        <v>0</v>
      </c>
      <c r="K478" s="218">
        <f t="shared" si="113"/>
        <v>1277</v>
      </c>
      <c r="L478" s="218">
        <f t="shared" si="113"/>
        <v>1277</v>
      </c>
    </row>
    <row r="479" spans="1:32" s="94" customFormat="1">
      <c r="A479" s="90" t="s">
        <v>29</v>
      </c>
      <c r="B479" s="164">
        <v>31</v>
      </c>
      <c r="C479" s="165" t="s">
        <v>84</v>
      </c>
      <c r="D479" s="205">
        <f t="shared" si="113"/>
        <v>0</v>
      </c>
      <c r="E479" s="219">
        <f t="shared" si="113"/>
        <v>-26283</v>
      </c>
      <c r="F479" s="205">
        <f t="shared" si="113"/>
        <v>0</v>
      </c>
      <c r="G479" s="219">
        <f t="shared" si="113"/>
        <v>1285</v>
      </c>
      <c r="H479" s="205">
        <f t="shared" si="113"/>
        <v>0</v>
      </c>
      <c r="I479" s="206">
        <f t="shared" si="113"/>
        <v>1285</v>
      </c>
      <c r="J479" s="205">
        <f t="shared" si="113"/>
        <v>0</v>
      </c>
      <c r="K479" s="219">
        <f t="shared" si="113"/>
        <v>1277</v>
      </c>
      <c r="L479" s="219">
        <f t="shared" si="113"/>
        <v>1277</v>
      </c>
      <c r="AA479" s="237"/>
      <c r="AF479" s="237"/>
    </row>
    <row r="480" spans="1:32" ht="13.5">
      <c r="A480" s="90" t="s">
        <v>29</v>
      </c>
      <c r="B480" s="189">
        <v>4.8</v>
      </c>
      <c r="C480" s="170" t="s">
        <v>173</v>
      </c>
      <c r="D480" s="135">
        <f t="shared" ref="D480:L480" si="114">D479+D473+D463</f>
        <v>0</v>
      </c>
      <c r="E480" s="218">
        <f t="shared" si="114"/>
        <v>77073</v>
      </c>
      <c r="F480" s="135">
        <f t="shared" si="114"/>
        <v>0</v>
      </c>
      <c r="G480" s="218">
        <f t="shared" si="114"/>
        <v>1289</v>
      </c>
      <c r="H480" s="135">
        <f t="shared" si="114"/>
        <v>0</v>
      </c>
      <c r="I480" s="204">
        <f t="shared" si="114"/>
        <v>1289</v>
      </c>
      <c r="J480" s="135">
        <f t="shared" si="114"/>
        <v>0</v>
      </c>
      <c r="K480" s="218">
        <f t="shared" si="114"/>
        <v>1281</v>
      </c>
      <c r="L480" s="218">
        <f t="shared" si="114"/>
        <v>1281</v>
      </c>
    </row>
    <row r="481" spans="1:32" ht="25.5">
      <c r="A481" s="90" t="s">
        <v>29</v>
      </c>
      <c r="B481" s="188">
        <v>4</v>
      </c>
      <c r="C481" s="165" t="s">
        <v>229</v>
      </c>
      <c r="D481" s="135">
        <f t="shared" ref="D481:L481" si="115">D480</f>
        <v>0</v>
      </c>
      <c r="E481" s="218">
        <f t="shared" si="115"/>
        <v>77073</v>
      </c>
      <c r="F481" s="135">
        <f t="shared" si="115"/>
        <v>0</v>
      </c>
      <c r="G481" s="218">
        <f t="shared" si="115"/>
        <v>1289</v>
      </c>
      <c r="H481" s="135">
        <f t="shared" si="115"/>
        <v>0</v>
      </c>
      <c r="I481" s="204">
        <f t="shared" si="115"/>
        <v>1289</v>
      </c>
      <c r="J481" s="135">
        <f t="shared" si="115"/>
        <v>0</v>
      </c>
      <c r="K481" s="218">
        <f t="shared" si="115"/>
        <v>1281</v>
      </c>
      <c r="L481" s="218">
        <f t="shared" si="115"/>
        <v>1281</v>
      </c>
    </row>
    <row r="482" spans="1:32">
      <c r="A482" s="90"/>
      <c r="B482" s="193"/>
      <c r="C482" s="194"/>
      <c r="D482" s="130"/>
      <c r="E482" s="178"/>
      <c r="F482" s="130"/>
      <c r="G482" s="178"/>
      <c r="H482" s="130"/>
      <c r="I482" s="178"/>
      <c r="J482" s="130"/>
      <c r="K482" s="178"/>
      <c r="L482" s="178"/>
    </row>
    <row r="483" spans="1:32">
      <c r="A483" s="122"/>
      <c r="B483" s="193">
        <v>5</v>
      </c>
      <c r="C483" s="194" t="s">
        <v>180</v>
      </c>
      <c r="D483" s="178"/>
      <c r="E483" s="178"/>
      <c r="F483" s="178"/>
      <c r="G483" s="178"/>
      <c r="H483" s="178"/>
      <c r="I483" s="178"/>
      <c r="J483" s="178"/>
      <c r="K483" s="178"/>
      <c r="L483" s="178"/>
    </row>
    <row r="484" spans="1:32" ht="13.5">
      <c r="A484" s="123"/>
      <c r="B484" s="195">
        <v>5.101</v>
      </c>
      <c r="C484" s="196" t="s">
        <v>181</v>
      </c>
      <c r="D484" s="178"/>
      <c r="E484" s="178"/>
      <c r="F484" s="178"/>
      <c r="G484" s="178"/>
      <c r="H484" s="178"/>
      <c r="I484" s="178"/>
      <c r="J484" s="178"/>
      <c r="K484" s="178"/>
      <c r="L484" s="178"/>
    </row>
    <row r="485" spans="1:32">
      <c r="A485" s="122"/>
      <c r="B485" s="286" t="s">
        <v>170</v>
      </c>
      <c r="C485" s="194" t="s">
        <v>181</v>
      </c>
      <c r="D485" s="148">
        <v>0</v>
      </c>
      <c r="E485" s="187">
        <v>2196</v>
      </c>
      <c r="F485" s="148">
        <v>0</v>
      </c>
      <c r="G485" s="187">
        <v>2197</v>
      </c>
      <c r="H485" s="148">
        <v>0</v>
      </c>
      <c r="I485" s="160">
        <v>2197</v>
      </c>
      <c r="J485" s="148">
        <v>0</v>
      </c>
      <c r="K485" s="187">
        <v>2197</v>
      </c>
      <c r="L485" s="178">
        <f>SUM(J485:K485)</f>
        <v>2197</v>
      </c>
      <c r="M485" s="42" t="s">
        <v>272</v>
      </c>
      <c r="N485" s="42" t="s">
        <v>272</v>
      </c>
      <c r="O485" s="42" t="s">
        <v>272</v>
      </c>
      <c r="P485" s="42" t="s">
        <v>272</v>
      </c>
      <c r="Q485" s="42" t="s">
        <v>272</v>
      </c>
      <c r="W485" s="296"/>
      <c r="X485" s="296"/>
      <c r="Y485" s="296"/>
      <c r="Z485" s="296"/>
      <c r="AA485" s="297"/>
    </row>
    <row r="486" spans="1:32" ht="13.5">
      <c r="A486" s="122" t="s">
        <v>29</v>
      </c>
      <c r="B486" s="197">
        <v>5.101</v>
      </c>
      <c r="C486" s="198" t="s">
        <v>181</v>
      </c>
      <c r="D486" s="205">
        <f t="shared" ref="D486:L487" si="116">D485</f>
        <v>0</v>
      </c>
      <c r="E486" s="219">
        <f t="shared" si="116"/>
        <v>2196</v>
      </c>
      <c r="F486" s="205">
        <f t="shared" si="116"/>
        <v>0</v>
      </c>
      <c r="G486" s="219">
        <f t="shared" si="116"/>
        <v>2197</v>
      </c>
      <c r="H486" s="205">
        <f t="shared" si="116"/>
        <v>0</v>
      </c>
      <c r="I486" s="206">
        <f t="shared" si="116"/>
        <v>2197</v>
      </c>
      <c r="J486" s="205">
        <f t="shared" si="116"/>
        <v>0</v>
      </c>
      <c r="K486" s="219">
        <f t="shared" si="116"/>
        <v>2197</v>
      </c>
      <c r="L486" s="219">
        <f t="shared" si="116"/>
        <v>2197</v>
      </c>
    </row>
    <row r="487" spans="1:32">
      <c r="A487" s="90" t="s">
        <v>29</v>
      </c>
      <c r="B487" s="193">
        <v>5</v>
      </c>
      <c r="C487" s="194" t="s">
        <v>180</v>
      </c>
      <c r="D487" s="205">
        <f t="shared" si="116"/>
        <v>0</v>
      </c>
      <c r="E487" s="219">
        <f t="shared" si="116"/>
        <v>2196</v>
      </c>
      <c r="F487" s="205">
        <f t="shared" si="116"/>
        <v>0</v>
      </c>
      <c r="G487" s="219">
        <f t="shared" si="116"/>
        <v>2197</v>
      </c>
      <c r="H487" s="205">
        <f t="shared" si="116"/>
        <v>0</v>
      </c>
      <c r="I487" s="206">
        <f t="shared" si="116"/>
        <v>2197</v>
      </c>
      <c r="J487" s="205">
        <f t="shared" si="116"/>
        <v>0</v>
      </c>
      <c r="K487" s="219">
        <f t="shared" si="116"/>
        <v>2197</v>
      </c>
      <c r="L487" s="219">
        <f t="shared" si="116"/>
        <v>2197</v>
      </c>
    </row>
    <row r="488" spans="1:32" ht="27">
      <c r="A488" s="90" t="s">
        <v>29</v>
      </c>
      <c r="B488" s="169">
        <v>6004</v>
      </c>
      <c r="C488" s="170" t="s">
        <v>168</v>
      </c>
      <c r="D488" s="205">
        <f t="shared" ref="D488:L488" si="117">D481+D451+D440+D486</f>
        <v>0</v>
      </c>
      <c r="E488" s="219">
        <f t="shared" si="117"/>
        <v>172399</v>
      </c>
      <c r="F488" s="205">
        <f t="shared" si="117"/>
        <v>0</v>
      </c>
      <c r="G488" s="219">
        <f t="shared" si="117"/>
        <v>103605</v>
      </c>
      <c r="H488" s="205">
        <f t="shared" si="117"/>
        <v>0</v>
      </c>
      <c r="I488" s="219">
        <f t="shared" si="117"/>
        <v>103605</v>
      </c>
      <c r="J488" s="205">
        <f t="shared" si="117"/>
        <v>0</v>
      </c>
      <c r="K488" s="219">
        <f t="shared" si="117"/>
        <v>104147</v>
      </c>
      <c r="L488" s="219">
        <f t="shared" si="117"/>
        <v>104147</v>
      </c>
    </row>
    <row r="489" spans="1:32">
      <c r="A489" s="90"/>
      <c r="B489" s="116"/>
      <c r="C489" s="117"/>
      <c r="D489" s="36"/>
      <c r="E489" s="36"/>
      <c r="F489" s="36"/>
      <c r="G489" s="36"/>
      <c r="H489" s="36"/>
      <c r="I489" s="36"/>
      <c r="J489" s="36"/>
      <c r="K489" s="36"/>
      <c r="L489" s="36"/>
    </row>
    <row r="490" spans="1:32">
      <c r="A490" s="95" t="s">
        <v>31</v>
      </c>
      <c r="B490" s="96">
        <v>7610</v>
      </c>
      <c r="C490" s="97" t="s">
        <v>18</v>
      </c>
      <c r="D490" s="37"/>
      <c r="E490" s="37"/>
      <c r="F490" s="37"/>
      <c r="G490" s="37"/>
      <c r="H490" s="37"/>
      <c r="I490" s="37"/>
      <c r="J490" s="37"/>
      <c r="K490" s="37"/>
      <c r="L490" s="37"/>
    </row>
    <row r="491" spans="1:32">
      <c r="A491" s="95"/>
      <c r="B491" s="101">
        <v>0.20100000000000001</v>
      </c>
      <c r="C491" s="97" t="s">
        <v>171</v>
      </c>
      <c r="D491" s="125"/>
      <c r="E491" s="125"/>
      <c r="F491" s="125"/>
      <c r="G491" s="125"/>
      <c r="H491" s="125"/>
      <c r="I491" s="125"/>
      <c r="J491" s="125"/>
      <c r="K491" s="125"/>
      <c r="L491" s="125"/>
    </row>
    <row r="492" spans="1:32" ht="25.5">
      <c r="A492" s="95"/>
      <c r="B492" s="99">
        <v>61</v>
      </c>
      <c r="C492" s="100" t="s">
        <v>234</v>
      </c>
      <c r="D492" s="20"/>
      <c r="E492" s="20"/>
      <c r="F492" s="20"/>
      <c r="G492" s="20"/>
      <c r="H492" s="20"/>
      <c r="I492" s="20"/>
      <c r="J492" s="20"/>
      <c r="K492" s="20"/>
      <c r="L492" s="20"/>
    </row>
    <row r="493" spans="1:32">
      <c r="A493" s="95"/>
      <c r="B493" s="287" t="s">
        <v>183</v>
      </c>
      <c r="C493" s="71" t="s">
        <v>182</v>
      </c>
      <c r="D493" s="24">
        <v>0</v>
      </c>
      <c r="E493" s="25">
        <v>4000</v>
      </c>
      <c r="F493" s="24">
        <v>0</v>
      </c>
      <c r="G493" s="226">
        <v>4500</v>
      </c>
      <c r="H493" s="24">
        <v>0</v>
      </c>
      <c r="I493" s="25">
        <v>4500</v>
      </c>
      <c r="J493" s="24">
        <v>0</v>
      </c>
      <c r="K493" s="226">
        <v>4500</v>
      </c>
      <c r="L493" s="19">
        <f>SUM(J493:K493)</f>
        <v>4500</v>
      </c>
      <c r="M493" s="42" t="s">
        <v>272</v>
      </c>
      <c r="N493" s="42" t="s">
        <v>272</v>
      </c>
      <c r="O493" s="42" t="s">
        <v>272</v>
      </c>
      <c r="P493" s="42" t="s">
        <v>272</v>
      </c>
      <c r="Q493" s="42" t="s">
        <v>272</v>
      </c>
      <c r="W493" s="296"/>
      <c r="X493" s="296"/>
      <c r="Y493" s="296"/>
      <c r="Z493" s="296"/>
      <c r="AA493" s="297"/>
      <c r="AB493" s="296"/>
      <c r="AC493" s="296"/>
      <c r="AD493" s="296"/>
      <c r="AE493" s="296"/>
      <c r="AF493" s="297"/>
    </row>
    <row r="494" spans="1:32" ht="25.5">
      <c r="A494" s="95" t="s">
        <v>29</v>
      </c>
      <c r="B494" s="99">
        <v>61</v>
      </c>
      <c r="C494" s="100" t="s">
        <v>234</v>
      </c>
      <c r="D494" s="24">
        <f t="shared" ref="D494:L495" si="118">D493</f>
        <v>0</v>
      </c>
      <c r="E494" s="25">
        <f t="shared" si="118"/>
        <v>4000</v>
      </c>
      <c r="F494" s="24">
        <f t="shared" si="118"/>
        <v>0</v>
      </c>
      <c r="G494" s="25">
        <f t="shared" si="118"/>
        <v>4500</v>
      </c>
      <c r="H494" s="24">
        <f t="shared" si="118"/>
        <v>0</v>
      </c>
      <c r="I494" s="25">
        <f t="shared" si="118"/>
        <v>4500</v>
      </c>
      <c r="J494" s="24">
        <f t="shared" si="118"/>
        <v>0</v>
      </c>
      <c r="K494" s="25">
        <f t="shared" si="118"/>
        <v>4500</v>
      </c>
      <c r="L494" s="25">
        <f t="shared" si="118"/>
        <v>4500</v>
      </c>
    </row>
    <row r="495" spans="1:32">
      <c r="A495" s="95" t="s">
        <v>29</v>
      </c>
      <c r="B495" s="101">
        <v>0.20100000000000001</v>
      </c>
      <c r="C495" s="97" t="s">
        <v>171</v>
      </c>
      <c r="D495" s="202">
        <f t="shared" si="118"/>
        <v>0</v>
      </c>
      <c r="E495" s="203">
        <f t="shared" si="118"/>
        <v>4000</v>
      </c>
      <c r="F495" s="202">
        <f t="shared" si="118"/>
        <v>0</v>
      </c>
      <c r="G495" s="222">
        <f t="shared" si="118"/>
        <v>4500</v>
      </c>
      <c r="H495" s="202">
        <f t="shared" si="118"/>
        <v>0</v>
      </c>
      <c r="I495" s="203">
        <f t="shared" si="118"/>
        <v>4500</v>
      </c>
      <c r="J495" s="202">
        <f t="shared" si="118"/>
        <v>0</v>
      </c>
      <c r="K495" s="222">
        <f t="shared" si="118"/>
        <v>4500</v>
      </c>
      <c r="L495" s="222">
        <f t="shared" si="118"/>
        <v>4500</v>
      </c>
    </row>
    <row r="496" spans="1:32">
      <c r="A496" s="95"/>
      <c r="B496" s="101"/>
      <c r="C496" s="97"/>
      <c r="D496" s="20"/>
      <c r="E496" s="20"/>
      <c r="F496" s="20"/>
      <c r="G496" s="20"/>
      <c r="H496" s="20"/>
      <c r="I496" s="20"/>
      <c r="J496" s="20"/>
      <c r="K496" s="20"/>
      <c r="L496" s="20"/>
    </row>
    <row r="497" spans="1:32" ht="25.5">
      <c r="A497" s="95"/>
      <c r="B497" s="101">
        <v>0.20200000000000001</v>
      </c>
      <c r="C497" s="97" t="s">
        <v>184</v>
      </c>
      <c r="D497" s="20"/>
      <c r="E497" s="20"/>
      <c r="F497" s="20"/>
      <c r="G497" s="20"/>
      <c r="H497" s="20"/>
      <c r="I497" s="20"/>
      <c r="J497" s="20"/>
      <c r="K497" s="20"/>
      <c r="L497" s="20"/>
    </row>
    <row r="498" spans="1:32" ht="25.5">
      <c r="A498" s="95"/>
      <c r="B498" s="99">
        <v>62</v>
      </c>
      <c r="C498" s="71" t="s">
        <v>217</v>
      </c>
      <c r="D498" s="20"/>
      <c r="E498" s="20"/>
      <c r="F498" s="20"/>
      <c r="G498" s="20"/>
      <c r="H498" s="20"/>
      <c r="I498" s="20"/>
      <c r="J498" s="20"/>
      <c r="K498" s="20"/>
      <c r="L498" s="20"/>
    </row>
    <row r="499" spans="1:32">
      <c r="A499" s="294"/>
      <c r="B499" s="295" t="s">
        <v>185</v>
      </c>
      <c r="C499" s="259" t="s">
        <v>182</v>
      </c>
      <c r="D499" s="24">
        <v>0</v>
      </c>
      <c r="E499" s="24">
        <v>0</v>
      </c>
      <c r="F499" s="24">
        <v>0</v>
      </c>
      <c r="G499" s="226">
        <v>1000</v>
      </c>
      <c r="H499" s="24">
        <v>0</v>
      </c>
      <c r="I499" s="25">
        <v>1000</v>
      </c>
      <c r="J499" s="24">
        <v>0</v>
      </c>
      <c r="K499" s="226">
        <v>1000</v>
      </c>
      <c r="L499" s="19">
        <f>SUM(J499:K499)</f>
        <v>1000</v>
      </c>
      <c r="M499" s="42" t="s">
        <v>272</v>
      </c>
      <c r="N499" s="42" t="s">
        <v>272</v>
      </c>
      <c r="O499" s="42" t="s">
        <v>272</v>
      </c>
      <c r="P499" s="42" t="s">
        <v>272</v>
      </c>
      <c r="Q499" s="42" t="s">
        <v>272</v>
      </c>
      <c r="W499" s="296"/>
      <c r="X499" s="296"/>
      <c r="Y499" s="296"/>
      <c r="Z499" s="296"/>
      <c r="AA499" s="297"/>
      <c r="AB499" s="296"/>
      <c r="AC499" s="296"/>
      <c r="AD499" s="296"/>
      <c r="AE499" s="296"/>
      <c r="AF499" s="297"/>
    </row>
    <row r="500" spans="1:32" ht="25.5">
      <c r="A500" s="98" t="s">
        <v>29</v>
      </c>
      <c r="B500" s="102">
        <v>62</v>
      </c>
      <c r="C500" s="71" t="s">
        <v>217</v>
      </c>
      <c r="D500" s="24">
        <f t="shared" ref="D500:L500" si="119">D499</f>
        <v>0</v>
      </c>
      <c r="E500" s="24">
        <f t="shared" si="119"/>
        <v>0</v>
      </c>
      <c r="F500" s="24">
        <f t="shared" si="119"/>
        <v>0</v>
      </c>
      <c r="G500" s="226">
        <f t="shared" si="119"/>
        <v>1000</v>
      </c>
      <c r="H500" s="24">
        <f t="shared" si="119"/>
        <v>0</v>
      </c>
      <c r="I500" s="25">
        <f t="shared" si="119"/>
        <v>1000</v>
      </c>
      <c r="J500" s="24">
        <f t="shared" si="119"/>
        <v>0</v>
      </c>
      <c r="K500" s="226">
        <f t="shared" si="119"/>
        <v>1000</v>
      </c>
      <c r="L500" s="226">
        <f t="shared" si="119"/>
        <v>1000</v>
      </c>
    </row>
    <row r="501" spans="1:32" ht="25.5">
      <c r="A501" s="95" t="s">
        <v>29</v>
      </c>
      <c r="B501" s="101">
        <v>0.20200000000000001</v>
      </c>
      <c r="C501" s="97" t="s">
        <v>184</v>
      </c>
      <c r="D501" s="202">
        <f t="shared" ref="D501:L501" si="120">D499</f>
        <v>0</v>
      </c>
      <c r="E501" s="202">
        <f t="shared" si="120"/>
        <v>0</v>
      </c>
      <c r="F501" s="202">
        <f t="shared" si="120"/>
        <v>0</v>
      </c>
      <c r="G501" s="222">
        <f t="shared" si="120"/>
        <v>1000</v>
      </c>
      <c r="H501" s="202">
        <f t="shared" si="120"/>
        <v>0</v>
      </c>
      <c r="I501" s="203">
        <f t="shared" si="120"/>
        <v>1000</v>
      </c>
      <c r="J501" s="202">
        <f t="shared" si="120"/>
        <v>0</v>
      </c>
      <c r="K501" s="222">
        <f>K499</f>
        <v>1000</v>
      </c>
      <c r="L501" s="222">
        <f t="shared" si="120"/>
        <v>1000</v>
      </c>
    </row>
    <row r="502" spans="1:32">
      <c r="A502" s="98" t="s">
        <v>29</v>
      </c>
      <c r="B502" s="96">
        <v>7610</v>
      </c>
      <c r="C502" s="97" t="s">
        <v>18</v>
      </c>
      <c r="D502" s="32">
        <f t="shared" ref="D502:L502" si="121">D501+D495</f>
        <v>0</v>
      </c>
      <c r="E502" s="33">
        <f t="shared" si="121"/>
        <v>4000</v>
      </c>
      <c r="F502" s="32">
        <f t="shared" si="121"/>
        <v>0</v>
      </c>
      <c r="G502" s="223">
        <f t="shared" si="121"/>
        <v>5500</v>
      </c>
      <c r="H502" s="32">
        <f t="shared" si="121"/>
        <v>0</v>
      </c>
      <c r="I502" s="33">
        <f t="shared" si="121"/>
        <v>5500</v>
      </c>
      <c r="J502" s="32">
        <f t="shared" si="121"/>
        <v>0</v>
      </c>
      <c r="K502" s="223">
        <f t="shared" si="121"/>
        <v>5500</v>
      </c>
      <c r="L502" s="223">
        <f t="shared" si="121"/>
        <v>5500</v>
      </c>
    </row>
    <row r="503" spans="1:32">
      <c r="A503" s="103" t="s">
        <v>29</v>
      </c>
      <c r="B503" s="104"/>
      <c r="C503" s="105" t="s">
        <v>156</v>
      </c>
      <c r="D503" s="202">
        <f t="shared" ref="D503:L503" si="122">D502+D488+D431</f>
        <v>0</v>
      </c>
      <c r="E503" s="222">
        <f t="shared" si="122"/>
        <v>821049</v>
      </c>
      <c r="F503" s="202">
        <f t="shared" si="122"/>
        <v>0</v>
      </c>
      <c r="G503" s="222">
        <f t="shared" si="122"/>
        <v>895498</v>
      </c>
      <c r="H503" s="202">
        <f t="shared" si="122"/>
        <v>0</v>
      </c>
      <c r="I503" s="203">
        <f t="shared" si="122"/>
        <v>895498</v>
      </c>
      <c r="J503" s="202">
        <f t="shared" si="122"/>
        <v>0</v>
      </c>
      <c r="K503" s="222">
        <f t="shared" si="122"/>
        <v>2005867</v>
      </c>
      <c r="L503" s="222">
        <f t="shared" si="122"/>
        <v>2005867</v>
      </c>
    </row>
    <row r="504" spans="1:32" ht="13.5">
      <c r="A504" s="103" t="s">
        <v>29</v>
      </c>
      <c r="B504" s="199"/>
      <c r="C504" s="200" t="s">
        <v>21</v>
      </c>
      <c r="D504" s="205">
        <f t="shared" ref="D504:L504" si="123">D488+D431</f>
        <v>0</v>
      </c>
      <c r="E504" s="224">
        <f t="shared" si="123"/>
        <v>817049</v>
      </c>
      <c r="F504" s="205">
        <f t="shared" si="123"/>
        <v>0</v>
      </c>
      <c r="G504" s="224">
        <f t="shared" si="123"/>
        <v>889998</v>
      </c>
      <c r="H504" s="205">
        <f t="shared" si="123"/>
        <v>0</v>
      </c>
      <c r="I504" s="206">
        <f t="shared" si="123"/>
        <v>889998</v>
      </c>
      <c r="J504" s="205">
        <f t="shared" si="123"/>
        <v>0</v>
      </c>
      <c r="K504" s="224">
        <f t="shared" si="123"/>
        <v>2000367</v>
      </c>
      <c r="L504" s="224">
        <f t="shared" si="123"/>
        <v>2000367</v>
      </c>
    </row>
    <row r="505" spans="1:32">
      <c r="A505" s="103" t="s">
        <v>29</v>
      </c>
      <c r="B505" s="106"/>
      <c r="C505" s="107" t="s">
        <v>22</v>
      </c>
      <c r="D505" s="202">
        <f t="shared" ref="D505:L505" si="124">D502</f>
        <v>0</v>
      </c>
      <c r="E505" s="203">
        <f t="shared" si="124"/>
        <v>4000</v>
      </c>
      <c r="F505" s="202">
        <f t="shared" si="124"/>
        <v>0</v>
      </c>
      <c r="G505" s="222">
        <f t="shared" si="124"/>
        <v>5500</v>
      </c>
      <c r="H505" s="202">
        <f t="shared" si="124"/>
        <v>0</v>
      </c>
      <c r="I505" s="203">
        <f t="shared" si="124"/>
        <v>5500</v>
      </c>
      <c r="J505" s="202">
        <f t="shared" si="124"/>
        <v>0</v>
      </c>
      <c r="K505" s="222">
        <f>K502</f>
        <v>5500</v>
      </c>
      <c r="L505" s="222">
        <f t="shared" si="124"/>
        <v>5500</v>
      </c>
    </row>
    <row r="506" spans="1:32">
      <c r="A506" s="103" t="s">
        <v>29</v>
      </c>
      <c r="B506" s="104"/>
      <c r="C506" s="105" t="s">
        <v>186</v>
      </c>
      <c r="D506" s="30">
        <f t="shared" ref="D506:L506" si="125">D503+D377</f>
        <v>40300</v>
      </c>
      <c r="E506" s="225">
        <f t="shared" si="125"/>
        <v>10577917</v>
      </c>
      <c r="F506" s="30">
        <f t="shared" si="125"/>
        <v>34800</v>
      </c>
      <c r="G506" s="225">
        <f t="shared" si="125"/>
        <v>14855805</v>
      </c>
      <c r="H506" s="30">
        <f t="shared" si="125"/>
        <v>34800</v>
      </c>
      <c r="I506" s="225">
        <f t="shared" si="125"/>
        <v>15050357</v>
      </c>
      <c r="J506" s="30">
        <f t="shared" si="125"/>
        <v>10840</v>
      </c>
      <c r="K506" s="225">
        <f t="shared" si="125"/>
        <v>9708235</v>
      </c>
      <c r="L506" s="225">
        <f t="shared" si="125"/>
        <v>9719075</v>
      </c>
    </row>
    <row r="507" spans="1:32" ht="13.5">
      <c r="A507" s="103" t="s">
        <v>29</v>
      </c>
      <c r="B507" s="199"/>
      <c r="C507" s="200" t="s">
        <v>21</v>
      </c>
      <c r="D507" s="205">
        <f t="shared" ref="D507:L507" si="126">D488+D431+D378</f>
        <v>0</v>
      </c>
      <c r="E507" s="224">
        <f t="shared" si="126"/>
        <v>3028658</v>
      </c>
      <c r="F507" s="205">
        <f t="shared" si="126"/>
        <v>0</v>
      </c>
      <c r="G507" s="224">
        <f t="shared" si="126"/>
        <v>3409025</v>
      </c>
      <c r="H507" s="205">
        <f t="shared" si="126"/>
        <v>0</v>
      </c>
      <c r="I507" s="206">
        <f t="shared" si="126"/>
        <v>3409025</v>
      </c>
      <c r="J507" s="205">
        <f t="shared" si="126"/>
        <v>0</v>
      </c>
      <c r="K507" s="224">
        <f t="shared" si="126"/>
        <v>4853032</v>
      </c>
      <c r="L507" s="224">
        <f t="shared" si="126"/>
        <v>4853032</v>
      </c>
    </row>
    <row r="508" spans="1:32">
      <c r="A508" s="103" t="s">
        <v>29</v>
      </c>
      <c r="B508" s="106"/>
      <c r="C508" s="107" t="s">
        <v>22</v>
      </c>
      <c r="D508" s="25">
        <f t="shared" ref="D508:L508" si="127">D506-D507</f>
        <v>40300</v>
      </c>
      <c r="E508" s="226">
        <f t="shared" si="127"/>
        <v>7549259</v>
      </c>
      <c r="F508" s="203">
        <f t="shared" si="127"/>
        <v>34800</v>
      </c>
      <c r="G508" s="226">
        <f t="shared" si="127"/>
        <v>11446780</v>
      </c>
      <c r="H508" s="25">
        <f t="shared" si="127"/>
        <v>34800</v>
      </c>
      <c r="I508" s="226">
        <f t="shared" si="127"/>
        <v>11641332</v>
      </c>
      <c r="J508" s="203">
        <f t="shared" si="127"/>
        <v>10840</v>
      </c>
      <c r="K508" s="226">
        <f t="shared" si="127"/>
        <v>4855203</v>
      </c>
      <c r="L508" s="226">
        <f t="shared" si="127"/>
        <v>4866043</v>
      </c>
    </row>
    <row r="509" spans="1:32">
      <c r="A509" s="95"/>
      <c r="B509" s="108"/>
      <c r="C509" s="109"/>
      <c r="D509" s="23"/>
      <c r="E509" s="250"/>
      <c r="F509" s="23"/>
      <c r="G509" s="250"/>
      <c r="H509" s="23"/>
      <c r="I509" s="250"/>
      <c r="J509" s="23"/>
      <c r="K509" s="250"/>
      <c r="L509" s="250"/>
    </row>
    <row r="510" spans="1:32" ht="25.5">
      <c r="A510" s="46" t="s">
        <v>277</v>
      </c>
      <c r="B510" s="77">
        <v>2049</v>
      </c>
      <c r="C510" s="67" t="s">
        <v>288</v>
      </c>
      <c r="D510" s="22">
        <v>0</v>
      </c>
      <c r="E510" s="22">
        <v>0</v>
      </c>
      <c r="F510" s="22">
        <v>0</v>
      </c>
      <c r="G510" s="22">
        <v>0</v>
      </c>
      <c r="H510" s="22">
        <v>0</v>
      </c>
      <c r="I510" s="22">
        <v>0</v>
      </c>
      <c r="J510" s="22">
        <v>0</v>
      </c>
      <c r="K510" s="22">
        <v>0</v>
      </c>
      <c r="L510" s="22">
        <v>0</v>
      </c>
    </row>
    <row r="511" spans="1:32" ht="25.5">
      <c r="A511" s="46" t="s">
        <v>277</v>
      </c>
      <c r="B511" s="77">
        <v>2071</v>
      </c>
      <c r="C511" s="67" t="s">
        <v>286</v>
      </c>
      <c r="D511" s="22">
        <v>0</v>
      </c>
      <c r="E511" s="23">
        <v>390</v>
      </c>
      <c r="F511" s="22">
        <v>0</v>
      </c>
      <c r="G511" s="22">
        <v>0</v>
      </c>
      <c r="H511" s="22">
        <v>0</v>
      </c>
      <c r="I511" s="22">
        <v>0</v>
      </c>
      <c r="J511" s="22">
        <v>0</v>
      </c>
      <c r="K511" s="22">
        <v>0</v>
      </c>
      <c r="L511" s="22">
        <v>0</v>
      </c>
      <c r="N511" s="42">
        <f>E508-E511</f>
        <v>7548869</v>
      </c>
    </row>
    <row r="512" spans="1:32">
      <c r="A512" s="64"/>
      <c r="B512" s="110"/>
      <c r="C512" s="84"/>
      <c r="D512" s="19"/>
      <c r="E512" s="19"/>
      <c r="F512" s="19"/>
      <c r="G512" s="19"/>
      <c r="H512" s="19"/>
      <c r="I512" s="19"/>
      <c r="J512" s="19"/>
      <c r="K512" s="19"/>
      <c r="L512" s="19"/>
    </row>
    <row r="513" spans="1:28">
      <c r="A513" s="46"/>
      <c r="B513" s="58"/>
      <c r="C513" s="59"/>
      <c r="D513" s="20"/>
      <c r="E513" s="20"/>
      <c r="F513" s="20"/>
      <c r="G513" s="20"/>
      <c r="H513" s="20"/>
      <c r="I513" s="20"/>
      <c r="J513" s="20"/>
      <c r="K513" s="20"/>
      <c r="L513" s="20"/>
      <c r="W513" s="296"/>
      <c r="X513" s="296"/>
      <c r="Y513" s="296"/>
      <c r="Z513" s="296"/>
      <c r="AA513" s="297"/>
      <c r="AB513" s="296"/>
    </row>
    <row r="514" spans="1:28">
      <c r="A514" s="95"/>
      <c r="B514" s="78"/>
      <c r="C514" s="71"/>
      <c r="D514" s="20"/>
      <c r="E514" s="20"/>
      <c r="F514" s="20"/>
      <c r="G514" s="20"/>
      <c r="H514" s="20"/>
      <c r="I514" s="20"/>
      <c r="J514" s="20"/>
      <c r="K514" s="20"/>
      <c r="L514" s="20"/>
    </row>
    <row r="515" spans="1:28">
      <c r="A515" s="95"/>
      <c r="B515" s="108"/>
      <c r="C515" s="109"/>
      <c r="D515" s="20"/>
      <c r="E515" s="20"/>
      <c r="F515" s="20"/>
      <c r="G515" s="20"/>
      <c r="H515" s="20"/>
      <c r="I515" s="20"/>
      <c r="J515" s="20"/>
      <c r="K515" s="20"/>
      <c r="L515" s="20"/>
    </row>
    <row r="516" spans="1:28">
      <c r="A516" s="95"/>
      <c r="B516" s="108"/>
      <c r="C516" s="109"/>
      <c r="D516" s="20"/>
      <c r="E516" s="20"/>
      <c r="F516" s="20"/>
      <c r="G516" s="20"/>
      <c r="H516" s="20"/>
      <c r="I516" s="20"/>
      <c r="J516" s="20"/>
      <c r="K516" s="20"/>
      <c r="L516" s="20"/>
    </row>
    <row r="517" spans="1:28">
      <c r="C517" s="6"/>
      <c r="D517" s="21"/>
      <c r="E517" s="15"/>
      <c r="F517" s="15"/>
      <c r="G517" s="15"/>
      <c r="H517" s="15"/>
      <c r="I517" s="15"/>
      <c r="J517" s="15"/>
      <c r="K517" s="15"/>
      <c r="L517" s="15"/>
    </row>
    <row r="518" spans="1:28">
      <c r="C518" s="6"/>
      <c r="D518" s="21"/>
      <c r="E518" s="15"/>
      <c r="F518" s="15"/>
      <c r="G518" s="15"/>
      <c r="H518" s="15"/>
      <c r="I518" s="15"/>
      <c r="J518" s="15"/>
      <c r="K518" s="15"/>
      <c r="L518" s="15"/>
    </row>
    <row r="519" spans="1:28">
      <c r="C519" s="6"/>
      <c r="D519" s="38"/>
      <c r="E519" s="38"/>
      <c r="F519" s="38"/>
      <c r="G519" s="38"/>
      <c r="H519" s="39"/>
      <c r="I519" s="38"/>
      <c r="J519" s="15"/>
      <c r="K519" s="15"/>
      <c r="L519" s="15"/>
    </row>
    <row r="520" spans="1:28">
      <c r="C520" s="6"/>
      <c r="D520" s="40"/>
      <c r="E520" s="40"/>
      <c r="F520" s="40"/>
      <c r="G520" s="40"/>
      <c r="H520" s="41"/>
      <c r="I520" s="40"/>
      <c r="J520" s="15"/>
      <c r="K520" s="15"/>
      <c r="L520" s="15"/>
    </row>
    <row r="521" spans="1:28">
      <c r="C521" s="3"/>
      <c r="D521" s="40"/>
      <c r="E521" s="40"/>
      <c r="F521" s="40"/>
      <c r="G521" s="40"/>
      <c r="H521" s="41"/>
      <c r="I521" s="40"/>
      <c r="J521" s="15"/>
      <c r="K521" s="15"/>
      <c r="L521" s="15"/>
    </row>
    <row r="522" spans="1:28">
      <c r="C522" s="3"/>
      <c r="D522" s="21"/>
      <c r="E522" s="15"/>
      <c r="F522" s="15"/>
      <c r="G522" s="15"/>
      <c r="H522" s="15"/>
      <c r="I522" s="15"/>
      <c r="J522" s="15"/>
      <c r="K522" s="15"/>
      <c r="L522" s="15"/>
    </row>
    <row r="523" spans="1:28">
      <c r="C523" s="3"/>
      <c r="D523" s="21"/>
      <c r="E523" s="15"/>
      <c r="F523" s="15"/>
      <c r="G523" s="15"/>
      <c r="H523" s="15"/>
      <c r="I523" s="15"/>
      <c r="J523" s="15"/>
      <c r="K523" s="15"/>
      <c r="L523" s="15"/>
    </row>
    <row r="524" spans="1:28">
      <c r="C524" s="3"/>
      <c r="D524" s="21"/>
      <c r="E524" s="15"/>
      <c r="F524" s="15"/>
      <c r="G524" s="15"/>
      <c r="H524" s="15"/>
      <c r="I524" s="28"/>
      <c r="J524" s="15"/>
      <c r="K524" s="15"/>
      <c r="L524" s="15"/>
    </row>
    <row r="525" spans="1:28">
      <c r="C525" s="3"/>
      <c r="D525" s="21"/>
      <c r="F525" s="15"/>
      <c r="G525" s="15"/>
      <c r="H525" s="15"/>
      <c r="I525" s="28"/>
      <c r="J525" s="15"/>
      <c r="K525" s="15"/>
      <c r="L525" s="15"/>
    </row>
    <row r="526" spans="1:28">
      <c r="C526" s="3"/>
      <c r="D526" s="21"/>
      <c r="E526" s="15"/>
      <c r="F526" s="15"/>
      <c r="G526" s="15"/>
      <c r="H526" s="15"/>
      <c r="I526" s="28"/>
      <c r="J526" s="15"/>
      <c r="K526" s="15"/>
      <c r="L526" s="15"/>
    </row>
    <row r="527" spans="1:28">
      <c r="C527" s="3"/>
      <c r="D527" s="21"/>
      <c r="E527" s="15"/>
      <c r="F527" s="15"/>
      <c r="G527" s="15"/>
      <c r="H527" s="15"/>
      <c r="I527" s="28"/>
      <c r="J527" s="15"/>
      <c r="K527" s="15"/>
      <c r="L527" s="15"/>
    </row>
    <row r="528" spans="1:28">
      <c r="C528" s="3"/>
      <c r="D528" s="28"/>
      <c r="E528" s="28"/>
      <c r="F528" s="28"/>
      <c r="G528" s="28"/>
      <c r="H528" s="28"/>
      <c r="I528" s="28"/>
      <c r="J528" s="15"/>
      <c r="K528" s="15"/>
      <c r="L528" s="15"/>
    </row>
    <row r="529" spans="3:12">
      <c r="C529" s="6"/>
      <c r="D529" s="21"/>
      <c r="E529" s="15"/>
      <c r="F529" s="15"/>
      <c r="G529" s="15"/>
      <c r="H529" s="15"/>
      <c r="I529" s="15"/>
      <c r="J529" s="15"/>
      <c r="K529" s="15"/>
      <c r="L529" s="15"/>
    </row>
  </sheetData>
  <autoFilter ref="A27:AF512">
    <filterColumn colId="23"/>
    <filterColumn colId="24"/>
  </autoFilter>
  <mergeCells count="17">
    <mergeCell ref="A1:L1"/>
    <mergeCell ref="A2:L2"/>
    <mergeCell ref="J25:L25"/>
    <mergeCell ref="J26:L26"/>
    <mergeCell ref="F8:J8"/>
    <mergeCell ref="D26:E26"/>
    <mergeCell ref="D25:E25"/>
    <mergeCell ref="F25:G25"/>
    <mergeCell ref="F26:G26"/>
    <mergeCell ref="H25:I25"/>
    <mergeCell ref="H26:I26"/>
    <mergeCell ref="M25:V25"/>
    <mergeCell ref="W25:AF25"/>
    <mergeCell ref="M26:Q26"/>
    <mergeCell ref="R26:V26"/>
    <mergeCell ref="W26:AA26"/>
    <mergeCell ref="AB26:AF26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74" fitToHeight="0" orientation="landscape" blackAndWhite="1" useFirstPageNumber="1" r:id="rId1"/>
  <headerFooter alignWithMargins="0">
    <oddHeader xml:space="preserve">&amp;C   </oddHeader>
    <oddFooter>&amp;C&amp;"Times New Roman,Bold"   Vol-I     -   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27</vt:i4>
      </vt:variant>
    </vt:vector>
  </HeadingPairs>
  <TitlesOfParts>
    <vt:vector size="28" baseType="lpstr">
      <vt:lpstr>dem10</vt:lpstr>
      <vt:lpstr>'dem10'!cess</vt:lpstr>
      <vt:lpstr>'dem10'!debt</vt:lpstr>
      <vt:lpstr>'dem10'!debt1</vt:lpstr>
      <vt:lpstr>'dem10'!financecharged</vt:lpstr>
      <vt:lpstr>'dem10'!financevoted</vt:lpstr>
      <vt:lpstr>'dem10'!interest</vt:lpstr>
      <vt:lpstr>'dem10'!it</vt:lpstr>
      <vt:lpstr>'dem10'!loans</vt:lpstr>
      <vt:lpstr>'dem10'!lotteries</vt:lpstr>
      <vt:lpstr>'dem10'!lottery</vt:lpstr>
      <vt:lpstr>'dem10'!lottery1</vt:lpstr>
      <vt:lpstr>'dem10'!lottery2</vt:lpstr>
      <vt:lpstr>'dem10'!mgs</vt:lpstr>
      <vt:lpstr>'dem10'!np</vt:lpstr>
      <vt:lpstr>'dem10'!pao</vt:lpstr>
      <vt:lpstr>'dem10'!penrec</vt:lpstr>
      <vt:lpstr>'dem10'!pension</vt:lpstr>
      <vt:lpstr>'dem10'!Print_Area</vt:lpstr>
      <vt:lpstr>'dem10'!Print_Titles</vt:lpstr>
      <vt:lpstr>'dem10'!revise</vt:lpstr>
      <vt:lpstr>'dem10'!sgs</vt:lpstr>
      <vt:lpstr>'dem10'!sinking</vt:lpstr>
      <vt:lpstr>'dem10'!social</vt:lpstr>
      <vt:lpstr>'dem10'!SocialSecurity</vt:lpstr>
      <vt:lpstr>'dem10'!st</vt:lpstr>
      <vt:lpstr>'dem10'!stamps</vt:lpstr>
      <vt:lpstr>'dem10'!summary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2015-07-21T17:38:24Z</cp:lastPrinted>
  <dcterms:created xsi:type="dcterms:W3CDTF">2004-06-02T16:13:46Z</dcterms:created>
  <dcterms:modified xsi:type="dcterms:W3CDTF">2015-07-29T05:22:35Z</dcterms:modified>
</cp:coreProperties>
</file>