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800" yWindow="-390" windowWidth="10590" windowHeight="7620"/>
  </bookViews>
  <sheets>
    <sheet name="dem11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'dem11'!$A$21:$AF$217</definedName>
    <definedName name="_Regression_Int" localSheetId="0" hidden="1">1</definedName>
    <definedName name="charged">#REF!</definedName>
    <definedName name="cs" localSheetId="0">'dem11'!$D$144:$L$144</definedName>
    <definedName name="fishcap">[1]dem2!$D$657:$L$657</definedName>
    <definedName name="Fishrev">[1]dem2!$D$574:$L$574</definedName>
    <definedName name="fsw" localSheetId="0">'dem11'!$D$108:$L$108</definedName>
    <definedName name="fswcap" localSheetId="0">'dem11'!$D$199:$L$199</definedName>
    <definedName name="fwlrec">#REF!</definedName>
    <definedName name="ges" localSheetId="0">'dem11'!$D$213:$L$213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'dem11'!$K$215</definedName>
    <definedName name="oges" localSheetId="0">'dem11'!$D$173:$L$173</definedName>
    <definedName name="_xlnm.Print_Area" localSheetId="0">'dem11'!$A$1:$L$219</definedName>
    <definedName name="_xlnm.Print_Titles" localSheetId="0">'dem11'!$18:$21</definedName>
    <definedName name="rec">#REF!</definedName>
    <definedName name="reform">#REF!</definedName>
    <definedName name="revise" localSheetId="0">'dem11'!$D$233:$I$233</definedName>
    <definedName name="scst" localSheetId="0">'dem11'!$D$34:$L$34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'dem11'!$D$226:$I$226</definedName>
    <definedName name="udhd">#REF!</definedName>
    <definedName name="urbancap">#REF!</definedName>
    <definedName name="voted" localSheetId="0">'dem11'!$E$16:$G$16</definedName>
    <definedName name="wareCaprec" localSheetId="0">'dem11'!#REF!</definedName>
    <definedName name="warerec" localSheetId="0">'dem11'!#REF!</definedName>
    <definedName name="welfarecap">#REF!</definedName>
    <definedName name="Z_239EE218_578E_4317_BEED_14D5D7089E27_.wvu.Cols" localSheetId="0" hidden="1">'dem11'!#REF!</definedName>
    <definedName name="Z_239EE218_578E_4317_BEED_14D5D7089E27_.wvu.FilterData" localSheetId="0" hidden="1">'dem11'!$B$1:$L$215</definedName>
    <definedName name="Z_239EE218_578E_4317_BEED_14D5D7089E27_.wvu.PrintArea" localSheetId="0" hidden="1">'dem11'!$A$1:$L$215</definedName>
    <definedName name="Z_239EE218_578E_4317_BEED_14D5D7089E27_.wvu.PrintTitles" localSheetId="0" hidden="1">'dem11'!$18:$21</definedName>
    <definedName name="Z_302A3EA3_AE96_11D5_A646_0050BA3D7AFD_.wvu.Cols" localSheetId="0" hidden="1">'dem11'!#REF!</definedName>
    <definedName name="Z_302A3EA3_AE96_11D5_A646_0050BA3D7AFD_.wvu.FilterData" localSheetId="0" hidden="1">'dem11'!$B$1:$L$215</definedName>
    <definedName name="Z_302A3EA3_AE96_11D5_A646_0050BA3D7AFD_.wvu.PrintArea" localSheetId="0" hidden="1">'dem11'!$A$1:$L$215</definedName>
    <definedName name="Z_302A3EA3_AE96_11D5_A646_0050BA3D7AFD_.wvu.PrintTitles" localSheetId="0" hidden="1">'dem11'!$18:$21</definedName>
    <definedName name="Z_36DBA021_0ECB_11D4_8064_004005726899_.wvu.Cols" localSheetId="0" hidden="1">'dem11'!#REF!</definedName>
    <definedName name="Z_36DBA021_0ECB_11D4_8064_004005726899_.wvu.FilterData" localSheetId="0" hidden="1">'dem11'!$C$23:$C$215</definedName>
    <definedName name="Z_36DBA021_0ECB_11D4_8064_004005726899_.wvu.PrintArea" localSheetId="0" hidden="1">'dem11'!$A$1:$L$215</definedName>
    <definedName name="Z_36DBA021_0ECB_11D4_8064_004005726899_.wvu.PrintTitles" localSheetId="0" hidden="1">'dem11'!$18:$21</definedName>
    <definedName name="Z_93EBE921_AE91_11D5_8685_004005726899_.wvu.Cols" localSheetId="0" hidden="1">'dem11'!#REF!</definedName>
    <definedName name="Z_93EBE921_AE91_11D5_8685_004005726899_.wvu.FilterData" localSheetId="0" hidden="1">'dem11'!$C$23:$C$215</definedName>
    <definedName name="Z_93EBE921_AE91_11D5_8685_004005726899_.wvu.PrintArea" localSheetId="0" hidden="1">'dem11'!$A$1:$L$215</definedName>
    <definedName name="Z_93EBE921_AE91_11D5_8685_004005726899_.wvu.PrintTitles" localSheetId="0" hidden="1">'dem11'!$18:$21</definedName>
    <definedName name="Z_94DA79C1_0FDE_11D5_9579_000021DAEEA2_.wvu.Cols" localSheetId="0" hidden="1">'dem11'!#REF!</definedName>
    <definedName name="Z_94DA79C1_0FDE_11D5_9579_000021DAEEA2_.wvu.FilterData" localSheetId="0" hidden="1">'dem11'!$C$23:$C$215</definedName>
    <definedName name="Z_94DA79C1_0FDE_11D5_9579_000021DAEEA2_.wvu.PrintArea" localSheetId="0" hidden="1">'dem11'!$A$1:$L$215</definedName>
    <definedName name="Z_94DA79C1_0FDE_11D5_9579_000021DAEEA2_.wvu.PrintTitles" localSheetId="0" hidden="1">'dem11'!$18:$21</definedName>
    <definedName name="Z_B4CB0999_161F_11D5_8064_004005726899_.wvu.FilterData" localSheetId="0" hidden="1">'dem11'!$C$23:$C$215</definedName>
    <definedName name="Z_C868F8C3_16D7_11D5_A68D_81D6213F5331_.wvu.Cols" localSheetId="0" hidden="1">'dem11'!#REF!</definedName>
    <definedName name="Z_C868F8C3_16D7_11D5_A68D_81D6213F5331_.wvu.FilterData" localSheetId="0" hidden="1">'dem11'!$C$23:$C$215</definedName>
    <definedName name="Z_C868F8C3_16D7_11D5_A68D_81D6213F5331_.wvu.PrintArea" localSheetId="0" hidden="1">'dem11'!$A$1:$L$215</definedName>
    <definedName name="Z_C868F8C3_16D7_11D5_A68D_81D6213F5331_.wvu.PrintTitles" localSheetId="0" hidden="1">'dem11'!$18:$21</definedName>
    <definedName name="Z_E5DF37BD_125C_11D5_8DC4_D0F5D88B3549_.wvu.Cols" localSheetId="0" hidden="1">'dem11'!#REF!</definedName>
    <definedName name="Z_E5DF37BD_125C_11D5_8DC4_D0F5D88B3549_.wvu.FilterData" localSheetId="0" hidden="1">'dem11'!$C$23:$C$215</definedName>
    <definedName name="Z_E5DF37BD_125C_11D5_8DC4_D0F5D88B3549_.wvu.PrintArea" localSheetId="0" hidden="1">'dem11'!$A$1:$L$215</definedName>
    <definedName name="Z_E5DF37BD_125C_11D5_8DC4_D0F5D88B3549_.wvu.PrintTitles" localSheetId="0" hidden="1">'dem11'!$18:$21</definedName>
    <definedName name="Z_F8ADACC1_164E_11D6_B603_000021DAEEA2_.wvu.Cols" localSheetId="0" hidden="1">'dem11'!#REF!</definedName>
    <definedName name="Z_F8ADACC1_164E_11D6_B603_000021DAEEA2_.wvu.FilterData" localSheetId="0" hidden="1">'dem11'!$C$23:$C$215</definedName>
    <definedName name="Z_F8ADACC1_164E_11D6_B603_000021DAEEA2_.wvu.PrintArea" localSheetId="0" hidden="1">'dem11'!$A$1:$L$215</definedName>
    <definedName name="Z_F8ADACC1_164E_11D6_B603_000021DAEEA2_.wvu.PrintTitles" localSheetId="0" hidden="1">'dem11'!$18:$21</definedName>
  </definedNames>
  <calcPr calcId="125725"/>
</workbook>
</file>

<file path=xl/calcChain.xml><?xml version="1.0" encoding="utf-8"?>
<calcChain xmlns="http://schemas.openxmlformats.org/spreadsheetml/2006/main">
  <c r="K69" i="4"/>
  <c r="L69" s="1"/>
  <c r="L70"/>
  <c r="E211"/>
  <c r="F211"/>
  <c r="G211"/>
  <c r="H211"/>
  <c r="I211"/>
  <c r="J211"/>
  <c r="K211"/>
  <c r="D211"/>
  <c r="L210"/>
  <c r="L211" s="1"/>
  <c r="L205"/>
  <c r="L195"/>
  <c r="L186"/>
  <c r="L182"/>
  <c r="L170"/>
  <c r="L169"/>
  <c r="L168"/>
  <c r="L167"/>
  <c r="L166"/>
  <c r="L162"/>
  <c r="L161"/>
  <c r="L160"/>
  <c r="L159"/>
  <c r="L155"/>
  <c r="L154"/>
  <c r="L150"/>
  <c r="L140"/>
  <c r="L139"/>
  <c r="L138"/>
  <c r="L134"/>
  <c r="L133"/>
  <c r="L132"/>
  <c r="L128"/>
  <c r="L127"/>
  <c r="L126"/>
  <c r="L122"/>
  <c r="L121"/>
  <c r="L120"/>
  <c r="L115"/>
  <c r="L114"/>
  <c r="L98"/>
  <c r="L97"/>
  <c r="L93"/>
  <c r="L92"/>
  <c r="L91"/>
  <c r="L90"/>
  <c r="L84"/>
  <c r="L78"/>
  <c r="L77"/>
  <c r="L76"/>
  <c r="L72"/>
  <c r="L71"/>
  <c r="L65"/>
  <c r="L64"/>
  <c r="L63"/>
  <c r="L62"/>
  <c r="L58"/>
  <c r="L57"/>
  <c r="L56"/>
  <c r="L55"/>
  <c r="L50"/>
  <c r="L49"/>
  <c r="L48"/>
  <c r="L41"/>
  <c r="L40"/>
  <c r="L32"/>
  <c r="L27"/>
  <c r="U71"/>
  <c r="U64"/>
  <c r="U57"/>
  <c r="U50"/>
  <c r="J42"/>
  <c r="U42" s="1"/>
  <c r="P42" s="1"/>
  <c r="J44"/>
  <c r="L44" s="1"/>
  <c r="K42" l="1"/>
  <c r="L42" s="1"/>
  <c r="K116"/>
  <c r="L116" s="1"/>
  <c r="B244"/>
  <c r="K104"/>
  <c r="L104" s="1"/>
  <c r="K51"/>
  <c r="L51" s="1"/>
  <c r="K43"/>
  <c r="K206"/>
  <c r="K212" s="1"/>
  <c r="K213" s="1"/>
  <c r="K196"/>
  <c r="K197" s="1"/>
  <c r="K198" s="1"/>
  <c r="K187"/>
  <c r="K183"/>
  <c r="K171"/>
  <c r="K163"/>
  <c r="K156"/>
  <c r="K151"/>
  <c r="K141"/>
  <c r="K135"/>
  <c r="K129"/>
  <c r="K123"/>
  <c r="K99"/>
  <c r="K94"/>
  <c r="K85"/>
  <c r="K86" s="1"/>
  <c r="K79"/>
  <c r="K66"/>
  <c r="K59"/>
  <c r="K33"/>
  <c r="K28"/>
  <c r="I206"/>
  <c r="I212" s="1"/>
  <c r="I213" s="1"/>
  <c r="H206"/>
  <c r="H212" s="1"/>
  <c r="H213" s="1"/>
  <c r="G206"/>
  <c r="G212" s="1"/>
  <c r="G213" s="1"/>
  <c r="F206"/>
  <c r="F212" s="1"/>
  <c r="F213" s="1"/>
  <c r="E206"/>
  <c r="E212" s="1"/>
  <c r="E213" s="1"/>
  <c r="D206"/>
  <c r="I196"/>
  <c r="I197" s="1"/>
  <c r="I198" s="1"/>
  <c r="H196"/>
  <c r="H197" s="1"/>
  <c r="H198" s="1"/>
  <c r="G196"/>
  <c r="G197" s="1"/>
  <c r="G198" s="1"/>
  <c r="F196"/>
  <c r="F197" s="1"/>
  <c r="F198" s="1"/>
  <c r="E196"/>
  <c r="E197" s="1"/>
  <c r="E198" s="1"/>
  <c r="D196"/>
  <c r="D197" s="1"/>
  <c r="D198" s="1"/>
  <c r="I187"/>
  <c r="H187"/>
  <c r="G187"/>
  <c r="F187"/>
  <c r="E187"/>
  <c r="D187"/>
  <c r="I183"/>
  <c r="H183"/>
  <c r="G183"/>
  <c r="F183"/>
  <c r="E183"/>
  <c r="D183"/>
  <c r="I171"/>
  <c r="H171"/>
  <c r="G171"/>
  <c r="F171"/>
  <c r="E171"/>
  <c r="D171"/>
  <c r="I163"/>
  <c r="H163"/>
  <c r="G163"/>
  <c r="F163"/>
  <c r="E163"/>
  <c r="D163"/>
  <c r="I156"/>
  <c r="H156"/>
  <c r="G156"/>
  <c r="F156"/>
  <c r="E156"/>
  <c r="D156"/>
  <c r="I151"/>
  <c r="H151"/>
  <c r="G151"/>
  <c r="F151"/>
  <c r="E151"/>
  <c r="D151"/>
  <c r="I141"/>
  <c r="H141"/>
  <c r="G141"/>
  <c r="F141"/>
  <c r="E141"/>
  <c r="D141"/>
  <c r="I135"/>
  <c r="H135"/>
  <c r="G135"/>
  <c r="F135"/>
  <c r="E135"/>
  <c r="D135"/>
  <c r="I129"/>
  <c r="H129"/>
  <c r="G129"/>
  <c r="F129"/>
  <c r="E129"/>
  <c r="D129"/>
  <c r="I123"/>
  <c r="H123"/>
  <c r="G123"/>
  <c r="F123"/>
  <c r="E123"/>
  <c r="D123"/>
  <c r="I117"/>
  <c r="H117"/>
  <c r="G117"/>
  <c r="F117"/>
  <c r="E117"/>
  <c r="D117"/>
  <c r="I105"/>
  <c r="I106" s="1"/>
  <c r="H105"/>
  <c r="H106" s="1"/>
  <c r="G105"/>
  <c r="G106" s="1"/>
  <c r="F105"/>
  <c r="F106" s="1"/>
  <c r="E105"/>
  <c r="E106" s="1"/>
  <c r="D105"/>
  <c r="D106" s="1"/>
  <c r="I99"/>
  <c r="H99"/>
  <c r="G99"/>
  <c r="F99"/>
  <c r="E99"/>
  <c r="D99"/>
  <c r="I94"/>
  <c r="H94"/>
  <c r="G94"/>
  <c r="F94"/>
  <c r="E94"/>
  <c r="D94"/>
  <c r="I85"/>
  <c r="I86" s="1"/>
  <c r="H85"/>
  <c r="H86" s="1"/>
  <c r="G85"/>
  <c r="G86" s="1"/>
  <c r="F85"/>
  <c r="F86" s="1"/>
  <c r="E85"/>
  <c r="E86" s="1"/>
  <c r="D85"/>
  <c r="D86" s="1"/>
  <c r="I79"/>
  <c r="H79"/>
  <c r="G79"/>
  <c r="F79"/>
  <c r="E79"/>
  <c r="D79"/>
  <c r="I73"/>
  <c r="H73"/>
  <c r="G73"/>
  <c r="F73"/>
  <c r="E73"/>
  <c r="D73"/>
  <c r="I66"/>
  <c r="H66"/>
  <c r="G66"/>
  <c r="F66"/>
  <c r="E66"/>
  <c r="D66"/>
  <c r="I59"/>
  <c r="H59"/>
  <c r="G59"/>
  <c r="F59"/>
  <c r="E59"/>
  <c r="D59"/>
  <c r="I52"/>
  <c r="H52"/>
  <c r="G52"/>
  <c r="F52"/>
  <c r="E52"/>
  <c r="D52"/>
  <c r="I45"/>
  <c r="H45"/>
  <c r="G45"/>
  <c r="F45"/>
  <c r="E45"/>
  <c r="D45"/>
  <c r="I33"/>
  <c r="H33"/>
  <c r="G33"/>
  <c r="F33"/>
  <c r="E33"/>
  <c r="D33"/>
  <c r="I28"/>
  <c r="H28"/>
  <c r="G28"/>
  <c r="F28"/>
  <c r="E28"/>
  <c r="D28"/>
  <c r="K117" l="1"/>
  <c r="K105"/>
  <c r="K106" s="1"/>
  <c r="D212"/>
  <c r="D213" s="1"/>
  <c r="K52"/>
  <c r="K45"/>
  <c r="L43"/>
  <c r="K73"/>
  <c r="D100"/>
  <c r="E34"/>
  <c r="E80"/>
  <c r="K188"/>
  <c r="K189" s="1"/>
  <c r="K199" s="1"/>
  <c r="K214" s="1"/>
  <c r="H80"/>
  <c r="G34"/>
  <c r="I34"/>
  <c r="G80"/>
  <c r="I80"/>
  <c r="E100"/>
  <c r="G100"/>
  <c r="I100"/>
  <c r="G142"/>
  <c r="G143" s="1"/>
  <c r="I142"/>
  <c r="I144" s="1"/>
  <c r="G172"/>
  <c r="G173" s="1"/>
  <c r="I172"/>
  <c r="I173" s="1"/>
  <c r="E188"/>
  <c r="E189" s="1"/>
  <c r="E199" s="1"/>
  <c r="E214" s="1"/>
  <c r="G188"/>
  <c r="G189" s="1"/>
  <c r="G199" s="1"/>
  <c r="G214" s="1"/>
  <c r="I188"/>
  <c r="I189" s="1"/>
  <c r="I199" s="1"/>
  <c r="I214" s="1"/>
  <c r="K34"/>
  <c r="D34"/>
  <c r="F34"/>
  <c r="H34"/>
  <c r="F80"/>
  <c r="F100"/>
  <c r="H100"/>
  <c r="D142"/>
  <c r="D143" s="1"/>
  <c r="F142"/>
  <c r="F143" s="1"/>
  <c r="H142"/>
  <c r="H143" s="1"/>
  <c r="F172"/>
  <c r="F173" s="1"/>
  <c r="H172"/>
  <c r="H173" s="1"/>
  <c r="F188"/>
  <c r="F189" s="1"/>
  <c r="F199" s="1"/>
  <c r="F214" s="1"/>
  <c r="H188"/>
  <c r="H189" s="1"/>
  <c r="H199" s="1"/>
  <c r="H214" s="1"/>
  <c r="D188"/>
  <c r="D189" s="1"/>
  <c r="D199" s="1"/>
  <c r="K100"/>
  <c r="D172"/>
  <c r="D173" s="1"/>
  <c r="K172"/>
  <c r="K173" s="1"/>
  <c r="K142"/>
  <c r="K143" s="1"/>
  <c r="D80"/>
  <c r="E172"/>
  <c r="E173" s="1"/>
  <c r="E142"/>
  <c r="E144" s="1"/>
  <c r="K80" l="1"/>
  <c r="K107" s="1"/>
  <c r="K108" s="1"/>
  <c r="D214"/>
  <c r="F107"/>
  <c r="F108" s="1"/>
  <c r="F144"/>
  <c r="D107"/>
  <c r="D108" s="1"/>
  <c r="D144"/>
  <c r="E107"/>
  <c r="E108" s="1"/>
  <c r="E174" s="1"/>
  <c r="E215" s="1"/>
  <c r="G144"/>
  <c r="I107"/>
  <c r="I108" s="1"/>
  <c r="I174" s="1"/>
  <c r="I215" s="1"/>
  <c r="I143"/>
  <c r="H144"/>
  <c r="H107"/>
  <c r="H108" s="1"/>
  <c r="G107"/>
  <c r="G108" s="1"/>
  <c r="K144"/>
  <c r="E143"/>
  <c r="J206"/>
  <c r="J212" s="1"/>
  <c r="J213" s="1"/>
  <c r="P71"/>
  <c r="P64"/>
  <c r="P57"/>
  <c r="P50"/>
  <c r="F174" l="1"/>
  <c r="F215" s="1"/>
  <c r="D174"/>
  <c r="D215" s="1"/>
  <c r="G174"/>
  <c r="G215" s="1"/>
  <c r="H174"/>
  <c r="H215" s="1"/>
  <c r="K174"/>
  <c r="K215" s="1"/>
  <c r="L206"/>
  <c r="L212" s="1"/>
  <c r="L213" s="1"/>
  <c r="J85"/>
  <c r="J86" s="1"/>
  <c r="L196" l="1"/>
  <c r="L197" s="1"/>
  <c r="L198" s="1"/>
  <c r="L183"/>
  <c r="L85"/>
  <c r="L86" s="1"/>
  <c r="L33"/>
  <c r="J183"/>
  <c r="J151"/>
  <c r="L151"/>
  <c r="J196"/>
  <c r="J197" s="1"/>
  <c r="J198" s="1"/>
  <c r="L28"/>
  <c r="L105"/>
  <c r="L106" s="1"/>
  <c r="J163"/>
  <c r="J156"/>
  <c r="J171"/>
  <c r="J79"/>
  <c r="J73"/>
  <c r="J59"/>
  <c r="J66"/>
  <c r="J52"/>
  <c r="J99"/>
  <c r="J94"/>
  <c r="J105"/>
  <c r="J106" s="1"/>
  <c r="J141"/>
  <c r="J135"/>
  <c r="J129"/>
  <c r="J123"/>
  <c r="J117"/>
  <c r="J33"/>
  <c r="J28"/>
  <c r="J187"/>
  <c r="P44"/>
  <c r="J45"/>
  <c r="J188" l="1"/>
  <c r="J189" s="1"/>
  <c r="J199" s="1"/>
  <c r="J214" s="1"/>
  <c r="L117"/>
  <c r="L94"/>
  <c r="L163"/>
  <c r="J172"/>
  <c r="J173" s="1"/>
  <c r="L123"/>
  <c r="L171"/>
  <c r="L66"/>
  <c r="J34"/>
  <c r="J100"/>
  <c r="L45"/>
  <c r="L52"/>
  <c r="L59"/>
  <c r="L73"/>
  <c r="L99"/>
  <c r="L129"/>
  <c r="L135"/>
  <c r="L141"/>
  <c r="L34"/>
  <c r="J142"/>
  <c r="J80"/>
  <c r="L79"/>
  <c r="L156"/>
  <c r="L187"/>
  <c r="J143" l="1"/>
  <c r="J144"/>
  <c r="J107"/>
  <c r="J108" s="1"/>
  <c r="L100"/>
  <c r="L142"/>
  <c r="L144" s="1"/>
  <c r="L172"/>
  <c r="L173" s="1"/>
  <c r="L188"/>
  <c r="L189" s="1"/>
  <c r="L199" s="1"/>
  <c r="L214" s="1"/>
  <c r="F16" s="1"/>
  <c r="L80"/>
  <c r="J174" l="1"/>
  <c r="J215" s="1"/>
  <c r="L143"/>
  <c r="L107"/>
  <c r="L108" s="1"/>
  <c r="L174" s="1"/>
  <c r="E16" s="1"/>
  <c r="G16" s="1"/>
  <c r="L215" l="1"/>
</calcChain>
</file>

<file path=xl/sharedStrings.xml><?xml version="1.0" encoding="utf-8"?>
<sst xmlns="http://schemas.openxmlformats.org/spreadsheetml/2006/main" count="573" uniqueCount="182">
  <si>
    <t>FOOD, CIVIL SUPPLIES &amp; CONSUMER AFFAIRS</t>
  </si>
  <si>
    <t>Civil Supplies</t>
  </si>
  <si>
    <t>Other General Economic Services</t>
  </si>
  <si>
    <t>(a) Capital Account of Agriculture and Allied Activities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</si>
  <si>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</si>
  <si>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</si>
  <si>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</si>
  <si>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</si>
  <si>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</si>
  <si>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</si>
  <si>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</si>
  <si>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</si>
  <si>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</si>
  <si>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</si>
  <si>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</si>
  <si>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</si>
  <si>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</si>
  <si>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</si>
  <si>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</si>
  <si>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</si>
  <si>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</si>
  <si>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</si>
  <si>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00.44.14</t>
  </si>
  <si>
    <t>Rent, Rates &amp; Taxes</t>
  </si>
  <si>
    <t>West District</t>
  </si>
  <si>
    <t>00.46.01</t>
  </si>
  <si>
    <t>00.46.11</t>
  </si>
  <si>
    <t>00.46.13</t>
  </si>
  <si>
    <t>00.46.14</t>
  </si>
  <si>
    <t>South District</t>
  </si>
  <si>
    <t>00.48.01</t>
  </si>
  <si>
    <t>00.48.11</t>
  </si>
  <si>
    <t>00.48.13</t>
  </si>
  <si>
    <t>00.48.14</t>
  </si>
  <si>
    <t>Consumers Affairs</t>
  </si>
  <si>
    <t>00.60.01</t>
  </si>
  <si>
    <t>00.60.11</t>
  </si>
  <si>
    <t>00.60.13</t>
  </si>
  <si>
    <t>Training</t>
  </si>
  <si>
    <t>00.00.72</t>
  </si>
  <si>
    <t>Establishment of Food Grain Godowns</t>
  </si>
  <si>
    <t>60.00.01</t>
  </si>
  <si>
    <t>60.00.11</t>
  </si>
  <si>
    <t>60.00.13</t>
  </si>
  <si>
    <t>60.00.51</t>
  </si>
  <si>
    <t>Motor Vehicles</t>
  </si>
  <si>
    <t>National Social Assistance Programme including Annapurna</t>
  </si>
  <si>
    <t>62.00.71</t>
  </si>
  <si>
    <t>Annapurna Scheme</t>
  </si>
  <si>
    <t>Procurement &amp; Supply</t>
  </si>
  <si>
    <t>Food Subsidies</t>
  </si>
  <si>
    <t>Subsidies on Sale of Rice</t>
  </si>
  <si>
    <t>62.00.33</t>
  </si>
  <si>
    <t>Subsidies</t>
  </si>
  <si>
    <t>Regulation of Weight &amp; Measures</t>
  </si>
  <si>
    <t>Establishment</t>
  </si>
  <si>
    <t>CAPITAL SECTION</t>
  </si>
  <si>
    <t>Food</t>
  </si>
  <si>
    <t>Buildings</t>
  </si>
  <si>
    <t>60.00.71</t>
  </si>
  <si>
    <t>Godowns</t>
  </si>
  <si>
    <t>NEC</t>
  </si>
  <si>
    <t>DEMAND NO. 11</t>
  </si>
  <si>
    <t>62.00.72</t>
  </si>
  <si>
    <t>Khadya Suraksha Abhiyan</t>
  </si>
  <si>
    <t>East District</t>
  </si>
  <si>
    <t>00.45.01</t>
  </si>
  <si>
    <t>00.45.11</t>
  </si>
  <si>
    <t>00.45.13</t>
  </si>
  <si>
    <t>00.45.14</t>
  </si>
  <si>
    <t>00.47.01</t>
  </si>
  <si>
    <t>00.47.11</t>
  </si>
  <si>
    <t>00.47.13</t>
  </si>
  <si>
    <t>00.47.14</t>
  </si>
  <si>
    <t>North District</t>
  </si>
  <si>
    <t>60.44.01</t>
  </si>
  <si>
    <t>60.44.11</t>
  </si>
  <si>
    <t>60.44.13</t>
  </si>
  <si>
    <t>60.45.01</t>
  </si>
  <si>
    <t>60.45.11</t>
  </si>
  <si>
    <t>60.45.13</t>
  </si>
  <si>
    <t>60.46.01</t>
  </si>
  <si>
    <t>60.46.11</t>
  </si>
  <si>
    <t>60.46.13</t>
  </si>
  <si>
    <t>60.47.01</t>
  </si>
  <si>
    <t>60.47.11</t>
  </si>
  <si>
    <t>60.47.13</t>
  </si>
  <si>
    <t>60.48.01</t>
  </si>
  <si>
    <t>60.48.11</t>
  </si>
  <si>
    <t>60.48.13</t>
  </si>
  <si>
    <t>Welfare of Scheduled Caste</t>
  </si>
  <si>
    <t>Welfare of Scheduled Tribes</t>
  </si>
  <si>
    <t>01</t>
  </si>
  <si>
    <t>01.102</t>
  </si>
  <si>
    <t>02</t>
  </si>
  <si>
    <t>02.102</t>
  </si>
  <si>
    <t>Rural Godown Programmes</t>
  </si>
  <si>
    <t>II. Details of the estimates and the heads under which this grant will be accounted for:</t>
  </si>
  <si>
    <t>Capital</t>
  </si>
  <si>
    <t>Revenue</t>
  </si>
  <si>
    <t>Capital Outlay on Food, Storage &amp; Warehousing</t>
  </si>
  <si>
    <t>Food, Storage and Warehousing</t>
  </si>
  <si>
    <t>B - Social Services (e) Welfare of Scheduled Castes</t>
  </si>
  <si>
    <t>C - Economic Services (a) Agriculture and Allied Activities</t>
  </si>
  <si>
    <t>C - Capital Accounts of Economic Services</t>
  </si>
  <si>
    <t>Food Storage and Warehousing</t>
  </si>
  <si>
    <t>Tribes &amp; Other Backward Classes</t>
  </si>
  <si>
    <t>North-East Circle</t>
  </si>
  <si>
    <t>South-West Circle</t>
  </si>
  <si>
    <t>62.00.01</t>
  </si>
  <si>
    <t>62.00.11</t>
  </si>
  <si>
    <t>62.00.13</t>
  </si>
  <si>
    <t>62.00.52</t>
  </si>
  <si>
    <t>63.00.01</t>
  </si>
  <si>
    <t>63.00.11</t>
  </si>
  <si>
    <t>63.00.13</t>
  </si>
  <si>
    <t>63.00.52</t>
  </si>
  <si>
    <t>Scheduled Tribes and Other Backward Classes</t>
  </si>
  <si>
    <t>Welfare of Scheduled Caste, Scheduled</t>
  </si>
  <si>
    <t>(j ) General Economic Services</t>
  </si>
  <si>
    <t>(j) General Economic Services</t>
  </si>
  <si>
    <t>Economic Development</t>
  </si>
  <si>
    <t>Welfare of Scheduled Caste, 
Scheduled Tribes &amp; Other Backward Classes</t>
  </si>
  <si>
    <t>Sikkim State Consumer Disputes 
Redressal Commission</t>
  </si>
  <si>
    <t>Capital Outlay on Food, Storage and Warehousing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</si>
  <si>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</si>
  <si>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</si>
  <si>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</si>
  <si>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</si>
  <si>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</si>
  <si>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</si>
  <si>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</si>
  <si>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</si>
  <si>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Plan-State Sector</t>
  </si>
  <si>
    <t>State Normal</t>
  </si>
  <si>
    <t>Normal</t>
  </si>
  <si>
    <t>CSS</t>
  </si>
  <si>
    <t>Plan-Central Sector</t>
  </si>
  <si>
    <t>NSAP</t>
  </si>
  <si>
    <t>63.00.14</t>
  </si>
  <si>
    <t>Rent, Rates and Taxes</t>
  </si>
  <si>
    <t>Major Works</t>
  </si>
  <si>
    <t>Construction of Storage Godown at Gyalshing (100% CSS)</t>
  </si>
  <si>
    <t>MR/WC</t>
  </si>
  <si>
    <t>Storage and Warehousing</t>
  </si>
  <si>
    <t>60.72.53</t>
  </si>
  <si>
    <t>Capital Outlay on other General Economic Services</t>
  </si>
  <si>
    <t>Strengthening of Weights &amp; Measures Infrastructure (100% CSS)</t>
  </si>
  <si>
    <t>(j) Capital Outlay on General Economic Services</t>
  </si>
  <si>
    <t>Capital Outlay on Other General Economic Services</t>
  </si>
  <si>
    <t>(In Thousands of Rupees)</t>
  </si>
  <si>
    <t>Machinery &amp; Equipment</t>
  </si>
  <si>
    <t>Computerization of Food and Civil Supplies and Consumers Affairs Department (NEC)</t>
  </si>
  <si>
    <t>Addl. Storage Facilities for Essential Commodities (State Specific Grant under 13th Finance Commission)</t>
  </si>
  <si>
    <t>13th FC</t>
  </si>
  <si>
    <t>Addl. Storage Facilities for Essential Commodities</t>
  </si>
  <si>
    <t>00.44.81</t>
  </si>
  <si>
    <t>Construction of Working Standard Laboratory (100% CSS)</t>
  </si>
  <si>
    <t>State Earmarked</t>
  </si>
  <si>
    <t>Mukhya Mantri Khadya Suraksha Abhiyan (MMKSA)</t>
  </si>
  <si>
    <t>2013-14</t>
  </si>
  <si>
    <t>State Share (NEC)</t>
  </si>
  <si>
    <t>Schemes under State Plan</t>
  </si>
  <si>
    <t>60.73.71</t>
  </si>
  <si>
    <t>Purchase of land/ building for establishment of secondary/ working standard laboratory</t>
  </si>
  <si>
    <t xml:space="preserve">Purchase of land/ building </t>
  </si>
  <si>
    <t>New construction &amp; renovation of Food Godowns</t>
  </si>
  <si>
    <t>2014-15</t>
  </si>
  <si>
    <t>Rec</t>
  </si>
  <si>
    <t>National Food Security Mission</t>
  </si>
  <si>
    <t>Generating Awareness Amongst the TPDS Beneficiaries (80 % CSS)</t>
  </si>
  <si>
    <t>01.00.75</t>
  </si>
  <si>
    <t>01.62.81</t>
  </si>
  <si>
    <t>01.71.53</t>
  </si>
  <si>
    <t xml:space="preserve">National Food Security Mission (NFSM) </t>
  </si>
  <si>
    <t>Food, Civil Supplies &amp; Consumer Affairs, 00.911-Deduct Recoveries of Overpayments</t>
  </si>
  <si>
    <t>1130062021</t>
  </si>
  <si>
    <t>Generating Awareness Amongst the TPDS Beneficiaries (CSS)</t>
  </si>
  <si>
    <t>I. Estimate of the amount required in the year ending 31st March, 2016 to defray the charges in respect of Food, Civil Supplies &amp; Consumer Affairs</t>
  </si>
  <si>
    <t>2015-16</t>
  </si>
  <si>
    <t>13Th Fc</t>
  </si>
  <si>
    <t>0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</si>
</sst>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00000#"/>
    <numFmt numFmtId="169" formatCode="00.00#"/>
    <numFmt numFmtId="170" formatCode="0#.###"/>
    <numFmt numFmtId="171" formatCode="00.#0"/>
    <numFmt numFmtId="172" formatCode="00.000"/>
    <numFmt numFmtId="173" formatCode="#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sz val="10"/>
      <color indexed="50"/>
      <name val="Times New Roman"/>
      <family val="1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</cellStyleXfs>
  <cellXfs count="211">
    <xf numFmtId="0" fontId="0" fillId="0" borderId="0" xfId="0"/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/>
    <xf numFmtId="0" fontId="3" fillId="0" borderId="0" xfId="2" applyFont="1" applyFill="1" applyAlignment="1">
      <alignment horizontal="right" vertical="top" wrapText="1"/>
    </xf>
    <xf numFmtId="0" fontId="3" fillId="0" borderId="0" xfId="4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8" applyFont="1" applyFill="1"/>
    <xf numFmtId="0" fontId="3" fillId="0" borderId="0" xfId="8" applyFont="1" applyFill="1" applyAlignment="1">
      <alignment horizontal="right" vertical="top" wrapText="1"/>
    </xf>
    <xf numFmtId="0" fontId="3" fillId="0" borderId="1" xfId="5" applyFont="1" applyFill="1" applyBorder="1"/>
    <xf numFmtId="167" fontId="3" fillId="0" borderId="0" xfId="2" applyNumberFormat="1" applyFont="1" applyFill="1" applyAlignment="1">
      <alignment horizontal="righ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4" fillId="0" borderId="0" xfId="2" applyFont="1" applyFill="1" applyAlignment="1" applyProtection="1">
      <alignment horizontal="left"/>
    </xf>
    <xf numFmtId="0" fontId="4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>
      <alignment horizontal="right" vertical="top" wrapText="1"/>
    </xf>
    <xf numFmtId="49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168" fontId="3" fillId="0" borderId="0" xfId="2" applyNumberFormat="1" applyFont="1" applyFill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vertical="top" wrapText="1"/>
    </xf>
    <xf numFmtId="0" fontId="3" fillId="0" borderId="0" xfId="2" applyFont="1" applyFill="1" applyBorder="1" applyAlignment="1" applyProtection="1">
      <alignment vertical="top" wrapText="1"/>
    </xf>
    <xf numFmtId="165" fontId="3" fillId="0" borderId="0" xfId="9" applyNumberFormat="1" applyFont="1" applyFill="1" applyAlignment="1" applyProtection="1">
      <alignment horizontal="left" vertical="top" wrapText="1"/>
    </xf>
    <xf numFmtId="165" fontId="3" fillId="0" borderId="0" xfId="9" applyNumberFormat="1" applyFont="1" applyFill="1" applyBorder="1" applyAlignment="1" applyProtection="1">
      <alignment horizontal="left" vertical="top" wrapText="1"/>
    </xf>
    <xf numFmtId="173" fontId="3" fillId="0" borderId="0" xfId="2" applyNumberFormat="1" applyFont="1" applyFill="1" applyAlignment="1">
      <alignment horizontal="right" vertical="top" wrapText="1"/>
    </xf>
    <xf numFmtId="165" fontId="4" fillId="0" borderId="0" xfId="9" applyNumberFormat="1" applyFont="1" applyFill="1" applyAlignment="1" applyProtection="1">
      <alignment horizontal="left" vertical="top" wrapText="1"/>
    </xf>
    <xf numFmtId="0" fontId="3" fillId="0" borderId="0" xfId="8" applyFont="1" applyFill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horizontal="right"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4" fillId="0" borderId="0" xfId="2" applyFont="1" applyFill="1" applyAlignment="1" applyProtection="1">
      <alignment vertical="top" wrapText="1"/>
    </xf>
    <xf numFmtId="0" fontId="4" fillId="0" borderId="0" xfId="2" applyFont="1" applyFill="1" applyBorder="1" applyAlignment="1">
      <alignment horizontal="right" vertical="top" wrapText="1"/>
    </xf>
    <xf numFmtId="169" fontId="4" fillId="0" borderId="0" xfId="2" applyNumberFormat="1" applyFont="1" applyFill="1" applyAlignment="1">
      <alignment horizontal="right" vertical="top" wrapText="1"/>
    </xf>
    <xf numFmtId="171" fontId="3" fillId="0" borderId="0" xfId="2" applyNumberFormat="1" applyFont="1" applyFill="1" applyAlignment="1">
      <alignment horizontal="right" vertical="top" wrapText="1"/>
    </xf>
    <xf numFmtId="171" fontId="3" fillId="0" borderId="0" xfId="2" applyNumberFormat="1" applyFont="1" applyFill="1" applyBorder="1" applyAlignment="1">
      <alignment horizontal="right" vertical="top" wrapText="1"/>
    </xf>
    <xf numFmtId="169" fontId="4" fillId="0" borderId="0" xfId="2" applyNumberFormat="1" applyFont="1" applyFill="1" applyBorder="1" applyAlignment="1">
      <alignment horizontal="right" vertical="top" wrapText="1"/>
    </xf>
    <xf numFmtId="166" fontId="4" fillId="0" borderId="0" xfId="2" applyNumberFormat="1" applyFont="1" applyFill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172" fontId="4" fillId="0" borderId="0" xfId="2" applyNumberFormat="1" applyFont="1" applyFill="1" applyAlignment="1">
      <alignment horizontal="right" vertical="top" wrapText="1"/>
    </xf>
    <xf numFmtId="165" fontId="4" fillId="0" borderId="0" xfId="9" applyFont="1" applyFill="1" applyAlignment="1">
      <alignment horizontal="right" vertical="top" wrapText="1"/>
    </xf>
    <xf numFmtId="0" fontId="4" fillId="0" borderId="0" xfId="8" applyFont="1" applyFill="1" applyAlignment="1">
      <alignment horizontal="right" vertical="top" wrapText="1"/>
    </xf>
    <xf numFmtId="167" fontId="3" fillId="0" borderId="0" xfId="8" applyNumberFormat="1" applyFont="1" applyFill="1" applyAlignment="1">
      <alignment horizontal="right" vertical="top" wrapText="1"/>
    </xf>
    <xf numFmtId="170" fontId="4" fillId="0" borderId="0" xfId="8" applyNumberFormat="1" applyFont="1" applyFill="1" applyAlignment="1">
      <alignment horizontal="right" vertical="top" wrapText="1"/>
    </xf>
    <xf numFmtId="0" fontId="4" fillId="0" borderId="0" xfId="2" applyFont="1" applyFill="1" applyBorder="1" applyAlignment="1" applyProtection="1">
      <alignment vertical="top" wrapText="1"/>
    </xf>
    <xf numFmtId="165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0" xfId="9" applyNumberFormat="1" applyFont="1" applyFill="1" applyAlignment="1">
      <alignment horizontal="center"/>
    </xf>
    <xf numFmtId="0" fontId="4" fillId="0" borderId="0" xfId="8" applyNumberFormat="1" applyFont="1" applyFill="1" applyAlignment="1">
      <alignment horizontal="center"/>
    </xf>
    <xf numFmtId="0" fontId="4" fillId="0" borderId="0" xfId="8" applyFont="1" applyFill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8" applyFont="1" applyFill="1" applyAlignment="1">
      <alignment horizontal="left" vertical="top" wrapText="1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left" vertical="top" wrapText="1"/>
    </xf>
    <xf numFmtId="0" fontId="4" fillId="0" borderId="0" xfId="2" applyFont="1" applyFill="1" applyAlignment="1" applyProtection="1">
      <alignment horizontal="left" vertical="top"/>
    </xf>
    <xf numFmtId="0" fontId="3" fillId="0" borderId="0" xfId="8" applyFont="1" applyFill="1" applyAlignment="1">
      <alignment horizontal="left" vertical="top"/>
    </xf>
    <xf numFmtId="0" fontId="3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right" vertical="top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8" applyNumberFormat="1" applyFont="1" applyFill="1" applyAlignment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9" applyNumberFormat="1" applyFont="1" applyFill="1" applyAlignment="1">
      <alignment horizontal="right"/>
    </xf>
    <xf numFmtId="0" fontId="3" fillId="0" borderId="0" xfId="9" applyNumberFormat="1" applyFont="1" applyFill="1" applyAlignment="1" applyProtection="1">
      <alignment horizontal="right"/>
    </xf>
    <xf numFmtId="0" fontId="3" fillId="0" borderId="2" xfId="9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/>
    <xf numFmtId="0" fontId="3" fillId="0" borderId="0" xfId="2" applyNumberFormat="1" applyFont="1" applyFill="1" applyAlignment="1" applyProtection="1"/>
    <xf numFmtId="0" fontId="3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/>
    <xf numFmtId="0" fontId="3" fillId="0" borderId="0" xfId="9" applyNumberFormat="1" applyFont="1" applyFill="1" applyAlignment="1" applyProtection="1">
      <alignment horizontal="left"/>
    </xf>
    <xf numFmtId="0" fontId="3" fillId="0" borderId="0" xfId="8" applyNumberFormat="1" applyFont="1" applyFill="1" applyAlignment="1" applyProtection="1">
      <alignment horizontal="left"/>
    </xf>
    <xf numFmtId="0" fontId="3" fillId="0" borderId="0" xfId="8" applyNumberFormat="1" applyFont="1" applyFill="1"/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73" fontId="3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left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/>
    </xf>
    <xf numFmtId="169" fontId="4" fillId="0" borderId="0" xfId="8" applyNumberFormat="1" applyFont="1" applyFill="1" applyAlignment="1">
      <alignment horizontal="right" vertical="top" wrapText="1"/>
    </xf>
    <xf numFmtId="0" fontId="3" fillId="0" borderId="1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right" vertical="top" wrapText="1"/>
    </xf>
    <xf numFmtId="0" fontId="4" fillId="0" borderId="1" xfId="8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left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172" fontId="4" fillId="0" borderId="0" xfId="2" applyNumberFormat="1" applyFont="1" applyFill="1" applyBorder="1" applyAlignment="1">
      <alignment horizontal="right" vertical="top" wrapText="1"/>
    </xf>
    <xf numFmtId="165" fontId="4" fillId="0" borderId="0" xfId="9" applyNumberFormat="1" applyFont="1" applyFill="1" applyBorder="1" applyAlignment="1" applyProtection="1">
      <alignment horizontal="left" vertical="top" wrapText="1"/>
    </xf>
    <xf numFmtId="0" fontId="3" fillId="0" borderId="0" xfId="9" applyNumberFormat="1" applyFont="1" applyFill="1" applyBorder="1" applyAlignment="1">
      <alignment horizontal="right"/>
    </xf>
    <xf numFmtId="0" fontId="3" fillId="0" borderId="0" xfId="8" applyNumberFormat="1" applyFont="1" applyFill="1" applyBorder="1"/>
    <xf numFmtId="0" fontId="3" fillId="0" borderId="0" xfId="8" applyNumberFormat="1" applyFont="1" applyFill="1" applyBorder="1" applyAlignment="1">
      <alignment horizontal="right"/>
    </xf>
    <xf numFmtId="169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1" xfId="8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0" fontId="8" fillId="0" borderId="0" xfId="2" applyFont="1" applyFill="1"/>
    <xf numFmtId="49" fontId="3" fillId="0" borderId="0" xfId="2" applyNumberFormat="1" applyFont="1" applyFill="1" applyAlignment="1">
      <alignment horizontal="right"/>
    </xf>
    <xf numFmtId="0" fontId="3" fillId="0" borderId="0" xfId="4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164" fontId="3" fillId="2" borderId="0" xfId="1" applyFont="1" applyFill="1" applyBorder="1" applyAlignment="1" applyProtection="1">
      <alignment horizontal="right" wrapText="1"/>
    </xf>
    <xf numFmtId="0" fontId="3" fillId="2" borderId="0" xfId="0" applyFont="1" applyFill="1" applyAlignment="1"/>
    <xf numFmtId="0" fontId="3" fillId="0" borderId="0" xfId="8" applyFont="1" applyFill="1" applyAlignment="1"/>
    <xf numFmtId="0" fontId="3" fillId="0" borderId="1" xfId="2" applyFont="1" applyFill="1" applyBorder="1" applyAlignment="1">
      <alignment horizontal="right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170" fontId="4" fillId="0" borderId="0" xfId="8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justify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165" fontId="3" fillId="0" borderId="1" xfId="9" applyNumberFormat="1" applyFont="1" applyFill="1" applyBorder="1" applyAlignment="1" applyProtection="1">
      <alignment horizontal="left" vertical="top" wrapText="1"/>
    </xf>
    <xf numFmtId="0" fontId="3" fillId="0" borderId="0" xfId="2" applyFont="1" applyFill="1" applyBorder="1"/>
    <xf numFmtId="0" fontId="3" fillId="0" borderId="0" xfId="6" applyFont="1" applyFill="1" applyBorder="1" applyProtection="1"/>
    <xf numFmtId="0" fontId="3" fillId="0" borderId="0" xfId="8" applyFont="1" applyFill="1" applyBorder="1"/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vertical="top"/>
    </xf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 applyProtection="1">
      <alignment horizontal="justify"/>
    </xf>
    <xf numFmtId="164" fontId="3" fillId="0" borderId="0" xfId="2" applyNumberFormat="1" applyFont="1" applyFill="1"/>
    <xf numFmtId="0" fontId="4" fillId="0" borderId="0" xfId="2" applyFont="1" applyFill="1" applyAlignment="1" applyProtection="1">
      <alignment horizontal="center"/>
    </xf>
    <xf numFmtId="0" fontId="9" fillId="0" borderId="0" xfId="2" applyFont="1" applyFill="1" applyBorder="1"/>
    <xf numFmtId="0" fontId="9" fillId="0" borderId="0" xfId="2" applyFont="1" applyFill="1"/>
    <xf numFmtId="0" fontId="9" fillId="0" borderId="0" xfId="4" applyNumberFormat="1" applyFont="1" applyFill="1"/>
    <xf numFmtId="49" fontId="9" fillId="0" borderId="0" xfId="2" applyNumberFormat="1" applyFont="1" applyFill="1" applyAlignment="1">
      <alignment horizontal="right"/>
    </xf>
    <xf numFmtId="165" fontId="9" fillId="2" borderId="0" xfId="9" applyNumberFormat="1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horizontal="left" vertical="top"/>
    </xf>
    <xf numFmtId="49" fontId="9" fillId="0" borderId="4" xfId="2" applyNumberFormat="1" applyFont="1" applyFill="1" applyBorder="1" applyAlignment="1">
      <alignment vertical="top"/>
    </xf>
    <xf numFmtId="0" fontId="9" fillId="0" borderId="0" xfId="8" applyFont="1" applyFill="1"/>
    <xf numFmtId="49" fontId="9" fillId="0" borderId="0" xfId="2" applyNumberFormat="1" applyFont="1" applyFill="1"/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3" applyFont="1" applyFill="1" applyAlignment="1">
      <alignment horizontal="righ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169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 wrapText="1"/>
    </xf>
    <xf numFmtId="168" fontId="3" fillId="0" borderId="0" xfId="9" applyNumberFormat="1" applyFont="1" applyFill="1" applyBorder="1" applyAlignment="1">
      <alignment horizontal="right" vertical="top" wrapText="1"/>
    </xf>
    <xf numFmtId="168" fontId="3" fillId="0" borderId="0" xfId="9" applyNumberFormat="1" applyFont="1" applyFill="1" applyAlignment="1">
      <alignment horizontal="right" vertical="top" wrapText="1"/>
    </xf>
    <xf numFmtId="168" fontId="3" fillId="0" borderId="0" xfId="8" applyNumberFormat="1" applyFont="1" applyFill="1" applyBorder="1" applyAlignment="1">
      <alignment horizontal="right" vertical="top" wrapText="1"/>
    </xf>
    <xf numFmtId="168" fontId="3" fillId="0" borderId="1" xfId="2" applyNumberFormat="1" applyFont="1" applyFill="1" applyBorder="1" applyAlignment="1">
      <alignment horizontal="right" vertical="top" wrapText="1"/>
    </xf>
    <xf numFmtId="168" fontId="3" fillId="0" borderId="1" xfId="8" applyNumberFormat="1" applyFont="1" applyFill="1" applyBorder="1" applyAlignment="1">
      <alignment horizontal="right" vertical="top" wrapText="1"/>
    </xf>
    <xf numFmtId="173" fontId="3" fillId="0" borderId="1" xfId="2" applyNumberFormat="1" applyFont="1" applyFill="1" applyBorder="1" applyAlignment="1">
      <alignment horizontal="right" vertical="top" wrapText="1"/>
    </xf>
    <xf numFmtId="0" fontId="10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2" xfId="5" applyNumberFormat="1" applyFont="1" applyFill="1" applyBorder="1" applyAlignment="1" applyProtection="1">
      <alignment horizontal="center"/>
    </xf>
    <xf numFmtId="0" fontId="3" fillId="0" borderId="2" xfId="6" applyFont="1" applyFill="1" applyBorder="1" applyAlignment="1" applyProtection="1">
      <alignment horizontal="center" vertical="top"/>
    </xf>
    <xf numFmtId="49" fontId="3" fillId="0" borderId="2" xfId="6" applyNumberFormat="1" applyFont="1" applyFill="1" applyBorder="1" applyAlignment="1" applyProtection="1">
      <alignment horizontal="center" vertical="top"/>
    </xf>
    <xf numFmtId="0" fontId="3" fillId="0" borderId="2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2004-05_2.6.04_Dem11" xfId="3"/>
    <cellStyle name="Normal_budget for 03-04" xfId="4"/>
    <cellStyle name="Normal_BUDGET-2000" xfId="5"/>
    <cellStyle name="Normal_budgetDocNIC02-03" xfId="6"/>
    <cellStyle name="Normal_budgetDocNIC02-03_Dem11" xfId="7"/>
    <cellStyle name="Normal_DEMAND17" xfId="8"/>
    <cellStyle name="Normal_DEMAND5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244"/>
  <sheetViews>
    <sheetView tabSelected="1" view="pageBreakPreview" zoomScale="95" zoomScaleSheetLayoutView="95" workbookViewId="0">
      <selection activeCell="A221" sqref="A220:W240"/>
    </sheetView>
  </sheetViews>
  <sheetFormatPr defaultColWidth="9.140625" defaultRowHeight="12.75"/>
  <cols>
    <col min="1" max="1" width="6.42578125" style="62" customWidth="1"/>
    <col min="2" max="2" width="8.140625" style="3" customWidth="1"/>
    <col min="3" max="3" width="34.5703125" style="2" customWidth="1"/>
    <col min="4" max="4" width="8.5703125" style="78" customWidth="1"/>
    <col min="5" max="5" width="9.42578125" style="78" customWidth="1"/>
    <col min="6" max="6" width="8.42578125" style="2" customWidth="1"/>
    <col min="7" max="7" width="8.5703125" style="2" customWidth="1"/>
    <col min="8" max="8" width="8.5703125" style="78" customWidth="1"/>
    <col min="9" max="9" width="8.42578125" style="78" customWidth="1"/>
    <col min="10" max="10" width="8.5703125" style="78" customWidth="1"/>
    <col min="11" max="11" width="9.140625" style="78" customWidth="1"/>
    <col min="12" max="12" width="8.42578125" style="78" customWidth="1"/>
    <col min="13" max="13" width="10.28515625" style="169" hidden="1" customWidth="1"/>
    <col min="14" max="14" width="8.28515625" style="2" hidden="1" customWidth="1"/>
    <col min="15" max="15" width="12.42578125" style="2" hidden="1" customWidth="1"/>
    <col min="16" max="16" width="7.140625" style="2" hidden="1" customWidth="1"/>
    <col min="17" max="17" width="11" style="2" hidden="1" customWidth="1"/>
    <col min="18" max="18" width="5.85546875" style="2" hidden="1" customWidth="1"/>
    <col min="19" max="19" width="6.140625" style="2" hidden="1" customWidth="1"/>
    <col min="20" max="20" width="6.85546875" style="2" hidden="1" customWidth="1"/>
    <col min="21" max="21" width="10.42578125" style="2" hidden="1" customWidth="1"/>
    <col min="22" max="22" width="11" style="2" hidden="1" customWidth="1"/>
    <col min="23" max="23" width="5.7109375" style="2" customWidth="1"/>
    <col min="24" max="24" width="8.42578125" style="2" customWidth="1"/>
    <col min="25" max="25" width="13" style="2" customWidth="1"/>
    <col min="26" max="26" width="12" style="2" customWidth="1"/>
    <col min="27" max="27" width="11.42578125" style="2" customWidth="1"/>
    <col min="28" max="28" width="5.7109375" style="2" customWidth="1"/>
    <col min="29" max="29" width="12.42578125" style="2"/>
    <col min="30" max="30" width="8" style="2" customWidth="1"/>
    <col min="31" max="31" width="10.140625" style="2" customWidth="1"/>
    <col min="32" max="32" width="11.5703125" style="2" bestFit="1" customWidth="1"/>
    <col min="33" max="16384" width="9.140625" style="2"/>
  </cols>
  <sheetData>
    <row r="1" spans="1:12">
      <c r="A1" s="201" t="s">
        <v>62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>
      <c r="A3" s="71"/>
      <c r="B3" s="74"/>
      <c r="C3" s="179"/>
      <c r="D3" s="111"/>
      <c r="E3" s="111"/>
      <c r="F3" s="179"/>
      <c r="G3" s="179"/>
      <c r="H3" s="111"/>
      <c r="I3" s="111"/>
      <c r="J3" s="111"/>
      <c r="K3" s="111"/>
      <c r="L3" s="111"/>
    </row>
    <row r="4" spans="1:12">
      <c r="C4" s="179"/>
      <c r="D4" s="112" t="s">
        <v>102</v>
      </c>
      <c r="E4" s="114"/>
      <c r="F4" s="4"/>
      <c r="G4" s="179"/>
      <c r="H4" s="111"/>
      <c r="I4" s="111"/>
      <c r="J4" s="111"/>
      <c r="K4" s="111"/>
      <c r="L4" s="111"/>
    </row>
    <row r="5" spans="1:12">
      <c r="C5" s="179"/>
      <c r="D5" s="112" t="s">
        <v>117</v>
      </c>
      <c r="E5" s="53">
        <v>2225</v>
      </c>
      <c r="F5" s="4" t="s">
        <v>118</v>
      </c>
      <c r="G5" s="179"/>
      <c r="H5" s="111"/>
      <c r="I5" s="111"/>
      <c r="J5" s="111"/>
      <c r="K5" s="111"/>
      <c r="L5" s="111"/>
    </row>
    <row r="6" spans="1:12">
      <c r="C6" s="179"/>
      <c r="D6" s="112"/>
      <c r="E6" s="54"/>
      <c r="F6" s="4" t="s">
        <v>106</v>
      </c>
      <c r="G6" s="179"/>
      <c r="H6" s="111"/>
      <c r="I6" s="111"/>
      <c r="J6" s="111"/>
      <c r="K6" s="111"/>
      <c r="L6" s="111"/>
    </row>
    <row r="7" spans="1:12">
      <c r="D7" s="80" t="s">
        <v>103</v>
      </c>
      <c r="E7" s="55">
        <v>2408</v>
      </c>
      <c r="F7" s="5" t="s">
        <v>105</v>
      </c>
      <c r="G7" s="6"/>
      <c r="H7" s="87"/>
      <c r="I7" s="87"/>
      <c r="J7" s="87"/>
      <c r="K7" s="87"/>
      <c r="L7" s="87"/>
    </row>
    <row r="8" spans="1:12">
      <c r="D8" s="80" t="s">
        <v>119</v>
      </c>
      <c r="E8" s="55">
        <v>3456</v>
      </c>
      <c r="F8" s="86" t="s">
        <v>1</v>
      </c>
      <c r="G8" s="87"/>
      <c r="H8" s="87"/>
      <c r="I8" s="88"/>
      <c r="J8" s="88"/>
      <c r="K8" s="88"/>
      <c r="L8" s="88"/>
    </row>
    <row r="9" spans="1:12">
      <c r="D9" s="83" t="s">
        <v>103</v>
      </c>
      <c r="E9" s="55"/>
      <c r="F9" s="86"/>
      <c r="G9" s="87"/>
      <c r="H9" s="87"/>
      <c r="I9" s="87"/>
      <c r="J9" s="87"/>
      <c r="K9" s="87"/>
      <c r="L9" s="87"/>
    </row>
    <row r="10" spans="1:12">
      <c r="D10" s="83" t="s">
        <v>120</v>
      </c>
      <c r="E10" s="56">
        <v>3475</v>
      </c>
      <c r="F10" s="89" t="s">
        <v>2</v>
      </c>
      <c r="G10" s="87"/>
      <c r="H10" s="87"/>
      <c r="I10" s="87"/>
      <c r="J10" s="87"/>
      <c r="K10" s="87"/>
      <c r="L10" s="87"/>
    </row>
    <row r="11" spans="1:12">
      <c r="D11" s="80" t="s">
        <v>104</v>
      </c>
      <c r="E11" s="57">
        <v>4408</v>
      </c>
      <c r="F11" s="90" t="s">
        <v>124</v>
      </c>
      <c r="G11" s="87"/>
      <c r="H11" s="87"/>
      <c r="I11" s="87"/>
      <c r="J11" s="87"/>
      <c r="K11" s="87"/>
      <c r="L11" s="87"/>
    </row>
    <row r="12" spans="1:12">
      <c r="D12" s="80" t="s">
        <v>3</v>
      </c>
      <c r="E12" s="91"/>
      <c r="F12" s="90"/>
      <c r="G12" s="87"/>
      <c r="H12" s="87"/>
      <c r="I12" s="87"/>
      <c r="J12" s="87"/>
      <c r="K12" s="87"/>
      <c r="L12" s="87"/>
    </row>
    <row r="13" spans="1:12">
      <c r="D13" s="80" t="s">
        <v>148</v>
      </c>
      <c r="E13" s="57">
        <v>5475</v>
      </c>
      <c r="F13" s="90" t="s">
        <v>149</v>
      </c>
      <c r="G13" s="87"/>
      <c r="H13" s="87"/>
      <c r="I13" s="87"/>
      <c r="J13" s="87"/>
      <c r="K13" s="87"/>
      <c r="L13" s="87"/>
    </row>
    <row r="14" spans="1:12">
      <c r="A14" s="72" t="s">
        <v>178</v>
      </c>
      <c r="D14" s="80"/>
      <c r="F14" s="90"/>
      <c r="G14" s="87"/>
      <c r="H14" s="87"/>
      <c r="I14" s="87"/>
      <c r="J14" s="87"/>
      <c r="K14" s="87"/>
      <c r="L14" s="87"/>
    </row>
    <row r="15" spans="1:12">
      <c r="D15" s="92"/>
      <c r="E15" s="93" t="s">
        <v>99</v>
      </c>
      <c r="F15" s="93" t="s">
        <v>98</v>
      </c>
      <c r="G15" s="93" t="s">
        <v>11</v>
      </c>
    </row>
    <row r="16" spans="1:12">
      <c r="D16" s="94" t="s">
        <v>4</v>
      </c>
      <c r="E16" s="93">
        <f>L174</f>
        <v>263319</v>
      </c>
      <c r="F16" s="93">
        <f>L214</f>
        <v>20247</v>
      </c>
      <c r="G16" s="93">
        <f>F16+E16</f>
        <v>283566</v>
      </c>
    </row>
    <row r="17" spans="1:32">
      <c r="A17" s="73" t="s">
        <v>97</v>
      </c>
      <c r="F17" s="78"/>
      <c r="G17" s="78"/>
    </row>
    <row r="18" spans="1:32" ht="13.5">
      <c r="A18" s="63"/>
      <c r="B18" s="8"/>
      <c r="C18" s="9"/>
      <c r="D18" s="95"/>
      <c r="E18" s="95"/>
      <c r="F18" s="95"/>
      <c r="G18" s="95"/>
      <c r="H18" s="95"/>
      <c r="I18" s="96"/>
      <c r="J18" s="97"/>
      <c r="K18" s="98"/>
      <c r="L18" s="99" t="s">
        <v>150</v>
      </c>
    </row>
    <row r="19" spans="1:32" s="13" customFormat="1">
      <c r="A19" s="64"/>
      <c r="B19" s="11"/>
      <c r="C19" s="148"/>
      <c r="D19" s="204" t="s">
        <v>5</v>
      </c>
      <c r="E19" s="204"/>
      <c r="F19" s="203" t="s">
        <v>6</v>
      </c>
      <c r="G19" s="203"/>
      <c r="H19" s="203" t="s">
        <v>7</v>
      </c>
      <c r="I19" s="203"/>
      <c r="J19" s="203" t="s">
        <v>6</v>
      </c>
      <c r="K19" s="203"/>
      <c r="L19" s="203"/>
      <c r="M19" s="205" t="s">
        <v>125</v>
      </c>
      <c r="N19" s="205"/>
      <c r="O19" s="205"/>
      <c r="P19" s="205"/>
      <c r="Q19" s="206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7"/>
      <c r="AC19" s="207"/>
      <c r="AD19" s="207"/>
      <c r="AE19" s="207"/>
      <c r="AF19" s="207"/>
    </row>
    <row r="20" spans="1:32" s="13" customFormat="1">
      <c r="A20" s="65"/>
      <c r="B20" s="14"/>
      <c r="C20" s="148" t="s">
        <v>8</v>
      </c>
      <c r="D20" s="203" t="s">
        <v>160</v>
      </c>
      <c r="E20" s="203"/>
      <c r="F20" s="203" t="s">
        <v>167</v>
      </c>
      <c r="G20" s="203"/>
      <c r="H20" s="203" t="s">
        <v>167</v>
      </c>
      <c r="I20" s="203"/>
      <c r="J20" s="203" t="s">
        <v>179</v>
      </c>
      <c r="K20" s="203"/>
      <c r="L20" s="203"/>
      <c r="M20" s="208" t="s">
        <v>126</v>
      </c>
      <c r="N20" s="208"/>
      <c r="O20" s="208"/>
      <c r="P20" s="208"/>
      <c r="Q20" s="209"/>
      <c r="R20" s="208" t="s">
        <v>127</v>
      </c>
      <c r="S20" s="208"/>
      <c r="T20" s="208"/>
      <c r="U20" s="208"/>
      <c r="V20" s="208"/>
      <c r="W20" s="208"/>
      <c r="X20" s="208"/>
      <c r="Y20" s="208"/>
      <c r="Z20" s="208"/>
      <c r="AA20" s="208"/>
      <c r="AB20" s="210"/>
      <c r="AC20" s="210"/>
      <c r="AD20" s="210"/>
      <c r="AE20" s="210"/>
      <c r="AF20" s="210"/>
    </row>
    <row r="21" spans="1:32" s="13" customFormat="1">
      <c r="A21" s="66"/>
      <c r="B21" s="15"/>
      <c r="C21" s="149"/>
      <c r="D21" s="100" t="s">
        <v>9</v>
      </c>
      <c r="E21" s="100" t="s">
        <v>10</v>
      </c>
      <c r="F21" s="100" t="s">
        <v>9</v>
      </c>
      <c r="G21" s="100" t="s">
        <v>10</v>
      </c>
      <c r="H21" s="100" t="s">
        <v>9</v>
      </c>
      <c r="I21" s="100" t="s">
        <v>10</v>
      </c>
      <c r="J21" s="100" t="s">
        <v>9</v>
      </c>
      <c r="K21" s="100" t="s">
        <v>10</v>
      </c>
      <c r="L21" s="100" t="s">
        <v>11</v>
      </c>
      <c r="M21" s="150" t="s">
        <v>128</v>
      </c>
      <c r="N21" s="150" t="s">
        <v>129</v>
      </c>
      <c r="O21" s="150" t="s">
        <v>130</v>
      </c>
      <c r="P21" s="150" t="s">
        <v>131</v>
      </c>
      <c r="Q21" s="172" t="s">
        <v>132</v>
      </c>
      <c r="R21" s="150" t="s">
        <v>128</v>
      </c>
      <c r="S21" s="150" t="s">
        <v>129</v>
      </c>
      <c r="T21" s="150" t="s">
        <v>130</v>
      </c>
      <c r="U21" s="150" t="s">
        <v>131</v>
      </c>
      <c r="V21" s="172" t="s">
        <v>132</v>
      </c>
      <c r="W21" s="150"/>
      <c r="X21" s="150"/>
      <c r="Y21" s="150"/>
      <c r="Z21" s="150"/>
      <c r="AA21" s="172"/>
      <c r="AB21" s="151"/>
      <c r="AC21" s="151"/>
      <c r="AD21" s="151"/>
      <c r="AE21" s="151"/>
      <c r="AF21" s="173"/>
    </row>
    <row r="22" spans="1:32" s="13" customFormat="1">
      <c r="A22" s="65"/>
      <c r="B22" s="14"/>
      <c r="C22" s="12"/>
      <c r="D22" s="101"/>
      <c r="E22" s="101"/>
      <c r="F22" s="101"/>
      <c r="G22" s="101"/>
      <c r="H22" s="101"/>
      <c r="I22" s="101"/>
      <c r="J22" s="101"/>
      <c r="K22" s="101"/>
      <c r="L22" s="101"/>
      <c r="M22" s="170"/>
    </row>
    <row r="23" spans="1:32">
      <c r="C23" s="16" t="s">
        <v>12</v>
      </c>
      <c r="D23" s="77"/>
      <c r="E23" s="77"/>
      <c r="F23" s="77"/>
      <c r="G23" s="77"/>
      <c r="H23" s="77"/>
      <c r="I23" s="77"/>
      <c r="J23" s="77"/>
      <c r="K23" s="77"/>
      <c r="L23" s="77"/>
    </row>
    <row r="24" spans="1:32" ht="38.25">
      <c r="A24" s="67" t="s">
        <v>13</v>
      </c>
      <c r="B24" s="17">
        <v>2225</v>
      </c>
      <c r="C24" s="18" t="s">
        <v>122</v>
      </c>
      <c r="D24" s="77"/>
      <c r="E24" s="77"/>
      <c r="F24" s="77"/>
      <c r="G24" s="77"/>
      <c r="H24" s="77"/>
      <c r="I24" s="77"/>
      <c r="J24" s="77"/>
      <c r="K24" s="77"/>
      <c r="L24" s="77"/>
    </row>
    <row r="25" spans="1:32">
      <c r="B25" s="19" t="s">
        <v>92</v>
      </c>
      <c r="C25" s="5" t="s">
        <v>90</v>
      </c>
      <c r="D25" s="77"/>
      <c r="E25" s="77"/>
      <c r="F25" s="77"/>
      <c r="G25" s="77"/>
      <c r="H25" s="77"/>
      <c r="I25" s="77"/>
      <c r="J25" s="77"/>
      <c r="K25" s="77"/>
      <c r="L25" s="77"/>
    </row>
    <row r="26" spans="1:32">
      <c r="B26" s="20" t="s">
        <v>93</v>
      </c>
      <c r="C26" s="16" t="s">
        <v>121</v>
      </c>
      <c r="D26" s="77"/>
      <c r="E26" s="77"/>
      <c r="F26" s="77"/>
      <c r="G26" s="77"/>
      <c r="H26" s="77"/>
      <c r="I26" s="77"/>
      <c r="J26" s="77"/>
      <c r="K26" s="77"/>
      <c r="L26" s="77"/>
    </row>
    <row r="27" spans="1:32">
      <c r="B27" s="19" t="s">
        <v>39</v>
      </c>
      <c r="C27" s="5" t="s">
        <v>50</v>
      </c>
      <c r="D27" s="115">
        <v>0</v>
      </c>
      <c r="E27" s="107">
        <v>4000</v>
      </c>
      <c r="F27" s="115">
        <v>0</v>
      </c>
      <c r="G27" s="189">
        <v>4000</v>
      </c>
      <c r="H27" s="115">
        <v>0</v>
      </c>
      <c r="I27" s="107">
        <v>4000</v>
      </c>
      <c r="J27" s="115">
        <v>0</v>
      </c>
      <c r="K27" s="189">
        <v>4000</v>
      </c>
      <c r="L27" s="107">
        <f>SUM(J27:K27)</f>
        <v>4000</v>
      </c>
      <c r="M27" s="180" t="s">
        <v>133</v>
      </c>
      <c r="N27" s="181" t="s">
        <v>134</v>
      </c>
      <c r="O27" s="181" t="s">
        <v>135</v>
      </c>
      <c r="P27" s="181">
        <v>100</v>
      </c>
      <c r="Q27" s="181">
        <v>1111001003</v>
      </c>
      <c r="R27" s="181"/>
      <c r="S27" s="181"/>
      <c r="T27" s="181"/>
      <c r="U27" s="181"/>
      <c r="V27" s="181"/>
      <c r="W27" s="200"/>
      <c r="X27" s="200"/>
      <c r="Y27" s="200"/>
      <c r="Z27" s="200"/>
      <c r="AA27" s="200"/>
    </row>
    <row r="28" spans="1:32">
      <c r="A28" s="68" t="s">
        <v>11</v>
      </c>
      <c r="B28" s="20" t="s">
        <v>93</v>
      </c>
      <c r="C28" s="16" t="s">
        <v>121</v>
      </c>
      <c r="D28" s="119">
        <f t="shared" ref="D28:L28" si="0">D27</f>
        <v>0</v>
      </c>
      <c r="E28" s="120">
        <f t="shared" si="0"/>
        <v>4000</v>
      </c>
      <c r="F28" s="119">
        <f t="shared" si="0"/>
        <v>0</v>
      </c>
      <c r="G28" s="121">
        <f t="shared" si="0"/>
        <v>4000</v>
      </c>
      <c r="H28" s="119">
        <f t="shared" si="0"/>
        <v>0</v>
      </c>
      <c r="I28" s="120">
        <f t="shared" si="0"/>
        <v>4000</v>
      </c>
      <c r="J28" s="119">
        <f t="shared" si="0"/>
        <v>0</v>
      </c>
      <c r="K28" s="121">
        <f t="shared" ref="K28" si="1">K27</f>
        <v>4000</v>
      </c>
      <c r="L28" s="120">
        <f t="shared" si="0"/>
        <v>4000</v>
      </c>
    </row>
    <row r="29" spans="1:32" ht="14.1" customHeight="1">
      <c r="B29" s="19"/>
      <c r="C29" s="5"/>
      <c r="F29" s="77"/>
      <c r="G29" s="77"/>
      <c r="H29" s="77"/>
      <c r="I29" s="77"/>
      <c r="J29" s="77"/>
      <c r="K29" s="77"/>
      <c r="L29" s="77"/>
    </row>
    <row r="30" spans="1:32">
      <c r="B30" s="19" t="s">
        <v>94</v>
      </c>
      <c r="C30" s="5" t="s">
        <v>91</v>
      </c>
      <c r="D30" s="77"/>
      <c r="E30" s="77"/>
      <c r="F30" s="77"/>
      <c r="G30" s="77"/>
      <c r="H30" s="77"/>
      <c r="I30" s="77"/>
      <c r="J30" s="77"/>
      <c r="K30" s="77"/>
      <c r="L30" s="77"/>
    </row>
    <row r="31" spans="1:32">
      <c r="B31" s="20" t="s">
        <v>95</v>
      </c>
      <c r="C31" s="16" t="s">
        <v>121</v>
      </c>
      <c r="D31" s="77"/>
      <c r="E31" s="77"/>
      <c r="F31" s="77"/>
      <c r="G31" s="77"/>
      <c r="H31" s="77"/>
      <c r="I31" s="77"/>
      <c r="J31" s="77"/>
      <c r="K31" s="77"/>
      <c r="L31" s="77"/>
    </row>
    <row r="32" spans="1:32">
      <c r="B32" s="19" t="s">
        <v>39</v>
      </c>
      <c r="C32" s="5" t="s">
        <v>50</v>
      </c>
      <c r="D32" s="115">
        <v>0</v>
      </c>
      <c r="E32" s="107">
        <v>16480</v>
      </c>
      <c r="F32" s="115">
        <v>0</v>
      </c>
      <c r="G32" s="189">
        <v>16480</v>
      </c>
      <c r="H32" s="115">
        <v>0</v>
      </c>
      <c r="I32" s="107">
        <v>16480</v>
      </c>
      <c r="J32" s="115">
        <v>0</v>
      </c>
      <c r="K32" s="189">
        <v>16480</v>
      </c>
      <c r="L32" s="107">
        <f>SUM(J32:K32)</f>
        <v>16480</v>
      </c>
      <c r="M32" s="180" t="s">
        <v>133</v>
      </c>
      <c r="N32" s="181" t="s">
        <v>134</v>
      </c>
      <c r="O32" s="181" t="s">
        <v>135</v>
      </c>
      <c r="P32" s="181">
        <v>100</v>
      </c>
      <c r="Q32" s="181">
        <v>1111001003</v>
      </c>
      <c r="R32" s="181"/>
      <c r="S32" s="181"/>
      <c r="T32" s="181"/>
      <c r="U32" s="181"/>
      <c r="V32" s="181"/>
      <c r="W32" s="200"/>
      <c r="X32" s="200"/>
      <c r="Y32" s="200"/>
      <c r="Z32" s="200"/>
      <c r="AA32" s="200"/>
    </row>
    <row r="33" spans="1:32">
      <c r="A33" s="68" t="s">
        <v>11</v>
      </c>
      <c r="B33" s="20" t="s">
        <v>95</v>
      </c>
      <c r="C33" s="16" t="s">
        <v>121</v>
      </c>
      <c r="D33" s="119">
        <f t="shared" ref="D33:I33" si="2">D32</f>
        <v>0</v>
      </c>
      <c r="E33" s="120">
        <f t="shared" si="2"/>
        <v>16480</v>
      </c>
      <c r="F33" s="119">
        <f t="shared" si="2"/>
        <v>0</v>
      </c>
      <c r="G33" s="121">
        <f t="shared" si="2"/>
        <v>16480</v>
      </c>
      <c r="H33" s="119">
        <f t="shared" si="2"/>
        <v>0</v>
      </c>
      <c r="I33" s="121">
        <f t="shared" si="2"/>
        <v>16480</v>
      </c>
      <c r="J33" s="119">
        <f>J32</f>
        <v>0</v>
      </c>
      <c r="K33" s="121">
        <f t="shared" ref="K33" si="3">K32</f>
        <v>16480</v>
      </c>
      <c r="L33" s="121">
        <f>L32</f>
        <v>16480</v>
      </c>
    </row>
    <row r="34" spans="1:32" ht="38.25">
      <c r="A34" s="137" t="s">
        <v>11</v>
      </c>
      <c r="B34" s="138">
        <v>2225</v>
      </c>
      <c r="C34" s="139" t="s">
        <v>122</v>
      </c>
      <c r="D34" s="119">
        <f t="shared" ref="D34:L34" si="4">D33+D28</f>
        <v>0</v>
      </c>
      <c r="E34" s="120">
        <f t="shared" si="4"/>
        <v>20480</v>
      </c>
      <c r="F34" s="119">
        <f t="shared" si="4"/>
        <v>0</v>
      </c>
      <c r="G34" s="121">
        <f t="shared" si="4"/>
        <v>20480</v>
      </c>
      <c r="H34" s="119">
        <f t="shared" si="4"/>
        <v>0</v>
      </c>
      <c r="I34" s="120">
        <f t="shared" si="4"/>
        <v>20480</v>
      </c>
      <c r="J34" s="119">
        <f t="shared" si="4"/>
        <v>0</v>
      </c>
      <c r="K34" s="121">
        <f t="shared" ref="K34" si="5">K33+K28</f>
        <v>20480</v>
      </c>
      <c r="L34" s="120">
        <f t="shared" si="4"/>
        <v>20480</v>
      </c>
    </row>
    <row r="35" spans="1:32" ht="2.25" customHeight="1">
      <c r="A35" s="61"/>
      <c r="B35" s="1"/>
      <c r="C35" s="134"/>
      <c r="D35" s="77"/>
      <c r="E35" s="77"/>
      <c r="F35" s="77"/>
      <c r="G35" s="77"/>
      <c r="H35" s="77"/>
      <c r="I35" s="77"/>
      <c r="J35" s="77"/>
      <c r="K35" s="77"/>
      <c r="L35" s="77"/>
    </row>
    <row r="36" spans="1:32">
      <c r="A36" s="61" t="s">
        <v>13</v>
      </c>
      <c r="B36" s="39">
        <v>2408</v>
      </c>
      <c r="C36" s="27" t="s">
        <v>101</v>
      </c>
      <c r="D36" s="85"/>
      <c r="E36" s="85"/>
      <c r="F36" s="85"/>
      <c r="G36" s="85"/>
      <c r="H36" s="85"/>
      <c r="I36" s="85"/>
      <c r="J36" s="85"/>
      <c r="K36" s="85"/>
      <c r="L36" s="85"/>
    </row>
    <row r="37" spans="1:32">
      <c r="B37" s="10">
        <v>1</v>
      </c>
      <c r="C37" s="23" t="s">
        <v>57</v>
      </c>
      <c r="F37" s="78"/>
      <c r="G37" s="78"/>
    </row>
    <row r="38" spans="1:32">
      <c r="B38" s="40">
        <v>1.0009999999999999</v>
      </c>
      <c r="C38" s="24" t="s">
        <v>14</v>
      </c>
      <c r="F38" s="78"/>
      <c r="G38" s="78"/>
    </row>
    <row r="39" spans="1:32">
      <c r="B39" s="41">
        <v>0.44</v>
      </c>
      <c r="C39" s="23" t="s">
        <v>15</v>
      </c>
      <c r="D39" s="79"/>
      <c r="E39" s="79"/>
      <c r="F39" s="79"/>
      <c r="G39" s="79"/>
      <c r="H39" s="79"/>
      <c r="I39" s="79"/>
      <c r="J39" s="79"/>
      <c r="K39" s="79"/>
      <c r="L39" s="79"/>
    </row>
    <row r="40" spans="1:32">
      <c r="B40" s="26" t="s">
        <v>16</v>
      </c>
      <c r="C40" s="23" t="s">
        <v>17</v>
      </c>
      <c r="D40" s="106">
        <v>1307</v>
      </c>
      <c r="E40" s="109">
        <v>24177</v>
      </c>
      <c r="F40" s="106">
        <v>1877</v>
      </c>
      <c r="G40" s="109">
        <v>25862</v>
      </c>
      <c r="H40" s="106">
        <v>1877</v>
      </c>
      <c r="I40" s="109">
        <v>25862</v>
      </c>
      <c r="J40" s="106">
        <v>2500</v>
      </c>
      <c r="K40" s="109">
        <v>31614</v>
      </c>
      <c r="L40" s="109">
        <f>SUM(J40:K40)</f>
        <v>34114</v>
      </c>
      <c r="M40" s="180" t="s">
        <v>133</v>
      </c>
      <c r="N40" s="181" t="s">
        <v>134</v>
      </c>
      <c r="O40" s="181" t="s">
        <v>17</v>
      </c>
      <c r="P40" s="181">
        <v>100</v>
      </c>
      <c r="Q40" s="181">
        <v>1111001001</v>
      </c>
      <c r="R40" s="181"/>
      <c r="S40" s="181"/>
      <c r="T40" s="181"/>
      <c r="U40" s="181"/>
      <c r="V40" s="181"/>
      <c r="W40" s="200"/>
      <c r="X40" s="200"/>
      <c r="Y40" s="200"/>
      <c r="Z40" s="200"/>
      <c r="AA40" s="200"/>
      <c r="AB40" s="200"/>
    </row>
    <row r="41" spans="1:32">
      <c r="B41" s="26" t="s">
        <v>18</v>
      </c>
      <c r="C41" s="23" t="s">
        <v>19</v>
      </c>
      <c r="D41" s="108">
        <v>99</v>
      </c>
      <c r="E41" s="107">
        <v>80</v>
      </c>
      <c r="F41" s="106">
        <v>200</v>
      </c>
      <c r="G41" s="109">
        <v>80</v>
      </c>
      <c r="H41" s="106">
        <v>200</v>
      </c>
      <c r="I41" s="109">
        <v>80</v>
      </c>
      <c r="J41" s="106">
        <v>120</v>
      </c>
      <c r="K41" s="109">
        <v>80</v>
      </c>
      <c r="L41" s="109">
        <f>SUM(J41:K41)</f>
        <v>200</v>
      </c>
      <c r="M41" s="180" t="s">
        <v>133</v>
      </c>
      <c r="N41" s="181" t="s">
        <v>134</v>
      </c>
      <c r="O41" s="181" t="s">
        <v>135</v>
      </c>
      <c r="P41" s="181">
        <v>100</v>
      </c>
      <c r="Q41" s="181">
        <v>1111001003</v>
      </c>
      <c r="R41" s="181"/>
      <c r="S41" s="181"/>
      <c r="T41" s="181"/>
      <c r="U41" s="181"/>
      <c r="V41" s="181"/>
      <c r="W41" s="200"/>
      <c r="X41" s="200"/>
      <c r="Y41" s="200"/>
      <c r="Z41" s="200"/>
      <c r="AA41" s="200"/>
      <c r="AB41" s="200"/>
      <c r="AC41" s="200"/>
      <c r="AD41" s="200"/>
      <c r="AE41" s="200"/>
    </row>
    <row r="42" spans="1:32">
      <c r="B42" s="26" t="s">
        <v>20</v>
      </c>
      <c r="C42" s="22" t="s">
        <v>21</v>
      </c>
      <c r="D42" s="106">
        <v>1237</v>
      </c>
      <c r="E42" s="109">
        <v>1035</v>
      </c>
      <c r="F42" s="106">
        <v>1570</v>
      </c>
      <c r="G42" s="109">
        <v>1489</v>
      </c>
      <c r="H42" s="106">
        <v>1570</v>
      </c>
      <c r="I42" s="109">
        <v>1489</v>
      </c>
      <c r="J42" s="106">
        <f>1350+10</f>
        <v>1360</v>
      </c>
      <c r="K42" s="109">
        <f>1489+2651</f>
        <v>4140</v>
      </c>
      <c r="L42" s="109">
        <f>SUM(J42:K42)</f>
        <v>5500</v>
      </c>
      <c r="M42" s="180" t="s">
        <v>133</v>
      </c>
      <c r="N42" s="181" t="s">
        <v>134</v>
      </c>
      <c r="O42" s="181" t="s">
        <v>135</v>
      </c>
      <c r="P42" s="182">
        <f>100-U42</f>
        <v>16.17647058823529</v>
      </c>
      <c r="Q42" s="181">
        <v>1111001003</v>
      </c>
      <c r="R42" s="181" t="s">
        <v>133</v>
      </c>
      <c r="S42" s="181" t="s">
        <v>134</v>
      </c>
      <c r="T42" s="181" t="s">
        <v>143</v>
      </c>
      <c r="U42" s="182">
        <f>1140/J42*100</f>
        <v>83.82352941176471</v>
      </c>
      <c r="V42" s="181">
        <v>1111001002</v>
      </c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</row>
    <row r="43" spans="1:32">
      <c r="B43" s="3" t="s">
        <v>22</v>
      </c>
      <c r="C43" s="23" t="s">
        <v>23</v>
      </c>
      <c r="D43" s="122">
        <v>0</v>
      </c>
      <c r="E43" s="106">
        <v>91</v>
      </c>
      <c r="F43" s="122">
        <v>0</v>
      </c>
      <c r="G43" s="109">
        <v>100</v>
      </c>
      <c r="H43" s="122">
        <v>0</v>
      </c>
      <c r="I43" s="109">
        <v>100</v>
      </c>
      <c r="J43" s="122">
        <v>0</v>
      </c>
      <c r="K43" s="109">
        <f>100-3</f>
        <v>97</v>
      </c>
      <c r="L43" s="109">
        <f>SUM(J43:K43)</f>
        <v>97</v>
      </c>
      <c r="M43" s="180" t="s">
        <v>133</v>
      </c>
      <c r="N43" s="181" t="s">
        <v>134</v>
      </c>
      <c r="O43" s="181" t="s">
        <v>135</v>
      </c>
      <c r="P43" s="181">
        <v>100</v>
      </c>
      <c r="Q43" s="181">
        <v>1111001003</v>
      </c>
      <c r="R43" s="181"/>
      <c r="S43" s="181"/>
      <c r="T43" s="181"/>
      <c r="U43" s="181"/>
      <c r="V43" s="181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</row>
    <row r="44" spans="1:32" ht="26.1" customHeight="1">
      <c r="A44" s="3"/>
      <c r="B44" s="190" t="s">
        <v>156</v>
      </c>
      <c r="C44" s="133" t="s">
        <v>152</v>
      </c>
      <c r="D44" s="106">
        <v>3420</v>
      </c>
      <c r="E44" s="122">
        <v>0</v>
      </c>
      <c r="F44" s="106">
        <v>10000</v>
      </c>
      <c r="G44" s="117">
        <v>0</v>
      </c>
      <c r="H44" s="106">
        <v>16001</v>
      </c>
      <c r="I44" s="117">
        <v>0</v>
      </c>
      <c r="J44" s="106">
        <f>2377+22000</f>
        <v>24377</v>
      </c>
      <c r="K44" s="117">
        <v>0</v>
      </c>
      <c r="L44" s="109">
        <f>SUM(J44:K44)</f>
        <v>24377</v>
      </c>
      <c r="M44" s="180" t="s">
        <v>137</v>
      </c>
      <c r="N44" s="181" t="s">
        <v>61</v>
      </c>
      <c r="O44" s="181" t="s">
        <v>152</v>
      </c>
      <c r="P44" s="188">
        <f>100-U44</f>
        <v>100</v>
      </c>
      <c r="Q44" s="181">
        <v>1112053021</v>
      </c>
      <c r="R44" s="181" t="s">
        <v>133</v>
      </c>
      <c r="S44" s="181" t="s">
        <v>158</v>
      </c>
      <c r="T44" s="181" t="s">
        <v>161</v>
      </c>
      <c r="U44" s="188" t="s">
        <v>181</v>
      </c>
      <c r="V44" s="181">
        <v>1111002025</v>
      </c>
      <c r="W44" s="7"/>
      <c r="X44" s="7"/>
      <c r="Y44" s="7"/>
      <c r="Z44" s="7"/>
      <c r="AA44" s="7"/>
      <c r="AB44" s="7"/>
    </row>
    <row r="45" spans="1:32">
      <c r="A45" s="62" t="s">
        <v>11</v>
      </c>
      <c r="B45" s="41">
        <v>0.44</v>
      </c>
      <c r="C45" s="23" t="s">
        <v>15</v>
      </c>
      <c r="D45" s="120">
        <f t="shared" ref="D45:L45" si="6">SUM(D40:D44)</f>
        <v>6063</v>
      </c>
      <c r="E45" s="120">
        <f t="shared" si="6"/>
        <v>25383</v>
      </c>
      <c r="F45" s="120">
        <f t="shared" si="6"/>
        <v>13647</v>
      </c>
      <c r="G45" s="120">
        <f t="shared" si="6"/>
        <v>27531</v>
      </c>
      <c r="H45" s="120">
        <f t="shared" si="6"/>
        <v>19648</v>
      </c>
      <c r="I45" s="120">
        <f t="shared" si="6"/>
        <v>27531</v>
      </c>
      <c r="J45" s="120">
        <f t="shared" si="6"/>
        <v>28357</v>
      </c>
      <c r="K45" s="120">
        <f t="shared" ref="K45" si="7">SUM(K40:K44)</f>
        <v>35931</v>
      </c>
      <c r="L45" s="120">
        <f t="shared" si="6"/>
        <v>64288</v>
      </c>
    </row>
    <row r="46" spans="1:32" ht="9.9499999999999993" customHeight="1">
      <c r="B46" s="41"/>
      <c r="C46" s="23"/>
      <c r="D46" s="77"/>
      <c r="E46" s="77"/>
      <c r="F46" s="77"/>
      <c r="G46" s="77"/>
      <c r="H46" s="77"/>
      <c r="I46" s="77"/>
      <c r="J46" s="77"/>
      <c r="K46" s="77"/>
      <c r="L46" s="77"/>
    </row>
    <row r="47" spans="1:32">
      <c r="B47" s="41">
        <v>0.45</v>
      </c>
      <c r="C47" s="23" t="s">
        <v>65</v>
      </c>
      <c r="D47" s="77"/>
      <c r="E47" s="77"/>
      <c r="F47" s="77"/>
      <c r="G47" s="77"/>
      <c r="H47" s="77"/>
      <c r="I47" s="77"/>
      <c r="J47" s="77"/>
      <c r="K47" s="77"/>
      <c r="L47" s="77"/>
    </row>
    <row r="48" spans="1:32">
      <c r="B48" s="26" t="s">
        <v>66</v>
      </c>
      <c r="C48" s="22" t="s">
        <v>17</v>
      </c>
      <c r="D48" s="107">
        <v>525</v>
      </c>
      <c r="E48" s="107">
        <v>11813</v>
      </c>
      <c r="F48" s="107">
        <v>600</v>
      </c>
      <c r="G48" s="107">
        <v>12270</v>
      </c>
      <c r="H48" s="107">
        <v>600</v>
      </c>
      <c r="I48" s="107">
        <v>12270</v>
      </c>
      <c r="J48" s="107">
        <v>900</v>
      </c>
      <c r="K48" s="107">
        <v>12060</v>
      </c>
      <c r="L48" s="107">
        <f>SUM(J48:K48)</f>
        <v>12960</v>
      </c>
      <c r="M48" s="180" t="s">
        <v>133</v>
      </c>
      <c r="N48" s="181" t="s">
        <v>134</v>
      </c>
      <c r="O48" s="181" t="s">
        <v>17</v>
      </c>
      <c r="P48" s="181">
        <v>100</v>
      </c>
      <c r="Q48" s="181">
        <v>1111001001</v>
      </c>
      <c r="R48" s="181"/>
      <c r="S48" s="181"/>
      <c r="T48" s="181"/>
      <c r="U48" s="181"/>
      <c r="V48" s="181"/>
      <c r="W48" s="200"/>
      <c r="X48" s="200"/>
      <c r="Y48" s="200"/>
      <c r="Z48" s="200"/>
      <c r="AA48" s="200"/>
      <c r="AB48" s="200"/>
    </row>
    <row r="49" spans="1:32">
      <c r="B49" s="26" t="s">
        <v>67</v>
      </c>
      <c r="C49" s="23" t="s">
        <v>19</v>
      </c>
      <c r="D49" s="107">
        <v>148</v>
      </c>
      <c r="E49" s="107">
        <v>35</v>
      </c>
      <c r="F49" s="107">
        <v>50</v>
      </c>
      <c r="G49" s="107">
        <v>35</v>
      </c>
      <c r="H49" s="107">
        <v>50</v>
      </c>
      <c r="I49" s="107">
        <v>35</v>
      </c>
      <c r="J49" s="107">
        <v>30</v>
      </c>
      <c r="K49" s="107">
        <v>35</v>
      </c>
      <c r="L49" s="107">
        <f>SUM(J49:K49)</f>
        <v>65</v>
      </c>
      <c r="M49" s="180" t="s">
        <v>133</v>
      </c>
      <c r="N49" s="181" t="s">
        <v>134</v>
      </c>
      <c r="O49" s="181" t="s">
        <v>135</v>
      </c>
      <c r="P49" s="181">
        <v>100</v>
      </c>
      <c r="Q49" s="181">
        <v>1111001003</v>
      </c>
      <c r="R49" s="181"/>
      <c r="S49" s="181"/>
      <c r="T49" s="181"/>
      <c r="U49" s="181"/>
      <c r="V49" s="181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</row>
    <row r="50" spans="1:32">
      <c r="B50" s="26" t="s">
        <v>68</v>
      </c>
      <c r="C50" s="23" t="s">
        <v>21</v>
      </c>
      <c r="D50" s="107">
        <v>765</v>
      </c>
      <c r="E50" s="107">
        <v>371</v>
      </c>
      <c r="F50" s="107">
        <v>400</v>
      </c>
      <c r="G50" s="107">
        <v>371</v>
      </c>
      <c r="H50" s="107">
        <v>400</v>
      </c>
      <c r="I50" s="107">
        <v>371</v>
      </c>
      <c r="J50" s="107">
        <v>200</v>
      </c>
      <c r="K50" s="107">
        <v>371</v>
      </c>
      <c r="L50" s="107">
        <f>SUM(J50:K50)</f>
        <v>571</v>
      </c>
      <c r="M50" s="180" t="s">
        <v>133</v>
      </c>
      <c r="N50" s="181" t="s">
        <v>134</v>
      </c>
      <c r="O50" s="181" t="s">
        <v>135</v>
      </c>
      <c r="P50" s="182">
        <f>100-U50</f>
        <v>75</v>
      </c>
      <c r="Q50" s="181">
        <v>1111001003</v>
      </c>
      <c r="R50" s="181" t="s">
        <v>133</v>
      </c>
      <c r="S50" s="181" t="s">
        <v>134</v>
      </c>
      <c r="T50" s="181" t="s">
        <v>143</v>
      </c>
      <c r="U50" s="182">
        <f>50/J50*100</f>
        <v>25</v>
      </c>
      <c r="V50" s="181">
        <v>1111001002</v>
      </c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</row>
    <row r="51" spans="1:32">
      <c r="B51" s="26" t="s">
        <v>69</v>
      </c>
      <c r="C51" s="23" t="s">
        <v>23</v>
      </c>
      <c r="D51" s="115">
        <v>0</v>
      </c>
      <c r="E51" s="107">
        <v>110</v>
      </c>
      <c r="F51" s="115">
        <v>0</v>
      </c>
      <c r="G51" s="107">
        <v>110</v>
      </c>
      <c r="H51" s="115">
        <v>0</v>
      </c>
      <c r="I51" s="107">
        <v>110</v>
      </c>
      <c r="J51" s="115">
        <v>0</v>
      </c>
      <c r="K51" s="107">
        <f>110-10</f>
        <v>100</v>
      </c>
      <c r="L51" s="107">
        <f>SUM(J51:K51)</f>
        <v>100</v>
      </c>
      <c r="M51" s="180" t="s">
        <v>133</v>
      </c>
      <c r="N51" s="181" t="s">
        <v>134</v>
      </c>
      <c r="O51" s="181" t="s">
        <v>135</v>
      </c>
      <c r="P51" s="181">
        <v>100</v>
      </c>
      <c r="Q51" s="181">
        <v>1111001003</v>
      </c>
      <c r="R51" s="181"/>
      <c r="S51" s="181"/>
      <c r="T51" s="181"/>
      <c r="U51" s="181"/>
      <c r="V51" s="181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</row>
    <row r="52" spans="1:32">
      <c r="A52" s="61" t="s">
        <v>11</v>
      </c>
      <c r="B52" s="42">
        <v>0.45</v>
      </c>
      <c r="C52" s="23" t="s">
        <v>65</v>
      </c>
      <c r="D52" s="120">
        <f t="shared" ref="D52:L52" si="8">SUM(D48:D51)</f>
        <v>1438</v>
      </c>
      <c r="E52" s="120">
        <f t="shared" si="8"/>
        <v>12329</v>
      </c>
      <c r="F52" s="120">
        <f t="shared" si="8"/>
        <v>1050</v>
      </c>
      <c r="G52" s="120">
        <f t="shared" si="8"/>
        <v>12786</v>
      </c>
      <c r="H52" s="120">
        <f t="shared" si="8"/>
        <v>1050</v>
      </c>
      <c r="I52" s="120">
        <f t="shared" si="8"/>
        <v>12786</v>
      </c>
      <c r="J52" s="120">
        <f t="shared" si="8"/>
        <v>1130</v>
      </c>
      <c r="K52" s="120">
        <f t="shared" ref="K52" si="9">SUM(K48:K51)</f>
        <v>12566</v>
      </c>
      <c r="L52" s="120">
        <f t="shared" si="8"/>
        <v>13696</v>
      </c>
    </row>
    <row r="53" spans="1:32" ht="9.9499999999999993" customHeight="1">
      <c r="A53" s="61"/>
      <c r="B53" s="42"/>
      <c r="C53" s="22"/>
      <c r="D53" s="77"/>
      <c r="E53" s="77"/>
      <c r="F53" s="77"/>
      <c r="G53" s="77"/>
      <c r="H53" s="77"/>
      <c r="I53" s="77"/>
      <c r="J53" s="77"/>
      <c r="K53" s="77"/>
      <c r="L53" s="77"/>
    </row>
    <row r="54" spans="1:32">
      <c r="B54" s="41">
        <v>0.46</v>
      </c>
      <c r="C54" s="23" t="s">
        <v>24</v>
      </c>
      <c r="D54" s="79"/>
      <c r="E54" s="80"/>
      <c r="F54" s="79"/>
      <c r="G54" s="80"/>
      <c r="H54" s="79"/>
      <c r="I54" s="80"/>
      <c r="J54" s="79"/>
      <c r="K54" s="80"/>
      <c r="L54" s="80"/>
    </row>
    <row r="55" spans="1:32">
      <c r="B55" s="26" t="s">
        <v>25</v>
      </c>
      <c r="C55" s="22" t="s">
        <v>17</v>
      </c>
      <c r="D55" s="106">
        <v>210</v>
      </c>
      <c r="E55" s="106">
        <v>7130</v>
      </c>
      <c r="F55" s="106">
        <v>150</v>
      </c>
      <c r="G55" s="109">
        <v>8825</v>
      </c>
      <c r="H55" s="106">
        <v>150</v>
      </c>
      <c r="I55" s="109">
        <v>8825</v>
      </c>
      <c r="J55" s="106">
        <v>250</v>
      </c>
      <c r="K55" s="109">
        <v>9547</v>
      </c>
      <c r="L55" s="109">
        <f>SUM(J55:K55)</f>
        <v>9797</v>
      </c>
      <c r="M55" s="180" t="s">
        <v>133</v>
      </c>
      <c r="N55" s="181" t="s">
        <v>134</v>
      </c>
      <c r="O55" s="181" t="s">
        <v>17</v>
      </c>
      <c r="P55" s="181">
        <v>100</v>
      </c>
      <c r="Q55" s="181">
        <v>1111001001</v>
      </c>
      <c r="R55" s="181"/>
      <c r="S55" s="181"/>
      <c r="T55" s="181"/>
      <c r="U55" s="181"/>
      <c r="V55" s="181"/>
      <c r="W55" s="200"/>
      <c r="X55" s="200"/>
      <c r="Y55" s="200"/>
      <c r="Z55" s="200"/>
      <c r="AA55" s="200"/>
      <c r="AB55" s="200"/>
    </row>
    <row r="56" spans="1:32">
      <c r="B56" s="26" t="s">
        <v>26</v>
      </c>
      <c r="C56" s="23" t="s">
        <v>19</v>
      </c>
      <c r="D56" s="106">
        <v>100</v>
      </c>
      <c r="E56" s="106">
        <v>40</v>
      </c>
      <c r="F56" s="106">
        <v>50</v>
      </c>
      <c r="G56" s="109">
        <v>40</v>
      </c>
      <c r="H56" s="106">
        <v>50</v>
      </c>
      <c r="I56" s="109">
        <v>40</v>
      </c>
      <c r="J56" s="106">
        <v>30</v>
      </c>
      <c r="K56" s="109">
        <v>40</v>
      </c>
      <c r="L56" s="109">
        <f>SUM(J56:K56)</f>
        <v>70</v>
      </c>
      <c r="M56" s="180" t="s">
        <v>133</v>
      </c>
      <c r="N56" s="181" t="s">
        <v>134</v>
      </c>
      <c r="O56" s="181" t="s">
        <v>135</v>
      </c>
      <c r="P56" s="181">
        <v>100</v>
      </c>
      <c r="Q56" s="181">
        <v>1111001003</v>
      </c>
      <c r="R56" s="181"/>
      <c r="S56" s="181"/>
      <c r="T56" s="181"/>
      <c r="U56" s="181"/>
      <c r="V56" s="181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</row>
    <row r="57" spans="1:32">
      <c r="B57" s="26" t="s">
        <v>27</v>
      </c>
      <c r="C57" s="23" t="s">
        <v>21</v>
      </c>
      <c r="D57" s="106">
        <v>522</v>
      </c>
      <c r="E57" s="106">
        <v>433</v>
      </c>
      <c r="F57" s="106">
        <v>520</v>
      </c>
      <c r="G57" s="109">
        <v>434</v>
      </c>
      <c r="H57" s="106">
        <v>520</v>
      </c>
      <c r="I57" s="109">
        <v>434</v>
      </c>
      <c r="J57" s="106">
        <v>200</v>
      </c>
      <c r="K57" s="109">
        <v>434</v>
      </c>
      <c r="L57" s="109">
        <f>SUM(J57:K57)</f>
        <v>634</v>
      </c>
      <c r="M57" s="180" t="s">
        <v>133</v>
      </c>
      <c r="N57" s="181" t="s">
        <v>134</v>
      </c>
      <c r="O57" s="181" t="s">
        <v>135</v>
      </c>
      <c r="P57" s="182">
        <f>100-U57</f>
        <v>75</v>
      </c>
      <c r="Q57" s="181">
        <v>1111001003</v>
      </c>
      <c r="R57" s="181" t="s">
        <v>133</v>
      </c>
      <c r="S57" s="181" t="s">
        <v>134</v>
      </c>
      <c r="T57" s="181" t="s">
        <v>143</v>
      </c>
      <c r="U57" s="182">
        <f>50/J57*100</f>
        <v>25</v>
      </c>
      <c r="V57" s="181">
        <v>1111001002</v>
      </c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</row>
    <row r="58" spans="1:32">
      <c r="B58" s="26" t="s">
        <v>28</v>
      </c>
      <c r="C58" s="23" t="s">
        <v>23</v>
      </c>
      <c r="D58" s="122">
        <v>0</v>
      </c>
      <c r="E58" s="106">
        <v>200</v>
      </c>
      <c r="F58" s="122">
        <v>0</v>
      </c>
      <c r="G58" s="109">
        <v>200</v>
      </c>
      <c r="H58" s="122">
        <v>0</v>
      </c>
      <c r="I58" s="109">
        <v>200</v>
      </c>
      <c r="J58" s="122">
        <v>0</v>
      </c>
      <c r="K58" s="109">
        <v>100</v>
      </c>
      <c r="L58" s="109">
        <f>SUM(J58:K58)</f>
        <v>100</v>
      </c>
      <c r="M58" s="180" t="s">
        <v>133</v>
      </c>
      <c r="N58" s="181" t="s">
        <v>134</v>
      </c>
      <c r="O58" s="181" t="s">
        <v>135</v>
      </c>
      <c r="P58" s="181">
        <v>100</v>
      </c>
      <c r="Q58" s="181">
        <v>1111001003</v>
      </c>
      <c r="R58" s="181"/>
      <c r="S58" s="181"/>
      <c r="T58" s="181"/>
      <c r="U58" s="181"/>
      <c r="V58" s="181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</row>
    <row r="59" spans="1:32">
      <c r="A59" s="61" t="s">
        <v>11</v>
      </c>
      <c r="B59" s="42">
        <v>0.46</v>
      </c>
      <c r="C59" s="22" t="s">
        <v>24</v>
      </c>
      <c r="D59" s="120">
        <f t="shared" ref="D59:L59" si="10">SUM(D55:D58)</f>
        <v>832</v>
      </c>
      <c r="E59" s="120">
        <f t="shared" si="10"/>
        <v>7803</v>
      </c>
      <c r="F59" s="120">
        <f t="shared" si="10"/>
        <v>720</v>
      </c>
      <c r="G59" s="120">
        <f t="shared" si="10"/>
        <v>9499</v>
      </c>
      <c r="H59" s="120">
        <f t="shared" si="10"/>
        <v>720</v>
      </c>
      <c r="I59" s="120">
        <f t="shared" si="10"/>
        <v>9499</v>
      </c>
      <c r="J59" s="120">
        <f t="shared" si="10"/>
        <v>480</v>
      </c>
      <c r="K59" s="120">
        <f t="shared" ref="K59" si="11">SUM(K55:K58)</f>
        <v>10121</v>
      </c>
      <c r="L59" s="120">
        <f t="shared" si="10"/>
        <v>10601</v>
      </c>
    </row>
    <row r="60" spans="1:32" ht="9.9499999999999993" customHeight="1">
      <c r="A60" s="61"/>
      <c r="B60" s="41"/>
      <c r="C60" s="23"/>
      <c r="D60" s="77"/>
      <c r="E60" s="77"/>
      <c r="F60" s="77"/>
      <c r="G60" s="77"/>
      <c r="H60" s="77"/>
      <c r="I60" s="77"/>
      <c r="J60" s="77"/>
      <c r="K60" s="77"/>
      <c r="L60" s="77"/>
    </row>
    <row r="61" spans="1:32">
      <c r="B61" s="41">
        <v>0.47</v>
      </c>
      <c r="C61" s="23" t="s">
        <v>74</v>
      </c>
      <c r="D61" s="77"/>
      <c r="E61" s="77"/>
      <c r="F61" s="77"/>
      <c r="G61" s="77"/>
      <c r="H61" s="77"/>
      <c r="I61" s="77"/>
      <c r="J61" s="77"/>
      <c r="K61" s="77"/>
      <c r="L61" s="77"/>
    </row>
    <row r="62" spans="1:32">
      <c r="B62" s="26" t="s">
        <v>70</v>
      </c>
      <c r="C62" s="22" t="s">
        <v>17</v>
      </c>
      <c r="D62" s="107">
        <v>211</v>
      </c>
      <c r="E62" s="107">
        <v>2195</v>
      </c>
      <c r="F62" s="107">
        <v>258</v>
      </c>
      <c r="G62" s="107">
        <v>2476</v>
      </c>
      <c r="H62" s="107">
        <v>258</v>
      </c>
      <c r="I62" s="107">
        <v>2476</v>
      </c>
      <c r="J62" s="107">
        <v>350</v>
      </c>
      <c r="K62" s="107">
        <v>2685</v>
      </c>
      <c r="L62" s="107">
        <f>SUM(J62:K62)</f>
        <v>3035</v>
      </c>
      <c r="M62" s="180" t="s">
        <v>133</v>
      </c>
      <c r="N62" s="181" t="s">
        <v>134</v>
      </c>
      <c r="O62" s="181" t="s">
        <v>17</v>
      </c>
      <c r="P62" s="181">
        <v>100</v>
      </c>
      <c r="Q62" s="181">
        <v>1111001001</v>
      </c>
      <c r="R62" s="181"/>
      <c r="S62" s="181"/>
      <c r="T62" s="181"/>
      <c r="U62" s="181"/>
      <c r="V62" s="181"/>
      <c r="W62" s="200"/>
      <c r="X62" s="200"/>
      <c r="Y62" s="200"/>
      <c r="Z62" s="200"/>
      <c r="AA62" s="200"/>
      <c r="AB62" s="200"/>
    </row>
    <row r="63" spans="1:32">
      <c r="B63" s="26" t="s">
        <v>71</v>
      </c>
      <c r="C63" s="23" t="s">
        <v>19</v>
      </c>
      <c r="D63" s="107">
        <v>55</v>
      </c>
      <c r="E63" s="107">
        <v>32</v>
      </c>
      <c r="F63" s="107">
        <v>30</v>
      </c>
      <c r="G63" s="107">
        <v>32</v>
      </c>
      <c r="H63" s="107">
        <v>30</v>
      </c>
      <c r="I63" s="107">
        <v>32</v>
      </c>
      <c r="J63" s="107">
        <v>20</v>
      </c>
      <c r="K63" s="107">
        <v>32</v>
      </c>
      <c r="L63" s="107">
        <f>SUM(J63:K63)</f>
        <v>52</v>
      </c>
      <c r="M63" s="180" t="s">
        <v>133</v>
      </c>
      <c r="N63" s="181" t="s">
        <v>134</v>
      </c>
      <c r="O63" s="181" t="s">
        <v>135</v>
      </c>
      <c r="P63" s="181">
        <v>100</v>
      </c>
      <c r="Q63" s="181">
        <v>1111001003</v>
      </c>
      <c r="R63" s="181"/>
      <c r="S63" s="181"/>
      <c r="T63" s="181"/>
      <c r="U63" s="181"/>
      <c r="V63" s="181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</row>
    <row r="64" spans="1:32">
      <c r="B64" s="26" t="s">
        <v>72</v>
      </c>
      <c r="C64" s="23" t="s">
        <v>21</v>
      </c>
      <c r="D64" s="107">
        <v>233</v>
      </c>
      <c r="E64" s="107">
        <v>204</v>
      </c>
      <c r="F64" s="107">
        <v>240</v>
      </c>
      <c r="G64" s="107">
        <v>160</v>
      </c>
      <c r="H64" s="107">
        <v>240</v>
      </c>
      <c r="I64" s="107">
        <v>160</v>
      </c>
      <c r="J64" s="107">
        <v>200</v>
      </c>
      <c r="K64" s="107">
        <v>160</v>
      </c>
      <c r="L64" s="107">
        <f>SUM(J64:K64)</f>
        <v>360</v>
      </c>
      <c r="M64" s="180" t="s">
        <v>133</v>
      </c>
      <c r="N64" s="181" t="s">
        <v>134</v>
      </c>
      <c r="O64" s="181" t="s">
        <v>135</v>
      </c>
      <c r="P64" s="182">
        <f>100-U64</f>
        <v>75</v>
      </c>
      <c r="Q64" s="181">
        <v>1111001003</v>
      </c>
      <c r="R64" s="181" t="s">
        <v>133</v>
      </c>
      <c r="S64" s="181" t="s">
        <v>134</v>
      </c>
      <c r="T64" s="181" t="s">
        <v>143</v>
      </c>
      <c r="U64" s="182">
        <f>50/J64*100</f>
        <v>25</v>
      </c>
      <c r="V64" s="181">
        <v>1111001002</v>
      </c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</row>
    <row r="65" spans="1:32">
      <c r="A65" s="61"/>
      <c r="B65" s="191" t="s">
        <v>73</v>
      </c>
      <c r="C65" s="22" t="s">
        <v>23</v>
      </c>
      <c r="D65" s="115">
        <v>0</v>
      </c>
      <c r="E65" s="107">
        <v>8</v>
      </c>
      <c r="F65" s="115">
        <v>0</v>
      </c>
      <c r="G65" s="107">
        <v>52</v>
      </c>
      <c r="H65" s="115">
        <v>0</v>
      </c>
      <c r="I65" s="107">
        <v>52</v>
      </c>
      <c r="J65" s="115">
        <v>0</v>
      </c>
      <c r="K65" s="107">
        <v>152</v>
      </c>
      <c r="L65" s="107">
        <f>SUM(J65:K65)</f>
        <v>152</v>
      </c>
      <c r="M65" s="180" t="s">
        <v>133</v>
      </c>
      <c r="N65" s="181" t="s">
        <v>134</v>
      </c>
      <c r="O65" s="181" t="s">
        <v>135</v>
      </c>
      <c r="P65" s="181">
        <v>100</v>
      </c>
      <c r="Q65" s="181">
        <v>1111001003</v>
      </c>
      <c r="R65" s="181"/>
      <c r="S65" s="181"/>
      <c r="T65" s="181"/>
      <c r="U65" s="181"/>
      <c r="V65" s="181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</row>
    <row r="66" spans="1:32">
      <c r="A66" s="61" t="s">
        <v>11</v>
      </c>
      <c r="B66" s="42">
        <v>0.47</v>
      </c>
      <c r="C66" s="22" t="s">
        <v>74</v>
      </c>
      <c r="D66" s="120">
        <f t="shared" ref="D66:L66" si="12">SUM(D62:D65)</f>
        <v>499</v>
      </c>
      <c r="E66" s="120">
        <f t="shared" si="12"/>
        <v>2439</v>
      </c>
      <c r="F66" s="120">
        <f t="shared" si="12"/>
        <v>528</v>
      </c>
      <c r="G66" s="120">
        <f t="shared" si="12"/>
        <v>2720</v>
      </c>
      <c r="H66" s="120">
        <f t="shared" si="12"/>
        <v>528</v>
      </c>
      <c r="I66" s="120">
        <f t="shared" si="12"/>
        <v>2720</v>
      </c>
      <c r="J66" s="120">
        <f t="shared" si="12"/>
        <v>570</v>
      </c>
      <c r="K66" s="120">
        <f t="shared" ref="K66" si="13">SUM(K62:K65)</f>
        <v>3029</v>
      </c>
      <c r="L66" s="120">
        <f t="shared" si="12"/>
        <v>3599</v>
      </c>
    </row>
    <row r="67" spans="1:32" ht="9.9499999999999993" customHeight="1">
      <c r="A67" s="61"/>
      <c r="B67" s="42"/>
      <c r="C67" s="22"/>
      <c r="D67" s="77"/>
      <c r="E67" s="77"/>
      <c r="F67" s="77"/>
      <c r="G67" s="77"/>
      <c r="H67" s="77"/>
      <c r="I67" s="77"/>
      <c r="J67" s="77"/>
      <c r="K67" s="77"/>
      <c r="L67" s="77"/>
    </row>
    <row r="68" spans="1:32">
      <c r="A68" s="61"/>
      <c r="B68" s="42">
        <v>0.48</v>
      </c>
      <c r="C68" s="22" t="s">
        <v>29</v>
      </c>
      <c r="D68" s="81"/>
      <c r="E68" s="77"/>
      <c r="F68" s="81"/>
      <c r="G68" s="77"/>
      <c r="H68" s="81"/>
      <c r="I68" s="77"/>
      <c r="J68" s="81"/>
      <c r="K68" s="77"/>
      <c r="L68" s="77"/>
    </row>
    <row r="69" spans="1:32">
      <c r="A69" s="69"/>
      <c r="B69" s="197" t="s">
        <v>30</v>
      </c>
      <c r="C69" s="59" t="s">
        <v>17</v>
      </c>
      <c r="D69" s="135">
        <v>2843</v>
      </c>
      <c r="E69" s="135">
        <v>8642</v>
      </c>
      <c r="F69" s="135">
        <v>240</v>
      </c>
      <c r="G69" s="113">
        <v>12943</v>
      </c>
      <c r="H69" s="135">
        <v>240</v>
      </c>
      <c r="I69" s="113">
        <v>12943</v>
      </c>
      <c r="J69" s="135">
        <v>265</v>
      </c>
      <c r="K69" s="113">
        <f>13494+1152</f>
        <v>14646</v>
      </c>
      <c r="L69" s="113">
        <f>SUM(J69:K69)</f>
        <v>14911</v>
      </c>
      <c r="M69" s="180" t="s">
        <v>133</v>
      </c>
      <c r="N69" s="181" t="s">
        <v>134</v>
      </c>
      <c r="O69" s="181" t="s">
        <v>17</v>
      </c>
      <c r="P69" s="181">
        <v>100</v>
      </c>
      <c r="Q69" s="181">
        <v>1111001001</v>
      </c>
      <c r="R69" s="181"/>
      <c r="S69" s="181"/>
      <c r="T69" s="181"/>
      <c r="U69" s="181"/>
      <c r="V69" s="181"/>
      <c r="W69" s="200"/>
      <c r="X69" s="200"/>
      <c r="Y69" s="200"/>
      <c r="Z69" s="200"/>
      <c r="AA69" s="200"/>
      <c r="AB69" s="200"/>
    </row>
    <row r="70" spans="1:32" ht="13.35" customHeight="1">
      <c r="A70" s="61"/>
      <c r="B70" s="191" t="s">
        <v>31</v>
      </c>
      <c r="C70" s="22" t="s">
        <v>19</v>
      </c>
      <c r="D70" s="108">
        <v>100</v>
      </c>
      <c r="E70" s="108">
        <v>40</v>
      </c>
      <c r="F70" s="108">
        <v>50</v>
      </c>
      <c r="G70" s="107">
        <v>40</v>
      </c>
      <c r="H70" s="108">
        <v>50</v>
      </c>
      <c r="I70" s="107">
        <v>40</v>
      </c>
      <c r="J70" s="108">
        <v>30</v>
      </c>
      <c r="K70" s="107">
        <v>40</v>
      </c>
      <c r="L70" s="107">
        <f>SUM(J70:K70)</f>
        <v>70</v>
      </c>
      <c r="M70" s="180" t="s">
        <v>133</v>
      </c>
      <c r="N70" s="181" t="s">
        <v>134</v>
      </c>
      <c r="O70" s="181" t="s">
        <v>135</v>
      </c>
      <c r="P70" s="181">
        <v>100</v>
      </c>
      <c r="Q70" s="181">
        <v>1111001003</v>
      </c>
      <c r="R70" s="181"/>
      <c r="S70" s="181"/>
      <c r="T70" s="181"/>
      <c r="U70" s="181"/>
      <c r="V70" s="181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</row>
    <row r="71" spans="1:32" ht="13.35" customHeight="1">
      <c r="A71" s="61"/>
      <c r="B71" s="191" t="s">
        <v>32</v>
      </c>
      <c r="C71" s="22" t="s">
        <v>21</v>
      </c>
      <c r="D71" s="108">
        <v>286</v>
      </c>
      <c r="E71" s="108">
        <v>206</v>
      </c>
      <c r="F71" s="108">
        <v>250</v>
      </c>
      <c r="G71" s="107">
        <v>207</v>
      </c>
      <c r="H71" s="108">
        <v>250</v>
      </c>
      <c r="I71" s="107">
        <v>207</v>
      </c>
      <c r="J71" s="108">
        <v>180</v>
      </c>
      <c r="K71" s="107">
        <v>207</v>
      </c>
      <c r="L71" s="107">
        <f>SUM(J71:K71)</f>
        <v>387</v>
      </c>
      <c r="M71" s="180" t="s">
        <v>133</v>
      </c>
      <c r="N71" s="181" t="s">
        <v>134</v>
      </c>
      <c r="O71" s="181" t="s">
        <v>135</v>
      </c>
      <c r="P71" s="182">
        <f>100-U71</f>
        <v>66.666666666666671</v>
      </c>
      <c r="Q71" s="181">
        <v>1111001003</v>
      </c>
      <c r="R71" s="181" t="s">
        <v>133</v>
      </c>
      <c r="S71" s="181" t="s">
        <v>134</v>
      </c>
      <c r="T71" s="181" t="s">
        <v>143</v>
      </c>
      <c r="U71" s="182">
        <f>60/J71*100</f>
        <v>33.333333333333329</v>
      </c>
      <c r="V71" s="181">
        <v>1111001002</v>
      </c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</row>
    <row r="72" spans="1:32" ht="13.35" customHeight="1">
      <c r="A72" s="61"/>
      <c r="B72" s="191" t="s">
        <v>33</v>
      </c>
      <c r="C72" s="22" t="s">
        <v>23</v>
      </c>
      <c r="D72" s="122">
        <v>0</v>
      </c>
      <c r="E72" s="106">
        <v>384</v>
      </c>
      <c r="F72" s="122">
        <v>0</v>
      </c>
      <c r="G72" s="109">
        <v>390</v>
      </c>
      <c r="H72" s="122">
        <v>0</v>
      </c>
      <c r="I72" s="109">
        <v>390</v>
      </c>
      <c r="J72" s="122">
        <v>0</v>
      </c>
      <c r="K72" s="109">
        <v>390</v>
      </c>
      <c r="L72" s="109">
        <f>SUM(J72:K72)</f>
        <v>390</v>
      </c>
      <c r="M72" s="180" t="s">
        <v>133</v>
      </c>
      <c r="N72" s="181" t="s">
        <v>134</v>
      </c>
      <c r="O72" s="181" t="s">
        <v>135</v>
      </c>
      <c r="P72" s="181">
        <v>100</v>
      </c>
      <c r="Q72" s="181">
        <v>1111001003</v>
      </c>
      <c r="R72" s="181"/>
      <c r="S72" s="181"/>
      <c r="T72" s="181"/>
      <c r="U72" s="181"/>
      <c r="V72" s="181"/>
      <c r="W72" s="200"/>
      <c r="X72" s="200"/>
      <c r="Y72" s="200"/>
      <c r="Z72" s="200"/>
      <c r="AA72" s="200"/>
      <c r="AB72" s="200"/>
      <c r="AC72" s="200"/>
      <c r="AD72" s="200"/>
      <c r="AE72" s="200"/>
    </row>
    <row r="73" spans="1:32" ht="13.35" customHeight="1">
      <c r="A73" s="61" t="s">
        <v>11</v>
      </c>
      <c r="B73" s="42">
        <v>0.48</v>
      </c>
      <c r="C73" s="22" t="s">
        <v>29</v>
      </c>
      <c r="D73" s="120">
        <f t="shared" ref="D73:L73" si="14">SUM(D69:D72)</f>
        <v>3229</v>
      </c>
      <c r="E73" s="120">
        <f t="shared" si="14"/>
        <v>9272</v>
      </c>
      <c r="F73" s="120">
        <f t="shared" si="14"/>
        <v>540</v>
      </c>
      <c r="G73" s="120">
        <f t="shared" si="14"/>
        <v>13580</v>
      </c>
      <c r="H73" s="120">
        <f t="shared" si="14"/>
        <v>540</v>
      </c>
      <c r="I73" s="120">
        <f t="shared" si="14"/>
        <v>13580</v>
      </c>
      <c r="J73" s="120">
        <f t="shared" si="14"/>
        <v>475</v>
      </c>
      <c r="K73" s="120">
        <f t="shared" si="14"/>
        <v>15283</v>
      </c>
      <c r="L73" s="120">
        <f t="shared" si="14"/>
        <v>15758</v>
      </c>
    </row>
    <row r="74" spans="1:32" ht="13.35" customHeight="1">
      <c r="B74" s="42"/>
      <c r="C74" s="22"/>
      <c r="D74" s="77"/>
      <c r="E74" s="77"/>
      <c r="F74" s="77"/>
      <c r="G74" s="77"/>
      <c r="H74" s="77"/>
      <c r="I74" s="77"/>
      <c r="J74" s="77"/>
      <c r="K74" s="77"/>
      <c r="L74" s="77"/>
    </row>
    <row r="75" spans="1:32" ht="13.35" customHeight="1">
      <c r="A75" s="61"/>
      <c r="B75" s="42">
        <v>0.6</v>
      </c>
      <c r="C75" s="22" t="s">
        <v>34</v>
      </c>
      <c r="D75" s="81"/>
      <c r="E75" s="77"/>
      <c r="F75" s="81"/>
      <c r="G75" s="77"/>
      <c r="H75" s="81"/>
      <c r="I75" s="77"/>
      <c r="J75" s="81"/>
      <c r="K75" s="77"/>
      <c r="L75" s="77"/>
    </row>
    <row r="76" spans="1:32" ht="13.35" customHeight="1">
      <c r="A76" s="61"/>
      <c r="B76" s="191" t="s">
        <v>35</v>
      </c>
      <c r="C76" s="22" t="s">
        <v>17</v>
      </c>
      <c r="D76" s="116">
        <v>0</v>
      </c>
      <c r="E76" s="108">
        <v>2679</v>
      </c>
      <c r="F76" s="116">
        <v>0</v>
      </c>
      <c r="G76" s="107">
        <v>3111</v>
      </c>
      <c r="H76" s="116">
        <v>0</v>
      </c>
      <c r="I76" s="107">
        <v>3111</v>
      </c>
      <c r="J76" s="116">
        <v>0</v>
      </c>
      <c r="K76" s="107">
        <v>3738</v>
      </c>
      <c r="L76" s="107">
        <f>SUM(J76:K76)</f>
        <v>3738</v>
      </c>
      <c r="M76" s="180" t="s">
        <v>133</v>
      </c>
      <c r="N76" s="181" t="s">
        <v>134</v>
      </c>
      <c r="O76" s="181" t="s">
        <v>17</v>
      </c>
      <c r="P76" s="181">
        <v>100</v>
      </c>
      <c r="Q76" s="181">
        <v>1111001001</v>
      </c>
      <c r="R76" s="181"/>
      <c r="S76" s="181"/>
      <c r="T76" s="181"/>
      <c r="U76" s="181"/>
      <c r="V76" s="181"/>
      <c r="W76" s="200"/>
      <c r="X76" s="200"/>
      <c r="Y76" s="200"/>
      <c r="Z76" s="200"/>
      <c r="AA76" s="200"/>
      <c r="AB76" s="200"/>
    </row>
    <row r="77" spans="1:32" ht="13.35" customHeight="1">
      <c r="A77" s="61"/>
      <c r="B77" s="191" t="s">
        <v>36</v>
      </c>
      <c r="C77" s="174" t="s">
        <v>19</v>
      </c>
      <c r="D77" s="108">
        <v>75</v>
      </c>
      <c r="E77" s="108">
        <v>135</v>
      </c>
      <c r="F77" s="116">
        <v>0</v>
      </c>
      <c r="G77" s="107">
        <v>135</v>
      </c>
      <c r="H77" s="116">
        <v>0</v>
      </c>
      <c r="I77" s="107">
        <v>135</v>
      </c>
      <c r="J77" s="116">
        <v>0</v>
      </c>
      <c r="K77" s="107">
        <v>135</v>
      </c>
      <c r="L77" s="107">
        <f>SUM(J77:K77)</f>
        <v>135</v>
      </c>
      <c r="M77" s="180" t="s">
        <v>133</v>
      </c>
      <c r="N77" s="181" t="s">
        <v>134</v>
      </c>
      <c r="O77" s="181" t="s">
        <v>135</v>
      </c>
      <c r="P77" s="181">
        <v>100</v>
      </c>
      <c r="Q77" s="181">
        <v>1111001003</v>
      </c>
      <c r="R77" s="181"/>
      <c r="S77" s="181"/>
      <c r="T77" s="181"/>
      <c r="U77" s="181"/>
      <c r="V77" s="181"/>
      <c r="W77" s="200"/>
      <c r="X77" s="200"/>
      <c r="Y77" s="200"/>
      <c r="Z77" s="200"/>
      <c r="AA77" s="200"/>
      <c r="AB77" s="200"/>
      <c r="AC77" s="200"/>
      <c r="AD77" s="200"/>
      <c r="AE77" s="200"/>
    </row>
    <row r="78" spans="1:32" ht="13.35" customHeight="1">
      <c r="A78" s="61"/>
      <c r="B78" s="191" t="s">
        <v>37</v>
      </c>
      <c r="C78" s="22" t="s">
        <v>21</v>
      </c>
      <c r="D78" s="116">
        <v>0</v>
      </c>
      <c r="E78" s="108">
        <v>210</v>
      </c>
      <c r="F78" s="108">
        <v>400</v>
      </c>
      <c r="G78" s="107">
        <v>210</v>
      </c>
      <c r="H78" s="108">
        <v>400</v>
      </c>
      <c r="I78" s="107">
        <v>210</v>
      </c>
      <c r="J78" s="108">
        <v>110</v>
      </c>
      <c r="K78" s="107">
        <v>210</v>
      </c>
      <c r="L78" s="107">
        <f>SUM(J78:K78)</f>
        <v>320</v>
      </c>
      <c r="M78" s="180" t="s">
        <v>133</v>
      </c>
      <c r="N78" s="181" t="s">
        <v>134</v>
      </c>
      <c r="O78" s="181" t="s">
        <v>143</v>
      </c>
      <c r="P78" s="183">
        <v>100</v>
      </c>
      <c r="Q78" s="181">
        <v>1111001002</v>
      </c>
      <c r="R78" s="181"/>
      <c r="S78" s="181"/>
      <c r="T78" s="181"/>
      <c r="U78" s="181"/>
      <c r="V78" s="181"/>
      <c r="W78" s="200"/>
      <c r="X78" s="200"/>
      <c r="Y78" s="200"/>
      <c r="Z78" s="200"/>
      <c r="AA78" s="200"/>
      <c r="AB78" s="200"/>
      <c r="AC78" s="200"/>
      <c r="AD78" s="200"/>
      <c r="AE78" s="200"/>
    </row>
    <row r="79" spans="1:32" ht="13.35" customHeight="1">
      <c r="A79" s="61" t="s">
        <v>11</v>
      </c>
      <c r="B79" s="42">
        <v>0.6</v>
      </c>
      <c r="C79" s="22" t="s">
        <v>34</v>
      </c>
      <c r="D79" s="124">
        <f t="shared" ref="D79:L79" si="15">SUM(D76:D78)</f>
        <v>75</v>
      </c>
      <c r="E79" s="124">
        <f t="shared" si="15"/>
        <v>3024</v>
      </c>
      <c r="F79" s="124">
        <f t="shared" si="15"/>
        <v>400</v>
      </c>
      <c r="G79" s="124">
        <f t="shared" si="15"/>
        <v>3456</v>
      </c>
      <c r="H79" s="124">
        <f t="shared" si="15"/>
        <v>400</v>
      </c>
      <c r="I79" s="124">
        <f t="shared" si="15"/>
        <v>3456</v>
      </c>
      <c r="J79" s="124">
        <f t="shared" si="15"/>
        <v>110</v>
      </c>
      <c r="K79" s="124">
        <f t="shared" ref="K79" si="16">SUM(K76:K78)</f>
        <v>4083</v>
      </c>
      <c r="L79" s="124">
        <f t="shared" si="15"/>
        <v>4193</v>
      </c>
    </row>
    <row r="80" spans="1:32" ht="13.35" customHeight="1">
      <c r="A80" s="61" t="s">
        <v>11</v>
      </c>
      <c r="B80" s="43">
        <v>1.0009999999999999</v>
      </c>
      <c r="C80" s="27" t="s">
        <v>14</v>
      </c>
      <c r="D80" s="120">
        <f t="shared" ref="D80:L80" si="17">D79+D73+D59+D45+D66+D52</f>
        <v>12136</v>
      </c>
      <c r="E80" s="120">
        <f t="shared" si="17"/>
        <v>60250</v>
      </c>
      <c r="F80" s="120">
        <f t="shared" si="17"/>
        <v>16885</v>
      </c>
      <c r="G80" s="120">
        <f t="shared" si="17"/>
        <v>69572</v>
      </c>
      <c r="H80" s="120">
        <f t="shared" si="17"/>
        <v>22886</v>
      </c>
      <c r="I80" s="120">
        <f t="shared" si="17"/>
        <v>69572</v>
      </c>
      <c r="J80" s="120">
        <f t="shared" si="17"/>
        <v>31122</v>
      </c>
      <c r="K80" s="120">
        <f t="shared" si="17"/>
        <v>81013</v>
      </c>
      <c r="L80" s="120">
        <f t="shared" si="17"/>
        <v>112135</v>
      </c>
    </row>
    <row r="81" spans="1:31" ht="13.35" customHeight="1">
      <c r="B81" s="44"/>
      <c r="C81" s="24"/>
      <c r="D81" s="77"/>
      <c r="E81" s="77"/>
      <c r="F81" s="77"/>
      <c r="G81" s="77"/>
      <c r="H81" s="77"/>
      <c r="I81" s="77"/>
      <c r="J81" s="77"/>
      <c r="K81" s="77"/>
      <c r="L81" s="77"/>
    </row>
    <row r="82" spans="1:31" ht="13.35" customHeight="1">
      <c r="B82" s="40">
        <v>1.0029999999999999</v>
      </c>
      <c r="C82" s="24" t="s">
        <v>38</v>
      </c>
      <c r="D82" s="77"/>
      <c r="E82" s="77"/>
      <c r="F82" s="77"/>
      <c r="G82" s="77"/>
      <c r="H82" s="77"/>
      <c r="I82" s="77"/>
      <c r="J82" s="77"/>
      <c r="K82" s="77"/>
      <c r="L82" s="77"/>
    </row>
    <row r="83" spans="1:31" ht="13.35" customHeight="1">
      <c r="B83" s="10">
        <v>1</v>
      </c>
      <c r="C83" s="166" t="s">
        <v>169</v>
      </c>
      <c r="D83" s="109"/>
      <c r="E83" s="117"/>
      <c r="F83" s="109"/>
      <c r="G83" s="117"/>
      <c r="H83" s="109"/>
      <c r="I83" s="117"/>
      <c r="J83" s="109"/>
      <c r="K83" s="117"/>
      <c r="L83" s="117"/>
      <c r="Q83" s="152"/>
      <c r="W83" s="7"/>
      <c r="X83" s="7"/>
      <c r="Y83" s="7"/>
      <c r="Z83" s="7"/>
      <c r="AA83" s="7"/>
      <c r="AB83" s="7"/>
    </row>
    <row r="84" spans="1:31" ht="25.5">
      <c r="B84" s="26" t="s">
        <v>171</v>
      </c>
      <c r="C84" s="166" t="s">
        <v>177</v>
      </c>
      <c r="D84" s="117">
        <v>0</v>
      </c>
      <c r="E84" s="117">
        <v>0</v>
      </c>
      <c r="F84" s="109">
        <v>528</v>
      </c>
      <c r="G84" s="117">
        <v>0</v>
      </c>
      <c r="H84" s="109">
        <v>528</v>
      </c>
      <c r="I84" s="117">
        <v>0</v>
      </c>
      <c r="J84" s="117">
        <v>0</v>
      </c>
      <c r="K84" s="117">
        <v>0</v>
      </c>
      <c r="L84" s="117">
        <f>SUM(J84:K84)</f>
        <v>0</v>
      </c>
      <c r="M84" s="180" t="s">
        <v>136</v>
      </c>
      <c r="N84" s="181" t="s">
        <v>174</v>
      </c>
      <c r="O84" s="181" t="s">
        <v>170</v>
      </c>
      <c r="P84" s="181">
        <v>100</v>
      </c>
      <c r="Q84" s="181" t="s">
        <v>176</v>
      </c>
      <c r="W84" s="7"/>
      <c r="X84" s="7"/>
      <c r="Y84" s="158"/>
      <c r="Z84" s="7"/>
      <c r="AA84" s="7"/>
      <c r="AB84" s="7"/>
    </row>
    <row r="85" spans="1:31" ht="13.35" customHeight="1">
      <c r="A85" s="62" t="s">
        <v>11</v>
      </c>
      <c r="B85" s="10">
        <v>1</v>
      </c>
      <c r="C85" s="166" t="s">
        <v>169</v>
      </c>
      <c r="D85" s="119">
        <f t="shared" ref="D85:L85" si="18">D84</f>
        <v>0</v>
      </c>
      <c r="E85" s="119">
        <f t="shared" si="18"/>
        <v>0</v>
      </c>
      <c r="F85" s="120">
        <f t="shared" si="18"/>
        <v>528</v>
      </c>
      <c r="G85" s="119">
        <f t="shared" si="18"/>
        <v>0</v>
      </c>
      <c r="H85" s="120">
        <f t="shared" si="18"/>
        <v>528</v>
      </c>
      <c r="I85" s="119">
        <f t="shared" si="18"/>
        <v>0</v>
      </c>
      <c r="J85" s="119">
        <f t="shared" si="18"/>
        <v>0</v>
      </c>
      <c r="K85" s="119">
        <f t="shared" ref="K85:L86" si="19">K84</f>
        <v>0</v>
      </c>
      <c r="L85" s="119">
        <f t="shared" si="18"/>
        <v>0</v>
      </c>
      <c r="Q85" s="152"/>
      <c r="W85" s="7"/>
      <c r="X85" s="7"/>
      <c r="Y85" s="7"/>
      <c r="Z85" s="7"/>
      <c r="AA85" s="7"/>
      <c r="AB85" s="7"/>
    </row>
    <row r="86" spans="1:31" ht="13.35" customHeight="1">
      <c r="A86" s="62" t="s">
        <v>11</v>
      </c>
      <c r="B86" s="40">
        <v>1.0029999999999999</v>
      </c>
      <c r="C86" s="24" t="s">
        <v>38</v>
      </c>
      <c r="D86" s="126">
        <f>D85</f>
        <v>0</v>
      </c>
      <c r="E86" s="126">
        <f t="shared" ref="E86:J86" si="20">E85</f>
        <v>0</v>
      </c>
      <c r="F86" s="126">
        <f t="shared" si="20"/>
        <v>528</v>
      </c>
      <c r="G86" s="126">
        <f t="shared" si="20"/>
        <v>0</v>
      </c>
      <c r="H86" s="126">
        <f t="shared" si="20"/>
        <v>528</v>
      </c>
      <c r="I86" s="126">
        <f t="shared" si="20"/>
        <v>0</v>
      </c>
      <c r="J86" s="126">
        <f t="shared" si="20"/>
        <v>0</v>
      </c>
      <c r="K86" s="126">
        <f t="shared" si="19"/>
        <v>0</v>
      </c>
      <c r="L86" s="126">
        <f t="shared" si="19"/>
        <v>0</v>
      </c>
    </row>
    <row r="87" spans="1:31" ht="13.35" customHeight="1">
      <c r="B87" s="26"/>
      <c r="C87" s="23"/>
      <c r="D87" s="79"/>
      <c r="E87" s="77"/>
      <c r="F87" s="77"/>
      <c r="G87" s="77"/>
      <c r="H87" s="77"/>
      <c r="I87" s="77"/>
      <c r="J87" s="77"/>
      <c r="K87" s="77"/>
      <c r="L87" s="77"/>
    </row>
    <row r="88" spans="1:31" ht="13.35" customHeight="1">
      <c r="B88" s="40">
        <v>1.101</v>
      </c>
      <c r="C88" s="24" t="s">
        <v>49</v>
      </c>
      <c r="D88" s="79"/>
      <c r="E88" s="79"/>
      <c r="F88" s="79"/>
      <c r="G88" s="79"/>
      <c r="H88" s="79"/>
      <c r="I88" s="79"/>
      <c r="J88" s="79"/>
      <c r="K88" s="79"/>
      <c r="L88" s="79"/>
    </row>
    <row r="89" spans="1:31" ht="13.35" customHeight="1">
      <c r="B89" s="3">
        <v>60</v>
      </c>
      <c r="C89" s="23" t="s">
        <v>40</v>
      </c>
      <c r="D89" s="79"/>
      <c r="E89" s="79"/>
      <c r="F89" s="79"/>
      <c r="G89" s="79"/>
      <c r="H89" s="79"/>
      <c r="I89" s="79"/>
      <c r="J89" s="79"/>
      <c r="K89" s="79"/>
      <c r="L89" s="79"/>
    </row>
    <row r="90" spans="1:31" ht="13.35" customHeight="1">
      <c r="A90" s="61"/>
      <c r="B90" s="191" t="s">
        <v>41</v>
      </c>
      <c r="C90" s="22" t="s">
        <v>17</v>
      </c>
      <c r="D90" s="108">
        <v>1793</v>
      </c>
      <c r="E90" s="115">
        <v>0</v>
      </c>
      <c r="F90" s="108">
        <v>2375</v>
      </c>
      <c r="G90" s="115">
        <v>0</v>
      </c>
      <c r="H90" s="108">
        <v>2375</v>
      </c>
      <c r="I90" s="115">
        <v>0</v>
      </c>
      <c r="J90" s="108">
        <v>3050</v>
      </c>
      <c r="K90" s="115">
        <v>0</v>
      </c>
      <c r="L90" s="107">
        <f>SUM(J90:K90)</f>
        <v>3050</v>
      </c>
      <c r="M90" s="180" t="s">
        <v>133</v>
      </c>
      <c r="N90" s="181" t="s">
        <v>134</v>
      </c>
      <c r="O90" s="181" t="s">
        <v>17</v>
      </c>
      <c r="P90" s="181">
        <v>100</v>
      </c>
      <c r="Q90" s="181">
        <v>1111001001</v>
      </c>
      <c r="R90" s="181"/>
      <c r="S90" s="181"/>
      <c r="T90" s="181"/>
      <c r="U90" s="181"/>
      <c r="V90" s="181"/>
      <c r="W90" s="200"/>
      <c r="X90" s="200"/>
      <c r="Y90" s="200"/>
      <c r="Z90" s="200"/>
      <c r="AA90" s="200"/>
      <c r="AB90" s="200"/>
    </row>
    <row r="91" spans="1:31" ht="13.35" customHeight="1">
      <c r="A91" s="61"/>
      <c r="B91" s="191" t="s">
        <v>42</v>
      </c>
      <c r="C91" s="22" t="s">
        <v>19</v>
      </c>
      <c r="D91" s="108">
        <v>559</v>
      </c>
      <c r="E91" s="115">
        <v>0</v>
      </c>
      <c r="F91" s="108">
        <v>50</v>
      </c>
      <c r="G91" s="115">
        <v>0</v>
      </c>
      <c r="H91" s="108">
        <v>50</v>
      </c>
      <c r="I91" s="115">
        <v>0</v>
      </c>
      <c r="J91" s="116">
        <v>0</v>
      </c>
      <c r="K91" s="115">
        <v>0</v>
      </c>
      <c r="L91" s="115">
        <f>SUM(J91:K91)</f>
        <v>0</v>
      </c>
      <c r="M91" s="180" t="s">
        <v>133</v>
      </c>
      <c r="N91" s="181" t="s">
        <v>134</v>
      </c>
      <c r="O91" s="181" t="s">
        <v>135</v>
      </c>
      <c r="P91" s="181">
        <v>100</v>
      </c>
      <c r="Q91" s="181">
        <v>1111001003</v>
      </c>
      <c r="R91" s="181"/>
      <c r="S91" s="181"/>
      <c r="T91" s="181"/>
      <c r="U91" s="181"/>
      <c r="V91" s="181"/>
      <c r="W91" s="200"/>
      <c r="X91" s="200"/>
      <c r="Y91" s="200"/>
      <c r="Z91" s="200"/>
      <c r="AA91" s="200"/>
      <c r="AB91" s="200"/>
      <c r="AC91" s="200"/>
      <c r="AD91" s="200"/>
      <c r="AE91" s="200"/>
    </row>
    <row r="92" spans="1:31" ht="13.35" customHeight="1">
      <c r="A92" s="61"/>
      <c r="B92" s="191" t="s">
        <v>43</v>
      </c>
      <c r="C92" s="22" t="s">
        <v>21</v>
      </c>
      <c r="D92" s="108">
        <v>1711</v>
      </c>
      <c r="E92" s="115">
        <v>0</v>
      </c>
      <c r="F92" s="108">
        <v>390</v>
      </c>
      <c r="G92" s="115">
        <v>0</v>
      </c>
      <c r="H92" s="108">
        <v>390</v>
      </c>
      <c r="I92" s="115">
        <v>0</v>
      </c>
      <c r="J92" s="108">
        <v>280</v>
      </c>
      <c r="K92" s="115">
        <v>0</v>
      </c>
      <c r="L92" s="107">
        <f>SUM(J92:K92)</f>
        <v>280</v>
      </c>
      <c r="M92" s="180" t="s">
        <v>133</v>
      </c>
      <c r="N92" s="181" t="s">
        <v>134</v>
      </c>
      <c r="O92" s="181" t="s">
        <v>135</v>
      </c>
      <c r="P92" s="181">
        <v>100</v>
      </c>
      <c r="Q92" s="181">
        <v>1111001003</v>
      </c>
      <c r="R92" s="181"/>
      <c r="S92" s="181"/>
      <c r="T92" s="181"/>
      <c r="U92" s="181"/>
      <c r="V92" s="181"/>
      <c r="W92" s="200"/>
      <c r="X92" s="200"/>
      <c r="Y92" s="200"/>
      <c r="Z92" s="200"/>
      <c r="AA92" s="200"/>
      <c r="AB92" s="200"/>
      <c r="AC92" s="200"/>
      <c r="AD92" s="200"/>
      <c r="AE92" s="200"/>
    </row>
    <row r="93" spans="1:31" ht="13.35" customHeight="1">
      <c r="A93" s="61"/>
      <c r="B93" s="191" t="s">
        <v>44</v>
      </c>
      <c r="C93" s="22" t="s">
        <v>45</v>
      </c>
      <c r="D93" s="135">
        <v>1234</v>
      </c>
      <c r="E93" s="118">
        <v>0</v>
      </c>
      <c r="F93" s="135">
        <v>400</v>
      </c>
      <c r="G93" s="118">
        <v>0</v>
      </c>
      <c r="H93" s="135">
        <v>400</v>
      </c>
      <c r="I93" s="118">
        <v>0</v>
      </c>
      <c r="J93" s="135">
        <v>300</v>
      </c>
      <c r="K93" s="118">
        <v>0</v>
      </c>
      <c r="L93" s="113">
        <f>SUM(J93:K93)</f>
        <v>300</v>
      </c>
      <c r="M93" s="180" t="s">
        <v>133</v>
      </c>
      <c r="N93" s="181" t="s">
        <v>134</v>
      </c>
      <c r="O93" s="181" t="s">
        <v>135</v>
      </c>
      <c r="P93" s="181">
        <v>100</v>
      </c>
      <c r="Q93" s="181">
        <v>1111001003</v>
      </c>
      <c r="R93" s="181"/>
      <c r="S93" s="181"/>
      <c r="T93" s="181"/>
      <c r="U93" s="181"/>
      <c r="V93" s="181"/>
      <c r="W93" s="200"/>
      <c r="X93" s="200"/>
      <c r="Y93" s="200"/>
      <c r="Z93" s="200"/>
      <c r="AA93" s="200"/>
      <c r="AB93" s="200"/>
      <c r="AC93" s="200"/>
      <c r="AD93" s="200"/>
      <c r="AE93" s="200"/>
    </row>
    <row r="94" spans="1:31" ht="13.35" customHeight="1">
      <c r="A94" s="61" t="s">
        <v>11</v>
      </c>
      <c r="B94" s="1">
        <v>60</v>
      </c>
      <c r="C94" s="22" t="s">
        <v>40</v>
      </c>
      <c r="D94" s="120">
        <f t="shared" ref="D94:L94" si="21">SUM(D90:D93)</f>
        <v>5297</v>
      </c>
      <c r="E94" s="119">
        <f t="shared" si="21"/>
        <v>0</v>
      </c>
      <c r="F94" s="120">
        <f t="shared" si="21"/>
        <v>3215</v>
      </c>
      <c r="G94" s="119">
        <f t="shared" si="21"/>
        <v>0</v>
      </c>
      <c r="H94" s="120">
        <f t="shared" si="21"/>
        <v>3215</v>
      </c>
      <c r="I94" s="119">
        <f t="shared" si="21"/>
        <v>0</v>
      </c>
      <c r="J94" s="120">
        <f t="shared" si="21"/>
        <v>3630</v>
      </c>
      <c r="K94" s="119">
        <f t="shared" ref="K94" si="22">SUM(K90:K93)</f>
        <v>0</v>
      </c>
      <c r="L94" s="120">
        <f t="shared" si="21"/>
        <v>3630</v>
      </c>
    </row>
    <row r="95" spans="1:31" ht="13.35" customHeight="1">
      <c r="A95" s="61"/>
      <c r="B95" s="1"/>
      <c r="C95" s="22"/>
      <c r="D95" s="77"/>
      <c r="E95" s="107"/>
      <c r="F95" s="77"/>
      <c r="G95" s="107"/>
      <c r="H95" s="77"/>
      <c r="I95" s="107"/>
      <c r="J95" s="77"/>
      <c r="K95" s="107"/>
      <c r="L95" s="107"/>
    </row>
    <row r="96" spans="1:31" ht="25.5">
      <c r="A96" s="61"/>
      <c r="B96" s="1">
        <v>62</v>
      </c>
      <c r="C96" s="22" t="s">
        <v>46</v>
      </c>
      <c r="D96" s="77"/>
      <c r="E96" s="77"/>
      <c r="F96" s="77"/>
      <c r="G96" s="77"/>
      <c r="H96" s="77"/>
      <c r="I96" s="77"/>
      <c r="J96" s="77"/>
      <c r="K96" s="77"/>
      <c r="L96" s="77"/>
    </row>
    <row r="97" spans="1:31" ht="14.1" customHeight="1">
      <c r="A97" s="61"/>
      <c r="B97" s="1" t="s">
        <v>47</v>
      </c>
      <c r="C97" s="22" t="s">
        <v>48</v>
      </c>
      <c r="D97" s="107">
        <v>2200</v>
      </c>
      <c r="E97" s="115">
        <v>0</v>
      </c>
      <c r="F97" s="107">
        <v>2200</v>
      </c>
      <c r="G97" s="115">
        <v>0</v>
      </c>
      <c r="H97" s="107">
        <v>2200</v>
      </c>
      <c r="I97" s="115">
        <v>0</v>
      </c>
      <c r="J97" s="107">
        <v>2200</v>
      </c>
      <c r="K97" s="115">
        <v>0</v>
      </c>
      <c r="L97" s="107">
        <f>SUM(J97:K97)</f>
        <v>2200</v>
      </c>
      <c r="M97" s="180" t="s">
        <v>137</v>
      </c>
      <c r="N97" s="181" t="s">
        <v>138</v>
      </c>
      <c r="O97" s="181" t="s">
        <v>48</v>
      </c>
      <c r="P97" s="181">
        <v>100</v>
      </c>
      <c r="Q97" s="181">
        <v>1112021021</v>
      </c>
      <c r="W97" s="7"/>
      <c r="X97" s="7"/>
      <c r="Y97" s="7"/>
      <c r="Z97" s="7"/>
      <c r="AA97" s="7"/>
      <c r="AB97" s="7"/>
    </row>
    <row r="98" spans="1:31">
      <c r="A98" s="61"/>
      <c r="B98" s="1" t="s">
        <v>63</v>
      </c>
      <c r="C98" s="22" t="s">
        <v>64</v>
      </c>
      <c r="D98" s="107">
        <v>8499</v>
      </c>
      <c r="E98" s="115">
        <v>0</v>
      </c>
      <c r="F98" s="107">
        <v>8500</v>
      </c>
      <c r="G98" s="115">
        <v>0</v>
      </c>
      <c r="H98" s="107">
        <v>8500</v>
      </c>
      <c r="I98" s="115">
        <v>0</v>
      </c>
      <c r="J98" s="115">
        <v>0</v>
      </c>
      <c r="K98" s="115">
        <v>0</v>
      </c>
      <c r="L98" s="115">
        <f>SUM(J98:K98)</f>
        <v>0</v>
      </c>
      <c r="M98" s="169" t="s">
        <v>133</v>
      </c>
      <c r="N98" s="2" t="s">
        <v>158</v>
      </c>
      <c r="O98" s="2" t="s">
        <v>159</v>
      </c>
      <c r="P98" s="2">
        <v>100</v>
      </c>
      <c r="Q98" s="2">
        <v>1111002022</v>
      </c>
      <c r="W98" s="200"/>
      <c r="X98" s="200"/>
      <c r="Y98" s="200"/>
      <c r="Z98" s="200"/>
      <c r="AA98" s="200"/>
      <c r="AB98" s="200"/>
      <c r="AC98" s="200"/>
      <c r="AD98" s="200"/>
      <c r="AE98" s="200"/>
    </row>
    <row r="99" spans="1:31" ht="27" customHeight="1">
      <c r="A99" s="69" t="s">
        <v>11</v>
      </c>
      <c r="B99" s="160">
        <v>62</v>
      </c>
      <c r="C99" s="59" t="s">
        <v>46</v>
      </c>
      <c r="D99" s="120">
        <f t="shared" ref="D99:I99" si="23">D97+D98</f>
        <v>10699</v>
      </c>
      <c r="E99" s="119">
        <f t="shared" si="23"/>
        <v>0</v>
      </c>
      <c r="F99" s="120">
        <f t="shared" si="23"/>
        <v>10700</v>
      </c>
      <c r="G99" s="119">
        <f t="shared" si="23"/>
        <v>0</v>
      </c>
      <c r="H99" s="120">
        <f t="shared" si="23"/>
        <v>10700</v>
      </c>
      <c r="I99" s="119">
        <f t="shared" si="23"/>
        <v>0</v>
      </c>
      <c r="J99" s="120">
        <f>J97+J98</f>
        <v>2200</v>
      </c>
      <c r="K99" s="119">
        <f t="shared" ref="K99" si="24">K97+K98</f>
        <v>0</v>
      </c>
      <c r="L99" s="120">
        <f>L97+L98</f>
        <v>2200</v>
      </c>
    </row>
    <row r="100" spans="1:31">
      <c r="A100" s="61" t="s">
        <v>11</v>
      </c>
      <c r="B100" s="43">
        <v>1.101</v>
      </c>
      <c r="C100" s="27" t="s">
        <v>49</v>
      </c>
      <c r="D100" s="113">
        <f t="shared" ref="D100:L100" si="25">D99+D94</f>
        <v>15996</v>
      </c>
      <c r="E100" s="118">
        <f t="shared" si="25"/>
        <v>0</v>
      </c>
      <c r="F100" s="113">
        <f t="shared" si="25"/>
        <v>13915</v>
      </c>
      <c r="G100" s="118">
        <f t="shared" si="25"/>
        <v>0</v>
      </c>
      <c r="H100" s="113">
        <f t="shared" si="25"/>
        <v>13915</v>
      </c>
      <c r="I100" s="118">
        <f t="shared" si="25"/>
        <v>0</v>
      </c>
      <c r="J100" s="113">
        <f t="shared" si="25"/>
        <v>5830</v>
      </c>
      <c r="K100" s="118">
        <f t="shared" ref="K100" si="26">K99+K94</f>
        <v>0</v>
      </c>
      <c r="L100" s="113">
        <f t="shared" si="25"/>
        <v>5830</v>
      </c>
    </row>
    <row r="101" spans="1:31">
      <c r="A101" s="61"/>
      <c r="B101" s="43"/>
      <c r="C101" s="2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31">
      <c r="B102" s="40">
        <v>1.1020000000000001</v>
      </c>
      <c r="C102" s="24" t="s">
        <v>50</v>
      </c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31">
      <c r="B103" s="3">
        <v>62</v>
      </c>
      <c r="C103" s="28" t="s">
        <v>51</v>
      </c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31">
      <c r="B104" s="192" t="s">
        <v>52</v>
      </c>
      <c r="C104" s="23" t="s">
        <v>53</v>
      </c>
      <c r="D104" s="109">
        <v>36700</v>
      </c>
      <c r="E104" s="109">
        <v>118469</v>
      </c>
      <c r="F104" s="109">
        <v>50000</v>
      </c>
      <c r="G104" s="193">
        <v>118469</v>
      </c>
      <c r="H104" s="109">
        <v>50000</v>
      </c>
      <c r="I104" s="109">
        <v>118469</v>
      </c>
      <c r="J104" s="117">
        <v>0</v>
      </c>
      <c r="K104" s="193">
        <f>110953-6153</f>
        <v>104800</v>
      </c>
      <c r="L104" s="109">
        <f>SUM(J104:K104)</f>
        <v>104800</v>
      </c>
      <c r="M104" s="169" t="s">
        <v>133</v>
      </c>
      <c r="N104" s="2" t="s">
        <v>158</v>
      </c>
      <c r="O104" s="2" t="s">
        <v>50</v>
      </c>
      <c r="P104" s="2">
        <v>100</v>
      </c>
      <c r="Q104" s="2">
        <v>1111002027</v>
      </c>
      <c r="W104" s="200"/>
      <c r="X104" s="200"/>
      <c r="Y104" s="200"/>
      <c r="Z104" s="200"/>
      <c r="AA104" s="200"/>
    </row>
    <row r="105" spans="1:31">
      <c r="A105" s="61" t="s">
        <v>11</v>
      </c>
      <c r="B105" s="3">
        <v>62</v>
      </c>
      <c r="C105" s="28" t="s">
        <v>51</v>
      </c>
      <c r="D105" s="120">
        <f t="shared" ref="D105:L106" si="27">D104</f>
        <v>36700</v>
      </c>
      <c r="E105" s="120">
        <f t="shared" si="27"/>
        <v>118469</v>
      </c>
      <c r="F105" s="120">
        <f t="shared" si="27"/>
        <v>50000</v>
      </c>
      <c r="G105" s="120">
        <f t="shared" si="27"/>
        <v>118469</v>
      </c>
      <c r="H105" s="120">
        <f t="shared" si="27"/>
        <v>50000</v>
      </c>
      <c r="I105" s="120">
        <f t="shared" si="27"/>
        <v>118469</v>
      </c>
      <c r="J105" s="119">
        <f t="shared" si="27"/>
        <v>0</v>
      </c>
      <c r="K105" s="120">
        <f t="shared" ref="K105" si="28">K104</f>
        <v>104800</v>
      </c>
      <c r="L105" s="120">
        <f t="shared" si="27"/>
        <v>104800</v>
      </c>
    </row>
    <row r="106" spans="1:31">
      <c r="A106" s="61" t="s">
        <v>11</v>
      </c>
      <c r="B106" s="40">
        <v>1.1020000000000001</v>
      </c>
      <c r="C106" s="24" t="s">
        <v>50</v>
      </c>
      <c r="D106" s="113">
        <f t="shared" si="27"/>
        <v>36700</v>
      </c>
      <c r="E106" s="113">
        <f t="shared" si="27"/>
        <v>118469</v>
      </c>
      <c r="F106" s="113">
        <f t="shared" si="27"/>
        <v>50000</v>
      </c>
      <c r="G106" s="113">
        <f t="shared" si="27"/>
        <v>118469</v>
      </c>
      <c r="H106" s="113">
        <f t="shared" si="27"/>
        <v>50000</v>
      </c>
      <c r="I106" s="113">
        <f t="shared" si="27"/>
        <v>118469</v>
      </c>
      <c r="J106" s="118">
        <f t="shared" si="27"/>
        <v>0</v>
      </c>
      <c r="K106" s="113">
        <f t="shared" ref="K106" si="29">K105</f>
        <v>104800</v>
      </c>
      <c r="L106" s="113">
        <f t="shared" si="27"/>
        <v>104800</v>
      </c>
    </row>
    <row r="107" spans="1:31">
      <c r="A107" s="61" t="s">
        <v>11</v>
      </c>
      <c r="B107" s="45">
        <v>1</v>
      </c>
      <c r="C107" s="22" t="s">
        <v>57</v>
      </c>
      <c r="D107" s="113">
        <f t="shared" ref="D107:L107" si="30">D100+D86+D80+D106</f>
        <v>64832</v>
      </c>
      <c r="E107" s="113">
        <f t="shared" si="30"/>
        <v>178719</v>
      </c>
      <c r="F107" s="113">
        <f t="shared" si="30"/>
        <v>81328</v>
      </c>
      <c r="G107" s="113">
        <f t="shared" si="30"/>
        <v>188041</v>
      </c>
      <c r="H107" s="113">
        <f t="shared" si="30"/>
        <v>87329</v>
      </c>
      <c r="I107" s="113">
        <f t="shared" si="30"/>
        <v>188041</v>
      </c>
      <c r="J107" s="113">
        <f t="shared" si="30"/>
        <v>36952</v>
      </c>
      <c r="K107" s="113">
        <f t="shared" si="30"/>
        <v>185813</v>
      </c>
      <c r="L107" s="113">
        <f t="shared" si="30"/>
        <v>222765</v>
      </c>
    </row>
    <row r="108" spans="1:31" ht="12.95" customHeight="1">
      <c r="A108" s="22" t="s">
        <v>11</v>
      </c>
      <c r="B108" s="39">
        <v>2408</v>
      </c>
      <c r="C108" s="27" t="s">
        <v>101</v>
      </c>
      <c r="D108" s="120">
        <f t="shared" ref="D108:L108" si="31">D107</f>
        <v>64832</v>
      </c>
      <c r="E108" s="120">
        <f t="shared" si="31"/>
        <v>178719</v>
      </c>
      <c r="F108" s="120">
        <f t="shared" si="31"/>
        <v>81328</v>
      </c>
      <c r="G108" s="120">
        <f t="shared" si="31"/>
        <v>188041</v>
      </c>
      <c r="H108" s="120">
        <f t="shared" si="31"/>
        <v>87329</v>
      </c>
      <c r="I108" s="120">
        <f t="shared" si="31"/>
        <v>188041</v>
      </c>
      <c r="J108" s="120">
        <f t="shared" si="31"/>
        <v>36952</v>
      </c>
      <c r="K108" s="120">
        <f t="shared" ref="K108" si="32">K107</f>
        <v>185813</v>
      </c>
      <c r="L108" s="120">
        <f t="shared" si="31"/>
        <v>222765</v>
      </c>
    </row>
    <row r="109" spans="1:31" ht="9.9499999999999993" customHeight="1">
      <c r="A109" s="22"/>
      <c r="B109" s="39"/>
      <c r="C109" s="27"/>
      <c r="D109" s="107"/>
      <c r="E109" s="107"/>
      <c r="F109" s="107"/>
      <c r="G109" s="107"/>
      <c r="H109" s="107"/>
      <c r="I109" s="107"/>
      <c r="J109" s="107"/>
      <c r="K109" s="107"/>
      <c r="L109" s="107"/>
    </row>
    <row r="110" spans="1:31" ht="12.75" customHeight="1">
      <c r="A110" s="62" t="s">
        <v>13</v>
      </c>
      <c r="B110" s="21">
        <v>3456</v>
      </c>
      <c r="C110" s="38" t="s">
        <v>1</v>
      </c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31" ht="13.35" customHeight="1">
      <c r="B111" s="46">
        <v>1E-3</v>
      </c>
      <c r="C111" s="38" t="s">
        <v>14</v>
      </c>
      <c r="D111" s="79"/>
      <c r="E111" s="79"/>
      <c r="F111" s="79"/>
      <c r="G111" s="79"/>
      <c r="H111" s="79"/>
      <c r="I111" s="79"/>
      <c r="J111" s="79"/>
      <c r="K111" s="79"/>
      <c r="L111" s="79"/>
    </row>
    <row r="112" spans="1:31" ht="25.5">
      <c r="B112" s="3">
        <v>60</v>
      </c>
      <c r="C112" s="28" t="s">
        <v>123</v>
      </c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1:31" ht="13.35" customHeight="1">
      <c r="B113" s="3">
        <v>44</v>
      </c>
      <c r="C113" s="28" t="s">
        <v>15</v>
      </c>
      <c r="D113" s="79"/>
      <c r="E113" s="79"/>
      <c r="F113" s="79"/>
      <c r="G113" s="79"/>
      <c r="H113" s="79"/>
      <c r="I113" s="79"/>
      <c r="J113" s="79"/>
      <c r="K113" s="79"/>
      <c r="L113" s="79"/>
    </row>
    <row r="114" spans="1:31" ht="13.35" customHeight="1">
      <c r="A114" s="61"/>
      <c r="B114" s="1" t="s">
        <v>75</v>
      </c>
      <c r="C114" s="29" t="s">
        <v>17</v>
      </c>
      <c r="D114" s="116">
        <v>0</v>
      </c>
      <c r="E114" s="108">
        <v>1386</v>
      </c>
      <c r="F114" s="116">
        <v>0</v>
      </c>
      <c r="G114" s="108">
        <v>1586</v>
      </c>
      <c r="H114" s="116">
        <v>0</v>
      </c>
      <c r="I114" s="108">
        <v>1586</v>
      </c>
      <c r="J114" s="116">
        <v>0</v>
      </c>
      <c r="K114" s="108">
        <v>1755</v>
      </c>
      <c r="L114" s="108">
        <f>SUM(J114:K114)</f>
        <v>1755</v>
      </c>
      <c r="M114" s="180" t="s">
        <v>133</v>
      </c>
      <c r="N114" s="181" t="s">
        <v>134</v>
      </c>
      <c r="O114" s="181" t="s">
        <v>17</v>
      </c>
      <c r="P114" s="181">
        <v>100</v>
      </c>
      <c r="Q114" s="181">
        <v>1111001001</v>
      </c>
      <c r="R114" s="181"/>
      <c r="S114" s="181"/>
      <c r="T114" s="181"/>
      <c r="U114" s="181"/>
      <c r="V114" s="181"/>
      <c r="W114" s="200"/>
      <c r="X114" s="200"/>
      <c r="Y114" s="200"/>
      <c r="Z114" s="200"/>
      <c r="AA114" s="200"/>
      <c r="AB114" s="200"/>
    </row>
    <row r="115" spans="1:31" ht="13.35" customHeight="1">
      <c r="A115" s="61"/>
      <c r="B115" s="1" t="s">
        <v>76</v>
      </c>
      <c r="C115" s="29" t="s">
        <v>19</v>
      </c>
      <c r="D115" s="116">
        <v>0</v>
      </c>
      <c r="E115" s="108">
        <v>28</v>
      </c>
      <c r="F115" s="116">
        <v>0</v>
      </c>
      <c r="G115" s="108">
        <v>150</v>
      </c>
      <c r="H115" s="116">
        <v>0</v>
      </c>
      <c r="I115" s="108">
        <v>150</v>
      </c>
      <c r="J115" s="116">
        <v>0</v>
      </c>
      <c r="K115" s="108">
        <v>150</v>
      </c>
      <c r="L115" s="108">
        <f>SUM(J115:K115)</f>
        <v>150</v>
      </c>
      <c r="M115" s="180" t="s">
        <v>133</v>
      </c>
      <c r="N115" s="181" t="s">
        <v>134</v>
      </c>
      <c r="O115" s="181" t="s">
        <v>135</v>
      </c>
      <c r="P115" s="181">
        <v>100</v>
      </c>
      <c r="Q115" s="181">
        <v>1111001003</v>
      </c>
      <c r="R115" s="181"/>
      <c r="S115" s="181"/>
      <c r="T115" s="181"/>
      <c r="U115" s="181"/>
      <c r="V115" s="181"/>
      <c r="W115" s="200"/>
      <c r="X115" s="200"/>
      <c r="Y115" s="200"/>
      <c r="Z115" s="200"/>
      <c r="AA115" s="200"/>
      <c r="AB115" s="200"/>
      <c r="AC115" s="200"/>
      <c r="AD115" s="200"/>
      <c r="AE115" s="200"/>
    </row>
    <row r="116" spans="1:31" ht="13.35" customHeight="1">
      <c r="A116" s="61"/>
      <c r="B116" s="1" t="s">
        <v>77</v>
      </c>
      <c r="C116" s="29" t="s">
        <v>21</v>
      </c>
      <c r="D116" s="122">
        <v>0</v>
      </c>
      <c r="E116" s="106">
        <v>506</v>
      </c>
      <c r="F116" s="122">
        <v>0</v>
      </c>
      <c r="G116" s="106">
        <v>300</v>
      </c>
      <c r="H116" s="122">
        <v>0</v>
      </c>
      <c r="I116" s="106">
        <v>300</v>
      </c>
      <c r="J116" s="122">
        <v>0</v>
      </c>
      <c r="K116" s="106">
        <f>300+254</f>
        <v>554</v>
      </c>
      <c r="L116" s="106">
        <f>SUM(J116:K116)</f>
        <v>554</v>
      </c>
      <c r="M116" s="180" t="s">
        <v>133</v>
      </c>
      <c r="N116" s="181" t="s">
        <v>134</v>
      </c>
      <c r="O116" s="181" t="s">
        <v>135</v>
      </c>
      <c r="P116" s="181">
        <v>100</v>
      </c>
      <c r="Q116" s="181">
        <v>1111001003</v>
      </c>
      <c r="R116" s="181"/>
      <c r="S116" s="181"/>
      <c r="T116" s="181"/>
      <c r="U116" s="181"/>
      <c r="V116" s="181"/>
      <c r="W116" s="200"/>
      <c r="X116" s="200"/>
      <c r="Y116" s="200"/>
      <c r="Z116" s="200"/>
      <c r="AA116" s="200"/>
      <c r="AB116" s="200"/>
      <c r="AC116" s="200"/>
      <c r="AD116" s="200"/>
      <c r="AE116" s="200"/>
    </row>
    <row r="117" spans="1:31" ht="13.35" customHeight="1">
      <c r="A117" s="62" t="s">
        <v>11</v>
      </c>
      <c r="B117" s="3">
        <v>44</v>
      </c>
      <c r="C117" s="28" t="s">
        <v>15</v>
      </c>
      <c r="D117" s="126">
        <f t="shared" ref="D117:L117" si="33">SUM(D114:D116)</f>
        <v>0</v>
      </c>
      <c r="E117" s="125">
        <f t="shared" si="33"/>
        <v>1920</v>
      </c>
      <c r="F117" s="126">
        <f t="shared" si="33"/>
        <v>0</v>
      </c>
      <c r="G117" s="125">
        <f t="shared" si="33"/>
        <v>2036</v>
      </c>
      <c r="H117" s="126">
        <f t="shared" si="33"/>
        <v>0</v>
      </c>
      <c r="I117" s="125">
        <f t="shared" si="33"/>
        <v>2036</v>
      </c>
      <c r="J117" s="126">
        <f t="shared" si="33"/>
        <v>0</v>
      </c>
      <c r="K117" s="125">
        <f t="shared" ref="K117" si="34">SUM(K114:K116)</f>
        <v>2459</v>
      </c>
      <c r="L117" s="125">
        <f t="shared" si="33"/>
        <v>2459</v>
      </c>
    </row>
    <row r="118" spans="1:31" ht="9.9499999999999993" customHeight="1">
      <c r="C118" s="28"/>
      <c r="D118" s="79"/>
      <c r="E118" s="79"/>
      <c r="F118" s="79"/>
      <c r="G118" s="79"/>
      <c r="H118" s="79"/>
      <c r="I118" s="79"/>
      <c r="J118" s="79"/>
      <c r="K118" s="79"/>
      <c r="L118" s="79"/>
    </row>
    <row r="119" spans="1:31" ht="13.35" customHeight="1">
      <c r="B119" s="3">
        <v>45</v>
      </c>
      <c r="C119" s="28" t="s">
        <v>65</v>
      </c>
      <c r="D119" s="79"/>
      <c r="E119" s="79"/>
      <c r="F119" s="79"/>
      <c r="G119" s="79"/>
      <c r="H119" s="79"/>
      <c r="I119" s="79"/>
      <c r="J119" s="79"/>
      <c r="K119" s="79"/>
      <c r="L119" s="79"/>
    </row>
    <row r="120" spans="1:31" ht="13.35" customHeight="1">
      <c r="B120" s="3" t="s">
        <v>78</v>
      </c>
      <c r="C120" s="28" t="s">
        <v>17</v>
      </c>
      <c r="D120" s="122">
        <v>0</v>
      </c>
      <c r="E120" s="106">
        <v>905</v>
      </c>
      <c r="F120" s="122">
        <v>0</v>
      </c>
      <c r="G120" s="106">
        <v>1242</v>
      </c>
      <c r="H120" s="122">
        <v>0</v>
      </c>
      <c r="I120" s="106">
        <v>1242</v>
      </c>
      <c r="J120" s="122">
        <v>0</v>
      </c>
      <c r="K120" s="106">
        <v>1001</v>
      </c>
      <c r="L120" s="106">
        <f>SUM(J120:K120)</f>
        <v>1001</v>
      </c>
      <c r="M120" s="180" t="s">
        <v>133</v>
      </c>
      <c r="N120" s="181" t="s">
        <v>134</v>
      </c>
      <c r="O120" s="181" t="s">
        <v>17</v>
      </c>
      <c r="P120" s="181">
        <v>100</v>
      </c>
      <c r="Q120" s="181">
        <v>1111001001</v>
      </c>
      <c r="R120" s="181"/>
      <c r="S120" s="181"/>
      <c r="T120" s="181"/>
      <c r="U120" s="181"/>
      <c r="V120" s="181"/>
      <c r="W120" s="200"/>
      <c r="X120" s="200"/>
      <c r="Y120" s="200"/>
      <c r="Z120" s="200"/>
      <c r="AA120" s="200"/>
      <c r="AB120" s="200"/>
    </row>
    <row r="121" spans="1:31" ht="13.35" customHeight="1">
      <c r="B121" s="3" t="s">
        <v>79</v>
      </c>
      <c r="C121" s="28" t="s">
        <v>19</v>
      </c>
      <c r="D121" s="122">
        <v>0</v>
      </c>
      <c r="E121" s="122">
        <v>0</v>
      </c>
      <c r="F121" s="122">
        <v>0</v>
      </c>
      <c r="G121" s="106">
        <v>45</v>
      </c>
      <c r="H121" s="122">
        <v>0</v>
      </c>
      <c r="I121" s="106">
        <v>45</v>
      </c>
      <c r="J121" s="122">
        <v>0</v>
      </c>
      <c r="K121" s="106">
        <v>45</v>
      </c>
      <c r="L121" s="106">
        <f>SUM(J121:K121)</f>
        <v>45</v>
      </c>
      <c r="M121" s="180" t="s">
        <v>133</v>
      </c>
      <c r="N121" s="181" t="s">
        <v>134</v>
      </c>
      <c r="O121" s="181" t="s">
        <v>135</v>
      </c>
      <c r="P121" s="181">
        <v>100</v>
      </c>
      <c r="Q121" s="181">
        <v>1111001003</v>
      </c>
      <c r="R121" s="181"/>
      <c r="S121" s="181"/>
      <c r="T121" s="181"/>
      <c r="U121" s="181"/>
      <c r="V121" s="181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pans="1:31" ht="13.35" customHeight="1">
      <c r="B122" s="3" t="s">
        <v>80</v>
      </c>
      <c r="C122" s="28" t="s">
        <v>21</v>
      </c>
      <c r="D122" s="122">
        <v>0</v>
      </c>
      <c r="E122" s="106">
        <v>184</v>
      </c>
      <c r="F122" s="122">
        <v>0</v>
      </c>
      <c r="G122" s="106">
        <v>160</v>
      </c>
      <c r="H122" s="122">
        <v>0</v>
      </c>
      <c r="I122" s="106">
        <v>160</v>
      </c>
      <c r="J122" s="122">
        <v>0</v>
      </c>
      <c r="K122" s="106">
        <v>160</v>
      </c>
      <c r="L122" s="106">
        <f>SUM(J122:K122)</f>
        <v>160</v>
      </c>
      <c r="M122" s="180" t="s">
        <v>133</v>
      </c>
      <c r="N122" s="181" t="s">
        <v>134</v>
      </c>
      <c r="O122" s="181" t="s">
        <v>135</v>
      </c>
      <c r="P122" s="181">
        <v>100</v>
      </c>
      <c r="Q122" s="181">
        <v>1111001003</v>
      </c>
      <c r="R122" s="181"/>
      <c r="S122" s="181"/>
      <c r="T122" s="181"/>
      <c r="U122" s="181"/>
      <c r="V122" s="181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pans="1:31" ht="13.35" customHeight="1">
      <c r="A123" s="61" t="s">
        <v>11</v>
      </c>
      <c r="B123" s="1">
        <v>45</v>
      </c>
      <c r="C123" s="29" t="s">
        <v>65</v>
      </c>
      <c r="D123" s="126">
        <f t="shared" ref="D123:L123" si="35">SUM(D120:D122)</f>
        <v>0</v>
      </c>
      <c r="E123" s="125">
        <f t="shared" si="35"/>
        <v>1089</v>
      </c>
      <c r="F123" s="126">
        <f t="shared" si="35"/>
        <v>0</v>
      </c>
      <c r="G123" s="125">
        <f t="shared" si="35"/>
        <v>1447</v>
      </c>
      <c r="H123" s="126">
        <f t="shared" si="35"/>
        <v>0</v>
      </c>
      <c r="I123" s="125">
        <f t="shared" si="35"/>
        <v>1447</v>
      </c>
      <c r="J123" s="126">
        <f t="shared" si="35"/>
        <v>0</v>
      </c>
      <c r="K123" s="125">
        <f t="shared" ref="K123" si="36">SUM(K120:K122)</f>
        <v>1206</v>
      </c>
      <c r="L123" s="125">
        <f t="shared" si="35"/>
        <v>1206</v>
      </c>
    </row>
    <row r="124" spans="1:31" ht="9.9499999999999993" customHeight="1">
      <c r="A124" s="61"/>
      <c r="B124" s="1"/>
      <c r="C124" s="29"/>
      <c r="D124" s="81"/>
      <c r="E124" s="81"/>
      <c r="F124" s="81"/>
      <c r="G124" s="81"/>
      <c r="H124" s="81"/>
      <c r="I124" s="81"/>
      <c r="J124" s="81"/>
      <c r="K124" s="81"/>
      <c r="L124" s="81"/>
    </row>
    <row r="125" spans="1:31" ht="13.35" customHeight="1">
      <c r="A125" s="61"/>
      <c r="B125" s="1">
        <v>46</v>
      </c>
      <c r="C125" s="29" t="s">
        <v>24</v>
      </c>
      <c r="D125" s="81"/>
      <c r="E125" s="81"/>
      <c r="F125" s="81"/>
      <c r="G125" s="81"/>
      <c r="H125" s="81"/>
      <c r="I125" s="81"/>
      <c r="J125" s="81"/>
      <c r="K125" s="81"/>
      <c r="L125" s="81"/>
    </row>
    <row r="126" spans="1:31" ht="13.35" customHeight="1">
      <c r="A126" s="61"/>
      <c r="B126" s="1" t="s">
        <v>81</v>
      </c>
      <c r="C126" s="29" t="s">
        <v>17</v>
      </c>
      <c r="D126" s="116">
        <v>0</v>
      </c>
      <c r="E126" s="108">
        <v>465</v>
      </c>
      <c r="F126" s="116">
        <v>0</v>
      </c>
      <c r="G126" s="108">
        <v>504</v>
      </c>
      <c r="H126" s="116">
        <v>0</v>
      </c>
      <c r="I126" s="108">
        <v>504</v>
      </c>
      <c r="J126" s="116">
        <v>0</v>
      </c>
      <c r="K126" s="108">
        <v>1513</v>
      </c>
      <c r="L126" s="108">
        <f>SUM(J126:K126)</f>
        <v>1513</v>
      </c>
      <c r="M126" s="180" t="s">
        <v>133</v>
      </c>
      <c r="N126" s="181" t="s">
        <v>134</v>
      </c>
      <c r="O126" s="181" t="s">
        <v>17</v>
      </c>
      <c r="P126" s="181">
        <v>100</v>
      </c>
      <c r="Q126" s="181">
        <v>1111001001</v>
      </c>
      <c r="R126" s="181"/>
      <c r="S126" s="181"/>
      <c r="T126" s="181"/>
      <c r="U126" s="181"/>
      <c r="V126" s="181"/>
      <c r="W126" s="200"/>
      <c r="X126" s="200"/>
      <c r="Y126" s="200"/>
      <c r="Z126" s="200"/>
      <c r="AA126" s="200"/>
      <c r="AB126" s="200"/>
    </row>
    <row r="127" spans="1:31" ht="13.35" customHeight="1">
      <c r="A127" s="61"/>
      <c r="B127" s="1" t="s">
        <v>82</v>
      </c>
      <c r="C127" s="29" t="s">
        <v>19</v>
      </c>
      <c r="D127" s="116">
        <v>0</v>
      </c>
      <c r="E127" s="108">
        <v>25</v>
      </c>
      <c r="F127" s="116">
        <v>0</v>
      </c>
      <c r="G127" s="108">
        <v>25</v>
      </c>
      <c r="H127" s="116">
        <v>0</v>
      </c>
      <c r="I127" s="108">
        <v>25</v>
      </c>
      <c r="J127" s="116">
        <v>0</v>
      </c>
      <c r="K127" s="108">
        <v>25</v>
      </c>
      <c r="L127" s="108">
        <f>SUM(J127:K127)</f>
        <v>25</v>
      </c>
      <c r="M127" s="180" t="s">
        <v>133</v>
      </c>
      <c r="N127" s="181" t="s">
        <v>134</v>
      </c>
      <c r="O127" s="181" t="s">
        <v>135</v>
      </c>
      <c r="P127" s="181">
        <v>100</v>
      </c>
      <c r="Q127" s="181">
        <v>1111001003</v>
      </c>
      <c r="R127" s="181"/>
      <c r="S127" s="181"/>
      <c r="T127" s="181"/>
      <c r="U127" s="181"/>
      <c r="V127" s="181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pans="1:31" ht="13.35" customHeight="1">
      <c r="A128" s="61"/>
      <c r="B128" s="1" t="s">
        <v>83</v>
      </c>
      <c r="C128" s="29" t="s">
        <v>21</v>
      </c>
      <c r="D128" s="116">
        <v>0</v>
      </c>
      <c r="E128" s="108">
        <v>79</v>
      </c>
      <c r="F128" s="116">
        <v>0</v>
      </c>
      <c r="G128" s="108">
        <v>130</v>
      </c>
      <c r="H128" s="116">
        <v>0</v>
      </c>
      <c r="I128" s="108">
        <v>130</v>
      </c>
      <c r="J128" s="116">
        <v>0</v>
      </c>
      <c r="K128" s="108">
        <v>130</v>
      </c>
      <c r="L128" s="108">
        <f>SUM(J128:K128)</f>
        <v>130</v>
      </c>
      <c r="M128" s="180" t="s">
        <v>133</v>
      </c>
      <c r="N128" s="181" t="s">
        <v>134</v>
      </c>
      <c r="O128" s="181" t="s">
        <v>135</v>
      </c>
      <c r="P128" s="181">
        <v>100</v>
      </c>
      <c r="Q128" s="181">
        <v>1111001003</v>
      </c>
      <c r="R128" s="181"/>
      <c r="S128" s="181"/>
      <c r="T128" s="181"/>
      <c r="U128" s="181"/>
      <c r="V128" s="181"/>
      <c r="W128" s="200"/>
      <c r="X128" s="200"/>
      <c r="Y128" s="200"/>
      <c r="Z128" s="200"/>
      <c r="AA128" s="200"/>
      <c r="AB128" s="200"/>
      <c r="AC128" s="200"/>
      <c r="AD128" s="200"/>
      <c r="AE128" s="200"/>
    </row>
    <row r="129" spans="1:31" ht="13.35" customHeight="1">
      <c r="A129" s="61" t="s">
        <v>11</v>
      </c>
      <c r="B129" s="1">
        <v>46</v>
      </c>
      <c r="C129" s="29" t="s">
        <v>24</v>
      </c>
      <c r="D129" s="126">
        <f t="shared" ref="D129:L129" si="37">SUM(D126:D128)</f>
        <v>0</v>
      </c>
      <c r="E129" s="125">
        <f t="shared" si="37"/>
        <v>569</v>
      </c>
      <c r="F129" s="126">
        <f t="shared" si="37"/>
        <v>0</v>
      </c>
      <c r="G129" s="125">
        <f t="shared" si="37"/>
        <v>659</v>
      </c>
      <c r="H129" s="126">
        <f t="shared" si="37"/>
        <v>0</v>
      </c>
      <c r="I129" s="125">
        <f t="shared" si="37"/>
        <v>659</v>
      </c>
      <c r="J129" s="126">
        <f t="shared" si="37"/>
        <v>0</v>
      </c>
      <c r="K129" s="125">
        <f t="shared" ref="K129" si="38">SUM(K126:K128)</f>
        <v>1668</v>
      </c>
      <c r="L129" s="125">
        <f t="shared" si="37"/>
        <v>1668</v>
      </c>
    </row>
    <row r="130" spans="1:31">
      <c r="A130" s="61"/>
      <c r="B130" s="39"/>
      <c r="C130" s="29"/>
      <c r="D130" s="81"/>
      <c r="E130" s="81"/>
      <c r="F130" s="81"/>
      <c r="G130" s="81"/>
      <c r="H130" s="81"/>
      <c r="I130" s="81"/>
      <c r="J130" s="81"/>
      <c r="K130" s="81"/>
      <c r="L130" s="81"/>
    </row>
    <row r="131" spans="1:31" ht="13.35" customHeight="1">
      <c r="A131" s="61"/>
      <c r="B131" s="1">
        <v>47</v>
      </c>
      <c r="C131" s="29" t="s">
        <v>74</v>
      </c>
      <c r="D131" s="81"/>
      <c r="E131" s="81"/>
      <c r="F131" s="81"/>
      <c r="G131" s="81"/>
      <c r="H131" s="81"/>
      <c r="I131" s="81"/>
      <c r="J131" s="81"/>
      <c r="K131" s="81"/>
      <c r="L131" s="81"/>
    </row>
    <row r="132" spans="1:31" ht="13.35" customHeight="1">
      <c r="A132" s="69"/>
      <c r="B132" s="160" t="s">
        <v>84</v>
      </c>
      <c r="C132" s="60" t="s">
        <v>17</v>
      </c>
      <c r="D132" s="123">
        <v>0</v>
      </c>
      <c r="E132" s="135">
        <v>609</v>
      </c>
      <c r="F132" s="123">
        <v>0</v>
      </c>
      <c r="G132" s="135">
        <v>1058</v>
      </c>
      <c r="H132" s="123">
        <v>0</v>
      </c>
      <c r="I132" s="135">
        <v>1058</v>
      </c>
      <c r="J132" s="123">
        <v>0</v>
      </c>
      <c r="K132" s="135">
        <v>764</v>
      </c>
      <c r="L132" s="135">
        <f>SUM(J132:K132)</f>
        <v>764</v>
      </c>
      <c r="M132" s="180" t="s">
        <v>133</v>
      </c>
      <c r="N132" s="181" t="s">
        <v>134</v>
      </c>
      <c r="O132" s="181" t="s">
        <v>17</v>
      </c>
      <c r="P132" s="181">
        <v>100</v>
      </c>
      <c r="Q132" s="181">
        <v>1111001001</v>
      </c>
      <c r="R132" s="181"/>
      <c r="S132" s="181"/>
      <c r="T132" s="181"/>
      <c r="U132" s="181"/>
      <c r="V132" s="181"/>
      <c r="W132" s="200"/>
      <c r="X132" s="200"/>
      <c r="Y132" s="200"/>
      <c r="Z132" s="200"/>
      <c r="AA132" s="200"/>
      <c r="AB132" s="200"/>
    </row>
    <row r="133" spans="1:31" ht="13.35" customHeight="1">
      <c r="A133" s="61"/>
      <c r="B133" s="1" t="s">
        <v>85</v>
      </c>
      <c r="C133" s="29" t="s">
        <v>19</v>
      </c>
      <c r="D133" s="116">
        <v>0</v>
      </c>
      <c r="E133" s="116">
        <v>0</v>
      </c>
      <c r="F133" s="116">
        <v>0</v>
      </c>
      <c r="G133" s="108">
        <v>30</v>
      </c>
      <c r="H133" s="116">
        <v>0</v>
      </c>
      <c r="I133" s="108">
        <v>30</v>
      </c>
      <c r="J133" s="116">
        <v>0</v>
      </c>
      <c r="K133" s="108">
        <v>30</v>
      </c>
      <c r="L133" s="108">
        <f>SUM(J133:K133)</f>
        <v>30</v>
      </c>
      <c r="M133" s="180" t="s">
        <v>133</v>
      </c>
      <c r="N133" s="181" t="s">
        <v>134</v>
      </c>
      <c r="O133" s="181" t="s">
        <v>135</v>
      </c>
      <c r="P133" s="181">
        <v>100</v>
      </c>
      <c r="Q133" s="181">
        <v>1111001003</v>
      </c>
      <c r="R133" s="181"/>
      <c r="S133" s="181"/>
      <c r="T133" s="181"/>
      <c r="U133" s="181"/>
      <c r="V133" s="181"/>
      <c r="W133" s="200"/>
      <c r="X133" s="200"/>
      <c r="Y133" s="200"/>
      <c r="Z133" s="200"/>
      <c r="AA133" s="200"/>
      <c r="AB133" s="200"/>
      <c r="AC133" s="200"/>
      <c r="AD133" s="200"/>
      <c r="AE133" s="200"/>
    </row>
    <row r="134" spans="1:31" ht="13.35" customHeight="1">
      <c r="A134" s="61"/>
      <c r="B134" s="1" t="s">
        <v>86</v>
      </c>
      <c r="C134" s="29" t="s">
        <v>21</v>
      </c>
      <c r="D134" s="123">
        <v>0</v>
      </c>
      <c r="E134" s="135">
        <v>133</v>
      </c>
      <c r="F134" s="123">
        <v>0</v>
      </c>
      <c r="G134" s="135">
        <v>150</v>
      </c>
      <c r="H134" s="123">
        <v>0</v>
      </c>
      <c r="I134" s="135">
        <v>150</v>
      </c>
      <c r="J134" s="123">
        <v>0</v>
      </c>
      <c r="K134" s="135">
        <v>150</v>
      </c>
      <c r="L134" s="135">
        <f>SUM(J134:K134)</f>
        <v>150</v>
      </c>
      <c r="M134" s="180" t="s">
        <v>133</v>
      </c>
      <c r="N134" s="181" t="s">
        <v>134</v>
      </c>
      <c r="O134" s="181" t="s">
        <v>135</v>
      </c>
      <c r="P134" s="181">
        <v>100</v>
      </c>
      <c r="Q134" s="181">
        <v>1111001003</v>
      </c>
      <c r="R134" s="181"/>
      <c r="S134" s="181"/>
      <c r="T134" s="181"/>
      <c r="U134" s="181"/>
      <c r="V134" s="181"/>
      <c r="W134" s="200"/>
      <c r="X134" s="200"/>
      <c r="Y134" s="200"/>
      <c r="Z134" s="200"/>
      <c r="AA134" s="200"/>
      <c r="AB134" s="200"/>
      <c r="AC134" s="200"/>
      <c r="AD134" s="200"/>
      <c r="AE134" s="200"/>
    </row>
    <row r="135" spans="1:31" ht="13.35" customHeight="1">
      <c r="A135" s="61" t="s">
        <v>11</v>
      </c>
      <c r="B135" s="1">
        <v>47</v>
      </c>
      <c r="C135" s="29" t="s">
        <v>74</v>
      </c>
      <c r="D135" s="123">
        <f t="shared" ref="D135:L135" si="39">SUM(D132:D134)</f>
        <v>0</v>
      </c>
      <c r="E135" s="135">
        <f t="shared" si="39"/>
        <v>742</v>
      </c>
      <c r="F135" s="123">
        <f t="shared" si="39"/>
        <v>0</v>
      </c>
      <c r="G135" s="135">
        <f t="shared" si="39"/>
        <v>1238</v>
      </c>
      <c r="H135" s="123">
        <f t="shared" si="39"/>
        <v>0</v>
      </c>
      <c r="I135" s="135">
        <f t="shared" si="39"/>
        <v>1238</v>
      </c>
      <c r="J135" s="123">
        <f t="shared" si="39"/>
        <v>0</v>
      </c>
      <c r="K135" s="135">
        <f t="shared" ref="K135" si="40">SUM(K132:K134)</f>
        <v>944</v>
      </c>
      <c r="L135" s="135">
        <f t="shared" si="39"/>
        <v>944</v>
      </c>
    </row>
    <row r="136" spans="1:31">
      <c r="A136" s="61"/>
      <c r="B136" s="39"/>
      <c r="C136" s="29"/>
      <c r="D136" s="79"/>
      <c r="E136" s="79"/>
      <c r="F136" s="79"/>
      <c r="G136" s="79"/>
      <c r="H136" s="79"/>
      <c r="I136" s="79"/>
      <c r="J136" s="79"/>
      <c r="K136" s="79"/>
      <c r="L136" s="79"/>
    </row>
    <row r="137" spans="1:31" ht="13.35" customHeight="1">
      <c r="B137" s="3">
        <v>48</v>
      </c>
      <c r="C137" s="28" t="s">
        <v>29</v>
      </c>
      <c r="D137" s="79"/>
      <c r="E137" s="79"/>
      <c r="F137" s="79"/>
      <c r="G137" s="79"/>
      <c r="H137" s="79"/>
      <c r="I137" s="79"/>
      <c r="J137" s="79"/>
      <c r="K137" s="79"/>
      <c r="L137" s="79"/>
    </row>
    <row r="138" spans="1:31" ht="13.35" customHeight="1">
      <c r="A138" s="61"/>
      <c r="B138" s="1" t="s">
        <v>87</v>
      </c>
      <c r="C138" s="29" t="s">
        <v>17</v>
      </c>
      <c r="D138" s="116">
        <v>0</v>
      </c>
      <c r="E138" s="108">
        <v>569</v>
      </c>
      <c r="F138" s="116">
        <v>0</v>
      </c>
      <c r="G138" s="108">
        <v>643</v>
      </c>
      <c r="H138" s="116">
        <v>0</v>
      </c>
      <c r="I138" s="108">
        <v>643</v>
      </c>
      <c r="J138" s="116">
        <v>0</v>
      </c>
      <c r="K138" s="108">
        <v>918</v>
      </c>
      <c r="L138" s="108">
        <f>SUM(J138:K138)</f>
        <v>918</v>
      </c>
      <c r="M138" s="180" t="s">
        <v>133</v>
      </c>
      <c r="N138" s="181" t="s">
        <v>134</v>
      </c>
      <c r="O138" s="181" t="s">
        <v>17</v>
      </c>
      <c r="P138" s="181">
        <v>100</v>
      </c>
      <c r="Q138" s="181">
        <v>1111001001</v>
      </c>
      <c r="R138" s="181"/>
      <c r="S138" s="181"/>
      <c r="T138" s="181"/>
      <c r="U138" s="181"/>
      <c r="V138" s="181"/>
      <c r="W138" s="200"/>
      <c r="X138" s="200"/>
      <c r="Y138" s="200"/>
      <c r="Z138" s="200"/>
      <c r="AA138" s="200"/>
      <c r="AB138" s="200"/>
    </row>
    <row r="139" spans="1:31" ht="13.35" customHeight="1">
      <c r="A139" s="61"/>
      <c r="B139" s="1" t="s">
        <v>88</v>
      </c>
      <c r="C139" s="29" t="s">
        <v>19</v>
      </c>
      <c r="D139" s="116">
        <v>0</v>
      </c>
      <c r="E139" s="108">
        <v>8</v>
      </c>
      <c r="F139" s="116">
        <v>0</v>
      </c>
      <c r="G139" s="108">
        <v>25</v>
      </c>
      <c r="H139" s="116">
        <v>0</v>
      </c>
      <c r="I139" s="108">
        <v>25</v>
      </c>
      <c r="J139" s="116">
        <v>0</v>
      </c>
      <c r="K139" s="108">
        <v>25</v>
      </c>
      <c r="L139" s="108">
        <f>SUM(J139:K139)</f>
        <v>25</v>
      </c>
      <c r="M139" s="180" t="s">
        <v>133</v>
      </c>
      <c r="N139" s="181" t="s">
        <v>134</v>
      </c>
      <c r="O139" s="181" t="s">
        <v>135</v>
      </c>
      <c r="P139" s="181">
        <v>100</v>
      </c>
      <c r="Q139" s="181">
        <v>1111001003</v>
      </c>
      <c r="R139" s="181"/>
      <c r="S139" s="181"/>
      <c r="T139" s="181"/>
      <c r="U139" s="181"/>
      <c r="V139" s="181"/>
      <c r="W139" s="200"/>
      <c r="X139" s="200"/>
      <c r="Y139" s="200"/>
      <c r="Z139" s="200"/>
      <c r="AA139" s="200"/>
      <c r="AB139" s="200"/>
      <c r="AC139" s="200"/>
      <c r="AD139" s="200"/>
      <c r="AE139" s="200"/>
    </row>
    <row r="140" spans="1:31" ht="13.35" customHeight="1">
      <c r="A140" s="61"/>
      <c r="B140" s="1" t="s">
        <v>89</v>
      </c>
      <c r="C140" s="29" t="s">
        <v>21</v>
      </c>
      <c r="D140" s="116">
        <v>0</v>
      </c>
      <c r="E140" s="108">
        <v>50</v>
      </c>
      <c r="F140" s="116">
        <v>0</v>
      </c>
      <c r="G140" s="108">
        <v>170</v>
      </c>
      <c r="H140" s="116">
        <v>0</v>
      </c>
      <c r="I140" s="108">
        <v>170</v>
      </c>
      <c r="J140" s="116">
        <v>0</v>
      </c>
      <c r="K140" s="108">
        <v>170</v>
      </c>
      <c r="L140" s="108">
        <f>SUM(J140:K140)</f>
        <v>170</v>
      </c>
      <c r="M140" s="180" t="s">
        <v>133</v>
      </c>
      <c r="N140" s="181" t="s">
        <v>134</v>
      </c>
      <c r="O140" s="181" t="s">
        <v>135</v>
      </c>
      <c r="P140" s="181">
        <v>100</v>
      </c>
      <c r="Q140" s="181">
        <v>1111001003</v>
      </c>
      <c r="R140" s="181"/>
      <c r="S140" s="181"/>
      <c r="T140" s="181"/>
      <c r="U140" s="181"/>
      <c r="V140" s="181"/>
      <c r="W140" s="200"/>
      <c r="X140" s="200"/>
      <c r="Y140" s="200"/>
      <c r="Z140" s="200"/>
      <c r="AA140" s="200"/>
      <c r="AB140" s="200"/>
      <c r="AC140" s="200"/>
      <c r="AD140" s="200"/>
      <c r="AE140" s="200"/>
    </row>
    <row r="141" spans="1:31" ht="13.35" customHeight="1">
      <c r="A141" s="61" t="s">
        <v>11</v>
      </c>
      <c r="B141" s="1">
        <v>48</v>
      </c>
      <c r="C141" s="29" t="s">
        <v>29</v>
      </c>
      <c r="D141" s="126">
        <f t="shared" ref="D141:L141" si="41">SUM(D138:D140)</f>
        <v>0</v>
      </c>
      <c r="E141" s="125">
        <f t="shared" si="41"/>
        <v>627</v>
      </c>
      <c r="F141" s="126">
        <f t="shared" si="41"/>
        <v>0</v>
      </c>
      <c r="G141" s="125">
        <f t="shared" si="41"/>
        <v>838</v>
      </c>
      <c r="H141" s="126">
        <f t="shared" si="41"/>
        <v>0</v>
      </c>
      <c r="I141" s="125">
        <f t="shared" si="41"/>
        <v>838</v>
      </c>
      <c r="J141" s="126">
        <f t="shared" si="41"/>
        <v>0</v>
      </c>
      <c r="K141" s="125">
        <f t="shared" ref="K141" si="42">SUM(K138:K140)</f>
        <v>1113</v>
      </c>
      <c r="L141" s="125">
        <f t="shared" si="41"/>
        <v>1113</v>
      </c>
    </row>
    <row r="142" spans="1:31" ht="25.5">
      <c r="A142" s="61" t="s">
        <v>11</v>
      </c>
      <c r="B142" s="1">
        <v>60</v>
      </c>
      <c r="C142" s="29" t="s">
        <v>123</v>
      </c>
      <c r="D142" s="126">
        <f t="shared" ref="D142:L142" si="43">D141+D135+D129+D123+D117</f>
        <v>0</v>
      </c>
      <c r="E142" s="125">
        <f t="shared" si="43"/>
        <v>4947</v>
      </c>
      <c r="F142" s="126">
        <f t="shared" si="43"/>
        <v>0</v>
      </c>
      <c r="G142" s="125">
        <f t="shared" si="43"/>
        <v>6218</v>
      </c>
      <c r="H142" s="126">
        <f t="shared" si="43"/>
        <v>0</v>
      </c>
      <c r="I142" s="125">
        <f t="shared" si="43"/>
        <v>6218</v>
      </c>
      <c r="J142" s="126">
        <f t="shared" si="43"/>
        <v>0</v>
      </c>
      <c r="K142" s="125">
        <f t="shared" ref="K142" si="44">K141+K135+K129+K123+K117</f>
        <v>7390</v>
      </c>
      <c r="L142" s="125">
        <f t="shared" si="43"/>
        <v>7390</v>
      </c>
    </row>
    <row r="143" spans="1:31">
      <c r="A143" s="62" t="s">
        <v>11</v>
      </c>
      <c r="B143" s="46">
        <v>1E-3</v>
      </c>
      <c r="C143" s="38" t="s">
        <v>14</v>
      </c>
      <c r="D143" s="126">
        <f t="shared" ref="D143:L143" si="45">D142</f>
        <v>0</v>
      </c>
      <c r="E143" s="125">
        <f t="shared" si="45"/>
        <v>4947</v>
      </c>
      <c r="F143" s="126">
        <f t="shared" si="45"/>
        <v>0</v>
      </c>
      <c r="G143" s="125">
        <f t="shared" si="45"/>
        <v>6218</v>
      </c>
      <c r="H143" s="126">
        <f t="shared" si="45"/>
        <v>0</v>
      </c>
      <c r="I143" s="125">
        <f t="shared" si="45"/>
        <v>6218</v>
      </c>
      <c r="J143" s="126">
        <f t="shared" si="45"/>
        <v>0</v>
      </c>
      <c r="K143" s="125">
        <f t="shared" ref="K143" si="46">K142</f>
        <v>7390</v>
      </c>
      <c r="L143" s="125">
        <f t="shared" si="45"/>
        <v>7390</v>
      </c>
    </row>
    <row r="144" spans="1:31">
      <c r="A144" s="22" t="s">
        <v>11</v>
      </c>
      <c r="B144" s="39">
        <v>3456</v>
      </c>
      <c r="C144" s="51" t="s">
        <v>1</v>
      </c>
      <c r="D144" s="119">
        <f t="shared" ref="D144:L144" si="47">D142</f>
        <v>0</v>
      </c>
      <c r="E144" s="120">
        <f t="shared" si="47"/>
        <v>4947</v>
      </c>
      <c r="F144" s="119">
        <f t="shared" si="47"/>
        <v>0</v>
      </c>
      <c r="G144" s="120">
        <f t="shared" si="47"/>
        <v>6218</v>
      </c>
      <c r="H144" s="119">
        <f t="shared" si="47"/>
        <v>0</v>
      </c>
      <c r="I144" s="120">
        <f t="shared" si="47"/>
        <v>6218</v>
      </c>
      <c r="J144" s="119">
        <f t="shared" si="47"/>
        <v>0</v>
      </c>
      <c r="K144" s="120">
        <f t="shared" ref="K144" si="48">K142</f>
        <v>7390</v>
      </c>
      <c r="L144" s="120">
        <f t="shared" si="47"/>
        <v>7390</v>
      </c>
    </row>
    <row r="145" spans="1:31">
      <c r="A145" s="22"/>
      <c r="B145" s="39"/>
      <c r="C145" s="51"/>
      <c r="D145" s="75"/>
      <c r="E145" s="75"/>
      <c r="F145" s="77"/>
      <c r="G145" s="77"/>
      <c r="H145" s="77"/>
      <c r="I145" s="77"/>
      <c r="J145" s="77"/>
      <c r="K145" s="77"/>
      <c r="L145" s="77"/>
    </row>
    <row r="146" spans="1:31" ht="13.35" customHeight="1">
      <c r="A146" s="62" t="s">
        <v>13</v>
      </c>
      <c r="B146" s="47">
        <v>3475</v>
      </c>
      <c r="C146" s="33" t="s">
        <v>2</v>
      </c>
      <c r="D146" s="82"/>
      <c r="E146" s="82"/>
      <c r="F146" s="82"/>
      <c r="G146" s="82"/>
      <c r="H146" s="82"/>
      <c r="I146" s="82"/>
      <c r="J146" s="82"/>
      <c r="K146" s="82"/>
      <c r="L146" s="82"/>
    </row>
    <row r="147" spans="1:31" ht="13.35" customHeight="1">
      <c r="A147" s="61"/>
      <c r="B147" s="140">
        <v>0.106</v>
      </c>
      <c r="C147" s="141" t="s">
        <v>54</v>
      </c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31" ht="13.35" customHeight="1">
      <c r="A148" s="61"/>
      <c r="B148" s="45">
        <v>1</v>
      </c>
      <c r="C148" s="167" t="s">
        <v>169</v>
      </c>
      <c r="D148" s="115"/>
      <c r="E148" s="107"/>
      <c r="F148" s="115"/>
      <c r="G148" s="107"/>
      <c r="H148" s="115"/>
      <c r="I148" s="107"/>
      <c r="J148" s="107"/>
      <c r="K148" s="107"/>
      <c r="L148" s="107"/>
    </row>
    <row r="149" spans="1:31" ht="13.35" customHeight="1">
      <c r="A149" s="61"/>
      <c r="B149" s="110">
        <v>62</v>
      </c>
      <c r="C149" s="31" t="s">
        <v>107</v>
      </c>
      <c r="D149" s="115"/>
      <c r="E149" s="107"/>
      <c r="F149" s="115"/>
      <c r="G149" s="107"/>
      <c r="H149" s="115"/>
      <c r="I149" s="107"/>
      <c r="J149" s="107"/>
      <c r="K149" s="107"/>
      <c r="L149" s="107"/>
    </row>
    <row r="150" spans="1:31" ht="13.35" customHeight="1">
      <c r="A150" s="61"/>
      <c r="B150" s="194" t="s">
        <v>172</v>
      </c>
      <c r="C150" s="31" t="s">
        <v>147</v>
      </c>
      <c r="D150" s="118">
        <v>0</v>
      </c>
      <c r="E150" s="118">
        <v>0</v>
      </c>
      <c r="F150" s="113">
        <v>554</v>
      </c>
      <c r="G150" s="118">
        <v>0</v>
      </c>
      <c r="H150" s="113">
        <v>554</v>
      </c>
      <c r="I150" s="118">
        <v>0</v>
      </c>
      <c r="J150" s="118">
        <v>0</v>
      </c>
      <c r="K150" s="118">
        <v>0</v>
      </c>
      <c r="L150" s="118">
        <f>SUM(J150:K150)</f>
        <v>0</v>
      </c>
      <c r="M150" s="180" t="s">
        <v>136</v>
      </c>
      <c r="N150" s="181" t="s">
        <v>174</v>
      </c>
      <c r="O150" s="184" t="s">
        <v>147</v>
      </c>
      <c r="P150" s="181">
        <v>100</v>
      </c>
      <c r="Q150" s="181">
        <v>1130062022</v>
      </c>
      <c r="W150" s="7"/>
      <c r="X150" s="156"/>
      <c r="Y150" s="7"/>
      <c r="Z150" s="7"/>
      <c r="AA150" s="7"/>
      <c r="AB150" s="7"/>
    </row>
    <row r="151" spans="1:31" ht="13.35" customHeight="1">
      <c r="A151" s="61" t="s">
        <v>11</v>
      </c>
      <c r="B151" s="45">
        <v>1</v>
      </c>
      <c r="C151" s="167" t="s">
        <v>169</v>
      </c>
      <c r="D151" s="118">
        <f t="shared" ref="D151:L151" si="49">D150</f>
        <v>0</v>
      </c>
      <c r="E151" s="118">
        <f t="shared" si="49"/>
        <v>0</v>
      </c>
      <c r="F151" s="113">
        <f t="shared" si="49"/>
        <v>554</v>
      </c>
      <c r="G151" s="118">
        <f t="shared" si="49"/>
        <v>0</v>
      </c>
      <c r="H151" s="113">
        <f t="shared" si="49"/>
        <v>554</v>
      </c>
      <c r="I151" s="118">
        <f t="shared" si="49"/>
        <v>0</v>
      </c>
      <c r="J151" s="118">
        <f t="shared" si="49"/>
        <v>0</v>
      </c>
      <c r="K151" s="118">
        <f t="shared" ref="K151" si="50">K150</f>
        <v>0</v>
      </c>
      <c r="L151" s="118">
        <f t="shared" si="49"/>
        <v>0</v>
      </c>
    </row>
    <row r="152" spans="1:31">
      <c r="A152" s="61"/>
      <c r="B152" s="140"/>
      <c r="C152" s="141"/>
      <c r="D152" s="142"/>
      <c r="E152" s="142"/>
      <c r="F152" s="142"/>
      <c r="G152" s="142"/>
      <c r="H152" s="142"/>
      <c r="I152" s="142"/>
      <c r="J152" s="142"/>
      <c r="K152" s="142"/>
      <c r="L152" s="142"/>
    </row>
    <row r="153" spans="1:31" ht="13.35" customHeight="1">
      <c r="A153" s="61"/>
      <c r="B153" s="110">
        <v>60</v>
      </c>
      <c r="C153" s="31" t="s">
        <v>55</v>
      </c>
      <c r="D153" s="142"/>
      <c r="E153" s="142"/>
      <c r="F153" s="142"/>
      <c r="G153" s="142"/>
      <c r="H153" s="142"/>
      <c r="I153" s="142"/>
      <c r="J153" s="142"/>
      <c r="K153" s="142"/>
      <c r="L153" s="142"/>
    </row>
    <row r="154" spans="1:31" ht="13.35" customHeight="1">
      <c r="A154" s="61"/>
      <c r="B154" s="194" t="s">
        <v>41</v>
      </c>
      <c r="C154" s="31" t="s">
        <v>17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  <c r="I154" s="115">
        <v>0</v>
      </c>
      <c r="J154" s="115">
        <v>0</v>
      </c>
      <c r="K154" s="115">
        <v>0</v>
      </c>
      <c r="L154" s="115">
        <f>SUM(J154:K154)</f>
        <v>0</v>
      </c>
      <c r="M154" s="180" t="s">
        <v>133</v>
      </c>
      <c r="N154" s="181" t="s">
        <v>134</v>
      </c>
      <c r="O154" s="181" t="s">
        <v>17</v>
      </c>
      <c r="P154" s="181">
        <v>100</v>
      </c>
      <c r="Q154" s="181">
        <v>1111001001</v>
      </c>
      <c r="R154" s="181"/>
      <c r="S154" s="181"/>
      <c r="T154" s="181"/>
      <c r="U154" s="181"/>
      <c r="V154" s="181"/>
      <c r="W154" s="200"/>
      <c r="X154" s="200"/>
      <c r="Y154" s="200"/>
      <c r="Z154" s="200"/>
      <c r="AA154" s="200"/>
      <c r="AB154" s="200"/>
    </row>
    <row r="155" spans="1:31" ht="13.5" customHeight="1">
      <c r="A155" s="61"/>
      <c r="B155" s="194" t="s">
        <v>43</v>
      </c>
      <c r="C155" s="31" t="s">
        <v>21</v>
      </c>
      <c r="D155" s="113">
        <v>789</v>
      </c>
      <c r="E155" s="118">
        <v>0</v>
      </c>
      <c r="F155" s="113">
        <v>600</v>
      </c>
      <c r="G155" s="118">
        <v>0</v>
      </c>
      <c r="H155" s="113">
        <v>600</v>
      </c>
      <c r="I155" s="118">
        <v>0</v>
      </c>
      <c r="J155" s="113">
        <v>400</v>
      </c>
      <c r="K155" s="118">
        <v>0</v>
      </c>
      <c r="L155" s="113">
        <f>SUM(J155:K155)</f>
        <v>400</v>
      </c>
      <c r="M155" s="180" t="s">
        <v>133</v>
      </c>
      <c r="N155" s="181" t="s">
        <v>134</v>
      </c>
      <c r="O155" s="181" t="s">
        <v>135</v>
      </c>
      <c r="P155" s="181">
        <v>100</v>
      </c>
      <c r="Q155" s="181">
        <v>1111001003</v>
      </c>
      <c r="R155" s="181"/>
      <c r="S155" s="181"/>
      <c r="T155" s="181"/>
      <c r="U155" s="183"/>
      <c r="V155" s="181"/>
      <c r="W155" s="200"/>
      <c r="X155" s="200"/>
      <c r="Y155" s="200"/>
      <c r="Z155" s="200"/>
      <c r="AA155" s="200"/>
      <c r="AB155" s="200"/>
      <c r="AC155" s="200"/>
      <c r="AD155" s="200"/>
      <c r="AE155" s="200"/>
    </row>
    <row r="156" spans="1:31" ht="13.5" customHeight="1">
      <c r="A156" s="61" t="s">
        <v>11</v>
      </c>
      <c r="B156" s="110">
        <v>60</v>
      </c>
      <c r="C156" s="31" t="s">
        <v>55</v>
      </c>
      <c r="D156" s="113">
        <f t="shared" ref="D156:L156" si="51">SUM(D154:D155)</f>
        <v>789</v>
      </c>
      <c r="E156" s="118">
        <f t="shared" si="51"/>
        <v>0</v>
      </c>
      <c r="F156" s="113">
        <f t="shared" si="51"/>
        <v>600</v>
      </c>
      <c r="G156" s="118">
        <f t="shared" si="51"/>
        <v>0</v>
      </c>
      <c r="H156" s="113">
        <f t="shared" si="51"/>
        <v>600</v>
      </c>
      <c r="I156" s="118">
        <f t="shared" si="51"/>
        <v>0</v>
      </c>
      <c r="J156" s="113">
        <f t="shared" si="51"/>
        <v>400</v>
      </c>
      <c r="K156" s="118">
        <f t="shared" ref="K156" si="52">SUM(K154:K155)</f>
        <v>0</v>
      </c>
      <c r="L156" s="113">
        <f t="shared" si="51"/>
        <v>400</v>
      </c>
    </row>
    <row r="157" spans="1:31">
      <c r="A157" s="61"/>
      <c r="B157" s="110"/>
      <c r="C157" s="31"/>
      <c r="D157" s="84"/>
      <c r="E157" s="84"/>
      <c r="F157" s="84"/>
      <c r="G157" s="84"/>
      <c r="H157" s="84"/>
      <c r="I157" s="84"/>
      <c r="J157" s="84"/>
      <c r="K157" s="84"/>
      <c r="L157" s="84"/>
    </row>
    <row r="158" spans="1:31" ht="13.5" customHeight="1">
      <c r="A158" s="61"/>
      <c r="B158" s="110">
        <v>62</v>
      </c>
      <c r="C158" s="31" t="s">
        <v>107</v>
      </c>
      <c r="D158" s="75"/>
      <c r="E158" s="75"/>
      <c r="F158" s="75"/>
      <c r="G158" s="75"/>
      <c r="H158" s="75"/>
      <c r="I158" s="75"/>
      <c r="J158" s="75"/>
      <c r="K158" s="75"/>
      <c r="L158" s="75"/>
    </row>
    <row r="159" spans="1:31" ht="13.5" customHeight="1">
      <c r="A159" s="61"/>
      <c r="B159" s="194" t="s">
        <v>109</v>
      </c>
      <c r="C159" s="31" t="s">
        <v>17</v>
      </c>
      <c r="D159" s="115">
        <v>0</v>
      </c>
      <c r="E159" s="107">
        <v>4925</v>
      </c>
      <c r="F159" s="115">
        <v>0</v>
      </c>
      <c r="G159" s="107">
        <v>5706</v>
      </c>
      <c r="H159" s="115">
        <v>0</v>
      </c>
      <c r="I159" s="107">
        <v>5706</v>
      </c>
      <c r="J159" s="115">
        <v>0</v>
      </c>
      <c r="K159" s="107">
        <v>7191</v>
      </c>
      <c r="L159" s="107">
        <f>SUM(J159:K159)</f>
        <v>7191</v>
      </c>
      <c r="M159" s="180" t="s">
        <v>133</v>
      </c>
      <c r="N159" s="181" t="s">
        <v>134</v>
      </c>
      <c r="O159" s="181" t="s">
        <v>17</v>
      </c>
      <c r="P159" s="181">
        <v>100</v>
      </c>
      <c r="Q159" s="181">
        <v>1111001001</v>
      </c>
      <c r="R159" s="181"/>
      <c r="S159" s="181"/>
      <c r="T159" s="181"/>
      <c r="U159" s="181"/>
      <c r="V159" s="181"/>
      <c r="W159" s="200"/>
      <c r="X159" s="200"/>
      <c r="Y159" s="200"/>
      <c r="Z159" s="200"/>
      <c r="AA159" s="200"/>
      <c r="AB159" s="200"/>
    </row>
    <row r="160" spans="1:31" ht="13.5" customHeight="1">
      <c r="A160" s="61"/>
      <c r="B160" s="194" t="s">
        <v>110</v>
      </c>
      <c r="C160" s="31" t="s">
        <v>19</v>
      </c>
      <c r="D160" s="115">
        <v>0</v>
      </c>
      <c r="E160" s="107">
        <v>70</v>
      </c>
      <c r="F160" s="115">
        <v>0</v>
      </c>
      <c r="G160" s="107">
        <v>70</v>
      </c>
      <c r="H160" s="115">
        <v>0</v>
      </c>
      <c r="I160" s="107">
        <v>70</v>
      </c>
      <c r="J160" s="115">
        <v>0</v>
      </c>
      <c r="K160" s="107">
        <v>70</v>
      </c>
      <c r="L160" s="107">
        <f>SUM(J160:K160)</f>
        <v>70</v>
      </c>
      <c r="M160" s="180" t="s">
        <v>133</v>
      </c>
      <c r="N160" s="181" t="s">
        <v>134</v>
      </c>
      <c r="O160" s="181" t="s">
        <v>135</v>
      </c>
      <c r="P160" s="181">
        <v>100</v>
      </c>
      <c r="Q160" s="181">
        <v>1111001003</v>
      </c>
      <c r="R160" s="181"/>
      <c r="S160" s="181"/>
      <c r="T160" s="181"/>
      <c r="U160" s="181"/>
      <c r="V160" s="181"/>
      <c r="W160" s="200"/>
      <c r="X160" s="200"/>
      <c r="Y160" s="200"/>
      <c r="Z160" s="200"/>
      <c r="AA160" s="200"/>
      <c r="AB160" s="200"/>
      <c r="AC160" s="200"/>
      <c r="AD160" s="200"/>
      <c r="AE160" s="200"/>
    </row>
    <row r="161" spans="1:32" ht="13.5" customHeight="1">
      <c r="A161" s="61"/>
      <c r="B161" s="194" t="s">
        <v>111</v>
      </c>
      <c r="C161" s="31" t="s">
        <v>21</v>
      </c>
      <c r="D161" s="115">
        <v>0</v>
      </c>
      <c r="E161" s="107">
        <v>734</v>
      </c>
      <c r="F161" s="115">
        <v>0</v>
      </c>
      <c r="G161" s="107">
        <v>700</v>
      </c>
      <c r="H161" s="115">
        <v>0</v>
      </c>
      <c r="I161" s="107">
        <v>700</v>
      </c>
      <c r="J161" s="115">
        <v>0</v>
      </c>
      <c r="K161" s="107">
        <v>700</v>
      </c>
      <c r="L161" s="107">
        <f>SUM(J161:K161)</f>
        <v>700</v>
      </c>
      <c r="M161" s="180" t="s">
        <v>133</v>
      </c>
      <c r="N161" s="181" t="s">
        <v>134</v>
      </c>
      <c r="O161" s="181" t="s">
        <v>135</v>
      </c>
      <c r="P161" s="181">
        <v>100</v>
      </c>
      <c r="Q161" s="181">
        <v>1111001003</v>
      </c>
      <c r="R161" s="181"/>
      <c r="S161" s="181"/>
      <c r="T161" s="181"/>
      <c r="U161" s="181"/>
      <c r="V161" s="181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</row>
    <row r="162" spans="1:32" ht="13.5" customHeight="1">
      <c r="A162" s="61"/>
      <c r="B162" s="194" t="s">
        <v>112</v>
      </c>
      <c r="C162" s="31" t="s">
        <v>151</v>
      </c>
      <c r="D162" s="118">
        <v>0</v>
      </c>
      <c r="E162" s="113">
        <v>59</v>
      </c>
      <c r="F162" s="118">
        <v>0</v>
      </c>
      <c r="G162" s="113">
        <v>95</v>
      </c>
      <c r="H162" s="118">
        <v>0</v>
      </c>
      <c r="I162" s="113">
        <v>95</v>
      </c>
      <c r="J162" s="118">
        <v>0</v>
      </c>
      <c r="K162" s="113">
        <v>95</v>
      </c>
      <c r="L162" s="113">
        <f>SUM(J162:K162)</f>
        <v>95</v>
      </c>
      <c r="M162" s="180" t="s">
        <v>133</v>
      </c>
      <c r="N162" s="181" t="s">
        <v>134</v>
      </c>
      <c r="O162" s="181" t="s">
        <v>135</v>
      </c>
      <c r="P162" s="181">
        <v>100</v>
      </c>
      <c r="Q162" s="181">
        <v>1111001003</v>
      </c>
      <c r="R162" s="181"/>
      <c r="S162" s="181"/>
      <c r="T162" s="181"/>
      <c r="U162" s="181"/>
      <c r="V162" s="181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</row>
    <row r="163" spans="1:32" ht="15" customHeight="1">
      <c r="A163" s="69" t="s">
        <v>11</v>
      </c>
      <c r="B163" s="199">
        <v>62</v>
      </c>
      <c r="C163" s="168" t="s">
        <v>107</v>
      </c>
      <c r="D163" s="118">
        <f t="shared" ref="D163:L163" si="53">SUM(D159:D162)</f>
        <v>0</v>
      </c>
      <c r="E163" s="113">
        <f t="shared" si="53"/>
        <v>5788</v>
      </c>
      <c r="F163" s="118">
        <f t="shared" si="53"/>
        <v>0</v>
      </c>
      <c r="G163" s="113">
        <f t="shared" si="53"/>
        <v>6571</v>
      </c>
      <c r="H163" s="118">
        <f t="shared" si="53"/>
        <v>0</v>
      </c>
      <c r="I163" s="113">
        <f t="shared" si="53"/>
        <v>6571</v>
      </c>
      <c r="J163" s="118">
        <f t="shared" si="53"/>
        <v>0</v>
      </c>
      <c r="K163" s="113">
        <f t="shared" si="53"/>
        <v>8056</v>
      </c>
      <c r="L163" s="113">
        <f t="shared" si="53"/>
        <v>8056</v>
      </c>
    </row>
    <row r="164" spans="1:32" ht="2.25" customHeight="1">
      <c r="A164" s="61"/>
      <c r="B164" s="110"/>
      <c r="C164" s="31"/>
      <c r="D164" s="107"/>
      <c r="E164" s="107"/>
      <c r="F164" s="107"/>
      <c r="G164" s="107"/>
      <c r="H164" s="107"/>
      <c r="I164" s="107"/>
      <c r="J164" s="107"/>
      <c r="K164" s="107"/>
      <c r="L164" s="107"/>
    </row>
    <row r="165" spans="1:32">
      <c r="A165" s="61"/>
      <c r="B165" s="110">
        <v>63</v>
      </c>
      <c r="C165" s="31" t="s">
        <v>108</v>
      </c>
      <c r="D165" s="75"/>
      <c r="E165" s="75"/>
      <c r="F165" s="75"/>
      <c r="G165" s="75"/>
      <c r="H165" s="75"/>
      <c r="I165" s="75"/>
      <c r="J165" s="75"/>
      <c r="K165" s="75"/>
      <c r="L165" s="75"/>
    </row>
    <row r="166" spans="1:32">
      <c r="A166" s="61"/>
      <c r="B166" s="194" t="s">
        <v>113</v>
      </c>
      <c r="C166" s="31" t="s">
        <v>17</v>
      </c>
      <c r="D166" s="115">
        <v>0</v>
      </c>
      <c r="E166" s="107">
        <v>2666</v>
      </c>
      <c r="F166" s="115">
        <v>0</v>
      </c>
      <c r="G166" s="107">
        <v>2980</v>
      </c>
      <c r="H166" s="115">
        <v>0</v>
      </c>
      <c r="I166" s="107">
        <v>2980</v>
      </c>
      <c r="J166" s="115">
        <v>0</v>
      </c>
      <c r="K166" s="107">
        <v>3541</v>
      </c>
      <c r="L166" s="107">
        <f>SUM(J166:K166)</f>
        <v>3541</v>
      </c>
      <c r="M166" s="180" t="s">
        <v>133</v>
      </c>
      <c r="N166" s="181" t="s">
        <v>134</v>
      </c>
      <c r="O166" s="181" t="s">
        <v>17</v>
      </c>
      <c r="P166" s="181">
        <v>100</v>
      </c>
      <c r="Q166" s="181">
        <v>1111001001</v>
      </c>
      <c r="R166" s="181"/>
      <c r="S166" s="181"/>
      <c r="T166" s="181"/>
      <c r="U166" s="181"/>
      <c r="V166" s="181"/>
      <c r="W166" s="200"/>
      <c r="X166" s="200"/>
      <c r="Y166" s="200"/>
      <c r="Z166" s="200"/>
      <c r="AA166" s="200"/>
      <c r="AB166" s="200"/>
    </row>
    <row r="167" spans="1:32">
      <c r="B167" s="195" t="s">
        <v>114</v>
      </c>
      <c r="C167" s="30" t="s">
        <v>19</v>
      </c>
      <c r="D167" s="115">
        <v>0</v>
      </c>
      <c r="E167" s="107">
        <v>53</v>
      </c>
      <c r="F167" s="115">
        <v>0</v>
      </c>
      <c r="G167" s="107">
        <v>40</v>
      </c>
      <c r="H167" s="115">
        <v>0</v>
      </c>
      <c r="I167" s="107">
        <v>40</v>
      </c>
      <c r="J167" s="115">
        <v>0</v>
      </c>
      <c r="K167" s="107">
        <v>40</v>
      </c>
      <c r="L167" s="107">
        <f>SUM(J167:K167)</f>
        <v>40</v>
      </c>
      <c r="M167" s="180" t="s">
        <v>133</v>
      </c>
      <c r="N167" s="181" t="s">
        <v>134</v>
      </c>
      <c r="O167" s="181" t="s">
        <v>135</v>
      </c>
      <c r="P167" s="181">
        <v>100</v>
      </c>
      <c r="Q167" s="181">
        <v>1111001003</v>
      </c>
      <c r="R167" s="181"/>
      <c r="S167" s="181"/>
      <c r="T167" s="181"/>
      <c r="U167" s="181"/>
      <c r="V167" s="181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</row>
    <row r="168" spans="1:32">
      <c r="B168" s="195" t="s">
        <v>115</v>
      </c>
      <c r="C168" s="30" t="s">
        <v>21</v>
      </c>
      <c r="D168" s="115">
        <v>0</v>
      </c>
      <c r="E168" s="107">
        <v>260</v>
      </c>
      <c r="F168" s="115">
        <v>0</v>
      </c>
      <c r="G168" s="107">
        <v>197</v>
      </c>
      <c r="H168" s="115">
        <v>0</v>
      </c>
      <c r="I168" s="107">
        <v>197</v>
      </c>
      <c r="J168" s="115">
        <v>0</v>
      </c>
      <c r="K168" s="107">
        <v>197</v>
      </c>
      <c r="L168" s="107">
        <f>SUM(J168:K168)</f>
        <v>197</v>
      </c>
      <c r="M168" s="180" t="s">
        <v>133</v>
      </c>
      <c r="N168" s="181" t="s">
        <v>134</v>
      </c>
      <c r="O168" s="181" t="s">
        <v>135</v>
      </c>
      <c r="P168" s="181">
        <v>100</v>
      </c>
      <c r="Q168" s="181">
        <v>1111001003</v>
      </c>
      <c r="R168" s="181"/>
      <c r="S168" s="181"/>
      <c r="T168" s="181"/>
      <c r="U168" s="181"/>
      <c r="V168" s="181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</row>
    <row r="169" spans="1:32">
      <c r="B169" s="195" t="s">
        <v>139</v>
      </c>
      <c r="C169" s="30" t="s">
        <v>140</v>
      </c>
      <c r="D169" s="115">
        <v>0</v>
      </c>
      <c r="E169" s="107">
        <v>351</v>
      </c>
      <c r="F169" s="115">
        <v>0</v>
      </c>
      <c r="G169" s="107">
        <v>350</v>
      </c>
      <c r="H169" s="115">
        <v>0</v>
      </c>
      <c r="I169" s="107">
        <v>350</v>
      </c>
      <c r="J169" s="115">
        <v>0</v>
      </c>
      <c r="K169" s="107">
        <v>350</v>
      </c>
      <c r="L169" s="107">
        <f>SUM(J169:K169)</f>
        <v>350</v>
      </c>
      <c r="M169" s="180" t="s">
        <v>133</v>
      </c>
      <c r="N169" s="181" t="s">
        <v>134</v>
      </c>
      <c r="O169" s="181" t="s">
        <v>135</v>
      </c>
      <c r="P169" s="181">
        <v>100</v>
      </c>
      <c r="Q169" s="181">
        <v>1111001003</v>
      </c>
      <c r="R169" s="181"/>
      <c r="S169" s="181"/>
      <c r="T169" s="181"/>
      <c r="U169" s="181"/>
      <c r="V169" s="181"/>
      <c r="W169" s="200"/>
      <c r="X169" s="200"/>
      <c r="Y169" s="200"/>
      <c r="Z169" s="200"/>
      <c r="AA169" s="200"/>
      <c r="AB169" s="200"/>
      <c r="AC169" s="200"/>
      <c r="AD169" s="200"/>
      <c r="AE169" s="200"/>
    </row>
    <row r="170" spans="1:32">
      <c r="B170" s="195" t="s">
        <v>116</v>
      </c>
      <c r="C170" s="30" t="s">
        <v>151</v>
      </c>
      <c r="D170" s="115">
        <v>0</v>
      </c>
      <c r="E170" s="115">
        <v>0</v>
      </c>
      <c r="F170" s="115">
        <v>0</v>
      </c>
      <c r="G170" s="107">
        <v>100</v>
      </c>
      <c r="H170" s="115">
        <v>0</v>
      </c>
      <c r="I170" s="107">
        <v>100</v>
      </c>
      <c r="J170" s="115">
        <v>0</v>
      </c>
      <c r="K170" s="107">
        <v>100</v>
      </c>
      <c r="L170" s="107">
        <f>SUM(J170:K170)</f>
        <v>100</v>
      </c>
      <c r="M170" s="180" t="s">
        <v>133</v>
      </c>
      <c r="N170" s="181" t="s">
        <v>134</v>
      </c>
      <c r="O170" s="181" t="s">
        <v>135</v>
      </c>
      <c r="P170" s="181">
        <v>100</v>
      </c>
      <c r="Q170" s="181">
        <v>1111001003</v>
      </c>
      <c r="R170" s="181"/>
      <c r="S170" s="181"/>
      <c r="T170" s="181"/>
      <c r="U170" s="181"/>
      <c r="V170" s="181"/>
      <c r="W170" s="200"/>
      <c r="X170" s="200"/>
      <c r="Y170" s="200"/>
      <c r="Z170" s="200"/>
      <c r="AA170" s="200"/>
      <c r="AB170" s="200"/>
      <c r="AC170" s="200"/>
      <c r="AD170" s="200"/>
      <c r="AE170" s="200"/>
    </row>
    <row r="171" spans="1:32">
      <c r="A171" s="62" t="s">
        <v>11</v>
      </c>
      <c r="B171" s="32">
        <v>63</v>
      </c>
      <c r="C171" s="31" t="s">
        <v>108</v>
      </c>
      <c r="D171" s="119">
        <f t="shared" ref="D171:L171" si="54">SUM(D166:D170)</f>
        <v>0</v>
      </c>
      <c r="E171" s="120">
        <f t="shared" si="54"/>
        <v>3330</v>
      </c>
      <c r="F171" s="119">
        <f t="shared" si="54"/>
        <v>0</v>
      </c>
      <c r="G171" s="120">
        <f t="shared" si="54"/>
        <v>3667</v>
      </c>
      <c r="H171" s="119">
        <f t="shared" si="54"/>
        <v>0</v>
      </c>
      <c r="I171" s="120">
        <f t="shared" si="54"/>
        <v>3667</v>
      </c>
      <c r="J171" s="119">
        <f t="shared" si="54"/>
        <v>0</v>
      </c>
      <c r="K171" s="120">
        <f t="shared" ref="K171" si="55">SUM(K166:K170)</f>
        <v>4228</v>
      </c>
      <c r="L171" s="120">
        <f t="shared" si="54"/>
        <v>4228</v>
      </c>
    </row>
    <row r="172" spans="1:32">
      <c r="A172" s="62" t="s">
        <v>11</v>
      </c>
      <c r="B172" s="46">
        <v>0.106</v>
      </c>
      <c r="C172" s="33" t="s">
        <v>54</v>
      </c>
      <c r="D172" s="120">
        <f t="shared" ref="D172:L172" si="56">D156+D163+D171+D151</f>
        <v>789</v>
      </c>
      <c r="E172" s="120">
        <f t="shared" si="56"/>
        <v>9118</v>
      </c>
      <c r="F172" s="120">
        <f t="shared" si="56"/>
        <v>1154</v>
      </c>
      <c r="G172" s="120">
        <f t="shared" si="56"/>
        <v>10238</v>
      </c>
      <c r="H172" s="120">
        <f t="shared" si="56"/>
        <v>1154</v>
      </c>
      <c r="I172" s="120">
        <f t="shared" si="56"/>
        <v>10238</v>
      </c>
      <c r="J172" s="120">
        <f t="shared" si="56"/>
        <v>400</v>
      </c>
      <c r="K172" s="120">
        <f t="shared" si="56"/>
        <v>12284</v>
      </c>
      <c r="L172" s="120">
        <f t="shared" si="56"/>
        <v>12684</v>
      </c>
    </row>
    <row r="173" spans="1:32">
      <c r="A173" s="62" t="s">
        <v>11</v>
      </c>
      <c r="B173" s="47">
        <v>3475</v>
      </c>
      <c r="C173" s="33" t="s">
        <v>2</v>
      </c>
      <c r="D173" s="120">
        <f t="shared" ref="D173:L173" si="57">D172</f>
        <v>789</v>
      </c>
      <c r="E173" s="120">
        <f t="shared" si="57"/>
        <v>9118</v>
      </c>
      <c r="F173" s="120">
        <f t="shared" si="57"/>
        <v>1154</v>
      </c>
      <c r="G173" s="120">
        <f t="shared" si="57"/>
        <v>10238</v>
      </c>
      <c r="H173" s="120">
        <f t="shared" si="57"/>
        <v>1154</v>
      </c>
      <c r="I173" s="120">
        <f t="shared" si="57"/>
        <v>10238</v>
      </c>
      <c r="J173" s="120">
        <f t="shared" si="57"/>
        <v>400</v>
      </c>
      <c r="K173" s="120">
        <f t="shared" ref="K173" si="58">K172</f>
        <v>12284</v>
      </c>
      <c r="L173" s="120">
        <f t="shared" si="57"/>
        <v>12684</v>
      </c>
    </row>
    <row r="174" spans="1:32">
      <c r="A174" s="70" t="s">
        <v>11</v>
      </c>
      <c r="B174" s="36"/>
      <c r="C174" s="37" t="s">
        <v>12</v>
      </c>
      <c r="D174" s="120">
        <f t="shared" ref="D174:L174" si="59">D144+D108+D173+D34</f>
        <v>65621</v>
      </c>
      <c r="E174" s="120">
        <f t="shared" si="59"/>
        <v>213264</v>
      </c>
      <c r="F174" s="120">
        <f t="shared" si="59"/>
        <v>82482</v>
      </c>
      <c r="G174" s="120">
        <f t="shared" si="59"/>
        <v>224977</v>
      </c>
      <c r="H174" s="120">
        <f t="shared" si="59"/>
        <v>88483</v>
      </c>
      <c r="I174" s="120">
        <f t="shared" si="59"/>
        <v>224977</v>
      </c>
      <c r="J174" s="120">
        <f t="shared" si="59"/>
        <v>37352</v>
      </c>
      <c r="K174" s="120">
        <f t="shared" si="59"/>
        <v>225967</v>
      </c>
      <c r="L174" s="120">
        <f t="shared" si="59"/>
        <v>263319</v>
      </c>
    </row>
    <row r="175" spans="1:32" ht="8.1" customHeight="1">
      <c r="A175" s="61"/>
      <c r="B175" s="1"/>
      <c r="C175" s="52"/>
      <c r="D175" s="77"/>
      <c r="E175" s="77"/>
      <c r="F175" s="77"/>
      <c r="G175" s="77"/>
      <c r="H175" s="77"/>
      <c r="I175" s="77"/>
      <c r="J175" s="77"/>
      <c r="K175" s="77"/>
      <c r="L175" s="77"/>
    </row>
    <row r="176" spans="1:32">
      <c r="C176" s="27" t="s">
        <v>56</v>
      </c>
      <c r="D176" s="76"/>
      <c r="E176" s="76"/>
      <c r="F176" s="77"/>
      <c r="G176" s="77"/>
      <c r="H176" s="77"/>
      <c r="I176" s="77"/>
      <c r="J176" s="77"/>
      <c r="K176" s="77"/>
      <c r="L176" s="77"/>
    </row>
    <row r="177" spans="1:24" s="7" customFormat="1" ht="25.5">
      <c r="A177" s="62" t="s">
        <v>13</v>
      </c>
      <c r="B177" s="48">
        <v>4408</v>
      </c>
      <c r="C177" s="58" t="s">
        <v>100</v>
      </c>
      <c r="D177" s="76"/>
      <c r="E177" s="76"/>
      <c r="F177" s="76"/>
      <c r="G177" s="76"/>
      <c r="H177" s="76"/>
      <c r="I177" s="76"/>
      <c r="J177" s="76"/>
      <c r="K177" s="76"/>
      <c r="L177" s="76"/>
      <c r="M177" s="171"/>
    </row>
    <row r="178" spans="1:24" s="7" customFormat="1">
      <c r="A178" s="130"/>
      <c r="B178" s="161">
        <v>1</v>
      </c>
      <c r="C178" s="35" t="s">
        <v>57</v>
      </c>
      <c r="D178" s="144"/>
      <c r="E178" s="144"/>
      <c r="F178" s="144"/>
      <c r="G178" s="144"/>
      <c r="H178" s="144"/>
      <c r="I178" s="144"/>
      <c r="J178" s="144"/>
      <c r="K178" s="144"/>
      <c r="L178" s="144"/>
      <c r="M178" s="171"/>
    </row>
    <row r="179" spans="1:24" s="7" customFormat="1">
      <c r="A179" s="130"/>
      <c r="B179" s="162">
        <v>1.101</v>
      </c>
      <c r="C179" s="27" t="s">
        <v>49</v>
      </c>
      <c r="D179" s="143"/>
      <c r="E179" s="143"/>
      <c r="F179" s="144"/>
      <c r="G179" s="144"/>
      <c r="H179" s="144"/>
      <c r="I179" s="144"/>
      <c r="J179" s="144"/>
      <c r="K179" s="144"/>
      <c r="L179" s="144"/>
      <c r="M179" s="171"/>
    </row>
    <row r="180" spans="1:24" s="7" customFormat="1">
      <c r="A180" s="63"/>
      <c r="B180" s="10">
        <v>1</v>
      </c>
      <c r="C180" s="166" t="s">
        <v>169</v>
      </c>
      <c r="D180" s="107"/>
      <c r="E180" s="115"/>
      <c r="F180" s="107"/>
      <c r="G180" s="115"/>
      <c r="H180" s="107"/>
      <c r="I180" s="115"/>
      <c r="J180" s="107"/>
      <c r="K180" s="115"/>
      <c r="L180" s="107"/>
      <c r="M180" s="171"/>
    </row>
    <row r="181" spans="1:24" s="7" customFormat="1" ht="25.5">
      <c r="A181" s="63"/>
      <c r="B181" s="131">
        <v>71</v>
      </c>
      <c r="C181" s="35" t="s">
        <v>142</v>
      </c>
      <c r="D181" s="107"/>
      <c r="E181" s="115"/>
      <c r="F181" s="107"/>
      <c r="G181" s="115"/>
      <c r="H181" s="107"/>
      <c r="I181" s="115"/>
      <c r="J181" s="107"/>
      <c r="K181" s="115"/>
      <c r="L181" s="107"/>
      <c r="M181" s="171"/>
    </row>
    <row r="182" spans="1:24" s="7" customFormat="1">
      <c r="A182" s="63"/>
      <c r="B182" s="196" t="s">
        <v>173</v>
      </c>
      <c r="C182" s="35" t="s">
        <v>141</v>
      </c>
      <c r="D182" s="115">
        <v>0</v>
      </c>
      <c r="E182" s="115">
        <v>0</v>
      </c>
      <c r="F182" s="107">
        <v>5500</v>
      </c>
      <c r="G182" s="115">
        <v>0</v>
      </c>
      <c r="H182" s="107">
        <v>5500</v>
      </c>
      <c r="I182" s="115">
        <v>0</v>
      </c>
      <c r="J182" s="107">
        <v>1181</v>
      </c>
      <c r="K182" s="115">
        <v>0</v>
      </c>
      <c r="L182" s="107">
        <f>SUM(J182:K182)</f>
        <v>1181</v>
      </c>
      <c r="M182" s="180" t="s">
        <v>136</v>
      </c>
      <c r="N182" s="181" t="s">
        <v>174</v>
      </c>
      <c r="O182" s="185" t="s">
        <v>142</v>
      </c>
      <c r="P182" s="181">
        <v>100</v>
      </c>
      <c r="Q182" s="181">
        <v>1130062023</v>
      </c>
      <c r="X182" s="156"/>
    </row>
    <row r="183" spans="1:24" s="7" customFormat="1">
      <c r="A183" s="63" t="s">
        <v>11</v>
      </c>
      <c r="B183" s="10">
        <v>1</v>
      </c>
      <c r="C183" s="166" t="s">
        <v>169</v>
      </c>
      <c r="D183" s="119">
        <f t="shared" ref="D183:L183" si="60">D182</f>
        <v>0</v>
      </c>
      <c r="E183" s="119">
        <f t="shared" si="60"/>
        <v>0</v>
      </c>
      <c r="F183" s="120">
        <f t="shared" si="60"/>
        <v>5500</v>
      </c>
      <c r="G183" s="119">
        <f t="shared" si="60"/>
        <v>0</v>
      </c>
      <c r="H183" s="120">
        <f t="shared" si="60"/>
        <v>5500</v>
      </c>
      <c r="I183" s="119">
        <f t="shared" si="60"/>
        <v>0</v>
      </c>
      <c r="J183" s="120">
        <f t="shared" si="60"/>
        <v>1181</v>
      </c>
      <c r="K183" s="119">
        <f t="shared" ref="K183" si="61">K182</f>
        <v>0</v>
      </c>
      <c r="L183" s="120">
        <f t="shared" si="60"/>
        <v>1181</v>
      </c>
      <c r="M183" s="171"/>
    </row>
    <row r="184" spans="1:24" s="7" customFormat="1" ht="8.1" customHeight="1">
      <c r="A184" s="130"/>
      <c r="B184" s="162"/>
      <c r="C184" s="27"/>
      <c r="D184" s="143"/>
      <c r="E184" s="143"/>
      <c r="F184" s="144"/>
      <c r="G184" s="144"/>
      <c r="H184" s="144"/>
      <c r="I184" s="144"/>
      <c r="J184" s="144"/>
      <c r="K184" s="144"/>
      <c r="L184" s="144"/>
      <c r="M184" s="171"/>
    </row>
    <row r="185" spans="1:24" s="7" customFormat="1">
      <c r="A185" s="130"/>
      <c r="B185" s="131">
        <v>60</v>
      </c>
      <c r="C185" s="35" t="s">
        <v>58</v>
      </c>
      <c r="D185" s="143"/>
      <c r="E185" s="143"/>
      <c r="F185" s="144"/>
      <c r="G185" s="144"/>
      <c r="H185" s="144"/>
      <c r="I185" s="144"/>
      <c r="J185" s="144"/>
      <c r="K185" s="144"/>
      <c r="L185" s="144"/>
      <c r="M185" s="171"/>
    </row>
    <row r="186" spans="1:24" s="7" customFormat="1">
      <c r="A186" s="130"/>
      <c r="B186" s="196" t="s">
        <v>59</v>
      </c>
      <c r="C186" s="35" t="s">
        <v>60</v>
      </c>
      <c r="D186" s="108">
        <v>790</v>
      </c>
      <c r="E186" s="115">
        <v>0</v>
      </c>
      <c r="F186" s="108">
        <v>2500</v>
      </c>
      <c r="G186" s="115">
        <v>0</v>
      </c>
      <c r="H186" s="108">
        <v>2500</v>
      </c>
      <c r="I186" s="115">
        <v>0</v>
      </c>
      <c r="J186" s="116">
        <v>0</v>
      </c>
      <c r="K186" s="115">
        <v>0</v>
      </c>
      <c r="L186" s="115">
        <f>SUM(J186:K186)</f>
        <v>0</v>
      </c>
      <c r="M186" s="171" t="s">
        <v>133</v>
      </c>
      <c r="N186" s="7" t="s">
        <v>158</v>
      </c>
      <c r="O186" s="7" t="s">
        <v>166</v>
      </c>
      <c r="P186" s="7">
        <v>100</v>
      </c>
      <c r="Q186" s="2">
        <v>1111002026</v>
      </c>
      <c r="R186" s="2"/>
      <c r="S186" s="2"/>
      <c r="T186" s="2"/>
      <c r="U186" s="2"/>
      <c r="V186" s="152"/>
    </row>
    <row r="187" spans="1:24" s="7" customFormat="1">
      <c r="A187" s="130" t="s">
        <v>11</v>
      </c>
      <c r="B187" s="131">
        <v>60</v>
      </c>
      <c r="C187" s="35" t="s">
        <v>58</v>
      </c>
      <c r="D187" s="120">
        <f t="shared" ref="D187:L187" si="62">SUM(D186:D186)</f>
        <v>790</v>
      </c>
      <c r="E187" s="119">
        <f t="shared" si="62"/>
        <v>0</v>
      </c>
      <c r="F187" s="120">
        <f t="shared" si="62"/>
        <v>2500</v>
      </c>
      <c r="G187" s="119">
        <f t="shared" si="62"/>
        <v>0</v>
      </c>
      <c r="H187" s="120">
        <f t="shared" si="62"/>
        <v>2500</v>
      </c>
      <c r="I187" s="119">
        <f t="shared" si="62"/>
        <v>0</v>
      </c>
      <c r="J187" s="119">
        <f t="shared" si="62"/>
        <v>0</v>
      </c>
      <c r="K187" s="119">
        <f t="shared" si="62"/>
        <v>0</v>
      </c>
      <c r="L187" s="119">
        <f t="shared" si="62"/>
        <v>0</v>
      </c>
      <c r="M187" s="171"/>
    </row>
    <row r="188" spans="1:24" s="7" customFormat="1">
      <c r="A188" s="130" t="s">
        <v>11</v>
      </c>
      <c r="B188" s="162">
        <v>1.101</v>
      </c>
      <c r="C188" s="27" t="s">
        <v>49</v>
      </c>
      <c r="D188" s="113">
        <f t="shared" ref="D188:L188" si="63">D187+D183</f>
        <v>790</v>
      </c>
      <c r="E188" s="118">
        <f t="shared" si="63"/>
        <v>0</v>
      </c>
      <c r="F188" s="113">
        <f t="shared" si="63"/>
        <v>8000</v>
      </c>
      <c r="G188" s="118">
        <f t="shared" si="63"/>
        <v>0</v>
      </c>
      <c r="H188" s="113">
        <f t="shared" si="63"/>
        <v>8000</v>
      </c>
      <c r="I188" s="118">
        <f t="shared" si="63"/>
        <v>0</v>
      </c>
      <c r="J188" s="113">
        <f t="shared" si="63"/>
        <v>1181</v>
      </c>
      <c r="K188" s="118">
        <f t="shared" si="63"/>
        <v>0</v>
      </c>
      <c r="L188" s="113">
        <f t="shared" si="63"/>
        <v>1181</v>
      </c>
      <c r="M188" s="171"/>
    </row>
    <row r="189" spans="1:24" s="7" customFormat="1">
      <c r="A189" s="130" t="s">
        <v>11</v>
      </c>
      <c r="B189" s="161">
        <v>1</v>
      </c>
      <c r="C189" s="35" t="s">
        <v>57</v>
      </c>
      <c r="D189" s="120">
        <f t="shared" ref="D189:L189" si="64">D188</f>
        <v>790</v>
      </c>
      <c r="E189" s="119">
        <f t="shared" si="64"/>
        <v>0</v>
      </c>
      <c r="F189" s="120">
        <f t="shared" si="64"/>
        <v>8000</v>
      </c>
      <c r="G189" s="119">
        <f t="shared" si="64"/>
        <v>0</v>
      </c>
      <c r="H189" s="120">
        <f t="shared" si="64"/>
        <v>8000</v>
      </c>
      <c r="I189" s="119">
        <f t="shared" si="64"/>
        <v>0</v>
      </c>
      <c r="J189" s="120">
        <f t="shared" si="64"/>
        <v>1181</v>
      </c>
      <c r="K189" s="119">
        <f t="shared" ref="K189" si="65">K188</f>
        <v>0</v>
      </c>
      <c r="L189" s="120">
        <f t="shared" si="64"/>
        <v>1181</v>
      </c>
      <c r="M189" s="171"/>
    </row>
    <row r="190" spans="1:24" s="7" customFormat="1" ht="8.1" customHeight="1">
      <c r="A190" s="130"/>
      <c r="B190" s="161"/>
      <c r="C190" s="35"/>
      <c r="D190" s="107"/>
      <c r="E190" s="115"/>
      <c r="F190" s="107"/>
      <c r="G190" s="115"/>
      <c r="H190" s="107"/>
      <c r="I190" s="115"/>
      <c r="J190" s="107"/>
      <c r="K190" s="115"/>
      <c r="L190" s="107"/>
      <c r="M190" s="171"/>
    </row>
    <row r="191" spans="1:24" s="7" customFormat="1">
      <c r="A191" s="63"/>
      <c r="B191" s="49">
        <v>2</v>
      </c>
      <c r="C191" s="34" t="s">
        <v>144</v>
      </c>
      <c r="D191" s="107"/>
      <c r="E191" s="115"/>
      <c r="F191" s="107"/>
      <c r="G191" s="115"/>
      <c r="H191" s="107"/>
      <c r="I191" s="115"/>
      <c r="J191" s="107"/>
      <c r="K191" s="115"/>
      <c r="L191" s="107"/>
      <c r="M191" s="171"/>
    </row>
    <row r="192" spans="1:24" s="7" customFormat="1" ht="14.1" customHeight="1">
      <c r="A192" s="63"/>
      <c r="B192" s="50">
        <v>2.101</v>
      </c>
      <c r="C192" s="58" t="s">
        <v>96</v>
      </c>
      <c r="D192" s="107"/>
      <c r="E192" s="115"/>
      <c r="F192" s="107"/>
      <c r="G192" s="115"/>
      <c r="H192" s="107"/>
      <c r="I192" s="115"/>
      <c r="J192" s="107"/>
      <c r="K192" s="115"/>
      <c r="L192" s="107"/>
      <c r="M192" s="171"/>
    </row>
    <row r="193" spans="1:24" s="7" customFormat="1" ht="14.1" customHeight="1">
      <c r="A193" s="130"/>
      <c r="B193" s="131">
        <v>60</v>
      </c>
      <c r="C193" s="35" t="s">
        <v>58</v>
      </c>
      <c r="D193" s="107"/>
      <c r="E193" s="115"/>
      <c r="F193" s="107"/>
      <c r="G193" s="115"/>
      <c r="H193" s="107"/>
      <c r="I193" s="115"/>
      <c r="J193" s="107"/>
      <c r="K193" s="115"/>
      <c r="L193" s="107"/>
      <c r="M193" s="171"/>
    </row>
    <row r="194" spans="1:24" s="7" customFormat="1" ht="38.25">
      <c r="A194" s="130"/>
      <c r="B194" s="131">
        <v>72</v>
      </c>
      <c r="C194" s="35" t="s">
        <v>153</v>
      </c>
      <c r="D194" s="107"/>
      <c r="E194" s="115"/>
      <c r="F194" s="107"/>
      <c r="G194" s="115"/>
      <c r="H194" s="107"/>
      <c r="I194" s="115"/>
      <c r="J194" s="107"/>
      <c r="K194" s="115"/>
      <c r="L194" s="107"/>
      <c r="M194" s="171"/>
    </row>
    <row r="195" spans="1:24" s="7" customFormat="1" ht="14.1" customHeight="1">
      <c r="A195" s="129"/>
      <c r="B195" s="198" t="s">
        <v>145</v>
      </c>
      <c r="C195" s="136" t="s">
        <v>141</v>
      </c>
      <c r="D195" s="113">
        <v>4678</v>
      </c>
      <c r="E195" s="118">
        <v>0</v>
      </c>
      <c r="F195" s="113">
        <v>21733</v>
      </c>
      <c r="G195" s="118">
        <v>0</v>
      </c>
      <c r="H195" s="113">
        <v>50993</v>
      </c>
      <c r="I195" s="118">
        <v>0</v>
      </c>
      <c r="J195" s="113">
        <v>19066</v>
      </c>
      <c r="K195" s="118">
        <v>0</v>
      </c>
      <c r="L195" s="113">
        <f>SUM(J195:K195)</f>
        <v>19066</v>
      </c>
      <c r="M195" s="186" t="s">
        <v>137</v>
      </c>
      <c r="N195" s="187" t="s">
        <v>154</v>
      </c>
      <c r="O195" s="187" t="s">
        <v>155</v>
      </c>
      <c r="P195" s="187">
        <v>100</v>
      </c>
      <c r="Q195" s="187">
        <v>1112044021</v>
      </c>
    </row>
    <row r="196" spans="1:24" s="7" customFormat="1" ht="14.1" customHeight="1">
      <c r="A196" s="130" t="s">
        <v>11</v>
      </c>
      <c r="B196" s="131">
        <v>60</v>
      </c>
      <c r="C196" s="35" t="s">
        <v>58</v>
      </c>
      <c r="D196" s="113">
        <f t="shared" ref="D196:L198" si="66">D195</f>
        <v>4678</v>
      </c>
      <c r="E196" s="118">
        <f t="shared" si="66"/>
        <v>0</v>
      </c>
      <c r="F196" s="113">
        <f t="shared" si="66"/>
        <v>21733</v>
      </c>
      <c r="G196" s="118">
        <f t="shared" si="66"/>
        <v>0</v>
      </c>
      <c r="H196" s="113">
        <f t="shared" si="66"/>
        <v>50993</v>
      </c>
      <c r="I196" s="118">
        <f t="shared" si="66"/>
        <v>0</v>
      </c>
      <c r="J196" s="113">
        <f t="shared" si="66"/>
        <v>19066</v>
      </c>
      <c r="K196" s="118">
        <f t="shared" ref="K196" si="67">K195</f>
        <v>0</v>
      </c>
      <c r="L196" s="113">
        <f t="shared" si="66"/>
        <v>19066</v>
      </c>
      <c r="M196" s="171"/>
    </row>
    <row r="197" spans="1:24" s="7" customFormat="1" ht="14.1" customHeight="1">
      <c r="A197" s="63" t="s">
        <v>11</v>
      </c>
      <c r="B197" s="50">
        <v>2.101</v>
      </c>
      <c r="C197" s="58" t="s">
        <v>96</v>
      </c>
      <c r="D197" s="120">
        <f t="shared" si="66"/>
        <v>4678</v>
      </c>
      <c r="E197" s="119">
        <f t="shared" si="66"/>
        <v>0</v>
      </c>
      <c r="F197" s="120">
        <f t="shared" si="66"/>
        <v>21733</v>
      </c>
      <c r="G197" s="119">
        <f t="shared" si="66"/>
        <v>0</v>
      </c>
      <c r="H197" s="120">
        <f t="shared" si="66"/>
        <v>50993</v>
      </c>
      <c r="I197" s="119">
        <f t="shared" si="66"/>
        <v>0</v>
      </c>
      <c r="J197" s="120">
        <f t="shared" si="66"/>
        <v>19066</v>
      </c>
      <c r="K197" s="119">
        <f t="shared" ref="K197" si="68">K196</f>
        <v>0</v>
      </c>
      <c r="L197" s="120">
        <f t="shared" si="66"/>
        <v>19066</v>
      </c>
      <c r="M197" s="171"/>
    </row>
    <row r="198" spans="1:24" s="7" customFormat="1" ht="14.1" customHeight="1">
      <c r="A198" s="63" t="s">
        <v>11</v>
      </c>
      <c r="B198" s="49">
        <v>2</v>
      </c>
      <c r="C198" s="34" t="s">
        <v>144</v>
      </c>
      <c r="D198" s="113">
        <f t="shared" si="66"/>
        <v>4678</v>
      </c>
      <c r="E198" s="118">
        <f t="shared" si="66"/>
        <v>0</v>
      </c>
      <c r="F198" s="113">
        <f t="shared" si="66"/>
        <v>21733</v>
      </c>
      <c r="G198" s="118">
        <f t="shared" si="66"/>
        <v>0</v>
      </c>
      <c r="H198" s="113">
        <f t="shared" si="66"/>
        <v>50993</v>
      </c>
      <c r="I198" s="118">
        <f t="shared" si="66"/>
        <v>0</v>
      </c>
      <c r="J198" s="113">
        <f t="shared" si="66"/>
        <v>19066</v>
      </c>
      <c r="K198" s="118">
        <f t="shared" ref="K198" si="69">K197</f>
        <v>0</v>
      </c>
      <c r="L198" s="113">
        <f t="shared" si="66"/>
        <v>19066</v>
      </c>
      <c r="M198" s="171"/>
    </row>
    <row r="199" spans="1:24" s="7" customFormat="1" ht="27" customHeight="1">
      <c r="A199" s="63" t="s">
        <v>11</v>
      </c>
      <c r="B199" s="48">
        <v>4408</v>
      </c>
      <c r="C199" s="58" t="s">
        <v>100</v>
      </c>
      <c r="D199" s="113">
        <f t="shared" ref="D199:L199" si="70">D189+D198</f>
        <v>5468</v>
      </c>
      <c r="E199" s="118">
        <f t="shared" si="70"/>
        <v>0</v>
      </c>
      <c r="F199" s="113">
        <f t="shared" si="70"/>
        <v>29733</v>
      </c>
      <c r="G199" s="118">
        <f t="shared" si="70"/>
        <v>0</v>
      </c>
      <c r="H199" s="113">
        <f t="shared" si="70"/>
        <v>58993</v>
      </c>
      <c r="I199" s="118">
        <f t="shared" si="70"/>
        <v>0</v>
      </c>
      <c r="J199" s="113">
        <f t="shared" si="70"/>
        <v>20247</v>
      </c>
      <c r="K199" s="118">
        <f t="shared" ref="K199" si="71">K189+K198</f>
        <v>0</v>
      </c>
      <c r="L199" s="113">
        <f t="shared" si="70"/>
        <v>20247</v>
      </c>
      <c r="M199" s="171"/>
    </row>
    <row r="200" spans="1:24" s="7" customFormat="1">
      <c r="A200" s="63"/>
      <c r="B200" s="48"/>
      <c r="C200" s="58"/>
      <c r="D200" s="107"/>
      <c r="E200" s="115"/>
      <c r="F200" s="107"/>
      <c r="G200" s="115"/>
      <c r="H200" s="107"/>
      <c r="I200" s="115"/>
      <c r="J200" s="107"/>
      <c r="K200" s="115"/>
      <c r="L200" s="107"/>
      <c r="M200" s="171"/>
    </row>
    <row r="201" spans="1:24" s="7" customFormat="1" ht="25.5">
      <c r="A201" s="63"/>
      <c r="B201" s="48">
        <v>5475</v>
      </c>
      <c r="C201" s="58" t="s">
        <v>146</v>
      </c>
      <c r="D201" s="107"/>
      <c r="E201" s="115"/>
      <c r="F201" s="107"/>
      <c r="G201" s="115"/>
      <c r="H201" s="107"/>
      <c r="I201" s="115"/>
      <c r="J201" s="107"/>
      <c r="K201" s="115"/>
      <c r="L201" s="107"/>
      <c r="M201" s="171"/>
    </row>
    <row r="202" spans="1:24" s="7" customFormat="1" ht="14.1" customHeight="1">
      <c r="A202" s="63"/>
      <c r="B202" s="128">
        <v>0.10199999999999999</v>
      </c>
      <c r="C202" s="58" t="s">
        <v>1</v>
      </c>
      <c r="D202" s="107"/>
      <c r="E202" s="115"/>
      <c r="F202" s="107"/>
      <c r="G202" s="115"/>
      <c r="H202" s="107"/>
      <c r="I202" s="115"/>
      <c r="J202" s="107"/>
      <c r="K202" s="115"/>
      <c r="L202" s="107"/>
      <c r="M202" s="171"/>
    </row>
    <row r="203" spans="1:24" s="7" customFormat="1" ht="14.1" customHeight="1">
      <c r="A203" s="130"/>
      <c r="B203" s="45">
        <v>1</v>
      </c>
      <c r="C203" s="167" t="s">
        <v>169</v>
      </c>
      <c r="D203" s="115"/>
      <c r="E203" s="115"/>
      <c r="F203" s="115"/>
      <c r="G203" s="115"/>
      <c r="H203" s="115"/>
      <c r="I203" s="115"/>
      <c r="J203" s="107"/>
      <c r="K203" s="115"/>
      <c r="L203" s="107"/>
      <c r="M203" s="171"/>
      <c r="O203" s="2"/>
      <c r="Q203" s="152"/>
      <c r="R203" s="2"/>
      <c r="S203" s="2"/>
      <c r="T203" s="2"/>
      <c r="U203" s="2"/>
      <c r="V203" s="152"/>
    </row>
    <row r="204" spans="1:24" s="7" customFormat="1" ht="25.5">
      <c r="A204" s="63"/>
      <c r="B204" s="8">
        <v>71</v>
      </c>
      <c r="C204" s="35" t="s">
        <v>157</v>
      </c>
      <c r="D204" s="115"/>
      <c r="E204" s="115"/>
      <c r="F204" s="115"/>
      <c r="G204" s="115"/>
      <c r="H204" s="115"/>
      <c r="I204" s="115"/>
      <c r="J204" s="107"/>
      <c r="K204" s="115"/>
      <c r="L204" s="107"/>
      <c r="M204" s="171"/>
      <c r="O204" s="2"/>
      <c r="Q204" s="152"/>
      <c r="R204" s="2"/>
      <c r="S204" s="2"/>
      <c r="T204" s="2"/>
      <c r="U204" s="2"/>
      <c r="V204" s="152"/>
    </row>
    <row r="205" spans="1:24" s="7" customFormat="1" ht="14.1" customHeight="1">
      <c r="A205" s="63"/>
      <c r="B205" s="8" t="s">
        <v>173</v>
      </c>
      <c r="C205" s="35" t="s">
        <v>141</v>
      </c>
      <c r="D205" s="115">
        <v>0</v>
      </c>
      <c r="E205" s="115">
        <v>0</v>
      </c>
      <c r="F205" s="107">
        <v>2500</v>
      </c>
      <c r="G205" s="115">
        <v>0</v>
      </c>
      <c r="H205" s="107">
        <v>2500</v>
      </c>
      <c r="I205" s="115">
        <v>0</v>
      </c>
      <c r="J205" s="115">
        <v>0</v>
      </c>
      <c r="K205" s="115">
        <v>0</v>
      </c>
      <c r="L205" s="115">
        <f>SUM(J205:K205)</f>
        <v>0</v>
      </c>
      <c r="M205" s="180" t="s">
        <v>136</v>
      </c>
      <c r="N205" s="181" t="s">
        <v>174</v>
      </c>
      <c r="O205" s="181" t="s">
        <v>157</v>
      </c>
      <c r="P205" s="181">
        <v>100</v>
      </c>
      <c r="Q205" s="181">
        <v>1130062024</v>
      </c>
      <c r="R205" s="2"/>
      <c r="S205" s="2"/>
      <c r="T205" s="2"/>
      <c r="U205" s="2"/>
      <c r="V205" s="152"/>
      <c r="W205" s="159"/>
      <c r="X205" s="158"/>
    </row>
    <row r="206" spans="1:24" s="7" customFormat="1" ht="14.1" customHeight="1">
      <c r="A206" s="130" t="s">
        <v>11</v>
      </c>
      <c r="B206" s="10">
        <v>1</v>
      </c>
      <c r="C206" s="166" t="s">
        <v>169</v>
      </c>
      <c r="D206" s="119">
        <f t="shared" ref="D206:L206" si="72">D205</f>
        <v>0</v>
      </c>
      <c r="E206" s="119">
        <f t="shared" si="72"/>
        <v>0</v>
      </c>
      <c r="F206" s="120">
        <f t="shared" si="72"/>
        <v>2500</v>
      </c>
      <c r="G206" s="119">
        <f t="shared" si="72"/>
        <v>0</v>
      </c>
      <c r="H206" s="120">
        <f t="shared" si="72"/>
        <v>2500</v>
      </c>
      <c r="I206" s="119">
        <f t="shared" si="72"/>
        <v>0</v>
      </c>
      <c r="J206" s="119">
        <f t="shared" si="72"/>
        <v>0</v>
      </c>
      <c r="K206" s="119">
        <f t="shared" ref="K206" si="73">K205</f>
        <v>0</v>
      </c>
      <c r="L206" s="119">
        <f t="shared" si="72"/>
        <v>0</v>
      </c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</row>
    <row r="207" spans="1:24" s="7" customFormat="1">
      <c r="A207" s="63"/>
      <c r="B207" s="128"/>
      <c r="C207" s="58"/>
      <c r="D207" s="107"/>
      <c r="E207" s="115"/>
      <c r="F207" s="107"/>
      <c r="G207" s="115"/>
      <c r="H207" s="107"/>
      <c r="I207" s="115"/>
      <c r="J207" s="107"/>
      <c r="K207" s="115"/>
      <c r="L207" s="107"/>
      <c r="M207" s="171"/>
    </row>
    <row r="208" spans="1:24" s="7" customFormat="1" ht="14.1" customHeight="1">
      <c r="A208" s="130"/>
      <c r="B208" s="131">
        <v>60</v>
      </c>
      <c r="C208" s="35" t="s">
        <v>58</v>
      </c>
      <c r="D208" s="107"/>
      <c r="E208" s="115"/>
      <c r="F208" s="107"/>
      <c r="G208" s="115"/>
      <c r="H208" s="107"/>
      <c r="I208" s="115"/>
      <c r="J208" s="107"/>
      <c r="K208" s="115"/>
      <c r="L208" s="107"/>
      <c r="M208" s="171"/>
    </row>
    <row r="209" spans="1:31" s="7" customFormat="1">
      <c r="A209" s="130"/>
      <c r="B209" s="131">
        <v>73</v>
      </c>
      <c r="C209" s="35" t="s">
        <v>162</v>
      </c>
      <c r="D209" s="115"/>
      <c r="E209" s="115"/>
      <c r="F209" s="107"/>
      <c r="G209" s="115"/>
      <c r="H209" s="107"/>
      <c r="I209" s="115"/>
      <c r="J209" s="107"/>
      <c r="K209" s="115"/>
      <c r="L209" s="115"/>
      <c r="M209" s="169"/>
      <c r="N209" s="2"/>
      <c r="O209" s="2"/>
    </row>
    <row r="210" spans="1:31" s="7" customFormat="1">
      <c r="A210" s="130"/>
      <c r="B210" s="131" t="s">
        <v>163</v>
      </c>
      <c r="C210" s="35" t="s">
        <v>165</v>
      </c>
      <c r="D210" s="115">
        <v>0</v>
      </c>
      <c r="E210" s="115">
        <v>0</v>
      </c>
      <c r="F210" s="107">
        <v>4000</v>
      </c>
      <c r="G210" s="115">
        <v>0</v>
      </c>
      <c r="H210" s="107">
        <v>4000</v>
      </c>
      <c r="I210" s="115">
        <v>0</v>
      </c>
      <c r="J210" s="115">
        <v>0</v>
      </c>
      <c r="K210" s="115">
        <v>0</v>
      </c>
      <c r="L210" s="115">
        <f>SUM(J210:K210)</f>
        <v>0</v>
      </c>
      <c r="M210" s="171" t="s">
        <v>133</v>
      </c>
      <c r="N210" s="7" t="s">
        <v>158</v>
      </c>
      <c r="O210" s="2" t="s">
        <v>164</v>
      </c>
      <c r="P210" s="7">
        <v>100</v>
      </c>
      <c r="Q210" s="2">
        <v>1111002024</v>
      </c>
      <c r="R210" s="2"/>
      <c r="S210" s="2"/>
      <c r="T210" s="2"/>
      <c r="U210" s="2"/>
      <c r="V210" s="152"/>
    </row>
    <row r="211" spans="1:31" s="7" customFormat="1">
      <c r="A211" s="130" t="s">
        <v>11</v>
      </c>
      <c r="B211" s="131">
        <v>60</v>
      </c>
      <c r="C211" s="35" t="s">
        <v>58</v>
      </c>
      <c r="D211" s="119">
        <f>D210</f>
        <v>0</v>
      </c>
      <c r="E211" s="119">
        <f t="shared" ref="E211:L211" si="74">E210</f>
        <v>0</v>
      </c>
      <c r="F211" s="120">
        <f t="shared" si="74"/>
        <v>4000</v>
      </c>
      <c r="G211" s="119">
        <f t="shared" si="74"/>
        <v>0</v>
      </c>
      <c r="H211" s="120">
        <f t="shared" si="74"/>
        <v>4000</v>
      </c>
      <c r="I211" s="119">
        <f t="shared" si="74"/>
        <v>0</v>
      </c>
      <c r="J211" s="119">
        <f t="shared" si="74"/>
        <v>0</v>
      </c>
      <c r="K211" s="119">
        <f t="shared" si="74"/>
        <v>0</v>
      </c>
      <c r="L211" s="119">
        <f t="shared" si="74"/>
        <v>0</v>
      </c>
      <c r="M211" s="171"/>
      <c r="O211" s="2"/>
      <c r="Q211" s="2"/>
      <c r="R211" s="2"/>
      <c r="S211" s="2"/>
      <c r="T211" s="2"/>
      <c r="U211" s="2"/>
      <c r="V211" s="152"/>
    </row>
    <row r="212" spans="1:31" s="7" customFormat="1" ht="14.1" customHeight="1">
      <c r="A212" s="130" t="s">
        <v>11</v>
      </c>
      <c r="B212" s="145">
        <v>0.10199999999999999</v>
      </c>
      <c r="C212" s="146" t="s">
        <v>1</v>
      </c>
      <c r="D212" s="118">
        <f>D210+D206</f>
        <v>0</v>
      </c>
      <c r="E212" s="118">
        <f t="shared" ref="E212:L212" si="75">E210+E206</f>
        <v>0</v>
      </c>
      <c r="F212" s="113">
        <f t="shared" si="75"/>
        <v>6500</v>
      </c>
      <c r="G212" s="118">
        <f t="shared" si="75"/>
        <v>0</v>
      </c>
      <c r="H212" s="113">
        <f t="shared" si="75"/>
        <v>6500</v>
      </c>
      <c r="I212" s="118">
        <f t="shared" si="75"/>
        <v>0</v>
      </c>
      <c r="J212" s="118">
        <f t="shared" si="75"/>
        <v>0</v>
      </c>
      <c r="K212" s="118">
        <f t="shared" si="75"/>
        <v>0</v>
      </c>
      <c r="L212" s="118">
        <f t="shared" si="75"/>
        <v>0</v>
      </c>
      <c r="M212" s="171"/>
    </row>
    <row r="213" spans="1:31" s="7" customFormat="1" ht="25.5">
      <c r="A213" s="129" t="s">
        <v>11</v>
      </c>
      <c r="B213" s="147">
        <v>5475</v>
      </c>
      <c r="C213" s="132" t="s">
        <v>146</v>
      </c>
      <c r="D213" s="119">
        <f t="shared" ref="D213" si="76">D212</f>
        <v>0</v>
      </c>
      <c r="E213" s="119">
        <f t="shared" ref="E213:L213" si="77">E212</f>
        <v>0</v>
      </c>
      <c r="F213" s="120">
        <f t="shared" si="77"/>
        <v>6500</v>
      </c>
      <c r="G213" s="119">
        <f t="shared" si="77"/>
        <v>0</v>
      </c>
      <c r="H213" s="120">
        <f t="shared" si="77"/>
        <v>6500</v>
      </c>
      <c r="I213" s="119">
        <f t="shared" si="77"/>
        <v>0</v>
      </c>
      <c r="J213" s="119">
        <f t="shared" si="77"/>
        <v>0</v>
      </c>
      <c r="K213" s="119">
        <f t="shared" si="77"/>
        <v>0</v>
      </c>
      <c r="L213" s="119">
        <f t="shared" si="77"/>
        <v>0</v>
      </c>
      <c r="M213" s="171"/>
    </row>
    <row r="214" spans="1:31">
      <c r="A214" s="70" t="s">
        <v>11</v>
      </c>
      <c r="B214" s="36"/>
      <c r="C214" s="37" t="s">
        <v>56</v>
      </c>
      <c r="D214" s="109">
        <f t="shared" ref="D214:L214" si="78">D199+D213</f>
        <v>5468</v>
      </c>
      <c r="E214" s="117">
        <f t="shared" si="78"/>
        <v>0</v>
      </c>
      <c r="F214" s="109">
        <f t="shared" si="78"/>
        <v>36233</v>
      </c>
      <c r="G214" s="117">
        <f t="shared" si="78"/>
        <v>0</v>
      </c>
      <c r="H214" s="109">
        <f t="shared" si="78"/>
        <v>65493</v>
      </c>
      <c r="I214" s="117">
        <f t="shared" si="78"/>
        <v>0</v>
      </c>
      <c r="J214" s="109">
        <f t="shared" si="78"/>
        <v>20247</v>
      </c>
      <c r="K214" s="117">
        <f t="shared" si="78"/>
        <v>0</v>
      </c>
      <c r="L214" s="109">
        <f t="shared" si="78"/>
        <v>20247</v>
      </c>
    </row>
    <row r="215" spans="1:31">
      <c r="A215" s="70" t="s">
        <v>11</v>
      </c>
      <c r="B215" s="36"/>
      <c r="C215" s="37" t="s">
        <v>4</v>
      </c>
      <c r="D215" s="127">
        <f t="shared" ref="D215:L215" si="79">D214+D174</f>
        <v>71089</v>
      </c>
      <c r="E215" s="127">
        <f t="shared" si="79"/>
        <v>213264</v>
      </c>
      <c r="F215" s="127">
        <f t="shared" si="79"/>
        <v>118715</v>
      </c>
      <c r="G215" s="127">
        <f t="shared" si="79"/>
        <v>224977</v>
      </c>
      <c r="H215" s="127">
        <f t="shared" si="79"/>
        <v>153976</v>
      </c>
      <c r="I215" s="127">
        <f t="shared" si="79"/>
        <v>224977</v>
      </c>
      <c r="J215" s="120">
        <f t="shared" si="79"/>
        <v>57599</v>
      </c>
      <c r="K215" s="127">
        <f t="shared" si="79"/>
        <v>225967</v>
      </c>
      <c r="L215" s="127">
        <f t="shared" si="79"/>
        <v>283566</v>
      </c>
    </row>
    <row r="216" spans="1:31">
      <c r="A216" s="61"/>
      <c r="B216" s="1"/>
      <c r="C216" s="27"/>
      <c r="D216" s="77"/>
      <c r="E216" s="77"/>
      <c r="H216" s="77"/>
      <c r="I216" s="77"/>
      <c r="J216" s="107"/>
      <c r="K216" s="77"/>
      <c r="L216" s="77"/>
    </row>
    <row r="217" spans="1:31" ht="26.1" customHeight="1">
      <c r="A217" s="154" t="s">
        <v>168</v>
      </c>
      <c r="B217" s="155">
        <v>2408</v>
      </c>
      <c r="C217" s="163" t="s">
        <v>175</v>
      </c>
      <c r="D217" s="116">
        <v>0</v>
      </c>
      <c r="E217" s="108">
        <v>95</v>
      </c>
      <c r="F217" s="116">
        <v>0</v>
      </c>
      <c r="G217" s="115">
        <v>0</v>
      </c>
      <c r="H217" s="115">
        <v>0</v>
      </c>
      <c r="I217" s="115">
        <v>0</v>
      </c>
      <c r="J217" s="115">
        <v>0</v>
      </c>
      <c r="K217" s="115">
        <v>0</v>
      </c>
      <c r="L217" s="115">
        <v>0</v>
      </c>
    </row>
    <row r="218" spans="1:31">
      <c r="A218" s="175"/>
      <c r="B218" s="176"/>
      <c r="C218" s="177"/>
      <c r="D218" s="123"/>
      <c r="E218" s="135"/>
      <c r="F218" s="123"/>
      <c r="G218" s="118"/>
      <c r="H218" s="118"/>
      <c r="I218" s="118"/>
      <c r="J218" s="118"/>
      <c r="K218" s="118"/>
      <c r="L218" s="118"/>
      <c r="W218" s="200"/>
      <c r="X218" s="200"/>
      <c r="Y218" s="200"/>
      <c r="Z218" s="200"/>
      <c r="AA218" s="200"/>
      <c r="AB218" s="200"/>
      <c r="AC218" s="200"/>
      <c r="AD218" s="200"/>
      <c r="AE218" s="200"/>
    </row>
    <row r="219" spans="1:31">
      <c r="A219" s="154"/>
      <c r="B219" s="1"/>
      <c r="C219" s="163"/>
      <c r="D219" s="116"/>
      <c r="E219" s="108"/>
      <c r="F219" s="116"/>
      <c r="G219" s="115"/>
      <c r="H219" s="115"/>
      <c r="I219" s="115"/>
      <c r="J219" s="107"/>
      <c r="K219" s="115"/>
      <c r="L219" s="115"/>
      <c r="W219" s="200"/>
      <c r="X219" s="200"/>
      <c r="Y219" s="200"/>
      <c r="Z219" s="200"/>
      <c r="AA219" s="200"/>
      <c r="AB219" s="200"/>
      <c r="AC219" s="200"/>
      <c r="AD219" s="200"/>
      <c r="AE219" s="200"/>
    </row>
    <row r="220" spans="1:31">
      <c r="A220" s="69"/>
      <c r="B220" s="160"/>
      <c r="C220" s="164"/>
      <c r="D220" s="165"/>
      <c r="E220" s="165"/>
      <c r="F220" s="165"/>
      <c r="G220" s="165"/>
      <c r="H220" s="165"/>
      <c r="I220" s="165"/>
      <c r="J220" s="113"/>
      <c r="K220" s="165"/>
      <c r="L220" s="165"/>
    </row>
    <row r="221" spans="1:31">
      <c r="A221" s="61"/>
      <c r="B221" s="1"/>
      <c r="C221" s="27"/>
      <c r="D221" s="77"/>
      <c r="E221" s="77"/>
      <c r="F221" s="77"/>
      <c r="G221" s="77"/>
      <c r="H221" s="77"/>
      <c r="I221" s="77"/>
      <c r="J221" s="107"/>
      <c r="K221" s="77"/>
      <c r="L221" s="77"/>
    </row>
    <row r="222" spans="1:31">
      <c r="A222" s="61"/>
      <c r="B222" s="1"/>
      <c r="C222" s="27"/>
      <c r="D222" s="77"/>
      <c r="E222" s="77"/>
      <c r="F222" s="77"/>
      <c r="G222" s="77"/>
      <c r="H222" s="77"/>
      <c r="I222" s="77"/>
      <c r="J222" s="107"/>
      <c r="K222" s="77"/>
      <c r="L222" s="77"/>
    </row>
    <row r="223" spans="1:31">
      <c r="F223" s="78"/>
      <c r="G223" s="78"/>
    </row>
    <row r="224" spans="1:31">
      <c r="D224" s="102"/>
      <c r="E224" s="102"/>
      <c r="F224" s="103"/>
      <c r="G224" s="102"/>
      <c r="H224" s="102"/>
      <c r="I224" s="102"/>
      <c r="T224" s="153"/>
    </row>
    <row r="225" spans="3:23">
      <c r="C225" s="25"/>
      <c r="D225" s="104"/>
      <c r="E225" s="104"/>
      <c r="F225" s="104"/>
      <c r="G225" s="104"/>
      <c r="H225" s="104"/>
      <c r="I225" s="104"/>
      <c r="T225" s="153"/>
    </row>
    <row r="226" spans="3:23">
      <c r="C226" s="25"/>
      <c r="D226" s="105"/>
      <c r="E226" s="105"/>
      <c r="F226" s="105"/>
      <c r="G226" s="178"/>
      <c r="H226" s="105"/>
      <c r="I226" s="105"/>
      <c r="T226" s="153"/>
    </row>
    <row r="227" spans="3:23">
      <c r="C227" s="25"/>
      <c r="F227" s="78"/>
      <c r="G227" s="78"/>
      <c r="T227" s="153"/>
    </row>
    <row r="228" spans="3:23">
      <c r="C228" s="25"/>
      <c r="F228" s="78"/>
      <c r="G228" s="78"/>
    </row>
    <row r="229" spans="3:23">
      <c r="C229" s="25"/>
      <c r="F229" s="78"/>
      <c r="G229" s="78"/>
    </row>
    <row r="230" spans="3:23">
      <c r="C230" s="25"/>
      <c r="F230" s="78"/>
      <c r="G230" s="78"/>
    </row>
    <row r="231" spans="3:23">
      <c r="C231" s="25"/>
      <c r="F231" s="78"/>
      <c r="G231" s="78"/>
    </row>
    <row r="232" spans="3:23">
      <c r="C232" s="25"/>
      <c r="F232" s="78"/>
      <c r="G232" s="78"/>
    </row>
    <row r="233" spans="3:23">
      <c r="F233" s="78"/>
      <c r="G233" s="78"/>
    </row>
    <row r="238" spans="3:23">
      <c r="W238" s="109"/>
    </row>
    <row r="239" spans="3:23">
      <c r="W239" s="107"/>
    </row>
    <row r="240" spans="3:23">
      <c r="W240" s="109"/>
    </row>
    <row r="241" spans="1:23">
      <c r="A241" s="62" t="s">
        <v>136</v>
      </c>
      <c r="B241" s="3">
        <v>1181</v>
      </c>
      <c r="W241" s="107"/>
    </row>
    <row r="242" spans="1:23" ht="25.5">
      <c r="A242" s="62" t="s">
        <v>180</v>
      </c>
      <c r="B242" s="3">
        <v>17619</v>
      </c>
      <c r="W242" s="107"/>
    </row>
    <row r="243" spans="1:23">
      <c r="A243" s="62" t="s">
        <v>61</v>
      </c>
      <c r="B243" s="3">
        <v>2377</v>
      </c>
      <c r="W243" s="107"/>
    </row>
    <row r="244" spans="1:23">
      <c r="A244" s="62" t="s">
        <v>11</v>
      </c>
      <c r="B244" s="3">
        <f>SUM(B241:B243)</f>
        <v>21177</v>
      </c>
      <c r="W244" s="107"/>
    </row>
  </sheetData>
  <autoFilter ref="A21:AF217"/>
  <mergeCells count="16">
    <mergeCell ref="M19:V19"/>
    <mergeCell ref="W19:AF19"/>
    <mergeCell ref="M20:Q20"/>
    <mergeCell ref="R20:V20"/>
    <mergeCell ref="W20:AA20"/>
    <mergeCell ref="AB20:AF20"/>
    <mergeCell ref="A1:L1"/>
    <mergeCell ref="A2:L2"/>
    <mergeCell ref="F20:G20"/>
    <mergeCell ref="J20:L20"/>
    <mergeCell ref="J19:L19"/>
    <mergeCell ref="D19:E19"/>
    <mergeCell ref="F19:G19"/>
    <mergeCell ref="H19:I19"/>
    <mergeCell ref="H20:I20"/>
    <mergeCell ref="D20:E2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93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dem11</vt:lpstr>
      <vt:lpstr>'dem11'!cs</vt:lpstr>
      <vt:lpstr>'dem11'!fsw</vt:lpstr>
      <vt:lpstr>'dem11'!fswcap</vt:lpstr>
      <vt:lpstr>'dem11'!ges</vt:lpstr>
      <vt:lpstr>'dem11'!np</vt:lpstr>
      <vt:lpstr>'dem11'!oges</vt:lpstr>
      <vt:lpstr>'dem11'!Print_Area</vt:lpstr>
      <vt:lpstr>'dem11'!Print_Titles</vt:lpstr>
      <vt:lpstr>'dem11'!revise</vt:lpstr>
      <vt:lpstr>'dem11'!scst</vt:lpstr>
      <vt:lpstr>'dem11'!summary</vt:lpstr>
      <vt:lpstr>'dem11'!voted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2015-07-21T15:03:02Z</cp:lastPrinted>
  <dcterms:created xsi:type="dcterms:W3CDTF">2004-06-02T16:14:39Z</dcterms:created>
  <dcterms:modified xsi:type="dcterms:W3CDTF">2015-07-29T05:23:18Z</dcterms:modified>
</cp:coreProperties>
</file>