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035" yWindow="-240" windowWidth="6570" windowHeight="7320" tabRatio="582"/>
  </bookViews>
  <sheets>
    <sheet name="dem16" sheetId="4" r:id="rId1"/>
  </sheets>
  <definedNames>
    <definedName name="__123Graph_D" hidden="1">#REF!</definedName>
    <definedName name="_xlnm._FilterDatabase" localSheetId="0" hidden="1">'dem16'!$A$18:$AF$184</definedName>
    <definedName name="_Regression_Int" localSheetId="0" hidden="1">1</definedName>
    <definedName name="cicap" localSheetId="0">'dem16'!$D$169:$L$169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i" localSheetId="0">'dem16'!$D$148:$L$148</definedName>
    <definedName name="igfticap" localSheetId="0">'dem16'!#REF!</definedName>
    <definedName name="imcap" localSheetId="0">'dem16'!#REF!</definedName>
    <definedName name="loan" localSheetId="0">'dem16'!$D$176:$L$176</definedName>
    <definedName name="mgs" localSheetId="0">'dem16'!#REF!</definedName>
    <definedName name="ncrec1">#REF!</definedName>
    <definedName name="np" localSheetId="0">'dem16'!$K$178</definedName>
    <definedName name="oges" localSheetId="0">'dem16'!#REF!</definedName>
    <definedName name="plant" localSheetId="0">'dem16'!$D$33:$L$33</definedName>
    <definedName name="_xlnm.Print_Area" localSheetId="0">'dem16'!$A$1:$L$181</definedName>
    <definedName name="_xlnm.Print_Titles" localSheetId="0">'dem16'!$15:$18</definedName>
    <definedName name="rbcap" localSheetId="0">'dem16'!#REF!</definedName>
    <definedName name="revise" localSheetId="0">'dem16'!$D$198:$I$198</definedName>
    <definedName name="socialwelfare">#REF!</definedName>
    <definedName name="spfrd">#REF!</definedName>
    <definedName name="sss">#REF!</definedName>
    <definedName name="summary" localSheetId="0">'dem16'!$D$191:$I$191</definedName>
    <definedName name="urbancap">#REF!</definedName>
    <definedName name="voted" localSheetId="0">'dem16'!$E$13:$G$13</definedName>
    <definedName name="vsi" localSheetId="0">'dem16'!$D$138:$L$138</definedName>
    <definedName name="vsicap" localSheetId="0">'dem16'!#REF!</definedName>
    <definedName name="vsirec" localSheetId="0">'dem16'!$D$181:$L$181</definedName>
    <definedName name="Z_239EE218_578E_4317_BEED_14D5D7089E27_.wvu.Cols" localSheetId="0" hidden="1">'dem16'!#REF!</definedName>
    <definedName name="Z_239EE218_578E_4317_BEED_14D5D7089E27_.wvu.FilterData" localSheetId="0" hidden="1">'dem16'!$A$1:$L$169</definedName>
    <definedName name="Z_239EE218_578E_4317_BEED_14D5D7089E27_.wvu.PrintArea" localSheetId="0" hidden="1">'dem16'!$A$1:$L$178</definedName>
    <definedName name="Z_239EE218_578E_4317_BEED_14D5D7089E27_.wvu.PrintTitles" localSheetId="0" hidden="1">'dem16'!$15:$18</definedName>
    <definedName name="Z_302A3EA3_AE96_11D5_A646_0050BA3D7AFD_.wvu.Cols" localSheetId="0" hidden="1">'dem16'!#REF!</definedName>
    <definedName name="Z_302A3EA3_AE96_11D5_A646_0050BA3D7AFD_.wvu.FilterData" localSheetId="0" hidden="1">'dem16'!$A$1:$L$169</definedName>
    <definedName name="Z_302A3EA3_AE96_11D5_A646_0050BA3D7AFD_.wvu.PrintArea" localSheetId="0" hidden="1">'dem16'!$A$1:$L$178</definedName>
    <definedName name="Z_302A3EA3_AE96_11D5_A646_0050BA3D7AFD_.wvu.PrintTitles" localSheetId="0" hidden="1">'dem16'!$15:$18</definedName>
    <definedName name="Z_36DBA021_0ECB_11D4_8064_004005726899_.wvu.Cols" localSheetId="0" hidden="1">'dem16'!#REF!</definedName>
    <definedName name="Z_36DBA021_0ECB_11D4_8064_004005726899_.wvu.FilterData" localSheetId="0" hidden="1">'dem16'!$C$20:$C$169</definedName>
    <definedName name="Z_36DBA021_0ECB_11D4_8064_004005726899_.wvu.PrintArea" localSheetId="0" hidden="1">'dem16'!$A$1:$L$169</definedName>
    <definedName name="Z_36DBA021_0ECB_11D4_8064_004005726899_.wvu.PrintTitles" localSheetId="0" hidden="1">'dem16'!$15:$18</definedName>
    <definedName name="Z_93EBE921_AE91_11D5_8685_004005726899_.wvu.Cols" localSheetId="0" hidden="1">'dem16'!#REF!</definedName>
    <definedName name="Z_93EBE921_AE91_11D5_8685_004005726899_.wvu.FilterData" localSheetId="0" hidden="1">'dem16'!$C$20:$C$169</definedName>
    <definedName name="Z_93EBE921_AE91_11D5_8685_004005726899_.wvu.PrintArea" localSheetId="0" hidden="1">'dem16'!$A$1:$L$169</definedName>
    <definedName name="Z_93EBE921_AE91_11D5_8685_004005726899_.wvu.PrintTitles" localSheetId="0" hidden="1">'dem16'!$15:$18</definedName>
    <definedName name="Z_94DA79C1_0FDE_11D5_9579_000021DAEEA2_.wvu.Cols" localSheetId="0" hidden="1">'dem16'!#REF!</definedName>
    <definedName name="Z_94DA79C1_0FDE_11D5_9579_000021DAEEA2_.wvu.FilterData" localSheetId="0" hidden="1">'dem16'!$C$20:$C$169</definedName>
    <definedName name="Z_94DA79C1_0FDE_11D5_9579_000021DAEEA2_.wvu.PrintArea" localSheetId="0" hidden="1">'dem16'!$A$1:$L$169</definedName>
    <definedName name="Z_94DA79C1_0FDE_11D5_9579_000021DAEEA2_.wvu.PrintTitles" localSheetId="0" hidden="1">'dem16'!$15:$18</definedName>
    <definedName name="Z_B4CB098E_161F_11D5_8064_004005726899_.wvu.FilterData" localSheetId="0" hidden="1">'dem16'!$C$20:$C$169</definedName>
    <definedName name="Z_B4CB0999_161F_11D5_8064_004005726899_.wvu.FilterData" localSheetId="0" hidden="1">'dem16'!$C$20:$C$169</definedName>
    <definedName name="Z_C868F8C3_16D7_11D5_A68D_81D6213F5331_.wvu.Cols" localSheetId="0" hidden="1">'dem16'!#REF!</definedName>
    <definedName name="Z_C868F8C3_16D7_11D5_A68D_81D6213F5331_.wvu.FilterData" localSheetId="0" hidden="1">'dem16'!$C$20:$C$169</definedName>
    <definedName name="Z_C868F8C3_16D7_11D5_A68D_81D6213F5331_.wvu.PrintArea" localSheetId="0" hidden="1">'dem16'!$A$1:$L$169</definedName>
    <definedName name="Z_C868F8C3_16D7_11D5_A68D_81D6213F5331_.wvu.PrintTitles" localSheetId="0" hidden="1">'dem16'!$15:$18</definedName>
    <definedName name="Z_E5DF37BD_125C_11D5_8DC4_D0F5D88B3549_.wvu.Cols" localSheetId="0" hidden="1">'dem16'!#REF!</definedName>
    <definedName name="Z_E5DF37BD_125C_11D5_8DC4_D0F5D88B3549_.wvu.FilterData" localSheetId="0" hidden="1">'dem16'!$C$20:$C$169</definedName>
    <definedName name="Z_E5DF37BD_125C_11D5_8DC4_D0F5D88B3549_.wvu.PrintArea" localSheetId="0" hidden="1">'dem16'!$A$1:$L$169</definedName>
    <definedName name="Z_E5DF37BD_125C_11D5_8DC4_D0F5D88B3549_.wvu.PrintTitles" localSheetId="0" hidden="1">'dem16'!$15:$18</definedName>
    <definedName name="Z_F8ADACC1_164E_11D6_B603_000021DAEEA2_.wvu.Cols" localSheetId="0" hidden="1">'dem16'!#REF!</definedName>
    <definedName name="Z_F8ADACC1_164E_11D6_B603_000021DAEEA2_.wvu.FilterData" localSheetId="0" hidden="1">'dem16'!$C$20:$C$169</definedName>
    <definedName name="Z_F8ADACC1_164E_11D6_B603_000021DAEEA2_.wvu.PrintArea" localSheetId="0" hidden="1">'dem16'!$A$1:$L$169</definedName>
    <definedName name="Z_F8ADACC1_164E_11D6_B603_000021DAEEA2_.wvu.PrintTitles" localSheetId="0" hidden="1">'dem16'!$15:$18</definedName>
  </definedNames>
  <calcPr calcId="125725"/>
</workbook>
</file>

<file path=xl/calcChain.xml><?xml version="1.0" encoding="utf-8"?>
<calcChain xmlns="http://schemas.openxmlformats.org/spreadsheetml/2006/main">
  <c r="U91" i="4"/>
  <c r="J40"/>
  <c r="L40" s="1"/>
  <c r="J25"/>
  <c r="L25" s="1"/>
  <c r="L174"/>
  <c r="L166"/>
  <c r="L163"/>
  <c r="L159"/>
  <c r="L156"/>
  <c r="L145"/>
  <c r="L134"/>
  <c r="L133"/>
  <c r="L132"/>
  <c r="L128"/>
  <c r="L127"/>
  <c r="L126"/>
  <c r="L119"/>
  <c r="L113"/>
  <c r="L109"/>
  <c r="L108"/>
  <c r="L107"/>
  <c r="L106"/>
  <c r="L105"/>
  <c r="L99"/>
  <c r="L95"/>
  <c r="L91"/>
  <c r="L86"/>
  <c r="L82"/>
  <c r="L81"/>
  <c r="L80"/>
  <c r="L79"/>
  <c r="L78"/>
  <c r="L77"/>
  <c r="L76"/>
  <c r="L75"/>
  <c r="L71"/>
  <c r="L67"/>
  <c r="L63"/>
  <c r="L59"/>
  <c r="L58"/>
  <c r="L52"/>
  <c r="L48"/>
  <c r="L41"/>
  <c r="L39"/>
  <c r="L38"/>
  <c r="L29"/>
  <c r="L28"/>
  <c r="L27"/>
  <c r="L26"/>
  <c r="E160" l="1"/>
  <c r="F160"/>
  <c r="G160"/>
  <c r="H160"/>
  <c r="I160"/>
  <c r="J160"/>
  <c r="K160"/>
  <c r="D160"/>
  <c r="L160"/>
  <c r="E157"/>
  <c r="F157"/>
  <c r="G157"/>
  <c r="H157"/>
  <c r="I157"/>
  <c r="J157"/>
  <c r="K157"/>
  <c r="D157"/>
  <c r="L157"/>
  <c r="K175"/>
  <c r="K176" s="1"/>
  <c r="K146"/>
  <c r="K147" s="1"/>
  <c r="K148" s="1"/>
  <c r="K135"/>
  <c r="K129"/>
  <c r="K120"/>
  <c r="K121" s="1"/>
  <c r="K114"/>
  <c r="K110"/>
  <c r="K100"/>
  <c r="K96"/>
  <c r="K92"/>
  <c r="K87"/>
  <c r="K83"/>
  <c r="K72"/>
  <c r="K68"/>
  <c r="K64"/>
  <c r="K60"/>
  <c r="K53"/>
  <c r="K49"/>
  <c r="K42"/>
  <c r="K43" s="1"/>
  <c r="K30"/>
  <c r="K31" s="1"/>
  <c r="K32" s="1"/>
  <c r="K33" s="1"/>
  <c r="I175"/>
  <c r="I176" s="1"/>
  <c r="H175"/>
  <c r="H176" s="1"/>
  <c r="G175"/>
  <c r="G176" s="1"/>
  <c r="F175"/>
  <c r="F176" s="1"/>
  <c r="E175"/>
  <c r="E176" s="1"/>
  <c r="D175"/>
  <c r="D176" s="1"/>
  <c r="I146"/>
  <c r="I147" s="1"/>
  <c r="I148" s="1"/>
  <c r="H146"/>
  <c r="H147" s="1"/>
  <c r="H148" s="1"/>
  <c r="G146"/>
  <c r="G147" s="1"/>
  <c r="G148" s="1"/>
  <c r="F146"/>
  <c r="F147" s="1"/>
  <c r="F148" s="1"/>
  <c r="E146"/>
  <c r="E147" s="1"/>
  <c r="E148" s="1"/>
  <c r="D146"/>
  <c r="D147" s="1"/>
  <c r="D148" s="1"/>
  <c r="I135"/>
  <c r="H135"/>
  <c r="G135"/>
  <c r="F135"/>
  <c r="E135"/>
  <c r="D135"/>
  <c r="I129"/>
  <c r="H129"/>
  <c r="G129"/>
  <c r="F129"/>
  <c r="E129"/>
  <c r="D129"/>
  <c r="I120"/>
  <c r="I121" s="1"/>
  <c r="H120"/>
  <c r="H121" s="1"/>
  <c r="G120"/>
  <c r="G121" s="1"/>
  <c r="F120"/>
  <c r="F121" s="1"/>
  <c r="E120"/>
  <c r="E121" s="1"/>
  <c r="D120"/>
  <c r="D121" s="1"/>
  <c r="I114"/>
  <c r="H114"/>
  <c r="G114"/>
  <c r="F114"/>
  <c r="E114"/>
  <c r="D114"/>
  <c r="I110"/>
  <c r="H110"/>
  <c r="G110"/>
  <c r="F110"/>
  <c r="E110"/>
  <c r="D110"/>
  <c r="I100"/>
  <c r="H100"/>
  <c r="G100"/>
  <c r="F100"/>
  <c r="E100"/>
  <c r="D100"/>
  <c r="I96"/>
  <c r="H96"/>
  <c r="G96"/>
  <c r="F96"/>
  <c r="E96"/>
  <c r="D96"/>
  <c r="I92"/>
  <c r="H92"/>
  <c r="G92"/>
  <c r="F92"/>
  <c r="E92"/>
  <c r="D92"/>
  <c r="I87"/>
  <c r="H87"/>
  <c r="G87"/>
  <c r="F87"/>
  <c r="E87"/>
  <c r="D87"/>
  <c r="I83"/>
  <c r="H83"/>
  <c r="G83"/>
  <c r="F83"/>
  <c r="E83"/>
  <c r="D83"/>
  <c r="I72"/>
  <c r="H72"/>
  <c r="G72"/>
  <c r="F72"/>
  <c r="E72"/>
  <c r="D72"/>
  <c r="I68"/>
  <c r="H68"/>
  <c r="G68"/>
  <c r="F68"/>
  <c r="E68"/>
  <c r="D68"/>
  <c r="I64"/>
  <c r="H64"/>
  <c r="G64"/>
  <c r="F64"/>
  <c r="E64"/>
  <c r="D64"/>
  <c r="I60"/>
  <c r="H60"/>
  <c r="G60"/>
  <c r="F60"/>
  <c r="E60"/>
  <c r="D60"/>
  <c r="I53"/>
  <c r="H53"/>
  <c r="G53"/>
  <c r="F53"/>
  <c r="E53"/>
  <c r="D53"/>
  <c r="I49"/>
  <c r="H49"/>
  <c r="G49"/>
  <c r="F49"/>
  <c r="E49"/>
  <c r="D49"/>
  <c r="I42"/>
  <c r="I43" s="1"/>
  <c r="H42"/>
  <c r="H43" s="1"/>
  <c r="G42"/>
  <c r="G43" s="1"/>
  <c r="F42"/>
  <c r="F43" s="1"/>
  <c r="E42"/>
  <c r="E43" s="1"/>
  <c r="D42"/>
  <c r="D43" s="1"/>
  <c r="I30"/>
  <c r="I31" s="1"/>
  <c r="I32" s="1"/>
  <c r="I33" s="1"/>
  <c r="H30"/>
  <c r="H31" s="1"/>
  <c r="H32" s="1"/>
  <c r="H33" s="1"/>
  <c r="G30"/>
  <c r="G31" s="1"/>
  <c r="G32" s="1"/>
  <c r="G33" s="1"/>
  <c r="F30"/>
  <c r="F31" s="1"/>
  <c r="F32" s="1"/>
  <c r="F33" s="1"/>
  <c r="E30"/>
  <c r="E31" s="1"/>
  <c r="E32" s="1"/>
  <c r="E33" s="1"/>
  <c r="D30"/>
  <c r="D31" s="1"/>
  <c r="D32" s="1"/>
  <c r="D33" s="1"/>
  <c r="J53"/>
  <c r="L53"/>
  <c r="J49"/>
  <c r="L49"/>
  <c r="J167" l="1"/>
  <c r="F167"/>
  <c r="D167"/>
  <c r="D168" s="1"/>
  <c r="D169" s="1"/>
  <c r="D177" s="1"/>
  <c r="H167"/>
  <c r="H168" s="1"/>
  <c r="H169" s="1"/>
  <c r="H177" s="1"/>
  <c r="L167"/>
  <c r="K167"/>
  <c r="K168" s="1"/>
  <c r="K169" s="1"/>
  <c r="K177" s="1"/>
  <c r="G167"/>
  <c r="G168" s="1"/>
  <c r="G169" s="1"/>
  <c r="G177" s="1"/>
  <c r="I167"/>
  <c r="I168" s="1"/>
  <c r="I169" s="1"/>
  <c r="I177" s="1"/>
  <c r="E167"/>
  <c r="E168" s="1"/>
  <c r="E169" s="1"/>
  <c r="E177" s="1"/>
  <c r="K54"/>
  <c r="K136"/>
  <c r="K137" s="1"/>
  <c r="F115"/>
  <c r="K115"/>
  <c r="F168"/>
  <c r="F169" s="1"/>
  <c r="F177" s="1"/>
  <c r="K88"/>
  <c r="G115"/>
  <c r="D115"/>
  <c r="H115"/>
  <c r="I115"/>
  <c r="E115"/>
  <c r="I88"/>
  <c r="D88"/>
  <c r="G54"/>
  <c r="E54"/>
  <c r="I54"/>
  <c r="E136"/>
  <c r="E137" s="1"/>
  <c r="I136"/>
  <c r="I137" s="1"/>
  <c r="G136"/>
  <c r="G137" s="1"/>
  <c r="F54"/>
  <c r="D54"/>
  <c r="H54"/>
  <c r="D136"/>
  <c r="D137" s="1"/>
  <c r="H136"/>
  <c r="H137" s="1"/>
  <c r="F136"/>
  <c r="F137" s="1"/>
  <c r="E88"/>
  <c r="G88"/>
  <c r="H88"/>
  <c r="F88"/>
  <c r="L54"/>
  <c r="J54"/>
  <c r="H101" l="1"/>
  <c r="K101"/>
  <c r="K138" s="1"/>
  <c r="K149" s="1"/>
  <c r="K178" s="1"/>
  <c r="E101"/>
  <c r="E138" s="1"/>
  <c r="E149" s="1"/>
  <c r="E178" s="1"/>
  <c r="I101"/>
  <c r="I138" s="1"/>
  <c r="I149" s="1"/>
  <c r="I178" s="1"/>
  <c r="H138"/>
  <c r="H149" s="1"/>
  <c r="H178" s="1"/>
  <c r="D101"/>
  <c r="D138" s="1"/>
  <c r="D149" s="1"/>
  <c r="D178" s="1"/>
  <c r="F101"/>
  <c r="F138" s="1"/>
  <c r="F149" s="1"/>
  <c r="F178" s="1"/>
  <c r="G101"/>
  <c r="G138" s="1"/>
  <c r="G149" s="1"/>
  <c r="G178" s="1"/>
  <c r="P128"/>
  <c r="U128" s="1"/>
  <c r="P40"/>
  <c r="L175" l="1"/>
  <c r="L176" s="1"/>
  <c r="L146"/>
  <c r="L147" s="1"/>
  <c r="L148" s="1"/>
  <c r="L120"/>
  <c r="L121" s="1"/>
  <c r="L114"/>
  <c r="L96"/>
  <c r="L87"/>
  <c r="P48"/>
  <c r="L100"/>
  <c r="U40"/>
  <c r="P99"/>
  <c r="P95"/>
  <c r="J100"/>
  <c r="J96"/>
  <c r="P41"/>
  <c r="P91"/>
  <c r="P163"/>
  <c r="J175"/>
  <c r="J176" s="1"/>
  <c r="J135"/>
  <c r="J129"/>
  <c r="J42"/>
  <c r="J43" s="1"/>
  <c r="J83"/>
  <c r="J60"/>
  <c r="J64"/>
  <c r="J68"/>
  <c r="J72"/>
  <c r="J87"/>
  <c r="J92"/>
  <c r="J110"/>
  <c r="J114"/>
  <c r="J120"/>
  <c r="J121" s="1"/>
  <c r="P166"/>
  <c r="J30"/>
  <c r="J31" s="1"/>
  <c r="J32" s="1"/>
  <c r="J33" s="1"/>
  <c r="J146"/>
  <c r="J147" s="1"/>
  <c r="J148" s="1"/>
  <c r="P86"/>
  <c r="L92"/>
  <c r="J168" l="1"/>
  <c r="J169" s="1"/>
  <c r="J177" s="1"/>
  <c r="L72"/>
  <c r="L68"/>
  <c r="L64"/>
  <c r="L42"/>
  <c r="L43" s="1"/>
  <c r="L60"/>
  <c r="L135"/>
  <c r="L30"/>
  <c r="L31" s="1"/>
  <c r="L32" s="1"/>
  <c r="L33" s="1"/>
  <c r="L83"/>
  <c r="J88"/>
  <c r="J101" s="1"/>
  <c r="J115"/>
  <c r="J136"/>
  <c r="J137" s="1"/>
  <c r="L110"/>
  <c r="L115" s="1"/>
  <c r="L129"/>
  <c r="L168" l="1"/>
  <c r="L169" s="1"/>
  <c r="L88"/>
  <c r="L101" s="1"/>
  <c r="L136"/>
  <c r="L137" s="1"/>
  <c r="J138"/>
  <c r="J149" s="1"/>
  <c r="J178" s="1"/>
  <c r="L177" l="1"/>
  <c r="F13" s="1"/>
  <c r="L138"/>
  <c r="L149" s="1"/>
  <c r="L178" l="1"/>
  <c r="E13"/>
  <c r="G13" s="1"/>
</calcChain>
</file>

<file path=xl/sharedStrings.xml><?xml version="1.0" encoding="utf-8"?>
<sst xmlns="http://schemas.openxmlformats.org/spreadsheetml/2006/main" count="445" uniqueCount="180">
  <si>
    <t>Plantations</t>
  </si>
  <si>
    <t>(f) Industry and Minerals</t>
  </si>
  <si>
    <t>Village &amp; Small Industries</t>
  </si>
  <si>
    <t>Industries</t>
  </si>
  <si>
    <t>(f) Capital Account of Industry and Minerals</t>
  </si>
  <si>
    <t>Capital Outlay on Consumer Industries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</si>
  <si>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</si>
  <si>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</si>
  <si>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</si>
  <si>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</si>
  <si>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</si>
  <si>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</si>
  <si>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</si>
  <si>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</si>
  <si>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</si>
  <si>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</si>
  <si>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expenditure</t>
  </si>
  <si>
    <t>Sikkim Tea Board</t>
  </si>
  <si>
    <t>60.00.50</t>
  </si>
  <si>
    <t>60.00.71</t>
  </si>
  <si>
    <t>Management</t>
  </si>
  <si>
    <t>60.00.72</t>
  </si>
  <si>
    <t>Operation and Maintenance</t>
  </si>
  <si>
    <t>60.00.73</t>
  </si>
  <si>
    <t>Factory</t>
  </si>
  <si>
    <t>Direction &amp; Administration</t>
  </si>
  <si>
    <t>Directorate of Small Scale Industries</t>
  </si>
  <si>
    <t>60.00.01</t>
  </si>
  <si>
    <t>Salaries</t>
  </si>
  <si>
    <t>60.00.11</t>
  </si>
  <si>
    <t>Travel Expenses</t>
  </si>
  <si>
    <t>60.00.13</t>
  </si>
  <si>
    <t>Office Expenses</t>
  </si>
  <si>
    <t>Training</t>
  </si>
  <si>
    <t>Branch Training Centres</t>
  </si>
  <si>
    <t>Directorate of Handicraft &amp; Handlooms, Gangtok</t>
  </si>
  <si>
    <t>61.60.01</t>
  </si>
  <si>
    <t>61.60.02</t>
  </si>
  <si>
    <t>Wages</t>
  </si>
  <si>
    <t>61.60.11</t>
  </si>
  <si>
    <t>61.60.13</t>
  </si>
  <si>
    <t>61.60.21</t>
  </si>
  <si>
    <t>61.60.27</t>
  </si>
  <si>
    <t>61.60.34</t>
  </si>
  <si>
    <t>Scholarship and Stipend</t>
  </si>
  <si>
    <t>Other Charges</t>
  </si>
  <si>
    <t>61.45.01</t>
  </si>
  <si>
    <t>61.45.14</t>
  </si>
  <si>
    <t>Rent, Rates &amp; Taxes</t>
  </si>
  <si>
    <t>Machinery &amp; Equipments</t>
  </si>
  <si>
    <t>61.46.01</t>
  </si>
  <si>
    <t>61.47.01</t>
  </si>
  <si>
    <t>61.48.01</t>
  </si>
  <si>
    <t>Minor Works</t>
  </si>
  <si>
    <t>Hand Made Paper Unit</t>
  </si>
  <si>
    <t>65.00.01</t>
  </si>
  <si>
    <t>65.00.13</t>
  </si>
  <si>
    <t>65.00.21</t>
  </si>
  <si>
    <t>65.00.27</t>
  </si>
  <si>
    <t>65.00.52</t>
  </si>
  <si>
    <t>Other Programmes</t>
  </si>
  <si>
    <t>66.00.71</t>
  </si>
  <si>
    <t>Incentives for New Industries</t>
  </si>
  <si>
    <t>Small Scale Industries</t>
  </si>
  <si>
    <t>Khadi &amp; Village Industries</t>
  </si>
  <si>
    <t>67.00.31</t>
  </si>
  <si>
    <t>Other Village Industries</t>
  </si>
  <si>
    <t>District Industries Centre</t>
  </si>
  <si>
    <t>Jorethang Establishment</t>
  </si>
  <si>
    <t>68.61.01</t>
  </si>
  <si>
    <t>68.61.11</t>
  </si>
  <si>
    <t>68.61.13</t>
  </si>
  <si>
    <t>Gangtok Establishment</t>
  </si>
  <si>
    <t>68.62.01</t>
  </si>
  <si>
    <t>68.62.11</t>
  </si>
  <si>
    <t>68.62.13</t>
  </si>
  <si>
    <t>Consumer Industries</t>
  </si>
  <si>
    <t>Others</t>
  </si>
  <si>
    <t>Food Beverages</t>
  </si>
  <si>
    <t>60.71.50</t>
  </si>
  <si>
    <t>CAPITAL SECTION</t>
  </si>
  <si>
    <t>NEC</t>
  </si>
  <si>
    <t>DEMAND NO. 16</t>
  </si>
  <si>
    <t>COMMERCE AND INDUSTRIES</t>
  </si>
  <si>
    <t>Grants-in-aid</t>
  </si>
  <si>
    <t>II. Details of the estimates and the heads under which this grant will be accounted for:</t>
  </si>
  <si>
    <t>Revenue</t>
  </si>
  <si>
    <t>Capital</t>
  </si>
  <si>
    <t>C - Economic Services (a) Agriculture and Allied Activities</t>
  </si>
  <si>
    <t>Tea</t>
  </si>
  <si>
    <t>East District</t>
  </si>
  <si>
    <t>West District</t>
  </si>
  <si>
    <t>North District</t>
  </si>
  <si>
    <t>South District</t>
  </si>
  <si>
    <t>Integrated Handloom Development Scheme (100%CSS)</t>
  </si>
  <si>
    <t>61.61.50</t>
  </si>
  <si>
    <t>Supplies and Materials</t>
  </si>
  <si>
    <t>PLAN</t>
  </si>
  <si>
    <t>SCHEME 1</t>
  </si>
  <si>
    <t>SCHEME 2</t>
  </si>
  <si>
    <t>MS</t>
  </si>
  <si>
    <t>MSS</t>
  </si>
  <si>
    <t>DS</t>
  </si>
  <si>
    <t xml:space="preserve">% </t>
  </si>
  <si>
    <t>Disc %</t>
  </si>
  <si>
    <t>Plan-State Sector</t>
  </si>
  <si>
    <t>State Normal</t>
  </si>
  <si>
    <t>Normal</t>
  </si>
  <si>
    <t>TEMI Tea</t>
  </si>
  <si>
    <t>MR/WC</t>
  </si>
  <si>
    <t>No Sub Scheme</t>
  </si>
  <si>
    <t>Grants-in-Aid</t>
  </si>
  <si>
    <t>CSS</t>
  </si>
  <si>
    <t>Capital Outlay on Consumer 
Industries</t>
  </si>
  <si>
    <t>61.00.53</t>
  </si>
  <si>
    <t xml:space="preserve">Major Works </t>
  </si>
  <si>
    <t>Construction of Udyog Bhawan (ACA)</t>
  </si>
  <si>
    <t>Plan-Central Sector</t>
  </si>
  <si>
    <t>SPA</t>
  </si>
  <si>
    <t>Construction of Udyog Bhawan (SPA)</t>
  </si>
  <si>
    <t>Loans for Other General Economic Services</t>
  </si>
  <si>
    <t>Loan for SIDICO</t>
  </si>
  <si>
    <t>60.00.56</t>
  </si>
  <si>
    <t>Repayment of loan Contracted by SIDICO</t>
  </si>
  <si>
    <t>F. Loans and Advances</t>
  </si>
  <si>
    <t>General Financial Institutions</t>
  </si>
  <si>
    <t>(In Thousands of Rupees)</t>
  </si>
  <si>
    <t>Production and Training Centre for Soft Toys at Gangtok,Sikkim (NEC)</t>
  </si>
  <si>
    <t>62.00.50</t>
  </si>
  <si>
    <t>Major Works</t>
  </si>
  <si>
    <t>Integrated Handloom Development Scheme (100% CSS)</t>
  </si>
  <si>
    <t>61.60.73</t>
  </si>
  <si>
    <t>HCM's 42 days tour</t>
  </si>
  <si>
    <t>State Earmarked</t>
  </si>
  <si>
    <t>State Share for NEC (DHH)</t>
  </si>
  <si>
    <t>State Subsidy Scheme</t>
  </si>
  <si>
    <t>Grants-in-Aid to SKVIB</t>
  </si>
  <si>
    <t>60.00.31</t>
  </si>
  <si>
    <t>National Mission on Food Processsing (NMFP) (CSS)</t>
  </si>
  <si>
    <t>62.00.53</t>
  </si>
  <si>
    <t>2013-14</t>
  </si>
  <si>
    <t>Scholarship &amp; Stipend</t>
  </si>
  <si>
    <t>Hand-made paper unit at Melli, South Sikkim (NEC)</t>
  </si>
  <si>
    <t>63.00.50</t>
  </si>
  <si>
    <t>64.00.50</t>
  </si>
  <si>
    <t xml:space="preserve">State Normal </t>
  </si>
  <si>
    <t>Setting up of Heritage/ handicraft meuseum at Namchi, South Sikkim (NEC)</t>
  </si>
  <si>
    <t>2014-15</t>
  </si>
  <si>
    <t>Rec</t>
  </si>
  <si>
    <t>National Handloom Development Programme</t>
  </si>
  <si>
    <t>49.61.50</t>
  </si>
  <si>
    <t>1611002022</t>
  </si>
  <si>
    <t>1611002023</t>
  </si>
  <si>
    <t>1611002027</t>
  </si>
  <si>
    <t>1611002028</t>
  </si>
  <si>
    <t>1630084021</t>
  </si>
  <si>
    <t>1611002021</t>
  </si>
  <si>
    <t>Hand-made Paper Unit at Melli, South Sikkim (NEC)</t>
  </si>
  <si>
    <t>49.62.50</t>
  </si>
  <si>
    <t>NER Textile Promotion Scheme (100 % CSS)</t>
  </si>
  <si>
    <t>NER Textile Promotion Scheme 
(100 % CSS)</t>
  </si>
  <si>
    <t>1630084022</t>
  </si>
  <si>
    <t>C - Capital Account of Economic Services</t>
  </si>
  <si>
    <t>Setting up of Heritage/Handicraft Museum at Namchi, South Sikkim (NEC)</t>
  </si>
  <si>
    <t>Sikkim Khadi &amp; Village Industries 
Board</t>
  </si>
  <si>
    <t>Village and Small Industries, 00.911 - Deduct Recoveries of Overpayments</t>
  </si>
  <si>
    <t>Govt. Fruit Preservation Factory, 
Singtam</t>
  </si>
  <si>
    <t>2015-16</t>
  </si>
  <si>
    <t>I. Estimate of the amount required in the year ending 31st March, 2016 to defray the charges in respect of Commerce and Industries</t>
  </si>
  <si>
    <t>National Mission on Food Processing ( 90% CSS)</t>
  </si>
  <si>
    <t>58.00.53</t>
  </si>
  <si>
    <t>09</t>
  </si>
  <si>
    <t>Assistance to State for Developing Export Infrastructure and Other Allied Activities Schemes(ASIDE) (100%CSS)</t>
  </si>
  <si>
    <t>09.00.53</t>
  </si>
  <si>
    <t>National Handloom Development 
Programme</t>
  </si>
  <si>
    <t>State Share of SPA</t>
  </si>
  <si>
    <t>Electrification of DHH</t>
  </si>
  <si>
    <t>1611002032</t>
  </si>
  <si>
    <t>Modernization of GFPF</t>
  </si>
  <si>
    <t>1611002029</t>
  </si>
</sst>
</file>

<file path=xl/styles.xml><?xml version="1.0" encoding="utf-8"?>
<styleSheet xmlns="http://schemas.openxmlformats.org/spreadsheetml/2006/main">
  <numFmts count="9">
    <numFmt numFmtId="164" formatCode="_ * #,##0_ ;_ * \-#,##0_ ;_ * &quot;-&quot;_ ;_ @_ "/>
    <numFmt numFmtId="165" formatCode="_ * #,##0.00_ ;_ * \-#,##0.00_ ;_ * &quot;-&quot;??_ ;_ @_ "/>
    <numFmt numFmtId="166" formatCode="00#"/>
    <numFmt numFmtId="167" formatCode="0#"/>
    <numFmt numFmtId="168" formatCode="00000#"/>
    <numFmt numFmtId="169" formatCode="00.#00"/>
    <numFmt numFmtId="170" formatCode="00.000"/>
    <numFmt numFmtId="171" formatCode="0#.#00"/>
    <numFmt numFmtId="172" formatCode="_ * #,##0_ ;_ * \-#,##0_ ;_ * &quot;-&quot;??_ ;_ @_ "/>
  </numFmts>
  <fonts count="1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sz val="10"/>
      <color rgb="FF92D050"/>
      <name val="Times New Roman"/>
      <family val="1"/>
    </font>
    <font>
      <sz val="10"/>
      <color rgb="FF00B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73">
    <xf numFmtId="0" fontId="0" fillId="0" borderId="0" xfId="0"/>
    <xf numFmtId="0" fontId="3" fillId="0" borderId="0" xfId="4" applyFont="1" applyFill="1"/>
    <xf numFmtId="0" fontId="4" fillId="0" borderId="0" xfId="4" applyFont="1" applyFill="1" applyAlignment="1" applyProtection="1">
      <alignment horizontal="center"/>
    </xf>
    <xf numFmtId="0" fontId="3" fillId="0" borderId="0" xfId="4" applyFont="1" applyFill="1" applyAlignment="1" applyProtection="1">
      <alignment horizontal="left"/>
    </xf>
    <xf numFmtId="0" fontId="3" fillId="0" borderId="0" xfId="4" applyFont="1" applyFill="1" applyAlignment="1">
      <alignment horizontal="right"/>
    </xf>
    <xf numFmtId="0" fontId="3" fillId="0" borderId="0" xfId="7" applyFont="1" applyFill="1" applyAlignment="1">
      <alignment horizontal="right" vertical="top" wrapText="1"/>
    </xf>
    <xf numFmtId="0" fontId="3" fillId="0" borderId="1" xfId="5" applyFont="1" applyFill="1" applyBorder="1"/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7" applyFont="1" applyFill="1"/>
    <xf numFmtId="0" fontId="3" fillId="0" borderId="0" xfId="5" applyFont="1" applyFill="1" applyBorder="1" applyAlignment="1" applyProtection="1">
      <alignment horizontal="left"/>
    </xf>
    <xf numFmtId="0" fontId="3" fillId="0" borderId="0" xfId="4" applyFont="1" applyFill="1" applyAlignment="1">
      <alignment horizontal="left" vertical="top" wrapText="1"/>
    </xf>
    <xf numFmtId="0" fontId="3" fillId="0" borderId="0" xfId="7" applyFont="1" applyFill="1" applyAlignment="1">
      <alignment horizontal="left" vertical="top" wrapText="1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>
      <alignment horizontal="lef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171" fontId="4" fillId="0" borderId="0" xfId="4" applyNumberFormat="1" applyFont="1" applyFill="1" applyBorder="1" applyAlignment="1">
      <alignment horizontal="righ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166" fontId="4" fillId="0" borderId="0" xfId="4" applyNumberFormat="1" applyFont="1" applyFill="1" applyBorder="1" applyAlignment="1">
      <alignment horizontal="right" vertical="top" wrapText="1"/>
    </xf>
    <xf numFmtId="170" fontId="4" fillId="0" borderId="0" xfId="4" applyNumberFormat="1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0" xfId="5" applyFont="1" applyFill="1" applyBorder="1" applyProtection="1"/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/>
    <xf numFmtId="0" fontId="3" fillId="0" borderId="0" xfId="4" applyNumberFormat="1" applyFont="1" applyFill="1" applyBorder="1"/>
    <xf numFmtId="0" fontId="3" fillId="0" borderId="0" xfId="4" applyNumberFormat="1" applyFont="1" applyFill="1" applyBorder="1" applyAlignment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Font="1" applyFill="1" applyAlignment="1" applyProtection="1">
      <alignment horizontal="left" vertical="top"/>
    </xf>
    <xf numFmtId="0" fontId="4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4" applyNumberFormat="1" applyFont="1" applyFill="1"/>
    <xf numFmtId="0" fontId="4" fillId="0" borderId="0" xfId="4" applyNumberFormat="1" applyFont="1" applyFill="1" applyBorder="1" applyAlignment="1" applyProtection="1">
      <alignment horizontal="left"/>
    </xf>
    <xf numFmtId="0" fontId="4" fillId="0" borderId="0" xfId="4" applyNumberFormat="1" applyFont="1" applyFill="1" applyBorder="1" applyAlignment="1" applyProtection="1">
      <alignment horizontal="center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7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165" fontId="3" fillId="0" borderId="0" xfId="1" applyFont="1" applyFill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5" fontId="3" fillId="0" borderId="0" xfId="1" applyFont="1" applyFill="1" applyBorder="1" applyAlignment="1" applyProtection="1">
      <alignment horizontal="right" wrapText="1"/>
    </xf>
    <xf numFmtId="165" fontId="3" fillId="0" borderId="1" xfId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2" xfId="4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 wrapText="1"/>
    </xf>
    <xf numFmtId="165" fontId="3" fillId="0" borderId="0" xfId="1" applyFont="1" applyFill="1" applyAlignment="1" applyProtection="1">
      <alignment horizontal="right" wrapText="1"/>
    </xf>
    <xf numFmtId="165" fontId="3" fillId="0" borderId="1" xfId="1" applyFont="1" applyFill="1" applyBorder="1" applyAlignment="1">
      <alignment horizontal="right" wrapText="1"/>
    </xf>
    <xf numFmtId="165" fontId="3" fillId="0" borderId="3" xfId="1" applyFont="1" applyFill="1" applyBorder="1" applyAlignment="1" applyProtection="1">
      <alignment horizontal="right" wrapText="1"/>
    </xf>
    <xf numFmtId="0" fontId="4" fillId="0" borderId="0" xfId="4" applyFont="1" applyFill="1" applyBorder="1" applyAlignment="1">
      <alignment horizontal="left" vertical="top"/>
    </xf>
    <xf numFmtId="0" fontId="3" fillId="0" borderId="0" xfId="4" applyNumberFormat="1" applyFont="1" applyFill="1" applyBorder="1" applyAlignment="1">
      <alignment wrapText="1"/>
    </xf>
    <xf numFmtId="165" fontId="3" fillId="0" borderId="0" xfId="1" applyFont="1" applyFill="1" applyBorder="1" applyAlignment="1">
      <alignment horizontal="right" wrapText="1"/>
    </xf>
    <xf numFmtId="0" fontId="3" fillId="0" borderId="1" xfId="4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5" fontId="3" fillId="0" borderId="3" xfId="1" applyFont="1" applyFill="1" applyBorder="1" applyAlignment="1">
      <alignment horizontal="right" wrapText="1"/>
    </xf>
    <xf numFmtId="165" fontId="3" fillId="0" borderId="2" xfId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49" fontId="3" fillId="0" borderId="0" xfId="2" applyNumberFormat="1" applyFont="1" applyFill="1" applyBorder="1" applyAlignment="1">
      <alignment vertical="top"/>
    </xf>
    <xf numFmtId="49" fontId="3" fillId="0" borderId="0" xfId="2" applyNumberFormat="1" applyFont="1" applyFill="1" applyBorder="1" applyAlignment="1">
      <alignment horizontal="left" vertical="top"/>
    </xf>
    <xf numFmtId="0" fontId="3" fillId="0" borderId="2" xfId="6" applyFont="1" applyFill="1" applyBorder="1" applyAlignment="1" applyProtection="1">
      <alignment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165" fontId="3" fillId="0" borderId="0" xfId="6" applyNumberFormat="1" applyFont="1" applyFill="1" applyAlignment="1" applyProtection="1">
      <alignment horizontal="right"/>
    </xf>
    <xf numFmtId="164" fontId="3" fillId="0" borderId="0" xfId="1" applyNumberFormat="1" applyFont="1" applyFill="1" applyBorder="1" applyAlignment="1" applyProtection="1">
      <alignment horizontal="right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168" fontId="3" fillId="0" borderId="0" xfId="4" applyNumberFormat="1" applyFont="1" applyFill="1" applyBorder="1" applyAlignment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0" fontId="3" fillId="0" borderId="0" xfId="4" applyFont="1" applyFill="1" applyAlignment="1"/>
    <xf numFmtId="0" fontId="3" fillId="0" borderId="0" xfId="6" applyFont="1" applyFill="1" applyAlignment="1" applyProtection="1"/>
    <xf numFmtId="0" fontId="3" fillId="0" borderId="0" xfId="7" applyFont="1" applyFill="1" applyAlignment="1"/>
    <xf numFmtId="0" fontId="3" fillId="0" borderId="0" xfId="4" applyNumberFormat="1" applyFont="1" applyFill="1" applyAlignment="1"/>
    <xf numFmtId="49" fontId="3" fillId="0" borderId="0" xfId="4" applyNumberFormat="1" applyFont="1" applyFill="1" applyAlignment="1">
      <alignment horizontal="center"/>
    </xf>
    <xf numFmtId="49" fontId="3" fillId="0" borderId="1" xfId="6" applyNumberFormat="1" applyFont="1" applyFill="1" applyBorder="1" applyAlignment="1" applyProtection="1">
      <alignment horizontal="center" vertical="top"/>
    </xf>
    <xf numFmtId="165" fontId="3" fillId="0" borderId="0" xfId="1" applyFont="1" applyFill="1"/>
    <xf numFmtId="0" fontId="4" fillId="0" borderId="1" xfId="4" applyFont="1" applyFill="1" applyBorder="1" applyAlignment="1" applyProtection="1">
      <alignment horizontal="left" vertical="top" wrapText="1"/>
    </xf>
    <xf numFmtId="165" fontId="3" fillId="0" borderId="0" xfId="4" applyNumberFormat="1" applyFont="1" applyFill="1" applyAlignment="1"/>
    <xf numFmtId="0" fontId="3" fillId="0" borderId="3" xfId="1" applyNumberFormat="1" applyFont="1" applyFill="1" applyBorder="1" applyAlignment="1">
      <alignment horizontal="right" wrapText="1"/>
    </xf>
    <xf numFmtId="0" fontId="3" fillId="0" borderId="2" xfId="4" applyFont="1" applyFill="1" applyBorder="1" applyAlignment="1">
      <alignment horizontal="left" vertical="top" wrapText="1"/>
    </xf>
    <xf numFmtId="0" fontId="3" fillId="0" borderId="2" xfId="4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wrapText="1"/>
    </xf>
    <xf numFmtId="0" fontId="3" fillId="0" borderId="1" xfId="1" applyNumberFormat="1" applyFont="1" applyFill="1" applyBorder="1" applyAlignment="1">
      <alignment horizontal="right" wrapText="1"/>
    </xf>
    <xf numFmtId="165" fontId="3" fillId="0" borderId="0" xfId="1" applyFont="1" applyFill="1" applyBorder="1"/>
    <xf numFmtId="0" fontId="3" fillId="0" borderId="1" xfId="4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/>
    <xf numFmtId="0" fontId="3" fillId="0" borderId="0" xfId="6" applyFont="1" applyFill="1" applyBorder="1" applyAlignment="1" applyProtection="1"/>
    <xf numFmtId="0" fontId="3" fillId="0" borderId="0" xfId="7" applyFont="1" applyFill="1" applyBorder="1" applyAlignment="1"/>
    <xf numFmtId="49" fontId="3" fillId="0" borderId="1" xfId="6" applyNumberFormat="1" applyFont="1" applyFill="1" applyBorder="1" applyAlignment="1" applyProtection="1">
      <alignment horizontal="center"/>
    </xf>
    <xf numFmtId="165" fontId="3" fillId="0" borderId="0" xfId="4" applyNumberFormat="1" applyFont="1" applyFill="1" applyBorder="1" applyAlignment="1">
      <alignment horizontal="right" wrapText="1"/>
    </xf>
    <xf numFmtId="0" fontId="3" fillId="0" borderId="0" xfId="4" quotePrefix="1" applyFont="1" applyFill="1" applyBorder="1" applyAlignment="1">
      <alignment horizontal="right" vertical="top" wrapText="1"/>
    </xf>
    <xf numFmtId="49" fontId="3" fillId="0" borderId="0" xfId="4" applyNumberFormat="1" applyFont="1" applyFill="1" applyAlignment="1">
      <alignment horizontal="left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0" borderId="0" xfId="1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4" fillId="0" borderId="1" xfId="4" applyFont="1" applyFill="1" applyBorder="1" applyAlignment="1">
      <alignment horizontal="right" vertical="top" wrapText="1"/>
    </xf>
    <xf numFmtId="0" fontId="9" fillId="0" borderId="0" xfId="4" applyFont="1" applyFill="1" applyBorder="1" applyAlignment="1"/>
    <xf numFmtId="0" fontId="9" fillId="2" borderId="0" xfId="0" applyNumberFormat="1" applyFont="1" applyFill="1" applyBorder="1" applyAlignment="1" applyProtection="1">
      <alignment horizontal="left" vertical="top"/>
    </xf>
    <xf numFmtId="0" fontId="9" fillId="0" borderId="0" xfId="4" applyFont="1" applyFill="1" applyAlignment="1"/>
    <xf numFmtId="49" fontId="9" fillId="0" borderId="0" xfId="2" applyNumberFormat="1" applyFont="1" applyFill="1" applyBorder="1" applyAlignment="1">
      <alignment vertical="top"/>
    </xf>
    <xf numFmtId="49" fontId="9" fillId="0" borderId="0" xfId="2" applyNumberFormat="1" applyFont="1" applyFill="1" applyBorder="1" applyAlignment="1">
      <alignment horizontal="left" vertical="top"/>
    </xf>
    <xf numFmtId="0" fontId="9" fillId="0" borderId="0" xfId="4" applyNumberFormat="1" applyFont="1" applyFill="1" applyAlignment="1"/>
    <xf numFmtId="49" fontId="9" fillId="0" borderId="5" xfId="2" applyNumberFormat="1" applyFont="1" applyFill="1" applyBorder="1" applyAlignment="1">
      <alignment vertical="top"/>
    </xf>
    <xf numFmtId="165" fontId="9" fillId="0" borderId="0" xfId="4" applyNumberFormat="1" applyFont="1" applyFill="1" applyAlignment="1">
      <alignment horizontal="right" wrapText="1"/>
    </xf>
    <xf numFmtId="0" fontId="9" fillId="0" borderId="0" xfId="4" applyFont="1" applyFill="1" applyAlignment="1">
      <alignment horizontal="right" wrapText="1"/>
    </xf>
    <xf numFmtId="49" fontId="9" fillId="0" borderId="4" xfId="2" applyNumberFormat="1" applyFont="1" applyFill="1" applyBorder="1" applyAlignment="1">
      <alignment horizontal="left" vertical="top"/>
    </xf>
    <xf numFmtId="165" fontId="9" fillId="0" borderId="0" xfId="1" applyFont="1" applyFill="1" applyAlignment="1">
      <alignment horizontal="right" wrapText="1"/>
    </xf>
    <xf numFmtId="0" fontId="9" fillId="0" borderId="0" xfId="4" applyNumberFormat="1" applyFont="1" applyFill="1" applyAlignment="1">
      <alignment horizontal="right"/>
    </xf>
    <xf numFmtId="172" fontId="9" fillId="0" borderId="0" xfId="4" applyNumberFormat="1" applyFont="1" applyFill="1" applyAlignment="1">
      <alignment horizontal="right" wrapText="1"/>
    </xf>
    <xf numFmtId="49" fontId="9" fillId="0" borderId="0" xfId="4" applyNumberFormat="1" applyFont="1" applyFill="1" applyAlignment="1">
      <alignment horizontal="left"/>
    </xf>
    <xf numFmtId="49" fontId="9" fillId="0" borderId="0" xfId="4" applyNumberFormat="1" applyFont="1" applyFill="1" applyAlignment="1">
      <alignment horizontal="center"/>
    </xf>
    <xf numFmtId="0" fontId="3" fillId="0" borderId="1" xfId="4" applyFont="1" applyFill="1" applyBorder="1" applyAlignment="1">
      <alignment horizontal="left" vertical="top" wrapText="1"/>
    </xf>
    <xf numFmtId="0" fontId="3" fillId="0" borderId="3" xfId="4" applyNumberFormat="1" applyFont="1" applyFill="1" applyBorder="1"/>
    <xf numFmtId="0" fontId="3" fillId="0" borderId="1" xfId="4" applyNumberFormat="1" applyFont="1" applyFill="1" applyBorder="1" applyAlignment="1">
      <alignment horizontal="right" wrapText="1"/>
    </xf>
    <xf numFmtId="0" fontId="3" fillId="0" borderId="3" xfId="4" applyNumberFormat="1" applyFont="1" applyFill="1" applyBorder="1" applyAlignment="1">
      <alignment horizontal="right" wrapText="1"/>
    </xf>
    <xf numFmtId="168" fontId="3" fillId="0" borderId="1" xfId="4" applyNumberFormat="1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NumberFormat="1" applyFont="1" applyFill="1" applyBorder="1" applyAlignment="1">
      <alignment horizontal="left" vertical="top" wrapText="1"/>
    </xf>
    <xf numFmtId="0" fontId="4" fillId="0" borderId="0" xfId="7" applyNumberFormat="1" applyFont="1" applyFill="1" applyAlignment="1">
      <alignment horizontal="center"/>
    </xf>
    <xf numFmtId="0" fontId="3" fillId="0" borderId="0" xfId="7" applyNumberFormat="1" applyFont="1" applyFill="1" applyAlignment="1" applyProtection="1">
      <alignment horizontal="left"/>
    </xf>
    <xf numFmtId="0" fontId="10" fillId="0" borderId="0" xfId="4" applyFont="1" applyFill="1" applyBorder="1" applyAlignment="1"/>
    <xf numFmtId="0" fontId="10" fillId="0" borderId="0" xfId="4" applyFont="1" applyFill="1" applyAlignment="1"/>
    <xf numFmtId="165" fontId="10" fillId="0" borderId="0" xfId="4" applyNumberFormat="1" applyFont="1" applyFill="1" applyAlignment="1"/>
    <xf numFmtId="0" fontId="10" fillId="0" borderId="0" xfId="4" applyNumberFormat="1" applyFont="1" applyFill="1" applyAlignment="1"/>
    <xf numFmtId="0" fontId="10" fillId="0" borderId="0" xfId="4" applyFont="1" applyFill="1"/>
    <xf numFmtId="0" fontId="3" fillId="0" borderId="2" xfId="6" applyFont="1" applyFill="1" applyBorder="1" applyAlignment="1" applyProtection="1">
      <alignment horizontal="center" vertical="top"/>
    </xf>
    <xf numFmtId="49" fontId="3" fillId="0" borderId="2" xfId="6" applyNumberFormat="1" applyFont="1" applyFill="1" applyBorder="1" applyAlignment="1" applyProtection="1">
      <alignment horizontal="center" vertical="top"/>
    </xf>
    <xf numFmtId="0" fontId="3" fillId="0" borderId="2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2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20" transitionEvaluation="1" codeName="Sheet1"/>
  <dimension ref="A1:AF221"/>
  <sheetViews>
    <sheetView tabSelected="1" view="pageBreakPreview" topLeftCell="A120" zoomScaleSheetLayoutView="100" workbookViewId="0">
      <selection activeCell="A183" sqref="A182:L209"/>
    </sheetView>
  </sheetViews>
  <sheetFormatPr defaultColWidth="11" defaultRowHeight="12.75"/>
  <cols>
    <col min="1" max="1" width="6.42578125" style="16" customWidth="1"/>
    <col min="2" max="2" width="8.140625" style="119" customWidth="1"/>
    <col min="3" max="3" width="34.5703125" style="1" customWidth="1"/>
    <col min="4" max="4" width="8.5703125" style="33" customWidth="1"/>
    <col min="5" max="5" width="9.42578125" style="33" customWidth="1"/>
    <col min="6" max="6" width="8.42578125" style="1" customWidth="1"/>
    <col min="7" max="7" width="8.5703125" style="1" customWidth="1"/>
    <col min="8" max="8" width="8.5703125" style="33" customWidth="1"/>
    <col min="9" max="9" width="8.42578125" style="1" customWidth="1"/>
    <col min="10" max="10" width="8.5703125" style="33" customWidth="1"/>
    <col min="11" max="11" width="9.140625" style="33" customWidth="1"/>
    <col min="12" max="12" width="8.42578125" style="1" customWidth="1"/>
    <col min="13" max="13" width="11" style="123" hidden="1" customWidth="1"/>
    <col min="14" max="15" width="11" style="102" hidden="1" customWidth="1"/>
    <col min="16" max="16" width="7.140625" style="102" hidden="1" customWidth="1"/>
    <col min="17" max="17" width="13.85546875" style="106" hidden="1" customWidth="1"/>
    <col min="18" max="20" width="5.7109375" style="102" hidden="1" customWidth="1"/>
    <col min="21" max="21" width="6.7109375" style="102" hidden="1" customWidth="1"/>
    <col min="22" max="22" width="11" style="102" hidden="1" customWidth="1"/>
    <col min="23" max="24" width="11" style="102"/>
    <col min="25" max="25" width="16.42578125" style="102" customWidth="1"/>
    <col min="26" max="26" width="11" style="102"/>
    <col min="27" max="27" width="12" style="102" customWidth="1"/>
    <col min="28" max="31" width="11" style="102"/>
    <col min="32" max="32" width="11.5703125" style="1" customWidth="1"/>
    <col min="33" max="16384" width="11" style="1"/>
  </cols>
  <sheetData>
    <row r="1" spans="1:32">
      <c r="C1" s="2"/>
      <c r="D1" s="39"/>
      <c r="E1" s="39" t="s">
        <v>82</v>
      </c>
      <c r="F1" s="2"/>
      <c r="G1" s="2"/>
      <c r="H1" s="39"/>
      <c r="I1" s="2"/>
      <c r="J1" s="39"/>
      <c r="K1" s="39"/>
      <c r="L1" s="2"/>
    </row>
    <row r="2" spans="1:32">
      <c r="E2" s="40" t="s">
        <v>83</v>
      </c>
      <c r="G2" s="2"/>
      <c r="H2" s="39"/>
      <c r="I2" s="2"/>
      <c r="J2" s="39"/>
      <c r="K2" s="39"/>
      <c r="L2" s="2"/>
    </row>
    <row r="3" spans="1:32">
      <c r="E3" s="40"/>
      <c r="G3" s="2"/>
      <c r="H3" s="39"/>
      <c r="I3" s="2"/>
      <c r="J3" s="39"/>
      <c r="K3" s="39"/>
      <c r="L3" s="2"/>
    </row>
    <row r="4" spans="1:32">
      <c r="D4" s="37" t="s">
        <v>88</v>
      </c>
      <c r="E4" s="40">
        <v>2407</v>
      </c>
      <c r="F4" s="3" t="s">
        <v>0</v>
      </c>
      <c r="G4" s="2"/>
      <c r="H4" s="39"/>
      <c r="I4" s="2"/>
      <c r="J4" s="39"/>
      <c r="K4" s="39"/>
      <c r="L4" s="2"/>
    </row>
    <row r="5" spans="1:32">
      <c r="D5" s="37" t="s">
        <v>1</v>
      </c>
      <c r="E5" s="40">
        <v>2851</v>
      </c>
      <c r="F5" s="3" t="s">
        <v>2</v>
      </c>
      <c r="G5" s="2"/>
      <c r="H5" s="39"/>
      <c r="I5" s="2"/>
      <c r="J5" s="39"/>
      <c r="K5" s="39"/>
      <c r="L5" s="2"/>
    </row>
    <row r="6" spans="1:32">
      <c r="D6" s="37"/>
      <c r="E6" s="40">
        <v>2852</v>
      </c>
      <c r="F6" s="3" t="s">
        <v>3</v>
      </c>
      <c r="G6" s="2"/>
      <c r="H6" s="39"/>
      <c r="I6" s="2"/>
      <c r="J6" s="39"/>
      <c r="K6" s="39"/>
      <c r="L6" s="2"/>
    </row>
    <row r="7" spans="1:32">
      <c r="D7" s="37" t="s">
        <v>162</v>
      </c>
      <c r="E7" s="157"/>
      <c r="F7" s="158"/>
      <c r="G7" s="39"/>
      <c r="H7" s="39"/>
      <c r="I7" s="39"/>
      <c r="J7" s="39"/>
      <c r="K7" s="39"/>
      <c r="L7" s="39"/>
    </row>
    <row r="8" spans="1:32">
      <c r="D8" s="37" t="s">
        <v>4</v>
      </c>
      <c r="E8" s="40">
        <v>4860</v>
      </c>
      <c r="F8" s="41" t="s">
        <v>5</v>
      </c>
      <c r="G8" s="39"/>
      <c r="H8" s="39"/>
      <c r="I8" s="39"/>
      <c r="J8" s="39"/>
      <c r="K8" s="39"/>
      <c r="L8" s="39"/>
    </row>
    <row r="9" spans="1:32">
      <c r="D9" s="37" t="s">
        <v>124</v>
      </c>
      <c r="E9" s="40">
        <v>7475</v>
      </c>
      <c r="F9" s="41" t="s">
        <v>120</v>
      </c>
      <c r="G9" s="39"/>
      <c r="H9" s="39"/>
      <c r="I9" s="39"/>
      <c r="J9" s="39"/>
      <c r="K9" s="39"/>
      <c r="L9" s="39"/>
    </row>
    <row r="10" spans="1:32" ht="6.95" customHeight="1">
      <c r="D10" s="37"/>
      <c r="E10" s="40"/>
      <c r="F10" s="41"/>
      <c r="G10" s="39"/>
      <c r="H10" s="39"/>
      <c r="I10" s="39"/>
      <c r="J10" s="39"/>
      <c r="K10" s="39"/>
      <c r="L10" s="39"/>
    </row>
    <row r="11" spans="1:32">
      <c r="A11" s="38" t="s">
        <v>168</v>
      </c>
      <c r="F11" s="33"/>
      <c r="G11" s="33"/>
      <c r="I11" s="33"/>
      <c r="L11" s="33"/>
    </row>
    <row r="12" spans="1:32">
      <c r="D12" s="42"/>
      <c r="E12" s="43" t="s">
        <v>86</v>
      </c>
      <c r="F12" s="43" t="s">
        <v>87</v>
      </c>
      <c r="G12" s="43" t="s">
        <v>13</v>
      </c>
      <c r="H12" s="44"/>
      <c r="I12" s="33"/>
      <c r="L12" s="33"/>
    </row>
    <row r="13" spans="1:32">
      <c r="D13" s="45" t="s">
        <v>6</v>
      </c>
      <c r="E13" s="46">
        <f>L149</f>
        <v>339788</v>
      </c>
      <c r="F13" s="86">
        <f>L177</f>
        <v>150195</v>
      </c>
      <c r="G13" s="46">
        <f>F13+E13</f>
        <v>489983</v>
      </c>
      <c r="H13" s="44"/>
      <c r="I13" s="33"/>
      <c r="L13" s="33"/>
    </row>
    <row r="14" spans="1:32">
      <c r="A14" s="38" t="s">
        <v>85</v>
      </c>
      <c r="F14" s="33"/>
      <c r="G14" s="33"/>
      <c r="I14" s="33"/>
      <c r="L14" s="33"/>
    </row>
    <row r="15" spans="1:32" ht="13.5">
      <c r="A15" s="17"/>
      <c r="B15" s="5"/>
      <c r="C15" s="6"/>
      <c r="D15" s="47"/>
      <c r="E15" s="47"/>
      <c r="F15" s="47"/>
      <c r="G15" s="47"/>
      <c r="H15" s="47"/>
      <c r="I15" s="48"/>
      <c r="J15" s="49"/>
      <c r="K15" s="50"/>
      <c r="L15" s="51" t="s">
        <v>126</v>
      </c>
    </row>
    <row r="16" spans="1:32" s="8" customFormat="1">
      <c r="A16" s="18"/>
      <c r="B16" s="7"/>
      <c r="C16" s="15"/>
      <c r="D16" s="172" t="s">
        <v>7</v>
      </c>
      <c r="E16" s="172"/>
      <c r="F16" s="171" t="s">
        <v>8</v>
      </c>
      <c r="G16" s="171"/>
      <c r="H16" s="171" t="s">
        <v>9</v>
      </c>
      <c r="I16" s="171"/>
      <c r="J16" s="171" t="s">
        <v>8</v>
      </c>
      <c r="K16" s="171"/>
      <c r="L16" s="171"/>
      <c r="M16" s="164" t="s">
        <v>97</v>
      </c>
      <c r="N16" s="164"/>
      <c r="O16" s="164"/>
      <c r="P16" s="164"/>
      <c r="Q16" s="165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6"/>
      <c r="AC16" s="166"/>
      <c r="AD16" s="166"/>
      <c r="AE16" s="166"/>
      <c r="AF16" s="166"/>
    </row>
    <row r="17" spans="1:32" s="8" customFormat="1">
      <c r="A17" s="19"/>
      <c r="B17" s="9"/>
      <c r="C17" s="15" t="s">
        <v>10</v>
      </c>
      <c r="D17" s="171" t="s">
        <v>140</v>
      </c>
      <c r="E17" s="171"/>
      <c r="F17" s="171" t="s">
        <v>147</v>
      </c>
      <c r="G17" s="171"/>
      <c r="H17" s="171" t="s">
        <v>147</v>
      </c>
      <c r="I17" s="171"/>
      <c r="J17" s="171" t="s">
        <v>167</v>
      </c>
      <c r="K17" s="171"/>
      <c r="L17" s="171"/>
      <c r="M17" s="167" t="s">
        <v>98</v>
      </c>
      <c r="N17" s="167"/>
      <c r="O17" s="167"/>
      <c r="P17" s="167"/>
      <c r="Q17" s="168"/>
      <c r="R17" s="167" t="s">
        <v>99</v>
      </c>
      <c r="S17" s="167"/>
      <c r="T17" s="167"/>
      <c r="U17" s="167"/>
      <c r="V17" s="167"/>
      <c r="W17" s="167"/>
      <c r="X17" s="167"/>
      <c r="Y17" s="167"/>
      <c r="Z17" s="167"/>
      <c r="AA17" s="167"/>
      <c r="AB17" s="169"/>
      <c r="AC17" s="169"/>
      <c r="AD17" s="169"/>
      <c r="AE17" s="169"/>
      <c r="AF17" s="169"/>
    </row>
    <row r="18" spans="1:32" s="8" customFormat="1">
      <c r="A18" s="20"/>
      <c r="B18" s="10"/>
      <c r="C18" s="99"/>
      <c r="D18" s="52" t="s">
        <v>11</v>
      </c>
      <c r="E18" s="52" t="s">
        <v>12</v>
      </c>
      <c r="F18" s="52" t="s">
        <v>11</v>
      </c>
      <c r="G18" s="52" t="s">
        <v>12</v>
      </c>
      <c r="H18" s="52" t="s">
        <v>11</v>
      </c>
      <c r="I18" s="52" t="s">
        <v>12</v>
      </c>
      <c r="J18" s="52" t="s">
        <v>11</v>
      </c>
      <c r="K18" s="52" t="s">
        <v>12</v>
      </c>
      <c r="L18" s="52" t="s">
        <v>13</v>
      </c>
      <c r="M18" s="100" t="s">
        <v>100</v>
      </c>
      <c r="N18" s="100" t="s">
        <v>101</v>
      </c>
      <c r="O18" s="100" t="s">
        <v>102</v>
      </c>
      <c r="P18" s="100" t="s">
        <v>103</v>
      </c>
      <c r="Q18" s="107" t="s">
        <v>104</v>
      </c>
      <c r="R18" s="100" t="s">
        <v>100</v>
      </c>
      <c r="S18" s="100" t="s">
        <v>101</v>
      </c>
      <c r="T18" s="100" t="s">
        <v>102</v>
      </c>
      <c r="U18" s="100" t="s">
        <v>103</v>
      </c>
      <c r="V18" s="107" t="s">
        <v>104</v>
      </c>
      <c r="W18" s="100"/>
      <c r="X18" s="100"/>
      <c r="Y18" s="100"/>
      <c r="Z18" s="100"/>
      <c r="AA18" s="107"/>
      <c r="AB18" s="101"/>
      <c r="AC18" s="101"/>
      <c r="AD18" s="101"/>
      <c r="AE18" s="101"/>
      <c r="AF18" s="126"/>
    </row>
    <row r="19" spans="1:32" s="8" customFormat="1" ht="3.75" customHeight="1">
      <c r="A19" s="19"/>
      <c r="B19" s="9"/>
      <c r="C19" s="31"/>
      <c r="D19" s="53"/>
      <c r="E19" s="53"/>
      <c r="F19" s="53"/>
      <c r="G19" s="53"/>
      <c r="H19" s="53"/>
      <c r="I19" s="53"/>
      <c r="J19" s="53"/>
      <c r="K19" s="53"/>
      <c r="L19" s="53"/>
      <c r="M19" s="124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</row>
    <row r="20" spans="1:32">
      <c r="A20" s="120"/>
      <c r="B20" s="12"/>
      <c r="C20" s="13" t="s">
        <v>14</v>
      </c>
      <c r="D20" s="32"/>
      <c r="E20" s="32"/>
      <c r="F20" s="32"/>
      <c r="G20" s="54"/>
      <c r="H20" s="32"/>
      <c r="I20" s="32"/>
      <c r="J20" s="32"/>
      <c r="K20" s="32"/>
      <c r="L20" s="32"/>
      <c r="Q20" s="102"/>
    </row>
    <row r="21" spans="1:32">
      <c r="A21" s="120" t="s">
        <v>15</v>
      </c>
      <c r="B21" s="23">
        <v>2407</v>
      </c>
      <c r="C21" s="13" t="s">
        <v>0</v>
      </c>
      <c r="F21" s="33"/>
      <c r="G21" s="33"/>
      <c r="I21" s="33"/>
      <c r="L21" s="33"/>
      <c r="Q21" s="102"/>
    </row>
    <row r="22" spans="1:32">
      <c r="A22" s="120"/>
      <c r="B22" s="24">
        <v>1</v>
      </c>
      <c r="C22" s="11" t="s">
        <v>89</v>
      </c>
      <c r="D22" s="34"/>
      <c r="E22" s="34"/>
      <c r="F22" s="34"/>
      <c r="G22" s="34"/>
      <c r="H22" s="34"/>
      <c r="I22" s="34"/>
      <c r="J22" s="34"/>
      <c r="K22" s="34"/>
      <c r="L22" s="34"/>
      <c r="Q22" s="102"/>
    </row>
    <row r="23" spans="1:32">
      <c r="A23" s="120"/>
      <c r="B23" s="25">
        <v>1.8</v>
      </c>
      <c r="C23" s="13" t="s">
        <v>16</v>
      </c>
      <c r="D23" s="35"/>
      <c r="E23" s="35"/>
      <c r="F23" s="35"/>
      <c r="G23" s="35"/>
      <c r="H23" s="35"/>
      <c r="I23" s="35"/>
      <c r="J23" s="35"/>
      <c r="K23" s="35"/>
      <c r="L23" s="35"/>
      <c r="Q23" s="102"/>
    </row>
    <row r="24" spans="1:32">
      <c r="A24" s="120"/>
      <c r="B24" s="12">
        <v>60</v>
      </c>
      <c r="C24" s="11" t="s">
        <v>17</v>
      </c>
      <c r="D24" s="35"/>
      <c r="E24" s="35"/>
      <c r="F24" s="35"/>
      <c r="G24" s="35"/>
      <c r="H24" s="35"/>
      <c r="I24" s="35"/>
      <c r="J24" s="35"/>
      <c r="K24" s="35"/>
      <c r="L24" s="35"/>
      <c r="Q24" s="102"/>
    </row>
    <row r="25" spans="1:32">
      <c r="A25" s="120"/>
      <c r="B25" s="12" t="s">
        <v>137</v>
      </c>
      <c r="C25" s="11" t="s">
        <v>111</v>
      </c>
      <c r="D25" s="60">
        <v>4000</v>
      </c>
      <c r="E25" s="63">
        <v>0</v>
      </c>
      <c r="F25" s="60">
        <v>4000</v>
      </c>
      <c r="G25" s="63">
        <v>0</v>
      </c>
      <c r="H25" s="60">
        <v>4000</v>
      </c>
      <c r="I25" s="63">
        <v>0</v>
      </c>
      <c r="J25" s="61">
        <f>10000-3000</f>
        <v>7000</v>
      </c>
      <c r="K25" s="63">
        <v>0</v>
      </c>
      <c r="L25" s="60">
        <f>SUM(J25:K25)</f>
        <v>7000</v>
      </c>
      <c r="M25" s="134" t="s">
        <v>105</v>
      </c>
      <c r="N25" s="136" t="s">
        <v>133</v>
      </c>
      <c r="O25" s="136" t="s">
        <v>108</v>
      </c>
      <c r="P25" s="136">
        <v>100</v>
      </c>
      <c r="Q25" s="147" t="s">
        <v>151</v>
      </c>
      <c r="W25" s="160"/>
      <c r="X25" s="160"/>
      <c r="Y25" s="160"/>
      <c r="Z25" s="160"/>
      <c r="AA25" s="160"/>
    </row>
    <row r="26" spans="1:32">
      <c r="A26" s="120"/>
      <c r="B26" s="98" t="s">
        <v>18</v>
      </c>
      <c r="C26" s="11" t="s">
        <v>45</v>
      </c>
      <c r="D26" s="63">
        <v>0</v>
      </c>
      <c r="E26" s="68">
        <v>11850</v>
      </c>
      <c r="F26" s="63">
        <v>0</v>
      </c>
      <c r="G26" s="60">
        <v>3252</v>
      </c>
      <c r="H26" s="63">
        <v>0</v>
      </c>
      <c r="I26" s="68">
        <v>3252</v>
      </c>
      <c r="J26" s="63">
        <v>0</v>
      </c>
      <c r="K26" s="60">
        <v>1530</v>
      </c>
      <c r="L26" s="32">
        <f>SUM(J26:K26)</f>
        <v>1530</v>
      </c>
      <c r="M26" s="123" t="s">
        <v>105</v>
      </c>
      <c r="N26" s="102" t="s">
        <v>106</v>
      </c>
      <c r="O26" s="102" t="s">
        <v>107</v>
      </c>
      <c r="P26" s="102">
        <v>100</v>
      </c>
      <c r="Q26" s="129">
        <v>1611001003</v>
      </c>
      <c r="W26" s="160"/>
      <c r="X26" s="160"/>
      <c r="Y26" s="160"/>
      <c r="Z26" s="160"/>
      <c r="AA26" s="160"/>
    </row>
    <row r="27" spans="1:32">
      <c r="A27" s="120"/>
      <c r="B27" s="98" t="s">
        <v>19</v>
      </c>
      <c r="C27" s="11" t="s">
        <v>20</v>
      </c>
      <c r="D27" s="63">
        <v>0</v>
      </c>
      <c r="E27" s="68">
        <v>3622</v>
      </c>
      <c r="F27" s="63">
        <v>0</v>
      </c>
      <c r="G27" s="68">
        <v>12220</v>
      </c>
      <c r="H27" s="63">
        <v>0</v>
      </c>
      <c r="I27" s="68">
        <v>12220</v>
      </c>
      <c r="J27" s="63">
        <v>0</v>
      </c>
      <c r="K27" s="68">
        <v>13939</v>
      </c>
      <c r="L27" s="32">
        <f>SUM(J27:K27)</f>
        <v>13939</v>
      </c>
      <c r="M27" s="123" t="s">
        <v>105</v>
      </c>
      <c r="N27" s="102" t="s">
        <v>106</v>
      </c>
      <c r="O27" s="102" t="s">
        <v>107</v>
      </c>
      <c r="P27" s="102">
        <v>100</v>
      </c>
      <c r="Q27" s="129">
        <v>1611001003</v>
      </c>
      <c r="W27" s="160"/>
      <c r="X27" s="160"/>
      <c r="Y27" s="160"/>
      <c r="Z27" s="160"/>
      <c r="AA27" s="160"/>
    </row>
    <row r="28" spans="1:32">
      <c r="A28" s="120"/>
      <c r="B28" s="98" t="s">
        <v>21</v>
      </c>
      <c r="C28" s="11" t="s">
        <v>22</v>
      </c>
      <c r="D28" s="63">
        <v>0</v>
      </c>
      <c r="E28" s="68">
        <v>12486</v>
      </c>
      <c r="F28" s="63">
        <v>0</v>
      </c>
      <c r="G28" s="68">
        <v>19438</v>
      </c>
      <c r="H28" s="63">
        <v>0</v>
      </c>
      <c r="I28" s="68">
        <v>19438</v>
      </c>
      <c r="J28" s="63">
        <v>0</v>
      </c>
      <c r="K28" s="68">
        <v>40137</v>
      </c>
      <c r="L28" s="32">
        <f>SUM(J28:K28)</f>
        <v>40137</v>
      </c>
      <c r="M28" s="123" t="s">
        <v>105</v>
      </c>
      <c r="N28" s="102" t="s">
        <v>106</v>
      </c>
      <c r="O28" s="102" t="s">
        <v>107</v>
      </c>
      <c r="P28" s="102">
        <v>100</v>
      </c>
      <c r="Q28" s="129">
        <v>1611001003</v>
      </c>
      <c r="W28" s="160"/>
      <c r="X28" s="160"/>
      <c r="Y28" s="160"/>
      <c r="Z28" s="160"/>
      <c r="AA28" s="160"/>
    </row>
    <row r="29" spans="1:32">
      <c r="A29" s="120"/>
      <c r="B29" s="98" t="s">
        <v>23</v>
      </c>
      <c r="C29" s="11" t="s">
        <v>24</v>
      </c>
      <c r="D29" s="63">
        <v>0</v>
      </c>
      <c r="E29" s="68">
        <v>14442</v>
      </c>
      <c r="F29" s="63">
        <v>0</v>
      </c>
      <c r="G29" s="68">
        <v>7490</v>
      </c>
      <c r="H29" s="63">
        <v>0</v>
      </c>
      <c r="I29" s="68">
        <v>7490</v>
      </c>
      <c r="J29" s="63">
        <v>0</v>
      </c>
      <c r="K29" s="68">
        <v>8904</v>
      </c>
      <c r="L29" s="32">
        <f>SUM(J29:K29)</f>
        <v>8904</v>
      </c>
      <c r="M29" s="123" t="s">
        <v>105</v>
      </c>
      <c r="N29" s="102" t="s">
        <v>106</v>
      </c>
      <c r="O29" s="102" t="s">
        <v>107</v>
      </c>
      <c r="P29" s="102">
        <v>100</v>
      </c>
      <c r="Q29" s="129">
        <v>1611001003</v>
      </c>
      <c r="W29" s="160"/>
      <c r="X29" s="160"/>
      <c r="Y29" s="160"/>
      <c r="Z29" s="160"/>
      <c r="AA29" s="160"/>
    </row>
    <row r="30" spans="1:32">
      <c r="A30" s="120" t="s">
        <v>13</v>
      </c>
      <c r="B30" s="12">
        <v>60</v>
      </c>
      <c r="C30" s="11" t="s">
        <v>17</v>
      </c>
      <c r="D30" s="81">
        <f t="shared" ref="D30:L30" si="0">SUM(D25:D29)</f>
        <v>4000</v>
      </c>
      <c r="E30" s="80">
        <f t="shared" si="0"/>
        <v>42400</v>
      </c>
      <c r="F30" s="81">
        <f t="shared" si="0"/>
        <v>4000</v>
      </c>
      <c r="G30" s="80">
        <f t="shared" si="0"/>
        <v>42400</v>
      </c>
      <c r="H30" s="81">
        <f t="shared" si="0"/>
        <v>4000</v>
      </c>
      <c r="I30" s="80">
        <f t="shared" si="0"/>
        <v>42400</v>
      </c>
      <c r="J30" s="81">
        <f t="shared" si="0"/>
        <v>7000</v>
      </c>
      <c r="K30" s="80">
        <f t="shared" ref="K30" si="1">SUM(K25:K29)</f>
        <v>64510</v>
      </c>
      <c r="L30" s="80">
        <f t="shared" si="0"/>
        <v>71510</v>
      </c>
      <c r="Q30" s="102"/>
    </row>
    <row r="31" spans="1:32">
      <c r="A31" s="120" t="s">
        <v>13</v>
      </c>
      <c r="B31" s="25">
        <v>1.8</v>
      </c>
      <c r="C31" s="13" t="s">
        <v>16</v>
      </c>
      <c r="D31" s="81">
        <f t="shared" ref="D31:L33" si="2">D30</f>
        <v>4000</v>
      </c>
      <c r="E31" s="80">
        <f t="shared" si="2"/>
        <v>42400</v>
      </c>
      <c r="F31" s="81">
        <f t="shared" si="2"/>
        <v>4000</v>
      </c>
      <c r="G31" s="80">
        <f t="shared" si="2"/>
        <v>42400</v>
      </c>
      <c r="H31" s="81">
        <f t="shared" si="2"/>
        <v>4000</v>
      </c>
      <c r="I31" s="80">
        <f t="shared" si="2"/>
        <v>42400</v>
      </c>
      <c r="J31" s="81">
        <f t="shared" si="2"/>
        <v>7000</v>
      </c>
      <c r="K31" s="80">
        <f t="shared" ref="K31" si="3">K30</f>
        <v>64510</v>
      </c>
      <c r="L31" s="80">
        <f t="shared" si="2"/>
        <v>71510</v>
      </c>
      <c r="Q31" s="102"/>
    </row>
    <row r="32" spans="1:32">
      <c r="A32" s="120" t="s">
        <v>13</v>
      </c>
      <c r="B32" s="24">
        <v>1</v>
      </c>
      <c r="C32" s="11" t="s">
        <v>89</v>
      </c>
      <c r="D32" s="81">
        <f t="shared" si="2"/>
        <v>4000</v>
      </c>
      <c r="E32" s="80">
        <f t="shared" si="2"/>
        <v>42400</v>
      </c>
      <c r="F32" s="81">
        <f t="shared" si="2"/>
        <v>4000</v>
      </c>
      <c r="G32" s="80">
        <f t="shared" si="2"/>
        <v>42400</v>
      </c>
      <c r="H32" s="81">
        <f t="shared" si="2"/>
        <v>4000</v>
      </c>
      <c r="I32" s="80">
        <f t="shared" si="2"/>
        <v>42400</v>
      </c>
      <c r="J32" s="81">
        <f t="shared" si="2"/>
        <v>7000</v>
      </c>
      <c r="K32" s="80">
        <f t="shared" ref="K32" si="4">K31</f>
        <v>64510</v>
      </c>
      <c r="L32" s="80">
        <f t="shared" si="2"/>
        <v>71510</v>
      </c>
      <c r="Q32" s="102"/>
    </row>
    <row r="33" spans="1:32">
      <c r="A33" s="11" t="s">
        <v>13</v>
      </c>
      <c r="B33" s="23">
        <v>2407</v>
      </c>
      <c r="C33" s="13" t="s">
        <v>0</v>
      </c>
      <c r="D33" s="81">
        <f t="shared" si="2"/>
        <v>4000</v>
      </c>
      <c r="E33" s="80">
        <f t="shared" si="2"/>
        <v>42400</v>
      </c>
      <c r="F33" s="81">
        <f t="shared" si="2"/>
        <v>4000</v>
      </c>
      <c r="G33" s="80">
        <f t="shared" si="2"/>
        <v>42400</v>
      </c>
      <c r="H33" s="81">
        <f t="shared" si="2"/>
        <v>4000</v>
      </c>
      <c r="I33" s="80">
        <f t="shared" si="2"/>
        <v>42400</v>
      </c>
      <c r="J33" s="81">
        <f t="shared" si="2"/>
        <v>7000</v>
      </c>
      <c r="K33" s="80">
        <f t="shared" ref="K33" si="5">K32</f>
        <v>64510</v>
      </c>
      <c r="L33" s="80">
        <f t="shared" si="2"/>
        <v>71510</v>
      </c>
      <c r="Q33" s="102"/>
    </row>
    <row r="34" spans="1:32">
      <c r="A34" s="11"/>
      <c r="B34" s="23"/>
      <c r="C34" s="11"/>
      <c r="D34" s="32"/>
      <c r="E34" s="32"/>
      <c r="F34" s="32"/>
      <c r="G34" s="32"/>
      <c r="H34" s="32"/>
      <c r="I34" s="32"/>
      <c r="J34" s="32"/>
      <c r="K34" s="32"/>
      <c r="L34" s="32"/>
      <c r="Q34" s="102"/>
    </row>
    <row r="35" spans="1:32">
      <c r="A35" s="120" t="s">
        <v>15</v>
      </c>
      <c r="B35" s="23">
        <v>2851</v>
      </c>
      <c r="C35" s="13" t="s">
        <v>2</v>
      </c>
      <c r="D35" s="36"/>
      <c r="E35" s="36"/>
      <c r="F35" s="36"/>
      <c r="G35" s="36"/>
      <c r="H35" s="36"/>
      <c r="I35" s="36"/>
      <c r="J35" s="36"/>
      <c r="K35" s="36"/>
      <c r="L35" s="36"/>
      <c r="Q35" s="102"/>
    </row>
    <row r="36" spans="1:32">
      <c r="A36" s="120"/>
      <c r="B36" s="26">
        <v>1E-3</v>
      </c>
      <c r="C36" s="13" t="s">
        <v>25</v>
      </c>
      <c r="D36" s="35"/>
      <c r="E36" s="35"/>
      <c r="F36" s="35"/>
      <c r="G36" s="35"/>
      <c r="H36" s="35"/>
      <c r="I36" s="35"/>
      <c r="J36" s="35"/>
      <c r="K36" s="35"/>
      <c r="L36" s="35"/>
      <c r="Q36" s="102"/>
    </row>
    <row r="37" spans="1:32">
      <c r="A37" s="120"/>
      <c r="B37" s="12">
        <v>60</v>
      </c>
      <c r="C37" s="11" t="s">
        <v>26</v>
      </c>
      <c r="D37" s="35"/>
      <c r="E37" s="35"/>
      <c r="F37" s="35"/>
      <c r="G37" s="35"/>
      <c r="H37" s="35"/>
      <c r="I37" s="35"/>
      <c r="J37" s="35"/>
      <c r="K37" s="35"/>
      <c r="L37" s="35"/>
      <c r="Q37" s="102"/>
    </row>
    <row r="38" spans="1:32">
      <c r="A38" s="120"/>
      <c r="B38" s="98" t="s">
        <v>27</v>
      </c>
      <c r="C38" s="11" t="s">
        <v>28</v>
      </c>
      <c r="D38" s="67">
        <v>3971</v>
      </c>
      <c r="E38" s="68">
        <v>18296</v>
      </c>
      <c r="F38" s="61">
        <v>4300</v>
      </c>
      <c r="G38" s="68">
        <v>21767</v>
      </c>
      <c r="H38" s="67">
        <v>4300</v>
      </c>
      <c r="I38" s="68">
        <v>21767</v>
      </c>
      <c r="J38" s="61">
        <v>3500</v>
      </c>
      <c r="K38" s="68">
        <v>20581</v>
      </c>
      <c r="L38" s="32">
        <f>SUM(J38:K38)</f>
        <v>24081</v>
      </c>
      <c r="M38" s="123" t="s">
        <v>105</v>
      </c>
      <c r="N38" s="102" t="s">
        <v>106</v>
      </c>
      <c r="O38" s="102" t="s">
        <v>28</v>
      </c>
      <c r="P38" s="102">
        <v>100</v>
      </c>
      <c r="Q38" s="102">
        <v>1611001001</v>
      </c>
      <c r="W38" s="160"/>
      <c r="X38" s="160"/>
      <c r="Y38" s="160"/>
      <c r="Z38" s="160"/>
      <c r="AA38" s="160"/>
    </row>
    <row r="39" spans="1:32">
      <c r="A39" s="149"/>
      <c r="B39" s="153" t="s">
        <v>29</v>
      </c>
      <c r="C39" s="30" t="s">
        <v>30</v>
      </c>
      <c r="D39" s="151">
        <v>185</v>
      </c>
      <c r="E39" s="71">
        <v>122</v>
      </c>
      <c r="F39" s="115">
        <v>200</v>
      </c>
      <c r="G39" s="71">
        <v>123</v>
      </c>
      <c r="H39" s="151">
        <v>200</v>
      </c>
      <c r="I39" s="71">
        <v>123</v>
      </c>
      <c r="J39" s="115">
        <v>200</v>
      </c>
      <c r="K39" s="71">
        <v>123</v>
      </c>
      <c r="L39" s="154">
        <f>SUM(J39:K39)</f>
        <v>323</v>
      </c>
      <c r="M39" s="159" t="s">
        <v>105</v>
      </c>
      <c r="N39" s="160" t="s">
        <v>106</v>
      </c>
      <c r="O39" s="160" t="s">
        <v>107</v>
      </c>
      <c r="P39" s="160">
        <v>100</v>
      </c>
      <c r="Q39" s="160">
        <v>1611001003</v>
      </c>
      <c r="R39" s="160"/>
      <c r="S39" s="160"/>
      <c r="T39" s="160"/>
      <c r="U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3"/>
    </row>
    <row r="40" spans="1:32">
      <c r="A40" s="120"/>
      <c r="B40" s="98" t="s">
        <v>31</v>
      </c>
      <c r="C40" s="11" t="s">
        <v>32</v>
      </c>
      <c r="D40" s="65">
        <v>1645</v>
      </c>
      <c r="E40" s="66">
        <v>488</v>
      </c>
      <c r="F40" s="85">
        <v>1800</v>
      </c>
      <c r="G40" s="66">
        <v>521</v>
      </c>
      <c r="H40" s="65">
        <v>1800</v>
      </c>
      <c r="I40" s="66">
        <v>521</v>
      </c>
      <c r="J40" s="85">
        <f>800+3000</f>
        <v>3800</v>
      </c>
      <c r="K40" s="66">
        <v>521</v>
      </c>
      <c r="L40" s="37">
        <f>SUM(J40:K40)</f>
        <v>4321</v>
      </c>
      <c r="M40" s="159" t="s">
        <v>105</v>
      </c>
      <c r="N40" s="160" t="s">
        <v>106</v>
      </c>
      <c r="O40" s="160" t="s">
        <v>109</v>
      </c>
      <c r="P40" s="161">
        <f>1300/J40*100</f>
        <v>34.210526315789473</v>
      </c>
      <c r="Q40" s="160">
        <v>1611001002</v>
      </c>
      <c r="R40" s="160" t="s">
        <v>105</v>
      </c>
      <c r="S40" s="160" t="s">
        <v>106</v>
      </c>
      <c r="T40" s="160" t="s">
        <v>107</v>
      </c>
      <c r="U40" s="160">
        <f>100-P40</f>
        <v>65.78947368421052</v>
      </c>
      <c r="V40" s="102">
        <v>1611001003</v>
      </c>
      <c r="W40" s="160"/>
      <c r="X40" s="160"/>
      <c r="Y40" s="160"/>
      <c r="Z40" s="160"/>
      <c r="AA40" s="160"/>
      <c r="AB40" s="160"/>
      <c r="AC40" s="160"/>
      <c r="AD40" s="160"/>
      <c r="AE40" s="160"/>
      <c r="AF40" s="163"/>
    </row>
    <row r="41" spans="1:32">
      <c r="A41" s="120"/>
      <c r="B41" s="98" t="s">
        <v>18</v>
      </c>
      <c r="C41" s="11" t="s">
        <v>45</v>
      </c>
      <c r="D41" s="85">
        <v>4497</v>
      </c>
      <c r="E41" s="72">
        <v>0</v>
      </c>
      <c r="F41" s="59">
        <v>0</v>
      </c>
      <c r="G41" s="72">
        <v>0</v>
      </c>
      <c r="H41" s="59">
        <v>0</v>
      </c>
      <c r="I41" s="62">
        <v>550</v>
      </c>
      <c r="J41" s="59">
        <v>0</v>
      </c>
      <c r="K41" s="72">
        <v>0</v>
      </c>
      <c r="L41" s="72">
        <f>SUM(J41:K41)</f>
        <v>0</v>
      </c>
      <c r="M41" s="123" t="s">
        <v>105</v>
      </c>
      <c r="N41" s="102" t="s">
        <v>106</v>
      </c>
      <c r="O41" s="102" t="s">
        <v>107</v>
      </c>
      <c r="P41" s="102">
        <f>100-U41</f>
        <v>100</v>
      </c>
      <c r="Q41" s="102">
        <v>1611001003</v>
      </c>
      <c r="W41" s="160"/>
      <c r="X41" s="160"/>
      <c r="Y41" s="160"/>
      <c r="Z41" s="160"/>
      <c r="AA41" s="160"/>
      <c r="AB41" s="160"/>
      <c r="AC41" s="160"/>
      <c r="AD41" s="160"/>
      <c r="AE41" s="160"/>
      <c r="AF41" s="163"/>
    </row>
    <row r="42" spans="1:32">
      <c r="A42" s="120" t="s">
        <v>13</v>
      </c>
      <c r="B42" s="12">
        <v>60</v>
      </c>
      <c r="C42" s="11" t="s">
        <v>26</v>
      </c>
      <c r="D42" s="80">
        <f t="shared" ref="D42:L42" si="6">SUM(D38:D41)</f>
        <v>10298</v>
      </c>
      <c r="E42" s="80">
        <f t="shared" si="6"/>
        <v>18906</v>
      </c>
      <c r="F42" s="81">
        <f t="shared" si="6"/>
        <v>6300</v>
      </c>
      <c r="G42" s="80">
        <f t="shared" si="6"/>
        <v>22411</v>
      </c>
      <c r="H42" s="80">
        <f t="shared" si="6"/>
        <v>6300</v>
      </c>
      <c r="I42" s="80">
        <f t="shared" si="6"/>
        <v>22961</v>
      </c>
      <c r="J42" s="81">
        <f t="shared" si="6"/>
        <v>7500</v>
      </c>
      <c r="K42" s="80">
        <f t="shared" ref="K42" si="7">SUM(K38:K41)</f>
        <v>21225</v>
      </c>
      <c r="L42" s="80">
        <f t="shared" si="6"/>
        <v>28725</v>
      </c>
      <c r="Q42" s="102"/>
    </row>
    <row r="43" spans="1:32">
      <c r="A43" s="120" t="s">
        <v>13</v>
      </c>
      <c r="B43" s="26">
        <v>1E-3</v>
      </c>
      <c r="C43" s="13" t="s">
        <v>25</v>
      </c>
      <c r="D43" s="80">
        <f t="shared" ref="D43:L43" si="8">D42</f>
        <v>10298</v>
      </c>
      <c r="E43" s="80">
        <f t="shared" si="8"/>
        <v>18906</v>
      </c>
      <c r="F43" s="81">
        <f t="shared" si="8"/>
        <v>6300</v>
      </c>
      <c r="G43" s="80">
        <f t="shared" si="8"/>
        <v>22411</v>
      </c>
      <c r="H43" s="80">
        <f t="shared" si="8"/>
        <v>6300</v>
      </c>
      <c r="I43" s="80">
        <f t="shared" si="8"/>
        <v>22961</v>
      </c>
      <c r="J43" s="81">
        <f t="shared" si="8"/>
        <v>7500</v>
      </c>
      <c r="K43" s="80">
        <f t="shared" ref="K43" si="9">K42</f>
        <v>21225</v>
      </c>
      <c r="L43" s="80">
        <f t="shared" si="8"/>
        <v>28725</v>
      </c>
      <c r="Q43" s="102"/>
    </row>
    <row r="44" spans="1:32" ht="9.9499999999999993" customHeight="1">
      <c r="A44" s="120"/>
      <c r="B44" s="27"/>
      <c r="C44" s="13"/>
      <c r="D44" s="32"/>
      <c r="E44" s="32"/>
      <c r="F44" s="32"/>
      <c r="G44" s="32"/>
      <c r="H44" s="32"/>
      <c r="I44" s="32"/>
      <c r="J44" s="32"/>
      <c r="K44" s="32"/>
      <c r="L44" s="32"/>
      <c r="Q44" s="102"/>
    </row>
    <row r="45" spans="1:32">
      <c r="A45" s="120"/>
      <c r="B45" s="26">
        <v>3.0000000000000001E-3</v>
      </c>
      <c r="C45" s="13" t="s">
        <v>33</v>
      </c>
      <c r="D45" s="36"/>
      <c r="E45" s="36"/>
      <c r="F45" s="36"/>
      <c r="G45" s="36"/>
      <c r="H45" s="36"/>
      <c r="I45" s="36"/>
      <c r="J45" s="36"/>
      <c r="K45" s="36"/>
      <c r="L45" s="36"/>
      <c r="Q45" s="102"/>
    </row>
    <row r="46" spans="1:32" ht="27" customHeight="1">
      <c r="A46" s="120"/>
      <c r="B46" s="12">
        <v>49</v>
      </c>
      <c r="C46" s="97" t="s">
        <v>174</v>
      </c>
      <c r="D46" s="59"/>
      <c r="E46" s="59"/>
      <c r="F46" s="59"/>
      <c r="G46" s="59"/>
      <c r="H46" s="59"/>
      <c r="I46" s="59"/>
      <c r="J46" s="85"/>
      <c r="K46" s="59"/>
      <c r="L46" s="85"/>
      <c r="Q46" s="102"/>
    </row>
    <row r="47" spans="1:32" ht="25.5">
      <c r="A47" s="12"/>
      <c r="B47" s="12">
        <v>61</v>
      </c>
      <c r="C47" s="11" t="s">
        <v>94</v>
      </c>
      <c r="D47" s="68"/>
      <c r="E47" s="60"/>
      <c r="F47" s="68"/>
      <c r="G47" s="68"/>
      <c r="H47" s="68"/>
      <c r="I47" s="68"/>
      <c r="J47" s="68"/>
      <c r="K47" s="68"/>
      <c r="L47" s="68"/>
      <c r="Q47" s="102"/>
    </row>
    <row r="48" spans="1:32">
      <c r="A48" s="12"/>
      <c r="B48" s="98" t="s">
        <v>150</v>
      </c>
      <c r="C48" s="121" t="s">
        <v>45</v>
      </c>
      <c r="D48" s="63">
        <v>0</v>
      </c>
      <c r="E48" s="63">
        <v>0</v>
      </c>
      <c r="F48" s="60">
        <v>1223</v>
      </c>
      <c r="G48" s="63">
        <v>0</v>
      </c>
      <c r="H48" s="60">
        <v>1223</v>
      </c>
      <c r="I48" s="63">
        <v>0</v>
      </c>
      <c r="J48" s="60">
        <v>400</v>
      </c>
      <c r="K48" s="63">
        <v>0</v>
      </c>
      <c r="L48" s="60">
        <f>SUM(J48:K48)</f>
        <v>400</v>
      </c>
      <c r="M48" s="134" t="s">
        <v>112</v>
      </c>
      <c r="N48" s="135" t="s">
        <v>149</v>
      </c>
      <c r="O48" s="136" t="s">
        <v>130</v>
      </c>
      <c r="P48" s="136">
        <f>100-U48</f>
        <v>100</v>
      </c>
      <c r="Q48" s="136" t="s">
        <v>155</v>
      </c>
    </row>
    <row r="49" spans="1:32" ht="25.5">
      <c r="A49" s="120" t="s">
        <v>13</v>
      </c>
      <c r="B49" s="12">
        <v>61</v>
      </c>
      <c r="C49" s="11" t="s">
        <v>94</v>
      </c>
      <c r="D49" s="74">
        <f t="shared" ref="D49:L49" si="10">D48</f>
        <v>0</v>
      </c>
      <c r="E49" s="74">
        <f t="shared" si="10"/>
        <v>0</v>
      </c>
      <c r="F49" s="81">
        <f t="shared" si="10"/>
        <v>1223</v>
      </c>
      <c r="G49" s="74">
        <f t="shared" si="10"/>
        <v>0</v>
      </c>
      <c r="H49" s="81">
        <f t="shared" si="10"/>
        <v>1223</v>
      </c>
      <c r="I49" s="74">
        <f t="shared" si="10"/>
        <v>0</v>
      </c>
      <c r="J49" s="81">
        <f t="shared" si="10"/>
        <v>400</v>
      </c>
      <c r="K49" s="74">
        <f t="shared" ref="K49" si="11">K48</f>
        <v>0</v>
      </c>
      <c r="L49" s="81">
        <f t="shared" si="10"/>
        <v>400</v>
      </c>
      <c r="N49" s="130"/>
      <c r="Q49" s="102"/>
    </row>
    <row r="50" spans="1:32" ht="9.9499999999999993" customHeight="1">
      <c r="A50" s="120"/>
      <c r="B50" s="12"/>
      <c r="C50" s="11"/>
      <c r="D50" s="83"/>
      <c r="E50" s="83"/>
      <c r="F50" s="70"/>
      <c r="G50" s="70"/>
      <c r="H50" s="70"/>
      <c r="I50" s="83"/>
      <c r="J50" s="70"/>
      <c r="K50" s="83"/>
      <c r="L50" s="70"/>
      <c r="N50" s="130"/>
      <c r="Q50" s="102"/>
    </row>
    <row r="51" spans="1:32" ht="25.5">
      <c r="A51" s="12"/>
      <c r="B51" s="12">
        <v>62</v>
      </c>
      <c r="C51" s="11" t="s">
        <v>160</v>
      </c>
      <c r="D51" s="68"/>
      <c r="E51" s="60"/>
      <c r="F51" s="68"/>
      <c r="G51" s="68"/>
      <c r="H51" s="68"/>
      <c r="I51" s="68"/>
      <c r="J51" s="68"/>
      <c r="K51" s="68"/>
      <c r="L51" s="68"/>
      <c r="Q51" s="102"/>
    </row>
    <row r="52" spans="1:32">
      <c r="A52" s="12"/>
      <c r="B52" s="98" t="s">
        <v>158</v>
      </c>
      <c r="C52" s="121" t="s">
        <v>45</v>
      </c>
      <c r="D52" s="63">
        <v>0</v>
      </c>
      <c r="E52" s="63">
        <v>0</v>
      </c>
      <c r="F52" s="60">
        <v>85700</v>
      </c>
      <c r="G52" s="63">
        <v>0</v>
      </c>
      <c r="H52" s="60">
        <v>85700</v>
      </c>
      <c r="I52" s="63">
        <v>0</v>
      </c>
      <c r="J52" s="60">
        <v>2500</v>
      </c>
      <c r="K52" s="63">
        <v>0</v>
      </c>
      <c r="L52" s="60">
        <f>SUM(J52:K52)</f>
        <v>2500</v>
      </c>
      <c r="M52" s="134" t="s">
        <v>112</v>
      </c>
      <c r="N52" s="135" t="s">
        <v>149</v>
      </c>
      <c r="O52" s="136" t="s">
        <v>159</v>
      </c>
      <c r="P52" s="136">
        <v>100</v>
      </c>
      <c r="Q52" s="136" t="s">
        <v>161</v>
      </c>
    </row>
    <row r="53" spans="1:32" ht="25.5">
      <c r="A53" s="120" t="s">
        <v>13</v>
      </c>
      <c r="B53" s="12">
        <v>62</v>
      </c>
      <c r="C53" s="11" t="s">
        <v>160</v>
      </c>
      <c r="D53" s="74">
        <f t="shared" ref="D53:L53" si="12">D52</f>
        <v>0</v>
      </c>
      <c r="E53" s="74">
        <f t="shared" si="12"/>
        <v>0</v>
      </c>
      <c r="F53" s="81">
        <f t="shared" si="12"/>
        <v>85700</v>
      </c>
      <c r="G53" s="74">
        <f t="shared" si="12"/>
        <v>0</v>
      </c>
      <c r="H53" s="81">
        <f t="shared" si="12"/>
        <v>85700</v>
      </c>
      <c r="I53" s="74">
        <f t="shared" si="12"/>
        <v>0</v>
      </c>
      <c r="J53" s="81">
        <f t="shared" si="12"/>
        <v>2500</v>
      </c>
      <c r="K53" s="74">
        <f t="shared" ref="K53" si="13">K52</f>
        <v>0</v>
      </c>
      <c r="L53" s="81">
        <f t="shared" si="12"/>
        <v>2500</v>
      </c>
      <c r="N53" s="130"/>
      <c r="Q53" s="102"/>
    </row>
    <row r="54" spans="1:32" ht="25.5">
      <c r="A54" s="120" t="s">
        <v>13</v>
      </c>
      <c r="B54" s="12">
        <v>49</v>
      </c>
      <c r="C54" s="97" t="s">
        <v>174</v>
      </c>
      <c r="D54" s="74">
        <f t="shared" ref="D54:L54" si="14">D53+D49</f>
        <v>0</v>
      </c>
      <c r="E54" s="74">
        <f t="shared" si="14"/>
        <v>0</v>
      </c>
      <c r="F54" s="81">
        <f t="shared" si="14"/>
        <v>86923</v>
      </c>
      <c r="G54" s="74">
        <f t="shared" si="14"/>
        <v>0</v>
      </c>
      <c r="H54" s="81">
        <f t="shared" si="14"/>
        <v>86923</v>
      </c>
      <c r="I54" s="74">
        <f t="shared" si="14"/>
        <v>0</v>
      </c>
      <c r="J54" s="81">
        <f t="shared" si="14"/>
        <v>2900</v>
      </c>
      <c r="K54" s="74">
        <f t="shared" ref="K54" si="15">K53+K49</f>
        <v>0</v>
      </c>
      <c r="L54" s="81">
        <f t="shared" si="14"/>
        <v>2900</v>
      </c>
      <c r="Q54" s="102"/>
    </row>
    <row r="55" spans="1:32" ht="9.9499999999999993" customHeight="1">
      <c r="A55" s="120"/>
      <c r="B55" s="26"/>
      <c r="C55" s="13"/>
      <c r="D55" s="36"/>
      <c r="E55" s="36"/>
      <c r="F55" s="36"/>
      <c r="G55" s="36"/>
      <c r="H55" s="36"/>
      <c r="I55" s="36"/>
      <c r="J55" s="36"/>
      <c r="K55" s="36"/>
      <c r="L55" s="36"/>
      <c r="Q55" s="102"/>
    </row>
    <row r="56" spans="1:32">
      <c r="A56" s="120"/>
      <c r="B56" s="12">
        <v>61</v>
      </c>
      <c r="C56" s="11" t="s">
        <v>34</v>
      </c>
      <c r="D56" s="36"/>
      <c r="E56" s="36"/>
      <c r="F56" s="36"/>
      <c r="G56" s="36"/>
      <c r="H56" s="36"/>
      <c r="I56" s="36"/>
      <c r="J56" s="36"/>
      <c r="K56" s="36"/>
      <c r="L56" s="36"/>
      <c r="Q56" s="102"/>
    </row>
    <row r="57" spans="1:32">
      <c r="A57" s="120"/>
      <c r="B57" s="12">
        <v>45</v>
      </c>
      <c r="C57" s="11" t="s">
        <v>90</v>
      </c>
      <c r="D57" s="65"/>
      <c r="E57" s="65"/>
      <c r="F57" s="65"/>
      <c r="G57" s="65"/>
      <c r="H57" s="65"/>
      <c r="I57" s="65"/>
      <c r="J57" s="65"/>
      <c r="K57" s="65"/>
      <c r="L57" s="65"/>
      <c r="Q57" s="102"/>
    </row>
    <row r="58" spans="1:32">
      <c r="A58" s="120"/>
      <c r="B58" s="98" t="s">
        <v>46</v>
      </c>
      <c r="C58" s="11" t="s">
        <v>28</v>
      </c>
      <c r="D58" s="67">
        <v>4962</v>
      </c>
      <c r="E58" s="63">
        <v>0</v>
      </c>
      <c r="F58" s="61">
        <v>6000</v>
      </c>
      <c r="G58" s="63">
        <v>0</v>
      </c>
      <c r="H58" s="67">
        <v>6000</v>
      </c>
      <c r="I58" s="63">
        <v>0</v>
      </c>
      <c r="J58" s="61">
        <v>5865</v>
      </c>
      <c r="K58" s="63">
        <v>0</v>
      </c>
      <c r="L58" s="60">
        <f>SUM(J58:K58)</f>
        <v>5865</v>
      </c>
      <c r="M58" s="123" t="s">
        <v>105</v>
      </c>
      <c r="N58" s="102" t="s">
        <v>106</v>
      </c>
      <c r="O58" s="102" t="s">
        <v>28</v>
      </c>
      <c r="P58" s="102">
        <v>100</v>
      </c>
      <c r="Q58" s="102">
        <v>1611001001</v>
      </c>
      <c r="W58" s="160"/>
      <c r="X58" s="160"/>
      <c r="Y58" s="160"/>
      <c r="Z58" s="160"/>
      <c r="AA58" s="160"/>
    </row>
    <row r="59" spans="1:32">
      <c r="A59" s="120"/>
      <c r="B59" s="98" t="s">
        <v>47</v>
      </c>
      <c r="C59" s="11" t="s">
        <v>48</v>
      </c>
      <c r="D59" s="77">
        <v>0</v>
      </c>
      <c r="E59" s="63">
        <v>0</v>
      </c>
      <c r="F59" s="61">
        <v>1701</v>
      </c>
      <c r="G59" s="63">
        <v>0</v>
      </c>
      <c r="H59" s="61">
        <v>1701</v>
      </c>
      <c r="I59" s="63">
        <v>0</v>
      </c>
      <c r="J59" s="61">
        <v>423</v>
      </c>
      <c r="K59" s="63">
        <v>0</v>
      </c>
      <c r="L59" s="60">
        <f>SUM(J59:K59)</f>
        <v>423</v>
      </c>
      <c r="M59" s="123" t="s">
        <v>105</v>
      </c>
      <c r="N59" s="102" t="s">
        <v>106</v>
      </c>
      <c r="O59" s="102" t="s">
        <v>107</v>
      </c>
      <c r="P59" s="102">
        <v>100</v>
      </c>
      <c r="Q59" s="102">
        <v>1611001003</v>
      </c>
      <c r="W59" s="160"/>
      <c r="X59" s="160"/>
      <c r="Y59" s="160"/>
      <c r="Z59" s="160"/>
      <c r="AA59" s="160"/>
      <c r="AB59" s="160"/>
      <c r="AC59" s="160"/>
      <c r="AD59" s="160"/>
      <c r="AE59" s="160"/>
      <c r="AF59" s="163"/>
    </row>
    <row r="60" spans="1:32">
      <c r="A60" s="120" t="s">
        <v>13</v>
      </c>
      <c r="B60" s="12">
        <v>45</v>
      </c>
      <c r="C60" s="11" t="s">
        <v>90</v>
      </c>
      <c r="D60" s="81">
        <f t="shared" ref="D60:L60" si="16">SUM(D58:D59)</f>
        <v>4962</v>
      </c>
      <c r="E60" s="74">
        <f t="shared" si="16"/>
        <v>0</v>
      </c>
      <c r="F60" s="81">
        <f t="shared" si="16"/>
        <v>7701</v>
      </c>
      <c r="G60" s="74">
        <f t="shared" si="16"/>
        <v>0</v>
      </c>
      <c r="H60" s="81">
        <f t="shared" si="16"/>
        <v>7701</v>
      </c>
      <c r="I60" s="74">
        <f t="shared" si="16"/>
        <v>0</v>
      </c>
      <c r="J60" s="81">
        <f t="shared" si="16"/>
        <v>6288</v>
      </c>
      <c r="K60" s="74">
        <f t="shared" ref="K60" si="17">SUM(K58:K59)</f>
        <v>0</v>
      </c>
      <c r="L60" s="81">
        <f t="shared" si="16"/>
        <v>6288</v>
      </c>
      <c r="Q60" s="102"/>
    </row>
    <row r="61" spans="1:32" ht="9.9499999999999993" customHeight="1">
      <c r="A61" s="120"/>
      <c r="B61" s="12"/>
      <c r="C61" s="11"/>
      <c r="D61" s="68"/>
      <c r="E61" s="68"/>
      <c r="F61" s="68"/>
      <c r="G61" s="68"/>
      <c r="H61" s="68"/>
      <c r="I61" s="68"/>
      <c r="J61" s="68"/>
      <c r="K61" s="68"/>
      <c r="L61" s="68"/>
      <c r="Q61" s="102"/>
    </row>
    <row r="62" spans="1:32">
      <c r="A62" s="120"/>
      <c r="B62" s="12">
        <v>46</v>
      </c>
      <c r="C62" s="11" t="s">
        <v>91</v>
      </c>
      <c r="D62" s="67"/>
      <c r="E62" s="67"/>
      <c r="F62" s="67"/>
      <c r="G62" s="67"/>
      <c r="H62" s="67"/>
      <c r="I62" s="67"/>
      <c r="J62" s="67"/>
      <c r="K62" s="67"/>
      <c r="L62" s="67"/>
      <c r="Q62" s="102"/>
    </row>
    <row r="63" spans="1:32">
      <c r="A63" s="120"/>
      <c r="B63" s="98" t="s">
        <v>50</v>
      </c>
      <c r="C63" s="11" t="s">
        <v>28</v>
      </c>
      <c r="D63" s="67">
        <v>8755</v>
      </c>
      <c r="E63" s="60">
        <v>3550</v>
      </c>
      <c r="F63" s="61">
        <v>7100</v>
      </c>
      <c r="G63" s="60">
        <v>4211</v>
      </c>
      <c r="H63" s="67">
        <v>7100</v>
      </c>
      <c r="I63" s="60">
        <v>4211</v>
      </c>
      <c r="J63" s="61">
        <v>10661</v>
      </c>
      <c r="K63" s="60">
        <v>4881</v>
      </c>
      <c r="L63" s="60">
        <f>SUM(J63:K63)</f>
        <v>15542</v>
      </c>
      <c r="M63" s="123" t="s">
        <v>105</v>
      </c>
      <c r="N63" s="102" t="s">
        <v>106</v>
      </c>
      <c r="O63" s="102" t="s">
        <v>28</v>
      </c>
      <c r="P63" s="102">
        <v>100</v>
      </c>
      <c r="Q63" s="102">
        <v>1611001001</v>
      </c>
      <c r="W63" s="160"/>
      <c r="X63" s="160"/>
      <c r="Y63" s="160"/>
      <c r="Z63" s="160"/>
      <c r="AA63" s="160"/>
    </row>
    <row r="64" spans="1:32">
      <c r="A64" s="120" t="s">
        <v>13</v>
      </c>
      <c r="B64" s="12">
        <v>46</v>
      </c>
      <c r="C64" s="11" t="s">
        <v>91</v>
      </c>
      <c r="D64" s="81">
        <f t="shared" ref="D64:L64" si="18">SUM(D63:D63)</f>
        <v>8755</v>
      </c>
      <c r="E64" s="81">
        <f t="shared" si="18"/>
        <v>3550</v>
      </c>
      <c r="F64" s="81">
        <f t="shared" si="18"/>
        <v>7100</v>
      </c>
      <c r="G64" s="81">
        <f t="shared" si="18"/>
        <v>4211</v>
      </c>
      <c r="H64" s="81">
        <f t="shared" si="18"/>
        <v>7100</v>
      </c>
      <c r="I64" s="81">
        <f t="shared" si="18"/>
        <v>4211</v>
      </c>
      <c r="J64" s="81">
        <f t="shared" si="18"/>
        <v>10661</v>
      </c>
      <c r="K64" s="81">
        <f t="shared" ref="K64" si="19">SUM(K63:K63)</f>
        <v>4881</v>
      </c>
      <c r="L64" s="81">
        <f t="shared" si="18"/>
        <v>15542</v>
      </c>
      <c r="Q64" s="102"/>
    </row>
    <row r="65" spans="1:32" ht="9.9499999999999993" customHeight="1">
      <c r="A65" s="120"/>
      <c r="B65" s="12"/>
      <c r="C65" s="11"/>
      <c r="D65" s="68"/>
      <c r="E65" s="68"/>
      <c r="F65" s="68"/>
      <c r="G65" s="68"/>
      <c r="H65" s="68"/>
      <c r="I65" s="68"/>
      <c r="J65" s="68"/>
      <c r="K65" s="68"/>
      <c r="L65" s="68"/>
      <c r="Q65" s="102"/>
    </row>
    <row r="66" spans="1:32">
      <c r="A66" s="120"/>
      <c r="B66" s="12">
        <v>47</v>
      </c>
      <c r="C66" s="11" t="s">
        <v>92</v>
      </c>
      <c r="D66" s="67"/>
      <c r="E66" s="67"/>
      <c r="F66" s="67"/>
      <c r="G66" s="67"/>
      <c r="H66" s="67"/>
      <c r="I66" s="67"/>
      <c r="J66" s="67"/>
      <c r="K66" s="67"/>
      <c r="L66" s="67"/>
      <c r="Q66" s="102"/>
    </row>
    <row r="67" spans="1:32">
      <c r="A67" s="120"/>
      <c r="B67" s="98" t="s">
        <v>51</v>
      </c>
      <c r="C67" s="11" t="s">
        <v>28</v>
      </c>
      <c r="D67" s="68">
        <v>7312</v>
      </c>
      <c r="E67" s="60">
        <v>3593</v>
      </c>
      <c r="F67" s="61">
        <v>5000</v>
      </c>
      <c r="G67" s="60">
        <v>3403</v>
      </c>
      <c r="H67" s="67">
        <v>5000</v>
      </c>
      <c r="I67" s="60">
        <v>3403</v>
      </c>
      <c r="J67" s="61">
        <v>10746</v>
      </c>
      <c r="K67" s="60">
        <v>4273</v>
      </c>
      <c r="L67" s="60">
        <f>SUM(J67:K67)</f>
        <v>15019</v>
      </c>
      <c r="M67" s="123" t="s">
        <v>105</v>
      </c>
      <c r="N67" s="102" t="s">
        <v>106</v>
      </c>
      <c r="O67" s="102" t="s">
        <v>28</v>
      </c>
      <c r="P67" s="102">
        <v>100</v>
      </c>
      <c r="Q67" s="102">
        <v>1611001001</v>
      </c>
      <c r="W67" s="160"/>
      <c r="X67" s="160"/>
      <c r="Y67" s="160"/>
      <c r="Z67" s="160"/>
      <c r="AA67" s="160"/>
    </row>
    <row r="68" spans="1:32">
      <c r="A68" s="149" t="s">
        <v>13</v>
      </c>
      <c r="B68" s="117">
        <v>47</v>
      </c>
      <c r="C68" s="30" t="s">
        <v>92</v>
      </c>
      <c r="D68" s="81">
        <f t="shared" ref="D68:L68" si="20">SUM(D67:D67)</f>
        <v>7312</v>
      </c>
      <c r="E68" s="81">
        <f t="shared" si="20"/>
        <v>3593</v>
      </c>
      <c r="F68" s="81">
        <f t="shared" si="20"/>
        <v>5000</v>
      </c>
      <c r="G68" s="81">
        <f t="shared" si="20"/>
        <v>3403</v>
      </c>
      <c r="H68" s="81">
        <f t="shared" si="20"/>
        <v>5000</v>
      </c>
      <c r="I68" s="81">
        <f t="shared" si="20"/>
        <v>3403</v>
      </c>
      <c r="J68" s="81">
        <f t="shared" si="20"/>
        <v>10746</v>
      </c>
      <c r="K68" s="81">
        <f t="shared" ref="K68" si="21">SUM(K67:K67)</f>
        <v>4273</v>
      </c>
      <c r="L68" s="81">
        <f t="shared" si="20"/>
        <v>15019</v>
      </c>
      <c r="Q68" s="102"/>
    </row>
    <row r="69" spans="1:32" ht="2.25" customHeight="1">
      <c r="A69" s="120"/>
      <c r="B69" s="12"/>
      <c r="C69" s="11"/>
      <c r="D69" s="68"/>
      <c r="E69" s="68"/>
      <c r="F69" s="68"/>
      <c r="G69" s="68"/>
      <c r="H69" s="68"/>
      <c r="I69" s="68"/>
      <c r="J69" s="68"/>
      <c r="K69" s="68"/>
      <c r="L69" s="68"/>
      <c r="Q69" s="102"/>
    </row>
    <row r="70" spans="1:32">
      <c r="A70" s="120"/>
      <c r="B70" s="12">
        <v>48</v>
      </c>
      <c r="C70" s="11" t="s">
        <v>93</v>
      </c>
      <c r="D70" s="65"/>
      <c r="E70" s="65"/>
      <c r="F70" s="65"/>
      <c r="G70" s="65"/>
      <c r="H70" s="65"/>
      <c r="I70" s="65"/>
      <c r="J70" s="65"/>
      <c r="K70" s="65"/>
      <c r="L70" s="65"/>
      <c r="Q70" s="102"/>
    </row>
    <row r="71" spans="1:32">
      <c r="A71" s="120"/>
      <c r="B71" s="98" t="s">
        <v>52</v>
      </c>
      <c r="C71" s="11" t="s">
        <v>28</v>
      </c>
      <c r="D71" s="67">
        <v>6562</v>
      </c>
      <c r="E71" s="60">
        <v>2347</v>
      </c>
      <c r="F71" s="61">
        <v>5000</v>
      </c>
      <c r="G71" s="60">
        <v>2401</v>
      </c>
      <c r="H71" s="67">
        <v>5000</v>
      </c>
      <c r="I71" s="60">
        <v>2401</v>
      </c>
      <c r="J71" s="85">
        <v>8156</v>
      </c>
      <c r="K71" s="60">
        <v>2959</v>
      </c>
      <c r="L71" s="60">
        <f>SUM(J71:K71)</f>
        <v>11115</v>
      </c>
      <c r="M71" s="123" t="s">
        <v>105</v>
      </c>
      <c r="N71" s="102" t="s">
        <v>106</v>
      </c>
      <c r="O71" s="102" t="s">
        <v>28</v>
      </c>
      <c r="P71" s="102">
        <v>100</v>
      </c>
      <c r="Q71" s="102">
        <v>1611001001</v>
      </c>
      <c r="W71" s="160"/>
      <c r="X71" s="160"/>
      <c r="Y71" s="160"/>
      <c r="Z71" s="160"/>
      <c r="AA71" s="160"/>
    </row>
    <row r="72" spans="1:32">
      <c r="A72" s="120" t="s">
        <v>13</v>
      </c>
      <c r="B72" s="12">
        <v>48</v>
      </c>
      <c r="C72" s="11" t="s">
        <v>93</v>
      </c>
      <c r="D72" s="81">
        <f t="shared" ref="D72:L72" si="22">SUM(D71:D71)</f>
        <v>6562</v>
      </c>
      <c r="E72" s="81">
        <f t="shared" si="22"/>
        <v>2347</v>
      </c>
      <c r="F72" s="81">
        <f t="shared" si="22"/>
        <v>5000</v>
      </c>
      <c r="G72" s="81">
        <f t="shared" si="22"/>
        <v>2401</v>
      </c>
      <c r="H72" s="81">
        <f t="shared" si="22"/>
        <v>5000</v>
      </c>
      <c r="I72" s="81">
        <f t="shared" si="22"/>
        <v>2401</v>
      </c>
      <c r="J72" s="81">
        <f t="shared" si="22"/>
        <v>8156</v>
      </c>
      <c r="K72" s="81">
        <f t="shared" ref="K72" si="23">SUM(K71:K71)</f>
        <v>2959</v>
      </c>
      <c r="L72" s="81">
        <f t="shared" si="22"/>
        <v>11115</v>
      </c>
      <c r="Q72" s="102"/>
    </row>
    <row r="73" spans="1:32" ht="9" customHeight="1">
      <c r="A73" s="120"/>
      <c r="B73" s="12"/>
      <c r="C73" s="11"/>
      <c r="D73" s="69"/>
      <c r="E73" s="70"/>
      <c r="F73" s="69"/>
      <c r="G73" s="69"/>
      <c r="H73" s="69"/>
      <c r="I73" s="69"/>
      <c r="J73" s="69"/>
      <c r="K73" s="69"/>
      <c r="L73" s="69"/>
      <c r="Q73" s="102"/>
    </row>
    <row r="74" spans="1:32" ht="25.5">
      <c r="A74" s="120"/>
      <c r="B74" s="12">
        <v>60</v>
      </c>
      <c r="C74" s="11" t="s">
        <v>35</v>
      </c>
      <c r="D74" s="67"/>
      <c r="E74" s="67"/>
      <c r="F74" s="67"/>
      <c r="G74" s="67"/>
      <c r="H74" s="67"/>
      <c r="I74" s="67"/>
      <c r="J74" s="67"/>
      <c r="K74" s="67"/>
      <c r="L74" s="67"/>
      <c r="Q74" s="102"/>
    </row>
    <row r="75" spans="1:32">
      <c r="A75" s="120"/>
      <c r="B75" s="98" t="s">
        <v>36</v>
      </c>
      <c r="C75" s="11" t="s">
        <v>28</v>
      </c>
      <c r="D75" s="67">
        <v>7723</v>
      </c>
      <c r="E75" s="68">
        <v>33492</v>
      </c>
      <c r="F75" s="61">
        <v>8000</v>
      </c>
      <c r="G75" s="68">
        <v>38192</v>
      </c>
      <c r="H75" s="67">
        <v>8000</v>
      </c>
      <c r="I75" s="68">
        <v>38192</v>
      </c>
      <c r="J75" s="61">
        <v>12925</v>
      </c>
      <c r="K75" s="68">
        <v>44037</v>
      </c>
      <c r="L75" s="68">
        <f t="shared" ref="L75:L82" si="24">SUM(J75:K75)</f>
        <v>56962</v>
      </c>
      <c r="M75" s="123" t="s">
        <v>105</v>
      </c>
      <c r="N75" s="102" t="s">
        <v>106</v>
      </c>
      <c r="O75" s="102" t="s">
        <v>28</v>
      </c>
      <c r="P75" s="102">
        <v>100</v>
      </c>
      <c r="Q75" s="102">
        <v>1611001001</v>
      </c>
      <c r="W75" s="160"/>
      <c r="X75" s="160"/>
      <c r="Y75" s="160"/>
      <c r="Z75" s="160"/>
      <c r="AA75" s="160"/>
    </row>
    <row r="76" spans="1:32">
      <c r="A76" s="120"/>
      <c r="B76" s="98" t="s">
        <v>37</v>
      </c>
      <c r="C76" s="11" t="s">
        <v>38</v>
      </c>
      <c r="D76" s="67">
        <v>3042</v>
      </c>
      <c r="E76" s="77">
        <v>0</v>
      </c>
      <c r="F76" s="61">
        <v>3200</v>
      </c>
      <c r="G76" s="63">
        <v>0</v>
      </c>
      <c r="H76" s="67">
        <v>3200</v>
      </c>
      <c r="I76" s="63">
        <v>0</v>
      </c>
      <c r="J76" s="61">
        <v>2533</v>
      </c>
      <c r="K76" s="63">
        <v>0</v>
      </c>
      <c r="L76" s="60">
        <f t="shared" si="24"/>
        <v>2533</v>
      </c>
      <c r="M76" s="123" t="s">
        <v>105</v>
      </c>
      <c r="N76" s="102" t="s">
        <v>106</v>
      </c>
      <c r="O76" s="102" t="s">
        <v>109</v>
      </c>
      <c r="P76" s="102">
        <v>100</v>
      </c>
      <c r="Q76" s="102">
        <v>1611001002</v>
      </c>
      <c r="W76" s="160"/>
      <c r="X76" s="160"/>
      <c r="Y76" s="160"/>
      <c r="Z76" s="160"/>
      <c r="AA76" s="160"/>
    </row>
    <row r="77" spans="1:32">
      <c r="A77" s="120"/>
      <c r="B77" s="98" t="s">
        <v>39</v>
      </c>
      <c r="C77" s="11" t="s">
        <v>30</v>
      </c>
      <c r="D77" s="61">
        <v>86</v>
      </c>
      <c r="E77" s="60">
        <v>70</v>
      </c>
      <c r="F77" s="61">
        <v>100</v>
      </c>
      <c r="G77" s="68">
        <v>74</v>
      </c>
      <c r="H77" s="61">
        <v>100</v>
      </c>
      <c r="I77" s="68">
        <v>74</v>
      </c>
      <c r="J77" s="77">
        <v>0</v>
      </c>
      <c r="K77" s="68">
        <v>74</v>
      </c>
      <c r="L77" s="68">
        <f t="shared" si="24"/>
        <v>74</v>
      </c>
      <c r="M77" s="123" t="s">
        <v>105</v>
      </c>
      <c r="N77" s="102" t="s">
        <v>106</v>
      </c>
      <c r="O77" s="102" t="s">
        <v>107</v>
      </c>
      <c r="P77" s="102">
        <v>100</v>
      </c>
      <c r="Q77" s="102">
        <v>1611001003</v>
      </c>
      <c r="W77" s="160"/>
      <c r="X77" s="160"/>
      <c r="Y77" s="160"/>
      <c r="Z77" s="160"/>
      <c r="AA77" s="160"/>
      <c r="AB77" s="160"/>
      <c r="AC77" s="160"/>
      <c r="AD77" s="160"/>
      <c r="AE77" s="160"/>
      <c r="AF77" s="163"/>
    </row>
    <row r="78" spans="1:32">
      <c r="A78" s="120"/>
      <c r="B78" s="98" t="s">
        <v>40</v>
      </c>
      <c r="C78" s="11" t="s">
        <v>32</v>
      </c>
      <c r="D78" s="61">
        <v>362</v>
      </c>
      <c r="E78" s="68">
        <v>1152</v>
      </c>
      <c r="F78" s="61">
        <v>399</v>
      </c>
      <c r="G78" s="68">
        <v>1155</v>
      </c>
      <c r="H78" s="67">
        <v>399</v>
      </c>
      <c r="I78" s="68">
        <v>1155</v>
      </c>
      <c r="J78" s="61">
        <v>77</v>
      </c>
      <c r="K78" s="68">
        <v>1155</v>
      </c>
      <c r="L78" s="68">
        <f t="shared" si="24"/>
        <v>1232</v>
      </c>
      <c r="M78" s="123" t="s">
        <v>105</v>
      </c>
      <c r="N78" s="102" t="s">
        <v>106</v>
      </c>
      <c r="O78" s="102" t="s">
        <v>107</v>
      </c>
      <c r="P78" s="102">
        <v>100</v>
      </c>
      <c r="Q78" s="102">
        <v>1611001003</v>
      </c>
      <c r="W78" s="160"/>
      <c r="X78" s="160"/>
      <c r="Y78" s="160"/>
      <c r="Z78" s="160"/>
      <c r="AA78" s="160"/>
      <c r="AB78" s="160"/>
      <c r="AC78" s="160"/>
      <c r="AD78" s="160"/>
      <c r="AE78" s="160"/>
      <c r="AF78" s="163"/>
    </row>
    <row r="79" spans="1:32">
      <c r="A79" s="120"/>
      <c r="B79" s="98" t="s">
        <v>41</v>
      </c>
      <c r="C79" s="11" t="s">
        <v>96</v>
      </c>
      <c r="D79" s="77">
        <v>0</v>
      </c>
      <c r="E79" s="68">
        <v>1642</v>
      </c>
      <c r="F79" s="77">
        <v>0</v>
      </c>
      <c r="G79" s="68">
        <v>2050</v>
      </c>
      <c r="H79" s="77">
        <v>0</v>
      </c>
      <c r="I79" s="68">
        <v>2050</v>
      </c>
      <c r="J79" s="77">
        <v>0</v>
      </c>
      <c r="K79" s="68">
        <v>2050</v>
      </c>
      <c r="L79" s="68">
        <f t="shared" si="24"/>
        <v>2050</v>
      </c>
      <c r="M79" s="123" t="s">
        <v>105</v>
      </c>
      <c r="N79" s="102" t="s">
        <v>106</v>
      </c>
      <c r="O79" s="102" t="s">
        <v>107</v>
      </c>
      <c r="P79" s="102">
        <v>100</v>
      </c>
      <c r="Q79" s="102">
        <v>1611001003</v>
      </c>
      <c r="W79" s="160"/>
      <c r="X79" s="160"/>
      <c r="Y79" s="160"/>
      <c r="Z79" s="160"/>
      <c r="AA79" s="160"/>
      <c r="AB79" s="160"/>
      <c r="AC79" s="160"/>
      <c r="AD79" s="160"/>
      <c r="AE79" s="160"/>
      <c r="AF79" s="163"/>
    </row>
    <row r="80" spans="1:32">
      <c r="A80" s="120"/>
      <c r="B80" s="98" t="s">
        <v>42</v>
      </c>
      <c r="C80" s="11" t="s">
        <v>53</v>
      </c>
      <c r="D80" s="63">
        <v>0</v>
      </c>
      <c r="E80" s="68">
        <v>45</v>
      </c>
      <c r="F80" s="77">
        <v>0</v>
      </c>
      <c r="G80" s="68">
        <v>45</v>
      </c>
      <c r="H80" s="77">
        <v>0</v>
      </c>
      <c r="I80" s="68">
        <v>45</v>
      </c>
      <c r="J80" s="61">
        <v>3300</v>
      </c>
      <c r="K80" s="68">
        <v>45</v>
      </c>
      <c r="L80" s="68">
        <f t="shared" si="24"/>
        <v>3345</v>
      </c>
      <c r="M80" s="134" t="s">
        <v>105</v>
      </c>
      <c r="N80" s="136" t="s">
        <v>133</v>
      </c>
      <c r="O80" s="136" t="s">
        <v>176</v>
      </c>
      <c r="P80" s="136">
        <v>100</v>
      </c>
      <c r="Q80" s="136" t="s">
        <v>177</v>
      </c>
      <c r="W80" s="160"/>
      <c r="X80" s="160"/>
      <c r="Y80" s="160"/>
      <c r="Z80" s="160"/>
      <c r="AA80" s="160"/>
      <c r="AB80" s="160"/>
      <c r="AC80" s="160"/>
      <c r="AD80" s="160"/>
      <c r="AE80" s="160"/>
      <c r="AF80" s="163"/>
    </row>
    <row r="81" spans="1:32">
      <c r="A81" s="120"/>
      <c r="B81" s="98" t="s">
        <v>43</v>
      </c>
      <c r="C81" s="11" t="s">
        <v>44</v>
      </c>
      <c r="D81" s="67">
        <v>10726</v>
      </c>
      <c r="E81" s="63">
        <v>0</v>
      </c>
      <c r="F81" s="61">
        <v>11000</v>
      </c>
      <c r="G81" s="77">
        <v>0</v>
      </c>
      <c r="H81" s="67">
        <v>11000</v>
      </c>
      <c r="I81" s="77">
        <v>0</v>
      </c>
      <c r="J81" s="61">
        <v>13672</v>
      </c>
      <c r="K81" s="77">
        <v>0</v>
      </c>
      <c r="L81" s="60">
        <f t="shared" si="24"/>
        <v>13672</v>
      </c>
      <c r="M81" s="123" t="s">
        <v>105</v>
      </c>
      <c r="N81" s="102" t="s">
        <v>133</v>
      </c>
      <c r="O81" s="102" t="s">
        <v>141</v>
      </c>
      <c r="P81" s="102">
        <v>100</v>
      </c>
      <c r="Q81" s="106" t="s">
        <v>152</v>
      </c>
      <c r="W81" s="160"/>
      <c r="X81" s="160"/>
      <c r="Y81" s="160"/>
      <c r="Z81" s="160"/>
      <c r="AA81" s="160"/>
      <c r="AB81" s="160"/>
      <c r="AC81" s="160"/>
      <c r="AD81" s="160"/>
      <c r="AE81" s="160"/>
      <c r="AF81" s="163"/>
    </row>
    <row r="82" spans="1:32">
      <c r="A82" s="120"/>
      <c r="B82" s="98" t="s">
        <v>131</v>
      </c>
      <c r="C82" s="11" t="s">
        <v>132</v>
      </c>
      <c r="D82" s="73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f t="shared" si="24"/>
        <v>0</v>
      </c>
      <c r="M82" s="123" t="s">
        <v>105</v>
      </c>
      <c r="N82" s="102" t="s">
        <v>145</v>
      </c>
      <c r="O82" s="102" t="s">
        <v>107</v>
      </c>
      <c r="P82" s="102">
        <v>100</v>
      </c>
      <c r="Q82" s="102">
        <v>1611001003</v>
      </c>
      <c r="W82" s="160"/>
      <c r="X82" s="160"/>
      <c r="Y82" s="160"/>
      <c r="Z82" s="160"/>
      <c r="AA82" s="160"/>
      <c r="AB82" s="160"/>
      <c r="AC82" s="160"/>
      <c r="AD82" s="160"/>
      <c r="AE82" s="160"/>
      <c r="AF82" s="163"/>
    </row>
    <row r="83" spans="1:32" ht="25.5">
      <c r="A83" s="120" t="s">
        <v>13</v>
      </c>
      <c r="B83" s="12">
        <v>60</v>
      </c>
      <c r="C83" s="11" t="s">
        <v>35</v>
      </c>
      <c r="D83" s="79">
        <f t="shared" ref="D83:L83" si="25">SUM(D75:D82)</f>
        <v>21939</v>
      </c>
      <c r="E83" s="79">
        <f t="shared" si="25"/>
        <v>36401</v>
      </c>
      <c r="F83" s="79">
        <f t="shared" si="25"/>
        <v>22699</v>
      </c>
      <c r="G83" s="79">
        <f t="shared" si="25"/>
        <v>41516</v>
      </c>
      <c r="H83" s="79">
        <f t="shared" si="25"/>
        <v>22699</v>
      </c>
      <c r="I83" s="79">
        <f t="shared" si="25"/>
        <v>41516</v>
      </c>
      <c r="J83" s="79">
        <f t="shared" si="25"/>
        <v>32507</v>
      </c>
      <c r="K83" s="79">
        <f t="shared" ref="K83" si="26">SUM(K75:K82)</f>
        <v>47361</v>
      </c>
      <c r="L83" s="79">
        <f t="shared" si="25"/>
        <v>79868</v>
      </c>
      <c r="Q83" s="102"/>
    </row>
    <row r="84" spans="1:32">
      <c r="A84" s="120"/>
      <c r="B84" s="12"/>
      <c r="C84" s="11"/>
      <c r="D84" s="68"/>
      <c r="E84" s="60"/>
      <c r="F84" s="68"/>
      <c r="G84" s="68"/>
      <c r="H84" s="68"/>
      <c r="I84" s="68"/>
      <c r="J84" s="68"/>
      <c r="K84" s="68"/>
      <c r="L84" s="68"/>
      <c r="Q84" s="102"/>
    </row>
    <row r="85" spans="1:32" ht="25.5">
      <c r="A85" s="12"/>
      <c r="B85" s="12">
        <v>61</v>
      </c>
      <c r="C85" s="11" t="s">
        <v>94</v>
      </c>
      <c r="D85" s="68"/>
      <c r="E85" s="60"/>
      <c r="F85" s="68"/>
      <c r="G85" s="68"/>
      <c r="H85" s="68"/>
      <c r="I85" s="68"/>
      <c r="J85" s="68"/>
      <c r="K85" s="68"/>
      <c r="L85" s="68"/>
      <c r="Q85" s="102"/>
    </row>
    <row r="86" spans="1:32">
      <c r="A86" s="12"/>
      <c r="B86" s="98" t="s">
        <v>95</v>
      </c>
      <c r="C86" s="121" t="s">
        <v>45</v>
      </c>
      <c r="D86" s="60">
        <v>1222</v>
      </c>
      <c r="E86" s="63">
        <v>0</v>
      </c>
      <c r="F86" s="64">
        <v>0</v>
      </c>
      <c r="G86" s="63">
        <v>0</v>
      </c>
      <c r="H86" s="63">
        <v>0</v>
      </c>
      <c r="I86" s="63">
        <v>0</v>
      </c>
      <c r="J86" s="64">
        <v>0</v>
      </c>
      <c r="K86" s="63">
        <v>0</v>
      </c>
      <c r="L86" s="63">
        <f>SUM(J86:K86)</f>
        <v>0</v>
      </c>
      <c r="M86" s="134" t="s">
        <v>112</v>
      </c>
      <c r="N86" s="136" t="s">
        <v>110</v>
      </c>
      <c r="O86" s="136" t="s">
        <v>130</v>
      </c>
      <c r="P86" s="136">
        <f>100-U86</f>
        <v>100</v>
      </c>
      <c r="Q86" s="136">
        <v>1630000021</v>
      </c>
      <c r="W86" s="104"/>
      <c r="X86" s="104"/>
      <c r="Y86" s="104"/>
      <c r="Z86" s="104"/>
      <c r="AA86" s="104"/>
      <c r="AB86" s="104"/>
    </row>
    <row r="87" spans="1:32" ht="25.5">
      <c r="A87" s="120" t="s">
        <v>13</v>
      </c>
      <c r="B87" s="12">
        <v>61</v>
      </c>
      <c r="C87" s="11" t="s">
        <v>94</v>
      </c>
      <c r="D87" s="81">
        <f t="shared" ref="D87:L87" si="27">D86</f>
        <v>1222</v>
      </c>
      <c r="E87" s="74">
        <f t="shared" si="27"/>
        <v>0</v>
      </c>
      <c r="F87" s="74">
        <f t="shared" si="27"/>
        <v>0</v>
      </c>
      <c r="G87" s="74">
        <f t="shared" si="27"/>
        <v>0</v>
      </c>
      <c r="H87" s="74">
        <f t="shared" si="27"/>
        <v>0</v>
      </c>
      <c r="I87" s="74">
        <f t="shared" si="27"/>
        <v>0</v>
      </c>
      <c r="J87" s="74">
        <f t="shared" si="27"/>
        <v>0</v>
      </c>
      <c r="K87" s="74">
        <f t="shared" ref="K87" si="28">K86</f>
        <v>0</v>
      </c>
      <c r="L87" s="74">
        <f t="shared" si="27"/>
        <v>0</v>
      </c>
      <c r="Q87" s="102"/>
    </row>
    <row r="88" spans="1:32">
      <c r="A88" s="120" t="s">
        <v>13</v>
      </c>
      <c r="B88" s="12">
        <v>61</v>
      </c>
      <c r="C88" s="11" t="s">
        <v>34</v>
      </c>
      <c r="D88" s="80">
        <f t="shared" ref="D88:L88" si="29">D87+D72+D68+D64+D60+D83</f>
        <v>50752</v>
      </c>
      <c r="E88" s="80">
        <f t="shared" si="29"/>
        <v>45891</v>
      </c>
      <c r="F88" s="80">
        <f t="shared" si="29"/>
        <v>47500</v>
      </c>
      <c r="G88" s="80">
        <f t="shared" si="29"/>
        <v>51531</v>
      </c>
      <c r="H88" s="80">
        <f t="shared" si="29"/>
        <v>47500</v>
      </c>
      <c r="I88" s="80">
        <f t="shared" si="29"/>
        <v>51531</v>
      </c>
      <c r="J88" s="81">
        <f t="shared" si="29"/>
        <v>68358</v>
      </c>
      <c r="K88" s="80">
        <f t="shared" ref="K88" si="30">K87+K72+K68+K64+K60+K83</f>
        <v>59474</v>
      </c>
      <c r="L88" s="80">
        <f t="shared" si="29"/>
        <v>127832</v>
      </c>
      <c r="Q88" s="102"/>
    </row>
    <row r="89" spans="1:32" ht="9" customHeight="1">
      <c r="A89" s="120"/>
      <c r="B89" s="12"/>
      <c r="C89" s="11"/>
      <c r="D89" s="83"/>
      <c r="E89" s="83"/>
      <c r="F89" s="70"/>
      <c r="G89" s="83"/>
      <c r="H89" s="70"/>
      <c r="I89" s="83"/>
      <c r="J89" s="70"/>
      <c r="K89" s="83"/>
      <c r="L89" s="70"/>
      <c r="Q89" s="102"/>
    </row>
    <row r="90" spans="1:32" ht="25.5">
      <c r="A90" s="120"/>
      <c r="B90" s="12">
        <v>62</v>
      </c>
      <c r="C90" s="97" t="s">
        <v>127</v>
      </c>
      <c r="D90" s="63"/>
      <c r="E90" s="63"/>
      <c r="F90" s="60"/>
      <c r="G90" s="63"/>
      <c r="H90" s="96"/>
      <c r="I90" s="63"/>
      <c r="J90" s="60"/>
      <c r="K90" s="63"/>
      <c r="L90" s="60"/>
      <c r="Q90" s="102"/>
    </row>
    <row r="91" spans="1:32">
      <c r="A91" s="12"/>
      <c r="B91" s="12" t="s">
        <v>128</v>
      </c>
      <c r="C91" s="11" t="s">
        <v>45</v>
      </c>
      <c r="D91" s="79">
        <v>11514</v>
      </c>
      <c r="E91" s="64">
        <v>0</v>
      </c>
      <c r="F91" s="79">
        <v>3247</v>
      </c>
      <c r="G91" s="64">
        <v>0</v>
      </c>
      <c r="H91" s="79">
        <v>3247</v>
      </c>
      <c r="I91" s="64">
        <v>0</v>
      </c>
      <c r="J91" s="79">
        <v>1096</v>
      </c>
      <c r="K91" s="64">
        <v>0</v>
      </c>
      <c r="L91" s="79">
        <f>SUM(J91:K91)</f>
        <v>1096</v>
      </c>
      <c r="M91" s="140" t="s">
        <v>117</v>
      </c>
      <c r="N91" s="136" t="s">
        <v>81</v>
      </c>
      <c r="O91" s="136" t="s">
        <v>127</v>
      </c>
      <c r="P91" s="146">
        <f>100-U91</f>
        <v>100</v>
      </c>
      <c r="Q91" s="136">
        <v>1612053023</v>
      </c>
      <c r="R91" s="136" t="s">
        <v>105</v>
      </c>
      <c r="S91" s="136" t="s">
        <v>133</v>
      </c>
      <c r="T91" s="136" t="s">
        <v>134</v>
      </c>
      <c r="U91" s="141">
        <f>0/J91*100</f>
        <v>0</v>
      </c>
      <c r="V91" s="136">
        <v>1611002026</v>
      </c>
    </row>
    <row r="92" spans="1:32" ht="25.5">
      <c r="A92" s="120" t="s">
        <v>13</v>
      </c>
      <c r="B92" s="12">
        <v>62</v>
      </c>
      <c r="C92" s="97" t="s">
        <v>127</v>
      </c>
      <c r="D92" s="111">
        <f t="shared" ref="D92:L92" si="31">D91</f>
        <v>11514</v>
      </c>
      <c r="E92" s="82">
        <f t="shared" si="31"/>
        <v>0</v>
      </c>
      <c r="F92" s="111">
        <f t="shared" si="31"/>
        <v>3247</v>
      </c>
      <c r="G92" s="82">
        <f t="shared" si="31"/>
        <v>0</v>
      </c>
      <c r="H92" s="150">
        <f t="shared" si="31"/>
        <v>3247</v>
      </c>
      <c r="I92" s="82">
        <f t="shared" si="31"/>
        <v>0</v>
      </c>
      <c r="J92" s="111">
        <f t="shared" si="31"/>
        <v>1096</v>
      </c>
      <c r="K92" s="82">
        <f t="shared" ref="K92" si="32">K91</f>
        <v>0</v>
      </c>
      <c r="L92" s="111">
        <f t="shared" si="31"/>
        <v>1096</v>
      </c>
      <c r="Q92" s="102"/>
    </row>
    <row r="93" spans="1:32" ht="9" customHeight="1">
      <c r="A93" s="120"/>
      <c r="B93" s="12"/>
      <c r="C93" s="97"/>
      <c r="D93" s="85"/>
      <c r="E93" s="59"/>
      <c r="F93" s="85"/>
      <c r="G93" s="59"/>
      <c r="I93" s="59"/>
      <c r="J93" s="59"/>
      <c r="K93" s="59"/>
      <c r="L93" s="59"/>
      <c r="Q93" s="102"/>
    </row>
    <row r="94" spans="1:32" ht="25.5">
      <c r="A94" s="120"/>
      <c r="B94" s="12">
        <v>63</v>
      </c>
      <c r="C94" s="97" t="s">
        <v>163</v>
      </c>
      <c r="D94" s="85"/>
      <c r="E94" s="59"/>
      <c r="F94" s="85"/>
      <c r="G94" s="59"/>
      <c r="I94" s="59"/>
      <c r="J94" s="59"/>
      <c r="K94" s="59"/>
      <c r="L94" s="59"/>
      <c r="Q94" s="102"/>
    </row>
    <row r="95" spans="1:32">
      <c r="A95" s="120"/>
      <c r="B95" s="12" t="s">
        <v>143</v>
      </c>
      <c r="C95" s="11" t="s">
        <v>45</v>
      </c>
      <c r="D95" s="79">
        <v>4955</v>
      </c>
      <c r="E95" s="64">
        <v>0</v>
      </c>
      <c r="F95" s="79">
        <v>17712</v>
      </c>
      <c r="G95" s="64">
        <v>0</v>
      </c>
      <c r="H95" s="79">
        <v>17712</v>
      </c>
      <c r="I95" s="64">
        <v>0</v>
      </c>
      <c r="J95" s="79">
        <v>16042</v>
      </c>
      <c r="K95" s="64">
        <v>0</v>
      </c>
      <c r="L95" s="79">
        <f>SUM(J95:K95)</f>
        <v>16042</v>
      </c>
      <c r="M95" s="140" t="s">
        <v>117</v>
      </c>
      <c r="N95" s="136" t="s">
        <v>81</v>
      </c>
      <c r="O95" s="136" t="s">
        <v>146</v>
      </c>
      <c r="P95" s="145">
        <f>100-U95</f>
        <v>100</v>
      </c>
      <c r="Q95" s="136">
        <v>1612053024</v>
      </c>
      <c r="R95" s="136"/>
      <c r="S95" s="136"/>
      <c r="T95" s="136"/>
      <c r="U95" s="142"/>
      <c r="V95" s="136"/>
    </row>
    <row r="96" spans="1:32" ht="25.5">
      <c r="A96" s="149" t="s">
        <v>13</v>
      </c>
      <c r="B96" s="117">
        <v>63</v>
      </c>
      <c r="C96" s="118" t="s">
        <v>163</v>
      </c>
      <c r="D96" s="111">
        <f t="shared" ref="D96:L96" si="33">D95</f>
        <v>4955</v>
      </c>
      <c r="E96" s="82">
        <f t="shared" si="33"/>
        <v>0</v>
      </c>
      <c r="F96" s="111">
        <f t="shared" si="33"/>
        <v>17712</v>
      </c>
      <c r="G96" s="82">
        <f t="shared" si="33"/>
        <v>0</v>
      </c>
      <c r="H96" s="111">
        <f t="shared" si="33"/>
        <v>17712</v>
      </c>
      <c r="I96" s="82">
        <f t="shared" si="33"/>
        <v>0</v>
      </c>
      <c r="J96" s="111">
        <f t="shared" si="33"/>
        <v>16042</v>
      </c>
      <c r="K96" s="82">
        <f t="shared" ref="K96" si="34">K95</f>
        <v>0</v>
      </c>
      <c r="L96" s="111">
        <f t="shared" si="33"/>
        <v>16042</v>
      </c>
      <c r="Q96" s="102"/>
    </row>
    <row r="97" spans="1:32" ht="1.5" customHeight="1">
      <c r="A97" s="120"/>
      <c r="B97" s="12"/>
      <c r="C97" s="97"/>
      <c r="D97" s="59"/>
      <c r="E97" s="59"/>
      <c r="F97" s="59"/>
      <c r="G97" s="59"/>
      <c r="H97" s="108"/>
      <c r="I97" s="59"/>
      <c r="J97" s="59"/>
      <c r="K97" s="59"/>
      <c r="L97" s="59"/>
      <c r="Q97" s="102"/>
    </row>
    <row r="98" spans="1:32" ht="25.5">
      <c r="A98" s="120"/>
      <c r="B98" s="12">
        <v>64</v>
      </c>
      <c r="C98" s="97" t="s">
        <v>157</v>
      </c>
      <c r="D98" s="77"/>
      <c r="E98" s="77"/>
      <c r="F98" s="77"/>
      <c r="G98" s="77"/>
      <c r="H98" s="116"/>
      <c r="I98" s="77"/>
      <c r="J98" s="77"/>
      <c r="K98" s="77"/>
      <c r="L98" s="77"/>
      <c r="Q98" s="102"/>
    </row>
    <row r="99" spans="1:32">
      <c r="A99" s="12"/>
      <c r="B99" s="12" t="s">
        <v>144</v>
      </c>
      <c r="C99" s="11" t="s">
        <v>45</v>
      </c>
      <c r="D99" s="64">
        <v>0</v>
      </c>
      <c r="E99" s="64">
        <v>0</v>
      </c>
      <c r="F99" s="79">
        <v>14541</v>
      </c>
      <c r="G99" s="64">
        <v>0</v>
      </c>
      <c r="H99" s="79">
        <v>14541</v>
      </c>
      <c r="I99" s="64">
        <v>0</v>
      </c>
      <c r="J99" s="79">
        <v>16862</v>
      </c>
      <c r="K99" s="64">
        <v>0</v>
      </c>
      <c r="L99" s="79">
        <f>SUM(J99:K99)</f>
        <v>16862</v>
      </c>
      <c r="M99" s="140" t="s">
        <v>117</v>
      </c>
      <c r="N99" s="136" t="s">
        <v>81</v>
      </c>
      <c r="O99" s="136" t="s">
        <v>142</v>
      </c>
      <c r="P99" s="145">
        <f>100-U99</f>
        <v>100</v>
      </c>
      <c r="Q99" s="136">
        <v>1612053025</v>
      </c>
      <c r="R99" s="136" t="s">
        <v>105</v>
      </c>
      <c r="S99" s="136" t="s">
        <v>133</v>
      </c>
      <c r="T99" s="136" t="s">
        <v>134</v>
      </c>
      <c r="U99" s="141">
        <v>0</v>
      </c>
      <c r="V99" s="136">
        <v>1611002026</v>
      </c>
    </row>
    <row r="100" spans="1:32" ht="25.5">
      <c r="A100" s="120" t="s">
        <v>13</v>
      </c>
      <c r="B100" s="12">
        <v>64</v>
      </c>
      <c r="C100" s="97" t="s">
        <v>157</v>
      </c>
      <c r="D100" s="73">
        <f t="shared" ref="D100:L100" si="35">D99</f>
        <v>0</v>
      </c>
      <c r="E100" s="73">
        <f t="shared" si="35"/>
        <v>0</v>
      </c>
      <c r="F100" s="115">
        <f t="shared" si="35"/>
        <v>14541</v>
      </c>
      <c r="G100" s="73">
        <f t="shared" si="35"/>
        <v>0</v>
      </c>
      <c r="H100" s="115">
        <f t="shared" si="35"/>
        <v>14541</v>
      </c>
      <c r="I100" s="73">
        <f t="shared" si="35"/>
        <v>0</v>
      </c>
      <c r="J100" s="115">
        <f t="shared" si="35"/>
        <v>16862</v>
      </c>
      <c r="K100" s="73">
        <f t="shared" ref="K100" si="36">K99</f>
        <v>0</v>
      </c>
      <c r="L100" s="115">
        <f t="shared" si="35"/>
        <v>16862</v>
      </c>
      <c r="Q100" s="102"/>
    </row>
    <row r="101" spans="1:32">
      <c r="A101" s="120" t="s">
        <v>13</v>
      </c>
      <c r="B101" s="26">
        <v>3.0000000000000001E-3</v>
      </c>
      <c r="C101" s="13" t="s">
        <v>33</v>
      </c>
      <c r="D101" s="80">
        <f t="shared" ref="D101:L101" si="37">D88+D92+D96+D100+D54</f>
        <v>67221</v>
      </c>
      <c r="E101" s="80">
        <f t="shared" si="37"/>
        <v>45891</v>
      </c>
      <c r="F101" s="80">
        <f t="shared" si="37"/>
        <v>169923</v>
      </c>
      <c r="G101" s="80">
        <f t="shared" si="37"/>
        <v>51531</v>
      </c>
      <c r="H101" s="80">
        <f t="shared" si="37"/>
        <v>169923</v>
      </c>
      <c r="I101" s="80">
        <f t="shared" si="37"/>
        <v>51531</v>
      </c>
      <c r="J101" s="80">
        <f t="shared" si="37"/>
        <v>105258</v>
      </c>
      <c r="K101" s="80">
        <f t="shared" ref="K101" si="38">K88+K92+K96+K100+K54</f>
        <v>59474</v>
      </c>
      <c r="L101" s="80">
        <f t="shared" si="37"/>
        <v>164732</v>
      </c>
      <c r="Q101" s="102"/>
    </row>
    <row r="102" spans="1:32">
      <c r="A102" s="120"/>
      <c r="B102" s="27"/>
      <c r="C102" s="13"/>
      <c r="D102" s="68"/>
      <c r="E102" s="68"/>
      <c r="F102" s="68"/>
      <c r="G102" s="68"/>
      <c r="H102" s="68"/>
      <c r="I102" s="68"/>
      <c r="J102" s="68"/>
      <c r="K102" s="68"/>
      <c r="L102" s="68"/>
      <c r="Q102" s="102"/>
    </row>
    <row r="103" spans="1:32">
      <c r="A103" s="120"/>
      <c r="B103" s="26">
        <v>0.10199999999999999</v>
      </c>
      <c r="C103" s="13" t="s">
        <v>63</v>
      </c>
      <c r="D103" s="67"/>
      <c r="E103" s="67"/>
      <c r="F103" s="67"/>
      <c r="G103" s="67"/>
      <c r="H103" s="67"/>
      <c r="I103" s="67"/>
      <c r="J103" s="67"/>
      <c r="K103" s="67"/>
      <c r="L103" s="67"/>
      <c r="Q103" s="102"/>
    </row>
    <row r="104" spans="1:32">
      <c r="A104" s="120"/>
      <c r="B104" s="12">
        <v>65</v>
      </c>
      <c r="C104" s="11" t="s">
        <v>54</v>
      </c>
      <c r="D104" s="67"/>
      <c r="E104" s="67"/>
      <c r="F104" s="67"/>
      <c r="G104" s="67"/>
      <c r="H104" s="67"/>
      <c r="I104" s="67"/>
      <c r="J104" s="67"/>
      <c r="K104" s="67"/>
      <c r="L104" s="67"/>
      <c r="Q104" s="102"/>
    </row>
    <row r="105" spans="1:32">
      <c r="A105" s="120"/>
      <c r="B105" s="98" t="s">
        <v>55</v>
      </c>
      <c r="C105" s="11" t="s">
        <v>28</v>
      </c>
      <c r="D105" s="77">
        <v>0</v>
      </c>
      <c r="E105" s="60">
        <v>2292</v>
      </c>
      <c r="F105" s="77">
        <v>0</v>
      </c>
      <c r="G105" s="68">
        <v>3032</v>
      </c>
      <c r="H105" s="77">
        <v>0</v>
      </c>
      <c r="I105" s="68">
        <v>3032</v>
      </c>
      <c r="J105" s="77">
        <v>0</v>
      </c>
      <c r="K105" s="68">
        <v>3313</v>
      </c>
      <c r="L105" s="68">
        <f>SUM(J105:K105)</f>
        <v>3313</v>
      </c>
      <c r="M105" s="123" t="s">
        <v>105</v>
      </c>
      <c r="N105" s="102" t="s">
        <v>106</v>
      </c>
      <c r="O105" s="102" t="s">
        <v>28</v>
      </c>
      <c r="P105" s="102">
        <v>100</v>
      </c>
      <c r="Q105" s="102">
        <v>1611001001</v>
      </c>
      <c r="W105" s="160"/>
      <c r="X105" s="160"/>
      <c r="Y105" s="160"/>
      <c r="Z105" s="160"/>
      <c r="AA105" s="160"/>
    </row>
    <row r="106" spans="1:32">
      <c r="A106" s="120"/>
      <c r="B106" s="98" t="s">
        <v>56</v>
      </c>
      <c r="C106" s="11" t="s">
        <v>32</v>
      </c>
      <c r="D106" s="59">
        <v>0</v>
      </c>
      <c r="E106" s="61">
        <v>15</v>
      </c>
      <c r="F106" s="59">
        <v>0</v>
      </c>
      <c r="G106" s="66">
        <v>15</v>
      </c>
      <c r="H106" s="59">
        <v>0</v>
      </c>
      <c r="I106" s="66">
        <v>15</v>
      </c>
      <c r="J106" s="59">
        <v>0</v>
      </c>
      <c r="K106" s="66">
        <v>15</v>
      </c>
      <c r="L106" s="66">
        <f>SUM(J106:K106)</f>
        <v>15</v>
      </c>
      <c r="M106" s="123" t="s">
        <v>105</v>
      </c>
      <c r="N106" s="102" t="s">
        <v>106</v>
      </c>
      <c r="O106" s="102" t="s">
        <v>107</v>
      </c>
      <c r="P106" s="102">
        <v>100</v>
      </c>
      <c r="Q106" s="102">
        <v>1611001003</v>
      </c>
      <c r="W106" s="160"/>
      <c r="X106" s="160"/>
      <c r="Y106" s="160"/>
      <c r="Z106" s="160"/>
      <c r="AA106" s="160"/>
      <c r="AB106" s="160"/>
      <c r="AC106" s="160"/>
      <c r="AD106" s="160"/>
      <c r="AE106" s="160"/>
      <c r="AF106" s="163"/>
    </row>
    <row r="107" spans="1:32">
      <c r="A107" s="120"/>
      <c r="B107" s="98" t="s">
        <v>57</v>
      </c>
      <c r="C107" s="11" t="s">
        <v>96</v>
      </c>
      <c r="D107" s="77">
        <v>0</v>
      </c>
      <c r="E107" s="66">
        <v>57</v>
      </c>
      <c r="F107" s="77">
        <v>0</v>
      </c>
      <c r="G107" s="66">
        <v>57</v>
      </c>
      <c r="H107" s="77">
        <v>0</v>
      </c>
      <c r="I107" s="68">
        <v>57</v>
      </c>
      <c r="J107" s="77">
        <v>0</v>
      </c>
      <c r="K107" s="66">
        <v>57</v>
      </c>
      <c r="L107" s="68">
        <f>SUM(J107:K107)</f>
        <v>57</v>
      </c>
      <c r="M107" s="123" t="s">
        <v>105</v>
      </c>
      <c r="N107" s="102" t="s">
        <v>106</v>
      </c>
      <c r="O107" s="102" t="s">
        <v>107</v>
      </c>
      <c r="P107" s="102">
        <v>100</v>
      </c>
      <c r="Q107" s="102">
        <v>1611001003</v>
      </c>
      <c r="W107" s="160"/>
      <c r="X107" s="160"/>
      <c r="Y107" s="160"/>
      <c r="Z107" s="160"/>
      <c r="AA107" s="160"/>
      <c r="AB107" s="160"/>
      <c r="AC107" s="160"/>
      <c r="AD107" s="160"/>
      <c r="AE107" s="160"/>
      <c r="AF107" s="163"/>
    </row>
    <row r="108" spans="1:32">
      <c r="A108" s="120"/>
      <c r="B108" s="98" t="s">
        <v>58</v>
      </c>
      <c r="C108" s="11" t="s">
        <v>53</v>
      </c>
      <c r="D108" s="77">
        <v>0</v>
      </c>
      <c r="E108" s="60">
        <v>10</v>
      </c>
      <c r="F108" s="77">
        <v>0</v>
      </c>
      <c r="G108" s="68">
        <v>10</v>
      </c>
      <c r="H108" s="77">
        <v>0</v>
      </c>
      <c r="I108" s="68">
        <v>10</v>
      </c>
      <c r="J108" s="77">
        <v>0</v>
      </c>
      <c r="K108" s="68">
        <v>10</v>
      </c>
      <c r="L108" s="68">
        <f>SUM(J108:K108)</f>
        <v>10</v>
      </c>
      <c r="M108" s="123" t="s">
        <v>105</v>
      </c>
      <c r="N108" s="102" t="s">
        <v>106</v>
      </c>
      <c r="O108" s="102" t="s">
        <v>107</v>
      </c>
      <c r="P108" s="102">
        <v>100</v>
      </c>
      <c r="Q108" s="102">
        <v>1611001003</v>
      </c>
      <c r="W108" s="160"/>
      <c r="X108" s="160"/>
      <c r="Y108" s="160"/>
      <c r="Z108" s="160"/>
      <c r="AA108" s="160"/>
      <c r="AB108" s="160"/>
      <c r="AC108" s="160"/>
      <c r="AD108" s="160"/>
      <c r="AE108" s="160"/>
      <c r="AF108" s="163"/>
    </row>
    <row r="109" spans="1:32">
      <c r="A109" s="120"/>
      <c r="B109" s="98" t="s">
        <v>59</v>
      </c>
      <c r="C109" s="11" t="s">
        <v>49</v>
      </c>
      <c r="D109" s="73">
        <v>0</v>
      </c>
      <c r="E109" s="68">
        <v>35</v>
      </c>
      <c r="F109" s="73">
        <v>0</v>
      </c>
      <c r="G109" s="71">
        <v>35</v>
      </c>
      <c r="H109" s="73">
        <v>0</v>
      </c>
      <c r="I109" s="71">
        <v>35</v>
      </c>
      <c r="J109" s="73">
        <v>0</v>
      </c>
      <c r="K109" s="71">
        <v>35</v>
      </c>
      <c r="L109" s="71">
        <f>SUM(J109:K109)</f>
        <v>35</v>
      </c>
      <c r="M109" s="123" t="s">
        <v>105</v>
      </c>
      <c r="N109" s="102" t="s">
        <v>106</v>
      </c>
      <c r="O109" s="102" t="s">
        <v>107</v>
      </c>
      <c r="P109" s="102">
        <v>100</v>
      </c>
      <c r="Q109" s="102">
        <v>1611001003</v>
      </c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3"/>
    </row>
    <row r="110" spans="1:32">
      <c r="A110" s="120" t="s">
        <v>13</v>
      </c>
      <c r="B110" s="12">
        <v>65</v>
      </c>
      <c r="C110" s="11" t="s">
        <v>54</v>
      </c>
      <c r="D110" s="74">
        <f t="shared" ref="D110:L110" si="39">SUM(D105:D109)</f>
        <v>0</v>
      </c>
      <c r="E110" s="80">
        <f t="shared" si="39"/>
        <v>2409</v>
      </c>
      <c r="F110" s="74">
        <f t="shared" si="39"/>
        <v>0</v>
      </c>
      <c r="G110" s="80">
        <f t="shared" si="39"/>
        <v>3149</v>
      </c>
      <c r="H110" s="74">
        <f t="shared" si="39"/>
        <v>0</v>
      </c>
      <c r="I110" s="80">
        <f t="shared" si="39"/>
        <v>3149</v>
      </c>
      <c r="J110" s="74">
        <f t="shared" si="39"/>
        <v>0</v>
      </c>
      <c r="K110" s="80">
        <f t="shared" ref="K110" si="40">SUM(K105:K109)</f>
        <v>3430</v>
      </c>
      <c r="L110" s="80">
        <f t="shared" si="39"/>
        <v>3430</v>
      </c>
      <c r="Q110" s="102"/>
    </row>
    <row r="111" spans="1:32">
      <c r="A111" s="120"/>
      <c r="B111" s="12"/>
      <c r="C111" s="11"/>
      <c r="D111" s="68"/>
      <c r="E111" s="68"/>
      <c r="F111" s="68"/>
      <c r="G111" s="68"/>
      <c r="H111" s="68"/>
      <c r="I111" s="68"/>
      <c r="J111" s="68"/>
      <c r="K111" s="68"/>
      <c r="L111" s="68"/>
      <c r="Q111" s="102"/>
    </row>
    <row r="112" spans="1:32">
      <c r="A112" s="120"/>
      <c r="B112" s="12">
        <v>66</v>
      </c>
      <c r="C112" s="11" t="s">
        <v>60</v>
      </c>
      <c r="D112" s="65"/>
      <c r="E112" s="65"/>
      <c r="F112" s="65"/>
      <c r="G112" s="65"/>
      <c r="H112" s="65"/>
      <c r="I112" s="65"/>
      <c r="J112" s="65"/>
      <c r="K112" s="65"/>
      <c r="L112" s="65"/>
      <c r="Q112" s="102"/>
    </row>
    <row r="113" spans="1:32">
      <c r="A113" s="120"/>
      <c r="B113" s="98" t="s">
        <v>61</v>
      </c>
      <c r="C113" s="11" t="s">
        <v>62</v>
      </c>
      <c r="D113" s="77">
        <v>0</v>
      </c>
      <c r="E113" s="63">
        <v>0</v>
      </c>
      <c r="F113" s="60">
        <v>2000</v>
      </c>
      <c r="G113" s="63">
        <v>0</v>
      </c>
      <c r="H113" s="60">
        <v>2000</v>
      </c>
      <c r="I113" s="63">
        <v>0</v>
      </c>
      <c r="J113" s="63">
        <v>0</v>
      </c>
      <c r="K113" s="63">
        <v>0</v>
      </c>
      <c r="L113" s="63">
        <f>SUM(J113:K113)</f>
        <v>0</v>
      </c>
      <c r="M113" s="123" t="s">
        <v>105</v>
      </c>
      <c r="N113" s="102" t="s">
        <v>133</v>
      </c>
      <c r="O113" s="102" t="s">
        <v>135</v>
      </c>
      <c r="P113" s="102">
        <v>100</v>
      </c>
      <c r="Q113" s="106" t="s">
        <v>153</v>
      </c>
      <c r="W113" s="160"/>
      <c r="X113" s="160"/>
      <c r="Y113" s="160"/>
      <c r="Z113" s="160"/>
      <c r="AA113" s="160"/>
      <c r="AB113" s="160"/>
      <c r="AC113" s="160"/>
      <c r="AD113" s="160"/>
      <c r="AE113" s="160"/>
      <c r="AF113" s="163"/>
    </row>
    <row r="114" spans="1:32">
      <c r="A114" s="120" t="s">
        <v>13</v>
      </c>
      <c r="B114" s="12">
        <v>66</v>
      </c>
      <c r="C114" s="11" t="s">
        <v>60</v>
      </c>
      <c r="D114" s="74">
        <f t="shared" ref="D114:L114" si="41">SUM(D113:D113)</f>
        <v>0</v>
      </c>
      <c r="E114" s="74">
        <f t="shared" si="41"/>
        <v>0</v>
      </c>
      <c r="F114" s="81">
        <f t="shared" si="41"/>
        <v>2000</v>
      </c>
      <c r="G114" s="74">
        <f t="shared" si="41"/>
        <v>0</v>
      </c>
      <c r="H114" s="81">
        <f t="shared" si="41"/>
        <v>2000</v>
      </c>
      <c r="I114" s="74">
        <f t="shared" si="41"/>
        <v>0</v>
      </c>
      <c r="J114" s="74">
        <f t="shared" si="41"/>
        <v>0</v>
      </c>
      <c r="K114" s="74">
        <f t="shared" ref="K114" si="42">SUM(K113:K113)</f>
        <v>0</v>
      </c>
      <c r="L114" s="74">
        <f t="shared" si="41"/>
        <v>0</v>
      </c>
      <c r="Q114" s="102"/>
    </row>
    <row r="115" spans="1:32">
      <c r="A115" s="120" t="s">
        <v>13</v>
      </c>
      <c r="B115" s="26">
        <v>0.10199999999999999</v>
      </c>
      <c r="C115" s="13" t="s">
        <v>63</v>
      </c>
      <c r="D115" s="74">
        <f t="shared" ref="D115:L115" si="43">D114+D110</f>
        <v>0</v>
      </c>
      <c r="E115" s="80">
        <f t="shared" si="43"/>
        <v>2409</v>
      </c>
      <c r="F115" s="81">
        <f t="shared" si="43"/>
        <v>2000</v>
      </c>
      <c r="G115" s="80">
        <f t="shared" si="43"/>
        <v>3149</v>
      </c>
      <c r="H115" s="81">
        <f t="shared" si="43"/>
        <v>2000</v>
      </c>
      <c r="I115" s="80">
        <f t="shared" si="43"/>
        <v>3149</v>
      </c>
      <c r="J115" s="74">
        <f t="shared" si="43"/>
        <v>0</v>
      </c>
      <c r="K115" s="80">
        <f t="shared" ref="K115" si="44">K114+K110</f>
        <v>3430</v>
      </c>
      <c r="L115" s="80">
        <f t="shared" si="43"/>
        <v>3430</v>
      </c>
      <c r="Q115" s="102"/>
    </row>
    <row r="116" spans="1:32">
      <c r="A116" s="120"/>
      <c r="B116" s="26"/>
      <c r="C116" s="13"/>
      <c r="D116" s="68"/>
      <c r="E116" s="68"/>
      <c r="F116" s="68"/>
      <c r="G116" s="68"/>
      <c r="H116" s="68"/>
      <c r="I116" s="68"/>
      <c r="J116" s="68"/>
      <c r="K116" s="68"/>
      <c r="L116" s="68"/>
      <c r="Q116" s="102"/>
    </row>
    <row r="117" spans="1:32">
      <c r="A117" s="120"/>
      <c r="B117" s="26">
        <v>0.105</v>
      </c>
      <c r="C117" s="13" t="s">
        <v>64</v>
      </c>
      <c r="D117" s="65"/>
      <c r="E117" s="65"/>
      <c r="F117" s="65"/>
      <c r="G117" s="65"/>
      <c r="H117" s="65"/>
      <c r="I117" s="65"/>
      <c r="J117" s="65"/>
      <c r="K117" s="65"/>
      <c r="L117" s="65"/>
      <c r="Q117" s="102"/>
    </row>
    <row r="118" spans="1:32" ht="25.5">
      <c r="A118" s="120"/>
      <c r="B118" s="12">
        <v>67</v>
      </c>
      <c r="C118" s="11" t="s">
        <v>164</v>
      </c>
      <c r="D118" s="65"/>
      <c r="E118" s="65"/>
      <c r="F118" s="65"/>
      <c r="G118" s="65"/>
      <c r="H118" s="65"/>
      <c r="I118" s="65"/>
      <c r="J118" s="65"/>
      <c r="K118" s="65"/>
      <c r="L118" s="65"/>
      <c r="Q118" s="102"/>
    </row>
    <row r="119" spans="1:32">
      <c r="A119" s="120"/>
      <c r="B119" s="98" t="s">
        <v>65</v>
      </c>
      <c r="C119" s="11" t="s">
        <v>84</v>
      </c>
      <c r="D119" s="71">
        <v>20700</v>
      </c>
      <c r="E119" s="71">
        <v>8121</v>
      </c>
      <c r="F119" s="79">
        <v>23900</v>
      </c>
      <c r="G119" s="71">
        <v>8121</v>
      </c>
      <c r="H119" s="71">
        <v>23900</v>
      </c>
      <c r="I119" s="71">
        <v>8121</v>
      </c>
      <c r="J119" s="79">
        <v>28000</v>
      </c>
      <c r="K119" s="71">
        <v>8121</v>
      </c>
      <c r="L119" s="71">
        <f>SUM(J119:K119)</f>
        <v>36121</v>
      </c>
      <c r="M119" s="134" t="s">
        <v>105</v>
      </c>
      <c r="N119" s="136" t="s">
        <v>133</v>
      </c>
      <c r="O119" s="136" t="s">
        <v>136</v>
      </c>
      <c r="P119" s="136">
        <v>100</v>
      </c>
      <c r="Q119" s="148" t="s">
        <v>154</v>
      </c>
      <c r="W119" s="160"/>
      <c r="X119" s="160"/>
      <c r="Y119" s="160"/>
      <c r="Z119" s="160"/>
      <c r="AA119" s="160"/>
    </row>
    <row r="120" spans="1:32" ht="25.5">
      <c r="A120" s="120" t="s">
        <v>13</v>
      </c>
      <c r="B120" s="12">
        <v>67</v>
      </c>
      <c r="C120" s="11" t="s">
        <v>164</v>
      </c>
      <c r="D120" s="71">
        <f t="shared" ref="D120:L121" si="45">D119</f>
        <v>20700</v>
      </c>
      <c r="E120" s="71">
        <f t="shared" si="45"/>
        <v>8121</v>
      </c>
      <c r="F120" s="79">
        <f t="shared" si="45"/>
        <v>23900</v>
      </c>
      <c r="G120" s="71">
        <f t="shared" si="45"/>
        <v>8121</v>
      </c>
      <c r="H120" s="71">
        <f t="shared" si="45"/>
        <v>23900</v>
      </c>
      <c r="I120" s="71">
        <f t="shared" si="45"/>
        <v>8121</v>
      </c>
      <c r="J120" s="79">
        <f t="shared" si="45"/>
        <v>28000</v>
      </c>
      <c r="K120" s="71">
        <f t="shared" ref="K120" si="46">K119</f>
        <v>8121</v>
      </c>
      <c r="L120" s="71">
        <f t="shared" si="45"/>
        <v>36121</v>
      </c>
      <c r="Q120" s="102"/>
    </row>
    <row r="121" spans="1:32">
      <c r="A121" s="120" t="s">
        <v>13</v>
      </c>
      <c r="B121" s="26">
        <v>0.105</v>
      </c>
      <c r="C121" s="13" t="s">
        <v>64</v>
      </c>
      <c r="D121" s="80">
        <f t="shared" si="45"/>
        <v>20700</v>
      </c>
      <c r="E121" s="80">
        <f t="shared" si="45"/>
        <v>8121</v>
      </c>
      <c r="F121" s="81">
        <f t="shared" si="45"/>
        <v>23900</v>
      </c>
      <c r="G121" s="80">
        <f t="shared" si="45"/>
        <v>8121</v>
      </c>
      <c r="H121" s="80">
        <f t="shared" si="45"/>
        <v>23900</v>
      </c>
      <c r="I121" s="80">
        <f t="shared" si="45"/>
        <v>8121</v>
      </c>
      <c r="J121" s="81">
        <f t="shared" si="45"/>
        <v>28000</v>
      </c>
      <c r="K121" s="80">
        <f t="shared" ref="K121" si="47">K120</f>
        <v>8121</v>
      </c>
      <c r="L121" s="80">
        <f t="shared" si="45"/>
        <v>36121</v>
      </c>
      <c r="Q121" s="102"/>
    </row>
    <row r="122" spans="1:32">
      <c r="A122" s="120"/>
      <c r="B122" s="12"/>
      <c r="C122" s="11"/>
      <c r="D122" s="68"/>
      <c r="E122" s="68"/>
      <c r="F122" s="68"/>
      <c r="G122" s="68"/>
      <c r="H122" s="68"/>
      <c r="I122" s="68"/>
      <c r="J122" s="68"/>
      <c r="K122" s="68"/>
      <c r="L122" s="68"/>
      <c r="Q122" s="102"/>
    </row>
    <row r="123" spans="1:32">
      <c r="A123" s="120"/>
      <c r="B123" s="26">
        <v>0.2</v>
      </c>
      <c r="C123" s="13" t="s">
        <v>66</v>
      </c>
      <c r="D123" s="67"/>
      <c r="E123" s="67"/>
      <c r="F123" s="67"/>
      <c r="G123" s="67"/>
      <c r="H123" s="67"/>
      <c r="I123" s="67"/>
      <c r="J123" s="67"/>
      <c r="K123" s="67"/>
      <c r="L123" s="67"/>
      <c r="Q123" s="102"/>
    </row>
    <row r="124" spans="1:32">
      <c r="A124" s="120"/>
      <c r="B124" s="12">
        <v>68</v>
      </c>
      <c r="C124" s="11" t="s">
        <v>67</v>
      </c>
      <c r="D124" s="67"/>
      <c r="E124" s="67"/>
      <c r="F124" s="67"/>
      <c r="G124" s="67"/>
      <c r="H124" s="67"/>
      <c r="I124" s="67"/>
      <c r="J124" s="67"/>
      <c r="K124" s="67"/>
      <c r="L124" s="67"/>
      <c r="Q124" s="102"/>
    </row>
    <row r="125" spans="1:32">
      <c r="A125" s="120"/>
      <c r="B125" s="12">
        <v>61</v>
      </c>
      <c r="C125" s="11" t="s">
        <v>68</v>
      </c>
      <c r="D125" s="67"/>
      <c r="E125" s="67"/>
      <c r="F125" s="67"/>
      <c r="G125" s="67"/>
      <c r="H125" s="67"/>
      <c r="I125" s="67"/>
      <c r="J125" s="67"/>
      <c r="K125" s="67"/>
      <c r="L125" s="67"/>
      <c r="Q125" s="102"/>
    </row>
    <row r="126" spans="1:32">
      <c r="A126" s="120"/>
      <c r="B126" s="98" t="s">
        <v>69</v>
      </c>
      <c r="C126" s="11" t="s">
        <v>28</v>
      </c>
      <c r="D126" s="67">
        <v>9326</v>
      </c>
      <c r="E126" s="63">
        <v>0</v>
      </c>
      <c r="F126" s="61">
        <v>9500</v>
      </c>
      <c r="G126" s="63">
        <v>0</v>
      </c>
      <c r="H126" s="67">
        <v>9500</v>
      </c>
      <c r="I126" s="63">
        <v>0</v>
      </c>
      <c r="J126" s="61">
        <v>11886</v>
      </c>
      <c r="K126" s="63">
        <v>0</v>
      </c>
      <c r="L126" s="60">
        <f>SUM(J126:K126)</f>
        <v>11886</v>
      </c>
      <c r="M126" s="123" t="s">
        <v>105</v>
      </c>
      <c r="N126" s="102" t="s">
        <v>106</v>
      </c>
      <c r="O126" s="102" t="s">
        <v>28</v>
      </c>
      <c r="P126" s="102">
        <v>100</v>
      </c>
      <c r="Q126" s="102">
        <v>1611001001</v>
      </c>
      <c r="W126" s="160"/>
      <c r="X126" s="160"/>
      <c r="Y126" s="160"/>
      <c r="Z126" s="160"/>
      <c r="AA126" s="160"/>
    </row>
    <row r="127" spans="1:32">
      <c r="A127" s="149"/>
      <c r="B127" s="153" t="s">
        <v>70</v>
      </c>
      <c r="C127" s="30" t="s">
        <v>30</v>
      </c>
      <c r="D127" s="115">
        <v>100</v>
      </c>
      <c r="E127" s="64">
        <v>0</v>
      </c>
      <c r="F127" s="115">
        <v>100</v>
      </c>
      <c r="G127" s="64">
        <v>0</v>
      </c>
      <c r="H127" s="151">
        <v>100</v>
      </c>
      <c r="I127" s="64">
        <v>0</v>
      </c>
      <c r="J127" s="115">
        <v>100</v>
      </c>
      <c r="K127" s="64">
        <v>0</v>
      </c>
      <c r="L127" s="79">
        <f>SUM(J127:K127)</f>
        <v>100</v>
      </c>
      <c r="M127" s="159" t="s">
        <v>105</v>
      </c>
      <c r="N127" s="160" t="s">
        <v>106</v>
      </c>
      <c r="O127" s="160" t="s">
        <v>107</v>
      </c>
      <c r="P127" s="160">
        <v>100</v>
      </c>
      <c r="Q127" s="160">
        <v>1611001003</v>
      </c>
      <c r="R127" s="160"/>
      <c r="S127" s="160"/>
      <c r="T127" s="160"/>
      <c r="U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3"/>
    </row>
    <row r="128" spans="1:32">
      <c r="A128" s="12"/>
      <c r="B128" s="98" t="s">
        <v>71</v>
      </c>
      <c r="C128" s="11" t="s">
        <v>32</v>
      </c>
      <c r="D128" s="151">
        <v>456</v>
      </c>
      <c r="E128" s="64">
        <v>0</v>
      </c>
      <c r="F128" s="115">
        <v>450</v>
      </c>
      <c r="G128" s="64">
        <v>0</v>
      </c>
      <c r="H128" s="151">
        <v>450</v>
      </c>
      <c r="I128" s="64">
        <v>0</v>
      </c>
      <c r="J128" s="115">
        <v>200</v>
      </c>
      <c r="K128" s="64">
        <v>0</v>
      </c>
      <c r="L128" s="79">
        <f>SUM(J128:K128)</f>
        <v>200</v>
      </c>
      <c r="M128" s="159" t="s">
        <v>105</v>
      </c>
      <c r="N128" s="160" t="s">
        <v>106</v>
      </c>
      <c r="O128" s="160" t="s">
        <v>109</v>
      </c>
      <c r="P128" s="162">
        <f>100/J128*100</f>
        <v>50</v>
      </c>
      <c r="Q128" s="160">
        <v>1611001002</v>
      </c>
      <c r="R128" s="160" t="s">
        <v>105</v>
      </c>
      <c r="S128" s="160" t="s">
        <v>106</v>
      </c>
      <c r="T128" s="160" t="s">
        <v>107</v>
      </c>
      <c r="U128" s="160">
        <f>100-P128</f>
        <v>50</v>
      </c>
      <c r="V128" s="102">
        <v>1611001003</v>
      </c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3"/>
    </row>
    <row r="129" spans="1:32">
      <c r="A129" s="120" t="s">
        <v>13</v>
      </c>
      <c r="B129" s="12">
        <v>61</v>
      </c>
      <c r="C129" s="11" t="s">
        <v>68</v>
      </c>
      <c r="D129" s="79">
        <f t="shared" ref="D129:L129" si="48">SUM(D126:D128)</f>
        <v>9882</v>
      </c>
      <c r="E129" s="64">
        <f t="shared" si="48"/>
        <v>0</v>
      </c>
      <c r="F129" s="79">
        <f t="shared" si="48"/>
        <v>10050</v>
      </c>
      <c r="G129" s="64">
        <f t="shared" si="48"/>
        <v>0</v>
      </c>
      <c r="H129" s="79">
        <f t="shared" si="48"/>
        <v>10050</v>
      </c>
      <c r="I129" s="64">
        <f t="shared" si="48"/>
        <v>0</v>
      </c>
      <c r="J129" s="79">
        <f t="shared" si="48"/>
        <v>12186</v>
      </c>
      <c r="K129" s="64">
        <f t="shared" ref="K129" si="49">SUM(K126:K128)</f>
        <v>0</v>
      </c>
      <c r="L129" s="79">
        <f t="shared" si="48"/>
        <v>12186</v>
      </c>
      <c r="Q129" s="102"/>
    </row>
    <row r="130" spans="1:32">
      <c r="A130" s="120"/>
      <c r="B130" s="12"/>
      <c r="C130" s="11"/>
      <c r="D130" s="68"/>
      <c r="E130" s="68"/>
      <c r="F130" s="68"/>
      <c r="G130" s="68"/>
      <c r="H130" s="68"/>
      <c r="I130" s="68"/>
      <c r="J130" s="68"/>
      <c r="K130" s="68"/>
      <c r="L130" s="68"/>
      <c r="Q130" s="102"/>
    </row>
    <row r="131" spans="1:32">
      <c r="A131" s="120"/>
      <c r="B131" s="12">
        <v>62</v>
      </c>
      <c r="C131" s="11" t="s">
        <v>72</v>
      </c>
      <c r="D131" s="65"/>
      <c r="E131" s="65"/>
      <c r="F131" s="65"/>
      <c r="G131" s="65"/>
      <c r="H131" s="65"/>
      <c r="I131" s="65"/>
      <c r="J131" s="65"/>
      <c r="K131" s="65"/>
      <c r="L131" s="65"/>
      <c r="Q131" s="102"/>
    </row>
    <row r="132" spans="1:32">
      <c r="A132" s="120"/>
      <c r="B132" s="98" t="s">
        <v>73</v>
      </c>
      <c r="C132" s="11" t="s">
        <v>28</v>
      </c>
      <c r="D132" s="65">
        <v>10185</v>
      </c>
      <c r="E132" s="72">
        <v>0</v>
      </c>
      <c r="F132" s="85">
        <v>9000</v>
      </c>
      <c r="G132" s="72">
        <v>0</v>
      </c>
      <c r="H132" s="65">
        <v>9000</v>
      </c>
      <c r="I132" s="72">
        <v>0</v>
      </c>
      <c r="J132" s="85">
        <v>11884</v>
      </c>
      <c r="K132" s="72">
        <v>0</v>
      </c>
      <c r="L132" s="62">
        <f>SUM(J132:K132)</f>
        <v>11884</v>
      </c>
      <c r="M132" s="123" t="s">
        <v>105</v>
      </c>
      <c r="N132" s="102" t="s">
        <v>106</v>
      </c>
      <c r="O132" s="102" t="s">
        <v>28</v>
      </c>
      <c r="P132" s="102">
        <v>100</v>
      </c>
      <c r="Q132" s="102">
        <v>1611001001</v>
      </c>
      <c r="W132" s="160"/>
      <c r="X132" s="160"/>
      <c r="Y132" s="160"/>
      <c r="Z132" s="160"/>
      <c r="AA132" s="160"/>
    </row>
    <row r="133" spans="1:32">
      <c r="A133" s="120"/>
      <c r="B133" s="98" t="s">
        <v>74</v>
      </c>
      <c r="C133" s="11" t="s">
        <v>30</v>
      </c>
      <c r="D133" s="85">
        <v>100</v>
      </c>
      <c r="E133" s="72">
        <v>0</v>
      </c>
      <c r="F133" s="85">
        <v>100</v>
      </c>
      <c r="G133" s="72">
        <v>0</v>
      </c>
      <c r="H133" s="65">
        <v>100</v>
      </c>
      <c r="I133" s="72">
        <v>0</v>
      </c>
      <c r="J133" s="85">
        <v>50</v>
      </c>
      <c r="K133" s="72">
        <v>0</v>
      </c>
      <c r="L133" s="62">
        <f>SUM(J133:K133)</f>
        <v>50</v>
      </c>
      <c r="M133" s="159" t="s">
        <v>105</v>
      </c>
      <c r="N133" s="160" t="s">
        <v>106</v>
      </c>
      <c r="O133" s="160" t="s">
        <v>107</v>
      </c>
      <c r="P133" s="160">
        <v>100</v>
      </c>
      <c r="Q133" s="160">
        <v>1611001003</v>
      </c>
      <c r="R133" s="160"/>
      <c r="S133" s="160"/>
      <c r="T133" s="160"/>
      <c r="U133" s="160"/>
      <c r="W133" s="160"/>
      <c r="X133" s="160"/>
      <c r="Y133" s="160"/>
      <c r="Z133" s="160"/>
      <c r="AA133" s="160"/>
      <c r="AB133" s="160"/>
      <c r="AC133" s="160"/>
      <c r="AD133" s="160"/>
      <c r="AE133" s="160"/>
      <c r="AF133" s="163"/>
    </row>
    <row r="134" spans="1:32">
      <c r="A134" s="120"/>
      <c r="B134" s="98" t="s">
        <v>75</v>
      </c>
      <c r="C134" s="11" t="s">
        <v>32</v>
      </c>
      <c r="D134" s="65">
        <v>195</v>
      </c>
      <c r="E134" s="72">
        <v>0</v>
      </c>
      <c r="F134" s="85">
        <v>250</v>
      </c>
      <c r="G134" s="72">
        <v>0</v>
      </c>
      <c r="H134" s="65">
        <v>250</v>
      </c>
      <c r="I134" s="72">
        <v>0</v>
      </c>
      <c r="J134" s="85">
        <v>150</v>
      </c>
      <c r="K134" s="72">
        <v>0</v>
      </c>
      <c r="L134" s="62">
        <f>SUM(J134:K134)</f>
        <v>150</v>
      </c>
      <c r="M134" s="159" t="s">
        <v>105</v>
      </c>
      <c r="N134" s="160" t="s">
        <v>106</v>
      </c>
      <c r="O134" s="160" t="s">
        <v>107</v>
      </c>
      <c r="P134" s="160">
        <v>100</v>
      </c>
      <c r="Q134" s="160">
        <v>1611001003</v>
      </c>
      <c r="R134" s="160"/>
      <c r="S134" s="160"/>
      <c r="T134" s="160"/>
      <c r="U134" s="160"/>
      <c r="W134" s="160"/>
      <c r="X134" s="160"/>
      <c r="Y134" s="160"/>
      <c r="Z134" s="160"/>
      <c r="AA134" s="160"/>
      <c r="AB134" s="160"/>
      <c r="AC134" s="160"/>
      <c r="AD134" s="160"/>
      <c r="AE134" s="160"/>
      <c r="AF134" s="163"/>
    </row>
    <row r="135" spans="1:32">
      <c r="A135" s="120" t="s">
        <v>13</v>
      </c>
      <c r="B135" s="12">
        <v>62</v>
      </c>
      <c r="C135" s="11" t="s">
        <v>72</v>
      </c>
      <c r="D135" s="79">
        <f t="shared" ref="D135:L135" si="50">SUM(D132:D134)</f>
        <v>10480</v>
      </c>
      <c r="E135" s="64">
        <f t="shared" si="50"/>
        <v>0</v>
      </c>
      <c r="F135" s="79">
        <f t="shared" si="50"/>
        <v>9350</v>
      </c>
      <c r="G135" s="64">
        <f t="shared" si="50"/>
        <v>0</v>
      </c>
      <c r="H135" s="79">
        <f t="shared" si="50"/>
        <v>9350</v>
      </c>
      <c r="I135" s="64">
        <f t="shared" si="50"/>
        <v>0</v>
      </c>
      <c r="J135" s="79">
        <f t="shared" si="50"/>
        <v>12084</v>
      </c>
      <c r="K135" s="64">
        <f t="shared" si="50"/>
        <v>0</v>
      </c>
      <c r="L135" s="79">
        <f t="shared" si="50"/>
        <v>12084</v>
      </c>
      <c r="Q135" s="102"/>
    </row>
    <row r="136" spans="1:32">
      <c r="A136" s="120" t="s">
        <v>13</v>
      </c>
      <c r="B136" s="12">
        <v>68</v>
      </c>
      <c r="C136" s="11" t="s">
        <v>67</v>
      </c>
      <c r="D136" s="79">
        <f t="shared" ref="D136:L136" si="51">D135+D129</f>
        <v>20362</v>
      </c>
      <c r="E136" s="64">
        <f t="shared" si="51"/>
        <v>0</v>
      </c>
      <c r="F136" s="79">
        <f t="shared" si="51"/>
        <v>19400</v>
      </c>
      <c r="G136" s="64">
        <f t="shared" si="51"/>
        <v>0</v>
      </c>
      <c r="H136" s="79">
        <f t="shared" si="51"/>
        <v>19400</v>
      </c>
      <c r="I136" s="64">
        <f t="shared" si="51"/>
        <v>0</v>
      </c>
      <c r="J136" s="79">
        <f t="shared" si="51"/>
        <v>24270</v>
      </c>
      <c r="K136" s="64">
        <f t="shared" si="51"/>
        <v>0</v>
      </c>
      <c r="L136" s="79">
        <f t="shared" si="51"/>
        <v>24270</v>
      </c>
      <c r="Q136" s="102"/>
    </row>
    <row r="137" spans="1:32">
      <c r="A137" s="120" t="s">
        <v>13</v>
      </c>
      <c r="B137" s="26">
        <v>0.2</v>
      </c>
      <c r="C137" s="13" t="s">
        <v>66</v>
      </c>
      <c r="D137" s="79">
        <f t="shared" ref="D137:L137" si="52">D136</f>
        <v>20362</v>
      </c>
      <c r="E137" s="64">
        <f t="shared" si="52"/>
        <v>0</v>
      </c>
      <c r="F137" s="79">
        <f t="shared" si="52"/>
        <v>19400</v>
      </c>
      <c r="G137" s="64">
        <f t="shared" si="52"/>
        <v>0</v>
      </c>
      <c r="H137" s="79">
        <f t="shared" si="52"/>
        <v>19400</v>
      </c>
      <c r="I137" s="64">
        <f t="shared" si="52"/>
        <v>0</v>
      </c>
      <c r="J137" s="79">
        <f t="shared" si="52"/>
        <v>24270</v>
      </c>
      <c r="K137" s="64">
        <f t="shared" ref="K137" si="53">K136</f>
        <v>0</v>
      </c>
      <c r="L137" s="79">
        <f t="shared" si="52"/>
        <v>24270</v>
      </c>
      <c r="Q137" s="102"/>
    </row>
    <row r="138" spans="1:32">
      <c r="A138" s="11" t="s">
        <v>13</v>
      </c>
      <c r="B138" s="23">
        <v>2851</v>
      </c>
      <c r="C138" s="13" t="s">
        <v>2</v>
      </c>
      <c r="D138" s="80">
        <f t="shared" ref="D138:L138" si="54">D137+D121+D115+D101+D43</f>
        <v>118581</v>
      </c>
      <c r="E138" s="80">
        <f t="shared" si="54"/>
        <v>75327</v>
      </c>
      <c r="F138" s="80">
        <f t="shared" si="54"/>
        <v>221523</v>
      </c>
      <c r="G138" s="80">
        <f t="shared" si="54"/>
        <v>85212</v>
      </c>
      <c r="H138" s="80">
        <f t="shared" si="54"/>
        <v>221523</v>
      </c>
      <c r="I138" s="80">
        <f t="shared" si="54"/>
        <v>85762</v>
      </c>
      <c r="J138" s="81">
        <f t="shared" si="54"/>
        <v>165028</v>
      </c>
      <c r="K138" s="80">
        <f t="shared" si="54"/>
        <v>92250</v>
      </c>
      <c r="L138" s="80">
        <f t="shared" si="54"/>
        <v>257278</v>
      </c>
      <c r="Q138" s="102"/>
    </row>
    <row r="139" spans="1:32">
      <c r="A139" s="11"/>
      <c r="B139" s="23"/>
      <c r="C139" s="11"/>
      <c r="D139" s="68"/>
      <c r="E139" s="68"/>
      <c r="F139" s="68"/>
      <c r="G139" s="68"/>
      <c r="H139" s="68"/>
      <c r="I139" s="68"/>
      <c r="J139" s="68"/>
      <c r="K139" s="68"/>
      <c r="L139" s="68"/>
      <c r="Q139" s="102"/>
    </row>
    <row r="140" spans="1:32">
      <c r="A140" s="120" t="s">
        <v>15</v>
      </c>
      <c r="B140" s="23">
        <v>2852</v>
      </c>
      <c r="C140" s="13" t="s">
        <v>3</v>
      </c>
      <c r="D140" s="68"/>
      <c r="E140" s="68"/>
      <c r="F140" s="68"/>
      <c r="G140" s="68"/>
      <c r="H140" s="68"/>
      <c r="I140" s="68"/>
      <c r="J140" s="68"/>
      <c r="K140" s="68"/>
      <c r="L140" s="67"/>
      <c r="Q140" s="102"/>
    </row>
    <row r="141" spans="1:32">
      <c r="A141" s="120"/>
      <c r="B141" s="24">
        <v>8</v>
      </c>
      <c r="C141" s="11" t="s">
        <v>76</v>
      </c>
      <c r="D141" s="65"/>
      <c r="E141" s="65"/>
      <c r="F141" s="65"/>
      <c r="G141" s="65"/>
      <c r="H141" s="65"/>
      <c r="I141" s="65"/>
      <c r="J141" s="65"/>
      <c r="K141" s="65"/>
      <c r="L141" s="65"/>
      <c r="Q141" s="102"/>
    </row>
    <row r="142" spans="1:32">
      <c r="A142" s="120"/>
      <c r="B142" s="25">
        <v>8.6</v>
      </c>
      <c r="C142" s="13" t="s">
        <v>77</v>
      </c>
      <c r="D142" s="65"/>
      <c r="E142" s="65"/>
      <c r="F142" s="65"/>
      <c r="G142" s="65"/>
      <c r="H142" s="65"/>
      <c r="I142" s="65"/>
      <c r="J142" s="65"/>
      <c r="K142" s="65"/>
      <c r="L142" s="65"/>
      <c r="Q142" s="102"/>
    </row>
    <row r="143" spans="1:32">
      <c r="A143" s="120"/>
      <c r="B143" s="24">
        <v>60</v>
      </c>
      <c r="C143" s="11" t="s">
        <v>78</v>
      </c>
      <c r="D143" s="65"/>
      <c r="E143" s="65"/>
      <c r="F143" s="65"/>
      <c r="G143" s="65"/>
      <c r="H143" s="65"/>
      <c r="I143" s="65"/>
      <c r="J143" s="65"/>
      <c r="K143" s="65"/>
      <c r="L143" s="65"/>
      <c r="Q143" s="102"/>
    </row>
    <row r="144" spans="1:32" ht="25.5">
      <c r="A144" s="120"/>
      <c r="B144" s="12">
        <v>71</v>
      </c>
      <c r="C144" s="11" t="s">
        <v>166</v>
      </c>
      <c r="D144" s="67"/>
      <c r="E144" s="67"/>
      <c r="F144" s="67"/>
      <c r="G144" s="67"/>
      <c r="H144" s="67"/>
      <c r="I144" s="67"/>
      <c r="J144" s="67"/>
      <c r="K144" s="67"/>
      <c r="L144" s="68"/>
      <c r="Q144" s="102"/>
    </row>
    <row r="145" spans="1:31">
      <c r="A145" s="120"/>
      <c r="B145" s="98" t="s">
        <v>79</v>
      </c>
      <c r="C145" s="11" t="s">
        <v>45</v>
      </c>
      <c r="D145" s="64">
        <v>0</v>
      </c>
      <c r="E145" s="79">
        <v>4000</v>
      </c>
      <c r="F145" s="64">
        <v>0</v>
      </c>
      <c r="G145" s="79">
        <v>4000</v>
      </c>
      <c r="H145" s="64">
        <v>0</v>
      </c>
      <c r="I145" s="79">
        <v>4000</v>
      </c>
      <c r="J145" s="79">
        <v>7000</v>
      </c>
      <c r="K145" s="79">
        <v>4000</v>
      </c>
      <c r="L145" s="79">
        <f>SUM(J145:K145)</f>
        <v>11000</v>
      </c>
      <c r="M145" s="134" t="s">
        <v>105</v>
      </c>
      <c r="N145" s="136" t="s">
        <v>133</v>
      </c>
      <c r="O145" s="136" t="s">
        <v>178</v>
      </c>
      <c r="P145" s="136">
        <v>100</v>
      </c>
      <c r="Q145" s="136" t="s">
        <v>179</v>
      </c>
      <c r="W145" s="160"/>
      <c r="X145" s="160"/>
      <c r="Y145" s="160"/>
      <c r="Z145" s="160"/>
      <c r="AA145" s="160"/>
    </row>
    <row r="146" spans="1:31">
      <c r="A146" s="120" t="s">
        <v>13</v>
      </c>
      <c r="B146" s="25">
        <v>8.6</v>
      </c>
      <c r="C146" s="13" t="s">
        <v>77</v>
      </c>
      <c r="D146" s="64">
        <f t="shared" ref="D146:L147" si="55">D145</f>
        <v>0</v>
      </c>
      <c r="E146" s="79">
        <f t="shared" si="55"/>
        <v>4000</v>
      </c>
      <c r="F146" s="64">
        <f t="shared" si="55"/>
        <v>0</v>
      </c>
      <c r="G146" s="79">
        <f t="shared" si="55"/>
        <v>4000</v>
      </c>
      <c r="H146" s="64">
        <f t="shared" si="55"/>
        <v>0</v>
      </c>
      <c r="I146" s="79">
        <f t="shared" si="55"/>
        <v>4000</v>
      </c>
      <c r="J146" s="79">
        <f t="shared" si="55"/>
        <v>7000</v>
      </c>
      <c r="K146" s="79">
        <f t="shared" ref="K146" si="56">K145</f>
        <v>4000</v>
      </c>
      <c r="L146" s="79">
        <f t="shared" si="55"/>
        <v>11000</v>
      </c>
      <c r="Q146" s="102"/>
    </row>
    <row r="147" spans="1:31">
      <c r="A147" s="120" t="s">
        <v>13</v>
      </c>
      <c r="B147" s="24">
        <v>8</v>
      </c>
      <c r="C147" s="11" t="s">
        <v>76</v>
      </c>
      <c r="D147" s="74">
        <f t="shared" si="55"/>
        <v>0</v>
      </c>
      <c r="E147" s="81">
        <f t="shared" si="55"/>
        <v>4000</v>
      </c>
      <c r="F147" s="74">
        <f t="shared" si="55"/>
        <v>0</v>
      </c>
      <c r="G147" s="81">
        <f t="shared" si="55"/>
        <v>4000</v>
      </c>
      <c r="H147" s="74">
        <f t="shared" si="55"/>
        <v>0</v>
      </c>
      <c r="I147" s="81">
        <f t="shared" si="55"/>
        <v>4000</v>
      </c>
      <c r="J147" s="81">
        <f t="shared" si="55"/>
        <v>7000</v>
      </c>
      <c r="K147" s="81">
        <f t="shared" ref="K147" si="57">K146</f>
        <v>4000</v>
      </c>
      <c r="L147" s="81">
        <f t="shared" si="55"/>
        <v>11000</v>
      </c>
      <c r="Q147" s="102"/>
    </row>
    <row r="148" spans="1:31">
      <c r="A148" s="120" t="s">
        <v>13</v>
      </c>
      <c r="B148" s="23">
        <v>2852</v>
      </c>
      <c r="C148" s="13" t="s">
        <v>3</v>
      </c>
      <c r="D148" s="74">
        <f t="shared" ref="D148:J148" si="58">D147</f>
        <v>0</v>
      </c>
      <c r="E148" s="81">
        <f t="shared" si="58"/>
        <v>4000</v>
      </c>
      <c r="F148" s="74">
        <f t="shared" si="58"/>
        <v>0</v>
      </c>
      <c r="G148" s="81">
        <f t="shared" si="58"/>
        <v>4000</v>
      </c>
      <c r="H148" s="74">
        <f t="shared" si="58"/>
        <v>0</v>
      </c>
      <c r="I148" s="81">
        <f t="shared" si="58"/>
        <v>4000</v>
      </c>
      <c r="J148" s="81">
        <f t="shared" si="58"/>
        <v>7000</v>
      </c>
      <c r="K148" s="81">
        <f>K147</f>
        <v>4000</v>
      </c>
      <c r="L148" s="81">
        <f>L147</f>
        <v>11000</v>
      </c>
      <c r="Q148" s="102"/>
    </row>
    <row r="149" spans="1:31">
      <c r="A149" s="21" t="s">
        <v>13</v>
      </c>
      <c r="B149" s="29"/>
      <c r="C149" s="22" t="s">
        <v>14</v>
      </c>
      <c r="D149" s="81">
        <f t="shared" ref="D149:L149" si="59">D148+D138+D33</f>
        <v>122581</v>
      </c>
      <c r="E149" s="81">
        <f t="shared" si="59"/>
        <v>121727</v>
      </c>
      <c r="F149" s="81">
        <f t="shared" si="59"/>
        <v>225523</v>
      </c>
      <c r="G149" s="81">
        <f t="shared" si="59"/>
        <v>131612</v>
      </c>
      <c r="H149" s="81">
        <f t="shared" si="59"/>
        <v>225523</v>
      </c>
      <c r="I149" s="81">
        <f t="shared" si="59"/>
        <v>132162</v>
      </c>
      <c r="J149" s="81">
        <f t="shared" si="59"/>
        <v>179028</v>
      </c>
      <c r="K149" s="81">
        <f t="shared" si="59"/>
        <v>160760</v>
      </c>
      <c r="L149" s="81">
        <f t="shared" si="59"/>
        <v>339788</v>
      </c>
      <c r="Q149" s="102"/>
    </row>
    <row r="150" spans="1:31">
      <c r="A150" s="120"/>
      <c r="B150" s="12"/>
      <c r="C150" s="13"/>
      <c r="D150" s="68"/>
      <c r="E150" s="68"/>
      <c r="F150" s="68"/>
      <c r="G150" s="68"/>
      <c r="H150" s="68"/>
      <c r="I150" s="68"/>
      <c r="J150" s="68"/>
      <c r="K150" s="68"/>
      <c r="L150" s="68"/>
      <c r="Q150" s="102"/>
    </row>
    <row r="151" spans="1:31">
      <c r="A151" s="120"/>
      <c r="B151" s="12"/>
      <c r="C151" s="13" t="s">
        <v>80</v>
      </c>
      <c r="D151" s="68"/>
      <c r="E151" s="68"/>
      <c r="F151" s="68"/>
      <c r="G151" s="68"/>
      <c r="H151" s="68"/>
      <c r="I151" s="68"/>
      <c r="J151" s="68"/>
      <c r="K151" s="68"/>
      <c r="L151" s="68"/>
      <c r="Q151" s="102"/>
    </row>
    <row r="152" spans="1:31" s="14" customFormat="1" ht="25.5">
      <c r="A152" s="120" t="s">
        <v>15</v>
      </c>
      <c r="B152" s="23">
        <v>4860</v>
      </c>
      <c r="C152" s="13" t="s">
        <v>113</v>
      </c>
      <c r="D152" s="67"/>
      <c r="E152" s="67"/>
      <c r="F152" s="67"/>
      <c r="G152" s="67"/>
      <c r="H152" s="67"/>
      <c r="I152" s="67"/>
      <c r="J152" s="67"/>
      <c r="K152" s="67"/>
      <c r="L152" s="67"/>
      <c r="M152" s="125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</row>
    <row r="153" spans="1:31">
      <c r="A153" s="120"/>
      <c r="B153" s="12">
        <v>60</v>
      </c>
      <c r="C153" s="11" t="s">
        <v>77</v>
      </c>
      <c r="D153" s="67"/>
      <c r="E153" s="67"/>
      <c r="F153" s="67"/>
      <c r="G153" s="67"/>
      <c r="H153" s="67"/>
      <c r="I153" s="67"/>
      <c r="J153" s="67"/>
      <c r="K153" s="67"/>
      <c r="L153" s="67"/>
      <c r="Q153" s="102"/>
    </row>
    <row r="154" spans="1:31">
      <c r="A154" s="120"/>
      <c r="B154" s="26">
        <v>60.6</v>
      </c>
      <c r="C154" s="13" t="s">
        <v>77</v>
      </c>
      <c r="D154" s="67"/>
      <c r="E154" s="67"/>
      <c r="F154" s="67"/>
      <c r="G154" s="67"/>
      <c r="H154" s="67"/>
      <c r="I154" s="67"/>
      <c r="J154" s="67"/>
      <c r="K154" s="67"/>
      <c r="L154" s="67"/>
      <c r="Q154" s="102"/>
    </row>
    <row r="155" spans="1:31" ht="25.5">
      <c r="A155" s="120"/>
      <c r="B155" s="12">
        <v>58</v>
      </c>
      <c r="C155" s="11" t="s">
        <v>169</v>
      </c>
      <c r="D155" s="67"/>
      <c r="E155" s="67"/>
      <c r="F155" s="67"/>
      <c r="G155" s="67"/>
      <c r="H155" s="67"/>
      <c r="I155" s="67"/>
      <c r="J155" s="67"/>
      <c r="K155" s="67"/>
      <c r="L155" s="67"/>
      <c r="Q155" s="102"/>
    </row>
    <row r="156" spans="1:31">
      <c r="A156" s="120"/>
      <c r="B156" s="12" t="s">
        <v>170</v>
      </c>
      <c r="C156" s="11" t="s">
        <v>129</v>
      </c>
      <c r="D156" s="77">
        <v>0</v>
      </c>
      <c r="E156" s="77">
        <v>0</v>
      </c>
      <c r="F156" s="77">
        <v>0</v>
      </c>
      <c r="G156" s="77">
        <v>0</v>
      </c>
      <c r="H156" s="61">
        <v>22045</v>
      </c>
      <c r="I156" s="77">
        <v>0</v>
      </c>
      <c r="J156" s="77">
        <v>0</v>
      </c>
      <c r="K156" s="77">
        <v>0</v>
      </c>
      <c r="L156" s="77">
        <f>SUM(J156:K156)</f>
        <v>0</v>
      </c>
      <c r="Q156" s="102"/>
    </row>
    <row r="157" spans="1:31" ht="25.5">
      <c r="A157" s="149" t="s">
        <v>13</v>
      </c>
      <c r="B157" s="117">
        <v>58</v>
      </c>
      <c r="C157" s="30" t="s">
        <v>169</v>
      </c>
      <c r="D157" s="82">
        <f>D156</f>
        <v>0</v>
      </c>
      <c r="E157" s="82">
        <f t="shared" ref="E157:L157" si="60">E156</f>
        <v>0</v>
      </c>
      <c r="F157" s="82">
        <f t="shared" si="60"/>
        <v>0</v>
      </c>
      <c r="G157" s="82">
        <f t="shared" si="60"/>
        <v>0</v>
      </c>
      <c r="H157" s="152">
        <f t="shared" si="60"/>
        <v>22045</v>
      </c>
      <c r="I157" s="82">
        <f t="shared" si="60"/>
        <v>0</v>
      </c>
      <c r="J157" s="82">
        <f t="shared" si="60"/>
        <v>0</v>
      </c>
      <c r="K157" s="82">
        <f t="shared" si="60"/>
        <v>0</v>
      </c>
      <c r="L157" s="82">
        <f t="shared" si="60"/>
        <v>0</v>
      </c>
      <c r="Q157" s="102"/>
    </row>
    <row r="158" spans="1:31" ht="38.25">
      <c r="A158" s="120"/>
      <c r="B158" s="128" t="s">
        <v>171</v>
      </c>
      <c r="C158" s="11" t="s">
        <v>172</v>
      </c>
      <c r="D158" s="127"/>
      <c r="E158" s="127"/>
      <c r="F158" s="127"/>
      <c r="G158" s="127"/>
      <c r="H158" s="67"/>
      <c r="I158" s="127"/>
      <c r="J158" s="127"/>
      <c r="K158" s="127"/>
      <c r="L158" s="127"/>
      <c r="Q158" s="102"/>
    </row>
    <row r="159" spans="1:31">
      <c r="A159" s="120"/>
      <c r="B159" s="12" t="s">
        <v>173</v>
      </c>
      <c r="C159" s="11" t="s">
        <v>129</v>
      </c>
      <c r="D159" s="77">
        <v>0</v>
      </c>
      <c r="E159" s="77">
        <v>0</v>
      </c>
      <c r="F159" s="77">
        <v>0</v>
      </c>
      <c r="G159" s="77">
        <v>0</v>
      </c>
      <c r="H159" s="67">
        <v>27000</v>
      </c>
      <c r="I159" s="77">
        <v>0</v>
      </c>
      <c r="J159" s="77">
        <v>0</v>
      </c>
      <c r="K159" s="77">
        <v>0</v>
      </c>
      <c r="L159" s="77">
        <f>SUM(J159:K159)</f>
        <v>0</v>
      </c>
      <c r="Q159" s="102"/>
    </row>
    <row r="160" spans="1:31" ht="38.25">
      <c r="A160" s="120" t="s">
        <v>13</v>
      </c>
      <c r="B160" s="128" t="s">
        <v>171</v>
      </c>
      <c r="C160" s="11" t="s">
        <v>172</v>
      </c>
      <c r="D160" s="82">
        <f>D159</f>
        <v>0</v>
      </c>
      <c r="E160" s="82">
        <f t="shared" ref="E160:L160" si="61">E159</f>
        <v>0</v>
      </c>
      <c r="F160" s="82">
        <f t="shared" si="61"/>
        <v>0</v>
      </c>
      <c r="G160" s="82">
        <f t="shared" si="61"/>
        <v>0</v>
      </c>
      <c r="H160" s="152">
        <f t="shared" si="61"/>
        <v>27000</v>
      </c>
      <c r="I160" s="82">
        <f t="shared" si="61"/>
        <v>0</v>
      </c>
      <c r="J160" s="82">
        <f t="shared" si="61"/>
        <v>0</v>
      </c>
      <c r="K160" s="82">
        <f t="shared" si="61"/>
        <v>0</v>
      </c>
      <c r="L160" s="82">
        <f t="shared" si="61"/>
        <v>0</v>
      </c>
      <c r="Q160" s="102"/>
    </row>
    <row r="161" spans="1:27">
      <c r="A161" s="120"/>
      <c r="B161" s="128"/>
      <c r="C161" s="11"/>
      <c r="D161" s="77"/>
      <c r="E161" s="77"/>
      <c r="F161" s="77"/>
      <c r="G161" s="77"/>
      <c r="H161" s="67"/>
      <c r="I161" s="77"/>
      <c r="J161" s="77"/>
      <c r="K161" s="77"/>
      <c r="L161" s="77"/>
      <c r="Q161" s="102"/>
    </row>
    <row r="162" spans="1:27">
      <c r="A162" s="120"/>
      <c r="B162" s="84">
        <v>61</v>
      </c>
      <c r="C162" s="11" t="s">
        <v>119</v>
      </c>
      <c r="D162" s="63"/>
      <c r="E162" s="63"/>
      <c r="F162" s="63"/>
      <c r="G162" s="60"/>
      <c r="H162" s="60"/>
      <c r="I162" s="63"/>
      <c r="J162" s="63"/>
      <c r="K162" s="60"/>
      <c r="L162" s="63"/>
      <c r="Q162" s="102"/>
    </row>
    <row r="163" spans="1:27">
      <c r="A163" s="12"/>
      <c r="B163" s="98" t="s">
        <v>114</v>
      </c>
      <c r="C163" s="11" t="s">
        <v>115</v>
      </c>
      <c r="D163" s="62">
        <v>21495</v>
      </c>
      <c r="E163" s="72">
        <v>0</v>
      </c>
      <c r="F163" s="62">
        <v>19500</v>
      </c>
      <c r="G163" s="72">
        <v>0</v>
      </c>
      <c r="H163" s="62">
        <v>19500</v>
      </c>
      <c r="I163" s="72">
        <v>0</v>
      </c>
      <c r="J163" s="72">
        <v>0</v>
      </c>
      <c r="K163" s="72">
        <v>0</v>
      </c>
      <c r="L163" s="72">
        <f>SUM(J163:K163)</f>
        <v>0</v>
      </c>
      <c r="M163" s="140" t="s">
        <v>117</v>
      </c>
      <c r="N163" s="143" t="s">
        <v>118</v>
      </c>
      <c r="O163" s="136" t="s">
        <v>116</v>
      </c>
      <c r="P163" s="145">
        <f>100-U163</f>
        <v>100</v>
      </c>
      <c r="Q163" s="136">
        <v>1612041022</v>
      </c>
      <c r="R163" s="136" t="s">
        <v>105</v>
      </c>
      <c r="S163" s="136" t="s">
        <v>133</v>
      </c>
      <c r="T163" s="136" t="s">
        <v>175</v>
      </c>
      <c r="U163" s="144">
        <v>0</v>
      </c>
      <c r="V163" s="136">
        <v>1611002030</v>
      </c>
    </row>
    <row r="164" spans="1:27">
      <c r="A164" s="120"/>
      <c r="B164" s="98"/>
      <c r="C164" s="11"/>
      <c r="D164" s="72"/>
      <c r="E164" s="72"/>
      <c r="F164" s="62"/>
      <c r="G164" s="72"/>
      <c r="H164" s="62"/>
      <c r="I164" s="72"/>
      <c r="J164" s="72"/>
      <c r="K164" s="72"/>
      <c r="L164" s="72"/>
      <c r="M164" s="90"/>
      <c r="N164" s="91"/>
      <c r="Q164" s="102"/>
      <c r="U164" s="110"/>
    </row>
    <row r="165" spans="1:27" ht="25.5">
      <c r="A165" s="120"/>
      <c r="B165" s="84">
        <v>62</v>
      </c>
      <c r="C165" s="11" t="s">
        <v>138</v>
      </c>
      <c r="D165" s="63"/>
      <c r="E165" s="63"/>
      <c r="F165" s="60"/>
      <c r="G165" s="63"/>
      <c r="H165" s="60"/>
      <c r="I165" s="63"/>
      <c r="J165" s="63"/>
      <c r="K165" s="63"/>
      <c r="L165" s="63"/>
      <c r="M165" s="90"/>
      <c r="N165" s="91"/>
      <c r="Q165" s="102"/>
      <c r="U165" s="110"/>
    </row>
    <row r="166" spans="1:27">
      <c r="A166" s="120"/>
      <c r="B166" s="98" t="s">
        <v>139</v>
      </c>
      <c r="C166" s="11" t="s">
        <v>115</v>
      </c>
      <c r="D166" s="60">
        <v>14651</v>
      </c>
      <c r="E166" s="63">
        <v>0</v>
      </c>
      <c r="F166" s="63">
        <v>0</v>
      </c>
      <c r="G166" s="63">
        <v>0</v>
      </c>
      <c r="H166" s="63">
        <v>0</v>
      </c>
      <c r="I166" s="63">
        <v>0</v>
      </c>
      <c r="J166" s="60">
        <v>195</v>
      </c>
      <c r="K166" s="63">
        <v>0</v>
      </c>
      <c r="L166" s="60">
        <f>SUM(J166:K166)</f>
        <v>195</v>
      </c>
      <c r="M166" s="137" t="s">
        <v>112</v>
      </c>
      <c r="N166" s="138" t="s">
        <v>110</v>
      </c>
      <c r="O166" s="136" t="s">
        <v>138</v>
      </c>
      <c r="P166" s="139">
        <f>100-U166</f>
        <v>100</v>
      </c>
      <c r="Q166" s="136">
        <v>1630000023</v>
      </c>
      <c r="U166" s="105"/>
    </row>
    <row r="167" spans="1:27">
      <c r="A167" s="120" t="s">
        <v>13</v>
      </c>
      <c r="B167" s="26">
        <v>60.6</v>
      </c>
      <c r="C167" s="13" t="s">
        <v>77</v>
      </c>
      <c r="D167" s="81">
        <f t="shared" ref="D167:L167" si="62">D166+D163+D157+D160</f>
        <v>36146</v>
      </c>
      <c r="E167" s="74">
        <f t="shared" si="62"/>
        <v>0</v>
      </c>
      <c r="F167" s="81">
        <f t="shared" si="62"/>
        <v>19500</v>
      </c>
      <c r="G167" s="74">
        <f t="shared" si="62"/>
        <v>0</v>
      </c>
      <c r="H167" s="81">
        <f t="shared" si="62"/>
        <v>68545</v>
      </c>
      <c r="I167" s="74">
        <f t="shared" si="62"/>
        <v>0</v>
      </c>
      <c r="J167" s="81">
        <f t="shared" si="62"/>
        <v>195</v>
      </c>
      <c r="K167" s="74">
        <f t="shared" si="62"/>
        <v>0</v>
      </c>
      <c r="L167" s="81">
        <f t="shared" si="62"/>
        <v>195</v>
      </c>
      <c r="Q167" s="102"/>
    </row>
    <row r="168" spans="1:27">
      <c r="A168" s="120" t="s">
        <v>13</v>
      </c>
      <c r="B168" s="12">
        <v>60</v>
      </c>
      <c r="C168" s="11" t="s">
        <v>77</v>
      </c>
      <c r="D168" s="79">
        <f t="shared" ref="D168:L169" si="63">D167</f>
        <v>36146</v>
      </c>
      <c r="E168" s="64">
        <f t="shared" si="63"/>
        <v>0</v>
      </c>
      <c r="F168" s="79">
        <f t="shared" si="63"/>
        <v>19500</v>
      </c>
      <c r="G168" s="64">
        <f t="shared" si="63"/>
        <v>0</v>
      </c>
      <c r="H168" s="79">
        <f t="shared" si="63"/>
        <v>68545</v>
      </c>
      <c r="I168" s="64">
        <f t="shared" si="63"/>
        <v>0</v>
      </c>
      <c r="J168" s="79">
        <f t="shared" si="63"/>
        <v>195</v>
      </c>
      <c r="K168" s="64">
        <f t="shared" ref="K168" si="64">K167</f>
        <v>0</v>
      </c>
      <c r="L168" s="79">
        <f t="shared" si="63"/>
        <v>195</v>
      </c>
      <c r="Q168" s="102"/>
    </row>
    <row r="169" spans="1:27" ht="25.5">
      <c r="A169" s="120" t="s">
        <v>13</v>
      </c>
      <c r="B169" s="23">
        <v>4860</v>
      </c>
      <c r="C169" s="13" t="s">
        <v>113</v>
      </c>
      <c r="D169" s="79">
        <f t="shared" si="63"/>
        <v>36146</v>
      </c>
      <c r="E169" s="64">
        <f t="shared" si="63"/>
        <v>0</v>
      </c>
      <c r="F169" s="79">
        <f t="shared" si="63"/>
        <v>19500</v>
      </c>
      <c r="G169" s="64">
        <f t="shared" si="63"/>
        <v>0</v>
      </c>
      <c r="H169" s="79">
        <f t="shared" si="63"/>
        <v>68545</v>
      </c>
      <c r="I169" s="64">
        <f t="shared" si="63"/>
        <v>0</v>
      </c>
      <c r="J169" s="79">
        <f t="shared" si="63"/>
        <v>195</v>
      </c>
      <c r="K169" s="64">
        <f t="shared" ref="K169" si="65">K168</f>
        <v>0</v>
      </c>
      <c r="L169" s="79">
        <f t="shared" si="63"/>
        <v>195</v>
      </c>
      <c r="Q169" s="102"/>
    </row>
    <row r="170" spans="1:27">
      <c r="A170" s="120"/>
      <c r="B170" s="23"/>
      <c r="C170" s="13"/>
      <c r="D170" s="60"/>
      <c r="E170" s="63"/>
      <c r="F170" s="60"/>
      <c r="G170" s="63"/>
      <c r="H170" s="60"/>
      <c r="I170" s="63"/>
      <c r="J170" s="60"/>
      <c r="K170" s="63"/>
      <c r="L170" s="60"/>
      <c r="Q170" s="102"/>
    </row>
    <row r="171" spans="1:27" ht="25.5">
      <c r="A171" s="87" t="s">
        <v>15</v>
      </c>
      <c r="B171" s="88">
        <v>7475</v>
      </c>
      <c r="C171" s="89" t="s">
        <v>120</v>
      </c>
      <c r="D171" s="61"/>
      <c r="E171" s="77"/>
      <c r="F171" s="61"/>
      <c r="G171" s="77"/>
      <c r="H171" s="61"/>
      <c r="I171" s="77"/>
      <c r="J171" s="61"/>
      <c r="K171" s="77"/>
      <c r="L171" s="61"/>
      <c r="Q171" s="102"/>
    </row>
    <row r="172" spans="1:27">
      <c r="A172" s="87"/>
      <c r="B172" s="28">
        <v>0.10100000000000001</v>
      </c>
      <c r="C172" s="89" t="s">
        <v>125</v>
      </c>
      <c r="D172" s="61"/>
      <c r="E172" s="77"/>
      <c r="F172" s="61"/>
      <c r="G172" s="77"/>
      <c r="H172" s="61"/>
      <c r="I172" s="77"/>
      <c r="J172" s="61"/>
      <c r="K172" s="77"/>
      <c r="L172" s="61"/>
      <c r="Q172" s="102"/>
    </row>
    <row r="173" spans="1:27">
      <c r="A173" s="87"/>
      <c r="B173" s="93">
        <v>60</v>
      </c>
      <c r="C173" s="94" t="s">
        <v>121</v>
      </c>
      <c r="D173" s="61"/>
      <c r="E173" s="77"/>
      <c r="F173" s="61"/>
      <c r="G173" s="77"/>
      <c r="H173" s="61"/>
      <c r="I173" s="77"/>
      <c r="J173" s="61"/>
      <c r="K173" s="77"/>
      <c r="L173" s="61"/>
      <c r="Q173" s="102"/>
    </row>
    <row r="174" spans="1:27">
      <c r="A174" s="87"/>
      <c r="B174" s="93" t="s">
        <v>122</v>
      </c>
      <c r="C174" s="94" t="s">
        <v>123</v>
      </c>
      <c r="D174" s="77">
        <v>0</v>
      </c>
      <c r="E174" s="77">
        <v>0</v>
      </c>
      <c r="F174" s="61">
        <v>150000</v>
      </c>
      <c r="G174" s="77">
        <v>0</v>
      </c>
      <c r="H174" s="61">
        <v>150000</v>
      </c>
      <c r="I174" s="77">
        <v>0</v>
      </c>
      <c r="J174" s="77">
        <v>0</v>
      </c>
      <c r="K174" s="61">
        <v>150000</v>
      </c>
      <c r="L174" s="61">
        <f>SUM(J174:K174)</f>
        <v>150000</v>
      </c>
      <c r="M174" s="123" t="s">
        <v>105</v>
      </c>
      <c r="N174" s="102" t="s">
        <v>133</v>
      </c>
      <c r="O174" s="102" t="s">
        <v>123</v>
      </c>
      <c r="P174" s="102">
        <v>100</v>
      </c>
      <c r="Q174" s="102" t="s">
        <v>156</v>
      </c>
      <c r="W174" s="160"/>
      <c r="X174" s="160"/>
      <c r="Y174" s="160"/>
      <c r="Z174" s="160"/>
      <c r="AA174" s="160"/>
    </row>
    <row r="175" spans="1:27">
      <c r="A175" s="87" t="s">
        <v>13</v>
      </c>
      <c r="B175" s="28">
        <v>0.10100000000000001</v>
      </c>
      <c r="C175" s="89" t="s">
        <v>125</v>
      </c>
      <c r="D175" s="82">
        <f t="shared" ref="D175:L176" si="66">D174</f>
        <v>0</v>
      </c>
      <c r="E175" s="82">
        <f t="shared" si="66"/>
        <v>0</v>
      </c>
      <c r="F175" s="111">
        <f t="shared" si="66"/>
        <v>150000</v>
      </c>
      <c r="G175" s="82">
        <f t="shared" si="66"/>
        <v>0</v>
      </c>
      <c r="H175" s="111">
        <f t="shared" si="66"/>
        <v>150000</v>
      </c>
      <c r="I175" s="82">
        <f t="shared" si="66"/>
        <v>0</v>
      </c>
      <c r="J175" s="82">
        <f t="shared" si="66"/>
        <v>0</v>
      </c>
      <c r="K175" s="111">
        <f t="shared" ref="K175" si="67">K174</f>
        <v>150000</v>
      </c>
      <c r="L175" s="111">
        <f t="shared" si="66"/>
        <v>150000</v>
      </c>
      <c r="Q175" s="102"/>
    </row>
    <row r="176" spans="1:27" ht="25.5">
      <c r="A176" s="87" t="s">
        <v>13</v>
      </c>
      <c r="B176" s="88">
        <v>7475</v>
      </c>
      <c r="C176" s="89" t="s">
        <v>120</v>
      </c>
      <c r="D176" s="82">
        <f t="shared" si="66"/>
        <v>0</v>
      </c>
      <c r="E176" s="82">
        <f t="shared" si="66"/>
        <v>0</v>
      </c>
      <c r="F176" s="111">
        <f t="shared" si="66"/>
        <v>150000</v>
      </c>
      <c r="G176" s="82">
        <f t="shared" si="66"/>
        <v>0</v>
      </c>
      <c r="H176" s="111">
        <f t="shared" si="66"/>
        <v>150000</v>
      </c>
      <c r="I176" s="82">
        <f t="shared" si="66"/>
        <v>0</v>
      </c>
      <c r="J176" s="82">
        <f t="shared" si="66"/>
        <v>0</v>
      </c>
      <c r="K176" s="111">
        <f t="shared" ref="K176" si="68">K175</f>
        <v>150000</v>
      </c>
      <c r="L176" s="111">
        <f t="shared" si="66"/>
        <v>150000</v>
      </c>
      <c r="Q176" s="102"/>
    </row>
    <row r="177" spans="1:32">
      <c r="A177" s="21" t="s">
        <v>13</v>
      </c>
      <c r="B177" s="29"/>
      <c r="C177" s="22" t="s">
        <v>80</v>
      </c>
      <c r="D177" s="81">
        <f t="shared" ref="D177:J177" si="69">D169+D176</f>
        <v>36146</v>
      </c>
      <c r="E177" s="74">
        <f t="shared" si="69"/>
        <v>0</v>
      </c>
      <c r="F177" s="81">
        <f t="shared" si="69"/>
        <v>169500</v>
      </c>
      <c r="G177" s="74">
        <f t="shared" si="69"/>
        <v>0</v>
      </c>
      <c r="H177" s="81">
        <f t="shared" si="69"/>
        <v>218545</v>
      </c>
      <c r="I177" s="74">
        <f t="shared" si="69"/>
        <v>0</v>
      </c>
      <c r="J177" s="81">
        <f t="shared" si="69"/>
        <v>195</v>
      </c>
      <c r="K177" s="81">
        <f>K169+K176</f>
        <v>150000</v>
      </c>
      <c r="L177" s="81">
        <f>L169+L176</f>
        <v>150195</v>
      </c>
      <c r="Q177" s="102"/>
    </row>
    <row r="178" spans="1:32">
      <c r="A178" s="21" t="s">
        <v>13</v>
      </c>
      <c r="B178" s="29"/>
      <c r="C178" s="22" t="s">
        <v>6</v>
      </c>
      <c r="D178" s="80">
        <f t="shared" ref="D178:L178" si="70">D177+D149</f>
        <v>158727</v>
      </c>
      <c r="E178" s="80">
        <f t="shared" si="70"/>
        <v>121727</v>
      </c>
      <c r="F178" s="80">
        <f t="shared" si="70"/>
        <v>395023</v>
      </c>
      <c r="G178" s="80">
        <f t="shared" si="70"/>
        <v>131612</v>
      </c>
      <c r="H178" s="80">
        <f t="shared" si="70"/>
        <v>444068</v>
      </c>
      <c r="I178" s="80">
        <f t="shared" si="70"/>
        <v>132162</v>
      </c>
      <c r="J178" s="81">
        <f t="shared" si="70"/>
        <v>179223</v>
      </c>
      <c r="K178" s="80">
        <f t="shared" si="70"/>
        <v>310760</v>
      </c>
      <c r="L178" s="80">
        <f t="shared" si="70"/>
        <v>489983</v>
      </c>
      <c r="Q178" s="102"/>
    </row>
    <row r="179" spans="1:32">
      <c r="A179" s="112"/>
      <c r="B179" s="113"/>
      <c r="C179" s="92"/>
      <c r="D179" s="69"/>
      <c r="E179" s="69"/>
      <c r="H179" s="69"/>
      <c r="I179" s="69"/>
      <c r="J179" s="69"/>
      <c r="K179" s="69"/>
      <c r="L179" s="69"/>
      <c r="Q179" s="102"/>
    </row>
    <row r="180" spans="1:32" ht="25.5">
      <c r="A180" s="155" t="s">
        <v>148</v>
      </c>
      <c r="B180" s="12">
        <v>2851</v>
      </c>
      <c r="C180" s="114" t="s">
        <v>165</v>
      </c>
      <c r="D180" s="131">
        <v>79</v>
      </c>
      <c r="E180" s="76">
        <v>269</v>
      </c>
      <c r="F180" s="77">
        <v>0</v>
      </c>
      <c r="G180" s="77"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Q180" s="102"/>
    </row>
    <row r="181" spans="1:32">
      <c r="A181" s="132"/>
      <c r="B181" s="133"/>
      <c r="C181" s="109"/>
      <c r="D181" s="115"/>
      <c r="E181" s="115"/>
      <c r="F181" s="73"/>
      <c r="G181" s="73"/>
      <c r="H181" s="73"/>
      <c r="I181" s="73"/>
      <c r="J181" s="73"/>
      <c r="K181" s="73"/>
      <c r="L181" s="73"/>
      <c r="Q181" s="102"/>
    </row>
    <row r="182" spans="1:32">
      <c r="A182" s="122"/>
      <c r="B182" s="12"/>
      <c r="C182" s="11"/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1:32">
      <c r="A183" s="75"/>
      <c r="B183" s="12"/>
      <c r="C183" s="11"/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1:32">
      <c r="A184" s="75"/>
      <c r="B184" s="12"/>
      <c r="C184" s="11"/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1:32">
      <c r="A185" s="120"/>
      <c r="B185" s="170"/>
      <c r="C185" s="170"/>
      <c r="D185" s="170"/>
      <c r="E185" s="170"/>
      <c r="F185" s="170"/>
      <c r="G185" s="170"/>
      <c r="H185" s="170"/>
      <c r="I185" s="170"/>
      <c r="J185" s="170"/>
      <c r="K185" s="170"/>
      <c r="L185" s="170"/>
      <c r="W185" s="160"/>
      <c r="X185" s="160"/>
      <c r="Y185" s="160"/>
      <c r="Z185" s="160"/>
      <c r="AA185" s="160"/>
      <c r="AB185" s="160"/>
      <c r="AC185" s="160"/>
      <c r="AD185" s="160"/>
      <c r="AE185" s="160"/>
      <c r="AF185" s="163"/>
    </row>
    <row r="186" spans="1:32">
      <c r="A186" s="120"/>
      <c r="B186" s="155"/>
      <c r="C186" s="155"/>
      <c r="D186" s="156"/>
      <c r="E186" s="156"/>
      <c r="F186" s="68"/>
      <c r="G186" s="68"/>
      <c r="H186" s="78"/>
      <c r="I186" s="149"/>
      <c r="J186" s="149"/>
      <c r="K186" s="78"/>
      <c r="L186" s="149"/>
    </row>
    <row r="187" spans="1:32">
      <c r="D187" s="55"/>
      <c r="E187" s="55"/>
      <c r="F187" s="56"/>
      <c r="G187" s="55"/>
      <c r="H187" s="55"/>
      <c r="I187" s="55"/>
      <c r="L187" s="33"/>
    </row>
    <row r="188" spans="1:32">
      <c r="D188" s="57"/>
      <c r="E188" s="57"/>
      <c r="F188" s="57"/>
      <c r="G188" s="57"/>
      <c r="H188" s="57"/>
      <c r="I188" s="57"/>
      <c r="L188" s="33"/>
    </row>
    <row r="189" spans="1:32">
      <c r="C189" s="4"/>
      <c r="D189" s="95"/>
      <c r="E189" s="58"/>
      <c r="F189" s="95"/>
      <c r="G189" s="58"/>
      <c r="H189" s="58"/>
      <c r="I189" s="58"/>
      <c r="L189" s="33"/>
    </row>
    <row r="190" spans="1:32">
      <c r="D190" s="57"/>
      <c r="E190" s="57"/>
      <c r="F190" s="57"/>
      <c r="G190" s="57"/>
      <c r="H190" s="57"/>
      <c r="I190" s="57"/>
      <c r="L190" s="33"/>
    </row>
    <row r="191" spans="1:32">
      <c r="C191" s="4"/>
      <c r="D191" s="95"/>
      <c r="E191" s="58"/>
      <c r="F191" s="58"/>
      <c r="G191" s="58"/>
      <c r="H191" s="58"/>
      <c r="I191" s="58"/>
      <c r="L191" s="33"/>
    </row>
    <row r="192" spans="1:32">
      <c r="C192" s="4"/>
      <c r="F192" s="33"/>
      <c r="G192" s="33"/>
      <c r="I192" s="33"/>
      <c r="L192" s="33"/>
    </row>
    <row r="193" spans="3:12">
      <c r="C193" s="4"/>
      <c r="F193" s="33"/>
      <c r="G193" s="33"/>
      <c r="I193" s="33"/>
      <c r="L193" s="33"/>
    </row>
    <row r="194" spans="3:12">
      <c r="C194" s="4"/>
      <c r="F194" s="33"/>
      <c r="G194" s="33"/>
      <c r="I194" s="33"/>
      <c r="L194" s="33"/>
    </row>
    <row r="195" spans="3:12">
      <c r="C195" s="4"/>
      <c r="F195" s="33"/>
      <c r="G195" s="33"/>
      <c r="I195" s="33"/>
      <c r="L195" s="33"/>
    </row>
    <row r="196" spans="3:12">
      <c r="C196" s="4"/>
      <c r="F196" s="33"/>
      <c r="G196" s="33"/>
      <c r="I196" s="33"/>
      <c r="L196" s="33"/>
    </row>
    <row r="197" spans="3:12">
      <c r="C197" s="4"/>
      <c r="F197" s="33"/>
      <c r="G197" s="33"/>
      <c r="I197" s="33"/>
      <c r="L197" s="33"/>
    </row>
    <row r="198" spans="3:12">
      <c r="C198" s="4"/>
      <c r="F198" s="33"/>
      <c r="G198" s="33"/>
      <c r="I198" s="33"/>
      <c r="L198" s="33"/>
    </row>
    <row r="199" spans="3:12">
      <c r="C199" s="4"/>
      <c r="F199" s="33"/>
      <c r="G199" s="33"/>
      <c r="I199" s="33"/>
      <c r="L199" s="33"/>
    </row>
    <row r="200" spans="3:12">
      <c r="F200" s="33"/>
      <c r="G200" s="33"/>
      <c r="I200" s="33"/>
      <c r="L200" s="33"/>
    </row>
    <row r="201" spans="3:12">
      <c r="F201" s="33"/>
      <c r="G201" s="33"/>
      <c r="I201" s="33"/>
      <c r="L201" s="33"/>
    </row>
    <row r="202" spans="3:12">
      <c r="F202" s="33"/>
      <c r="G202" s="33"/>
      <c r="I202" s="33"/>
      <c r="L202" s="33"/>
    </row>
    <row r="203" spans="3:12">
      <c r="F203" s="33"/>
      <c r="G203" s="33"/>
      <c r="I203" s="33"/>
      <c r="L203" s="33"/>
    </row>
    <row r="204" spans="3:12">
      <c r="F204" s="33"/>
      <c r="G204" s="33"/>
      <c r="I204" s="33"/>
      <c r="L204" s="33"/>
    </row>
    <row r="205" spans="3:12">
      <c r="F205" s="33"/>
      <c r="G205" s="33"/>
      <c r="I205" s="33"/>
      <c r="L205" s="33"/>
    </row>
    <row r="206" spans="3:12">
      <c r="F206" s="33"/>
      <c r="G206" s="33"/>
      <c r="I206" s="33"/>
      <c r="L206" s="33"/>
    </row>
    <row r="207" spans="3:12">
      <c r="F207" s="33"/>
      <c r="G207" s="33"/>
      <c r="I207" s="33"/>
      <c r="L207" s="33"/>
    </row>
    <row r="208" spans="3:12">
      <c r="F208" s="33"/>
      <c r="G208" s="33"/>
      <c r="I208" s="33"/>
      <c r="L208" s="33"/>
    </row>
    <row r="209" spans="6:12">
      <c r="F209" s="33"/>
      <c r="G209" s="33"/>
      <c r="I209" s="33"/>
      <c r="L209" s="33"/>
    </row>
    <row r="210" spans="6:12">
      <c r="F210" s="33"/>
      <c r="G210" s="33"/>
      <c r="I210" s="33"/>
      <c r="L210" s="33"/>
    </row>
    <row r="211" spans="6:12">
      <c r="F211" s="33"/>
      <c r="G211" s="33"/>
      <c r="I211" s="33"/>
      <c r="L211" s="33"/>
    </row>
    <row r="212" spans="6:12">
      <c r="F212" s="33"/>
      <c r="G212" s="33"/>
      <c r="I212" s="33"/>
      <c r="L212" s="33"/>
    </row>
    <row r="213" spans="6:12">
      <c r="F213" s="33"/>
      <c r="G213" s="33"/>
      <c r="I213" s="33"/>
      <c r="L213" s="33"/>
    </row>
    <row r="214" spans="6:12">
      <c r="F214" s="33"/>
      <c r="G214" s="33"/>
      <c r="I214" s="33"/>
      <c r="L214" s="33"/>
    </row>
    <row r="215" spans="6:12">
      <c r="F215" s="33"/>
      <c r="G215" s="33"/>
      <c r="I215" s="33"/>
      <c r="L215" s="33"/>
    </row>
    <row r="216" spans="6:12">
      <c r="F216" s="33"/>
      <c r="G216" s="33"/>
      <c r="I216" s="33"/>
      <c r="L216" s="33"/>
    </row>
    <row r="217" spans="6:12">
      <c r="F217" s="33"/>
      <c r="G217" s="33"/>
      <c r="I217" s="33"/>
      <c r="L217" s="33"/>
    </row>
    <row r="218" spans="6:12">
      <c r="F218" s="33"/>
      <c r="G218" s="33"/>
      <c r="I218" s="33"/>
      <c r="L218" s="33"/>
    </row>
    <row r="219" spans="6:12">
      <c r="F219" s="33"/>
      <c r="G219" s="33"/>
      <c r="I219" s="33"/>
      <c r="L219" s="33"/>
    </row>
    <row r="220" spans="6:12">
      <c r="F220" s="33"/>
      <c r="G220" s="33"/>
      <c r="I220" s="33"/>
      <c r="L220" s="33"/>
    </row>
    <row r="221" spans="6:12">
      <c r="F221" s="33"/>
      <c r="G221" s="33"/>
      <c r="I221" s="33"/>
      <c r="L221" s="33"/>
    </row>
  </sheetData>
  <autoFilter ref="A18:AF184"/>
  <mergeCells count="15">
    <mergeCell ref="B185:L185"/>
    <mergeCell ref="H17:I17"/>
    <mergeCell ref="J17:L17"/>
    <mergeCell ref="D16:E16"/>
    <mergeCell ref="F16:G16"/>
    <mergeCell ref="H16:I16"/>
    <mergeCell ref="J16:L16"/>
    <mergeCell ref="D17:E17"/>
    <mergeCell ref="F17:G17"/>
    <mergeCell ref="M16:V16"/>
    <mergeCell ref="W16:AF16"/>
    <mergeCell ref="M17:Q17"/>
    <mergeCell ref="R17:V17"/>
    <mergeCell ref="W17:AA17"/>
    <mergeCell ref="AB17:AF17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57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dem16</vt:lpstr>
      <vt:lpstr>'dem16'!cicap</vt:lpstr>
      <vt:lpstr>'dem16'!i</vt:lpstr>
      <vt:lpstr>'dem16'!loan</vt:lpstr>
      <vt:lpstr>'dem16'!np</vt:lpstr>
      <vt:lpstr>'dem16'!plant</vt:lpstr>
      <vt:lpstr>'dem16'!Print_Area</vt:lpstr>
      <vt:lpstr>'dem16'!Print_Titles</vt:lpstr>
      <vt:lpstr>'dem16'!revise</vt:lpstr>
      <vt:lpstr>'dem16'!summary</vt:lpstr>
      <vt:lpstr>'dem16'!voted</vt:lpstr>
      <vt:lpstr>'dem16'!vsi</vt:lpstr>
      <vt:lpstr>'dem16'!vsirec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2015-07-22T07:53:49Z</cp:lastPrinted>
  <dcterms:created xsi:type="dcterms:W3CDTF">2004-06-02T16:17:45Z</dcterms:created>
  <dcterms:modified xsi:type="dcterms:W3CDTF">2015-07-29T05:30:11Z</dcterms:modified>
</cp:coreProperties>
</file>