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570" yWindow="-270" windowWidth="8805" windowHeight="7320"/>
  </bookViews>
  <sheets>
    <sheet name="dem19" sheetId="1" r:id="rId1"/>
  </sheets>
  <definedNames>
    <definedName name="__123Graph_D" localSheetId="0" hidden="1">#REF!</definedName>
    <definedName name="_xlnm._FilterDatabase" localSheetId="0" hidden="1">'dem19'!$B$17:$AF$214</definedName>
    <definedName name="cad" localSheetId="0">'dem19'!$D$149:$L$149</definedName>
    <definedName name="ee">#REF!</definedName>
    <definedName name="fcd" localSheetId="0">'dem19'!$D$166:$L$166</definedName>
    <definedName name="fcpcap" localSheetId="0">'dem19'!$D$207:$L$207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lr">#REF!</definedName>
    <definedName name="mi" localSheetId="0">'dem19'!$D$142:$L$142</definedName>
    <definedName name="micap" localSheetId="0">'dem19'!#REF!</definedName>
    <definedName name="ncrec">#REF!</definedName>
    <definedName name="ncrec1">#REF!</definedName>
    <definedName name="np" localSheetId="0">'dem19'!$K$209</definedName>
    <definedName name="pension">#REF!</definedName>
    <definedName name="_xlnm.Print_Area" localSheetId="0">'dem19'!$A$1:$L$214</definedName>
    <definedName name="_xlnm.Print_Titles" localSheetId="0">'dem19'!$14:$17</definedName>
    <definedName name="reform">#REF!</definedName>
    <definedName name="revise" localSheetId="0">'dem19'!$D$236:$I$236</definedName>
    <definedName name="socialwelfare">#REF!</definedName>
    <definedName name="spfrd">#REF!</definedName>
    <definedName name="sss">#REF!</definedName>
    <definedName name="summary" localSheetId="0">'dem19'!$D$226:$I$226</definedName>
    <definedName name="urbancap">#REF!</definedName>
    <definedName name="voted" localSheetId="0">'dem19'!$E$12:$G$12</definedName>
    <definedName name="welfarecap">#REF!</definedName>
    <definedName name="Z_239EE218_578E_4317_BEED_14D5D7089E27_.wvu.Cols" localSheetId="0" hidden="1">'dem19'!#REF!</definedName>
    <definedName name="Z_239EE218_578E_4317_BEED_14D5D7089E27_.wvu.FilterData" localSheetId="0" hidden="1">'dem19'!$A$1:$L$214</definedName>
    <definedName name="Z_239EE218_578E_4317_BEED_14D5D7089E27_.wvu.PrintArea" localSheetId="0" hidden="1">'dem19'!$A$1:$L$210</definedName>
    <definedName name="Z_239EE218_578E_4317_BEED_14D5D7089E27_.wvu.PrintTitles" localSheetId="0" hidden="1">'dem19'!$14:$17</definedName>
    <definedName name="Z_302A3EA3_AE96_11D5_A646_0050BA3D7AFD_.wvu.Cols" localSheetId="0" hidden="1">'dem19'!#REF!</definedName>
    <definedName name="Z_302A3EA3_AE96_11D5_A646_0050BA3D7AFD_.wvu.FilterData" localSheetId="0" hidden="1">'dem19'!$A$1:$L$214</definedName>
    <definedName name="Z_302A3EA3_AE96_11D5_A646_0050BA3D7AFD_.wvu.PrintArea" localSheetId="0" hidden="1">'dem19'!$A$1:$L$210</definedName>
    <definedName name="Z_302A3EA3_AE96_11D5_A646_0050BA3D7AFD_.wvu.PrintTitles" localSheetId="0" hidden="1">'dem19'!$14:$17</definedName>
    <definedName name="Z_36DBA021_0ECB_11D4_8064_004005726899_.wvu.Cols" localSheetId="0" hidden="1">'dem19'!#REF!</definedName>
    <definedName name="Z_36DBA021_0ECB_11D4_8064_004005726899_.wvu.FilterData" localSheetId="0" hidden="1">'dem19'!$C$19:$C$209</definedName>
    <definedName name="Z_36DBA021_0ECB_11D4_8064_004005726899_.wvu.PrintArea" localSheetId="0" hidden="1">'dem19'!$A$1:$L$210</definedName>
    <definedName name="Z_36DBA021_0ECB_11D4_8064_004005726899_.wvu.PrintTitles" localSheetId="0" hidden="1">'dem19'!$14:$17</definedName>
    <definedName name="Z_93EBE921_AE91_11D5_8685_004005726899_.wvu.Cols" localSheetId="0" hidden="1">'dem19'!#REF!</definedName>
    <definedName name="Z_93EBE921_AE91_11D5_8685_004005726899_.wvu.FilterData" localSheetId="0" hidden="1">'dem19'!$C$19:$C$209</definedName>
    <definedName name="Z_93EBE921_AE91_11D5_8685_004005726899_.wvu.PrintArea" localSheetId="0" hidden="1">'dem19'!$A$1:$L$210</definedName>
    <definedName name="Z_93EBE921_AE91_11D5_8685_004005726899_.wvu.PrintTitles" localSheetId="0" hidden="1">'dem19'!$14:$17</definedName>
    <definedName name="Z_94DA79C1_0FDE_11D5_9579_000021DAEEA2_.wvu.Cols" localSheetId="0" hidden="1">'dem19'!#REF!</definedName>
    <definedName name="Z_94DA79C1_0FDE_11D5_9579_000021DAEEA2_.wvu.FilterData" localSheetId="0" hidden="1">'dem19'!$C$19:$C$209</definedName>
    <definedName name="Z_94DA79C1_0FDE_11D5_9579_000021DAEEA2_.wvu.PrintArea" localSheetId="0" hidden="1">'dem19'!$A$1:$L$210</definedName>
    <definedName name="Z_94DA79C1_0FDE_11D5_9579_000021DAEEA2_.wvu.PrintTitles" localSheetId="0" hidden="1">'dem19'!$14:$17</definedName>
    <definedName name="Z_B4CB0985_161F_11D5_8064_004005726899_.wvu.FilterData" localSheetId="0" hidden="1">'dem19'!$C$19:$C$209</definedName>
    <definedName name="Z_B4CB0999_161F_11D5_8064_004005726899_.wvu.FilterData" localSheetId="0" hidden="1">'dem19'!$C$19:$C$209</definedName>
    <definedName name="Z_BD6E05FB_E32C_11D8_B0E4_D198A259B264_.wvu.Cols" localSheetId="0" hidden="1">'dem19'!#REF!</definedName>
    <definedName name="Z_BD6E05FB_E32C_11D8_B0E4_D198A259B264_.wvu.FilterData" localSheetId="0" hidden="1">'dem19'!$A$20:$L$223</definedName>
    <definedName name="Z_C868F8C3_16D7_11D5_A68D_81D6213F5331_.wvu.Cols" localSheetId="0" hidden="1">'dem19'!#REF!</definedName>
    <definedName name="Z_C868F8C3_16D7_11D5_A68D_81D6213F5331_.wvu.FilterData" localSheetId="0" hidden="1">'dem19'!$C$19:$C$209</definedName>
    <definedName name="Z_C868F8C3_16D7_11D5_A68D_81D6213F5331_.wvu.PrintArea" localSheetId="0" hidden="1">'dem19'!$A$1:$L$210</definedName>
    <definedName name="Z_C868F8C3_16D7_11D5_A68D_81D6213F5331_.wvu.PrintTitles" localSheetId="0" hidden="1">'dem19'!$14:$17</definedName>
    <definedName name="Z_E5DF37BD_125C_11D5_8DC4_D0F5D88B3549_.wvu.Cols" localSheetId="0" hidden="1">'dem19'!#REF!</definedName>
    <definedName name="Z_E5DF37BD_125C_11D5_8DC4_D0F5D88B3549_.wvu.FilterData" localSheetId="0" hidden="1">'dem19'!$C$19:$C$209</definedName>
    <definedName name="Z_E5DF37BD_125C_11D5_8DC4_D0F5D88B3549_.wvu.PrintArea" localSheetId="0" hidden="1">'dem19'!$A$1:$L$210</definedName>
    <definedName name="Z_E5DF37BD_125C_11D5_8DC4_D0F5D88B3549_.wvu.PrintTitles" localSheetId="0" hidden="1">'dem19'!$14:$17</definedName>
    <definedName name="Z_F8ADACC1_164E_11D6_B603_000021DAEEA2_.wvu.Cols" localSheetId="0" hidden="1">'dem19'!#REF!</definedName>
    <definedName name="Z_F8ADACC1_164E_11D6_B603_000021DAEEA2_.wvu.FilterData" localSheetId="0" hidden="1">'dem19'!$C$19:$C$209</definedName>
    <definedName name="Z_F8ADACC1_164E_11D6_B603_000021DAEEA2_.wvu.PrintArea" localSheetId="0" hidden="1">'dem19'!$A$1:$L$210</definedName>
    <definedName name="Z_F8ADACC1_164E_11D6_B603_000021DAEEA2_.wvu.PrintTitles" localSheetId="0" hidden="1">'dem19'!$14:$17</definedName>
    <definedName name="Z_F98D6EB8_76BC_4C24_A40E_45E0313E3064_.wvu.Cols" localSheetId="0" hidden="1">'dem19'!#REF!</definedName>
    <definedName name="Z_F98D6EB8_76BC_4C24_A40E_45E0313E3064_.wvu.FilterData" localSheetId="0" hidden="1">'dem19'!$A$20:$L$223</definedName>
    <definedName name="Z_FCE4BE61_F462_4DFE_9FC5_7B2946769C5B_.wvu.Cols" localSheetId="0" hidden="1">'dem19'!#REF!</definedName>
    <definedName name="Z_FCE4BE61_F462_4DFE_9FC5_7B2946769C5B_.wvu.FilterData" localSheetId="0" hidden="1">'dem19'!$A$20:$L$223</definedName>
  </definedNames>
  <calcPr calcId="125725"/>
  <customWorkbookViews>
    <customWorkbookView name="sonam - Personal View" guid="{BD6E05FB-E32C-11D8-B0E4-D198A259B264}" mergeInterval="0" personalView="1" maximized="1" windowWidth="636" windowHeight="344" activeSheetId="1"/>
    <customWorkbookView name="Finance Deptt. - Personal View" guid="{FCE4BE61-F462-4DFE-9FC5-7B2946769C5B}" mergeInterval="0" personalView="1" maximized="1" windowWidth="796" windowHeight="454" activeSheetId="1"/>
    <customWorkbookView name="Buget Section - Personal View" guid="{F98D6EB8-76BC-4C24-A40E-45E0313E3064}" mergeInterval="0" personalView="1" maximized="1" windowWidth="796" windowHeight="438" activeSheetId="1"/>
  </customWorkbookViews>
</workbook>
</file>

<file path=xl/calcChain.xml><?xml version="1.0" encoding="utf-8"?>
<calcChain xmlns="http://schemas.openxmlformats.org/spreadsheetml/2006/main">
  <c r="K49" i="1"/>
  <c r="K58"/>
  <c r="L204"/>
  <c r="L203"/>
  <c r="L202"/>
  <c r="L201"/>
  <c r="L200"/>
  <c r="L199"/>
  <c r="L198"/>
  <c r="L190"/>
  <c r="L189"/>
  <c r="L185"/>
  <c r="L184"/>
  <c r="L180"/>
  <c r="L179"/>
  <c r="L175"/>
  <c r="L174"/>
  <c r="L162"/>
  <c r="L156"/>
  <c r="L147"/>
  <c r="L138"/>
  <c r="L137"/>
  <c r="L136"/>
  <c r="L135"/>
  <c r="L130"/>
  <c r="L129"/>
  <c r="L128"/>
  <c r="L127"/>
  <c r="L121"/>
  <c r="L114"/>
  <c r="L113"/>
  <c r="L112"/>
  <c r="L111"/>
  <c r="L107"/>
  <c r="L106"/>
  <c r="L105"/>
  <c r="L104"/>
  <c r="L100"/>
  <c r="L99"/>
  <c r="L98"/>
  <c r="L97"/>
  <c r="L93"/>
  <c r="L92"/>
  <c r="L91"/>
  <c r="L90"/>
  <c r="L86"/>
  <c r="L85"/>
  <c r="L84"/>
  <c r="L83"/>
  <c r="L82"/>
  <c r="L81"/>
  <c r="L72"/>
  <c r="L69"/>
  <c r="L66"/>
  <c r="L57"/>
  <c r="L56"/>
  <c r="L55"/>
  <c r="L53"/>
  <c r="L52"/>
  <c r="L48"/>
  <c r="L47"/>
  <c r="L46"/>
  <c r="L45"/>
  <c r="L44"/>
  <c r="L43"/>
  <c r="L39"/>
  <c r="L38"/>
  <c r="L37"/>
  <c r="L36"/>
  <c r="L35"/>
  <c r="L31"/>
  <c r="L30"/>
  <c r="L29"/>
  <c r="L28"/>
  <c r="L26"/>
  <c r="L25"/>
  <c r="L49" l="1"/>
  <c r="J54"/>
  <c r="J27"/>
  <c r="L27" s="1"/>
  <c r="J49"/>
  <c r="E58"/>
  <c r="F58"/>
  <c r="G58"/>
  <c r="H58"/>
  <c r="I58"/>
  <c r="D58"/>
  <c r="E40"/>
  <c r="F40"/>
  <c r="G40"/>
  <c r="H40"/>
  <c r="I40"/>
  <c r="J40"/>
  <c r="K40"/>
  <c r="D40"/>
  <c r="E32"/>
  <c r="F32"/>
  <c r="G32"/>
  <c r="H32"/>
  <c r="I32"/>
  <c r="K32"/>
  <c r="D32"/>
  <c r="J32" l="1"/>
  <c r="J58"/>
  <c r="L54"/>
  <c r="L58" s="1"/>
  <c r="K59"/>
  <c r="E205"/>
  <c r="F205"/>
  <c r="G205"/>
  <c r="H205"/>
  <c r="I205"/>
  <c r="J205"/>
  <c r="K205"/>
  <c r="D205"/>
  <c r="K63" l="1"/>
  <c r="L63" s="1"/>
  <c r="U201"/>
  <c r="P201" s="1"/>
  <c r="U199"/>
  <c r="P199" s="1"/>
  <c r="U198"/>
  <c r="P198" s="1"/>
  <c r="K206"/>
  <c r="K191"/>
  <c r="K186"/>
  <c r="K181"/>
  <c r="K176"/>
  <c r="K163"/>
  <c r="K157"/>
  <c r="K158" s="1"/>
  <c r="K148"/>
  <c r="K149" s="1"/>
  <c r="K139"/>
  <c r="K131"/>
  <c r="K132" s="1"/>
  <c r="K122"/>
  <c r="K115"/>
  <c r="K108"/>
  <c r="K101"/>
  <c r="K94"/>
  <c r="K87"/>
  <c r="K73"/>
  <c r="I206"/>
  <c r="H206"/>
  <c r="G206"/>
  <c r="F206"/>
  <c r="E206"/>
  <c r="D206"/>
  <c r="I191"/>
  <c r="H191"/>
  <c r="G191"/>
  <c r="F191"/>
  <c r="E191"/>
  <c r="D191"/>
  <c r="I186"/>
  <c r="H186"/>
  <c r="G186"/>
  <c r="F186"/>
  <c r="E186"/>
  <c r="D186"/>
  <c r="I181"/>
  <c r="H181"/>
  <c r="G181"/>
  <c r="F181"/>
  <c r="E181"/>
  <c r="D181"/>
  <c r="I176"/>
  <c r="H176"/>
  <c r="G176"/>
  <c r="F176"/>
  <c r="E176"/>
  <c r="D176"/>
  <c r="I163"/>
  <c r="H163"/>
  <c r="G163"/>
  <c r="F163"/>
  <c r="E163"/>
  <c r="D163"/>
  <c r="I157"/>
  <c r="I158" s="1"/>
  <c r="H157"/>
  <c r="H158" s="1"/>
  <c r="G157"/>
  <c r="G158" s="1"/>
  <c r="F157"/>
  <c r="F158" s="1"/>
  <c r="E157"/>
  <c r="E158" s="1"/>
  <c r="D157"/>
  <c r="D158" s="1"/>
  <c r="I148"/>
  <c r="I149" s="1"/>
  <c r="H148"/>
  <c r="H149" s="1"/>
  <c r="G148"/>
  <c r="G149" s="1"/>
  <c r="F148"/>
  <c r="F149" s="1"/>
  <c r="E148"/>
  <c r="E149" s="1"/>
  <c r="D148"/>
  <c r="D149" s="1"/>
  <c r="I139"/>
  <c r="H139"/>
  <c r="G139"/>
  <c r="F139"/>
  <c r="E139"/>
  <c r="D139"/>
  <c r="I131"/>
  <c r="I132" s="1"/>
  <c r="H131"/>
  <c r="H132" s="1"/>
  <c r="G131"/>
  <c r="G132" s="1"/>
  <c r="F131"/>
  <c r="F132" s="1"/>
  <c r="E131"/>
  <c r="E132" s="1"/>
  <c r="D131"/>
  <c r="D132" s="1"/>
  <c r="I122"/>
  <c r="H122"/>
  <c r="G122"/>
  <c r="F122"/>
  <c r="E122"/>
  <c r="D122"/>
  <c r="I115"/>
  <c r="H115"/>
  <c r="G115"/>
  <c r="F115"/>
  <c r="E115"/>
  <c r="D115"/>
  <c r="I108"/>
  <c r="H108"/>
  <c r="G108"/>
  <c r="F108"/>
  <c r="E108"/>
  <c r="D108"/>
  <c r="I101"/>
  <c r="H101"/>
  <c r="G101"/>
  <c r="F101"/>
  <c r="E101"/>
  <c r="D101"/>
  <c r="I94"/>
  <c r="H94"/>
  <c r="G94"/>
  <c r="F94"/>
  <c r="E94"/>
  <c r="D94"/>
  <c r="I87"/>
  <c r="H87"/>
  <c r="G87"/>
  <c r="F87"/>
  <c r="E87"/>
  <c r="D87"/>
  <c r="I73"/>
  <c r="H73"/>
  <c r="G73"/>
  <c r="F73"/>
  <c r="E73"/>
  <c r="D73"/>
  <c r="I49"/>
  <c r="H49"/>
  <c r="G49"/>
  <c r="F49"/>
  <c r="E49"/>
  <c r="E59" s="1"/>
  <c r="D49"/>
  <c r="L40"/>
  <c r="P200"/>
  <c r="L205" l="1"/>
  <c r="L32"/>
  <c r="L59" s="1"/>
  <c r="E116"/>
  <c r="E117" s="1"/>
  <c r="G192"/>
  <c r="G193" s="1"/>
  <c r="G207" s="1"/>
  <c r="G208" s="1"/>
  <c r="D164"/>
  <c r="D165" s="1"/>
  <c r="D166" s="1"/>
  <c r="K140"/>
  <c r="K192"/>
  <c r="K193" s="1"/>
  <c r="K207" s="1"/>
  <c r="K208" s="1"/>
  <c r="K74"/>
  <c r="K75" s="1"/>
  <c r="K116"/>
  <c r="K117" s="1"/>
  <c r="K164"/>
  <c r="K165" s="1"/>
  <c r="K166" s="1"/>
  <c r="F59"/>
  <c r="F74" s="1"/>
  <c r="F75" s="1"/>
  <c r="H59"/>
  <c r="H74" s="1"/>
  <c r="H75" s="1"/>
  <c r="F116"/>
  <c r="F117" s="1"/>
  <c r="H116"/>
  <c r="H117" s="1"/>
  <c r="F140"/>
  <c r="E192"/>
  <c r="E193" s="1"/>
  <c r="E207" s="1"/>
  <c r="E208" s="1"/>
  <c r="I192"/>
  <c r="I193" s="1"/>
  <c r="I207" s="1"/>
  <c r="I208" s="1"/>
  <c r="G59"/>
  <c r="G74" s="1"/>
  <c r="G75" s="1"/>
  <c r="I59"/>
  <c r="I74" s="1"/>
  <c r="I75" s="1"/>
  <c r="G116"/>
  <c r="G117" s="1"/>
  <c r="I116"/>
  <c r="I117" s="1"/>
  <c r="E140"/>
  <c r="I140"/>
  <c r="F164"/>
  <c r="F165" s="1"/>
  <c r="F166" s="1"/>
  <c r="F192"/>
  <c r="F193" s="1"/>
  <c r="F207" s="1"/>
  <c r="F208" s="1"/>
  <c r="H192"/>
  <c r="H193" s="1"/>
  <c r="H207" s="1"/>
  <c r="H208" s="1"/>
  <c r="G164"/>
  <c r="G165" s="1"/>
  <c r="G166" s="1"/>
  <c r="H140"/>
  <c r="I164"/>
  <c r="I165" s="1"/>
  <c r="I166" s="1"/>
  <c r="G140"/>
  <c r="H164"/>
  <c r="H165" s="1"/>
  <c r="H166" s="1"/>
  <c r="D140"/>
  <c r="D192"/>
  <c r="D193" s="1"/>
  <c r="D207" s="1"/>
  <c r="D208" s="1"/>
  <c r="E164"/>
  <c r="E165" s="1"/>
  <c r="E166" s="1"/>
  <c r="D116"/>
  <c r="D117" s="1"/>
  <c r="E74"/>
  <c r="E75" s="1"/>
  <c r="J191"/>
  <c r="L191"/>
  <c r="J186"/>
  <c r="J181"/>
  <c r="L181"/>
  <c r="L186"/>
  <c r="L163"/>
  <c r="L157"/>
  <c r="L158" s="1"/>
  <c r="L122"/>
  <c r="J131"/>
  <c r="J132" s="1"/>
  <c r="J176"/>
  <c r="J157"/>
  <c r="J158" s="1"/>
  <c r="J163"/>
  <c r="J148"/>
  <c r="J149" s="1"/>
  <c r="J139"/>
  <c r="J115"/>
  <c r="J108"/>
  <c r="J101"/>
  <c r="J94"/>
  <c r="J87"/>
  <c r="L214"/>
  <c r="J73"/>
  <c r="J122"/>
  <c r="J206"/>
  <c r="E141" l="1"/>
  <c r="E142" s="1"/>
  <c r="E167" s="1"/>
  <c r="E209" s="1"/>
  <c r="G141"/>
  <c r="G142" s="1"/>
  <c r="G167" s="1"/>
  <c r="G209" s="1"/>
  <c r="F141"/>
  <c r="F142" s="1"/>
  <c r="F167" s="1"/>
  <c r="F209" s="1"/>
  <c r="H141"/>
  <c r="H142" s="1"/>
  <c r="H167" s="1"/>
  <c r="H209" s="1"/>
  <c r="I141"/>
  <c r="I142" s="1"/>
  <c r="I167" s="1"/>
  <c r="I209" s="1"/>
  <c r="K141"/>
  <c r="K142" s="1"/>
  <c r="K167" s="1"/>
  <c r="K209" s="1"/>
  <c r="D141"/>
  <c r="L87"/>
  <c r="J140"/>
  <c r="J116"/>
  <c r="J117" s="1"/>
  <c r="J164"/>
  <c r="J165" s="1"/>
  <c r="J166" s="1"/>
  <c r="L73"/>
  <c r="L108"/>
  <c r="L131"/>
  <c r="L132" s="1"/>
  <c r="L148"/>
  <c r="L149" s="1"/>
  <c r="J59"/>
  <c r="J74" s="1"/>
  <c r="L94"/>
  <c r="L101"/>
  <c r="L164"/>
  <c r="L165" s="1"/>
  <c r="L166" s="1"/>
  <c r="L176"/>
  <c r="L192" s="1"/>
  <c r="L193" s="1"/>
  <c r="L115"/>
  <c r="L139"/>
  <c r="J192"/>
  <c r="J193" s="1"/>
  <c r="J207" s="1"/>
  <c r="J208" s="1"/>
  <c r="L206"/>
  <c r="J75" l="1"/>
  <c r="J141"/>
  <c r="L207"/>
  <c r="L208" s="1"/>
  <c r="F12" s="1"/>
  <c r="L74"/>
  <c r="L75" s="1"/>
  <c r="L116"/>
  <c r="L117" s="1"/>
  <c r="L140"/>
  <c r="J142" l="1"/>
  <c r="J167" s="1"/>
  <c r="J209" s="1"/>
  <c r="L141"/>
  <c r="L142" l="1"/>
  <c r="L167" s="1"/>
  <c r="E12" s="1"/>
  <c r="G12" s="1"/>
  <c r="L209" l="1"/>
  <c r="D59"/>
  <c r="D74" s="1"/>
  <c r="D75" s="1"/>
  <c r="D142" s="1"/>
  <c r="D167" s="1"/>
  <c r="D209" s="1"/>
</calcChain>
</file>

<file path=xl/sharedStrings.xml><?xml version="1.0" encoding="utf-8"?>
<sst xmlns="http://schemas.openxmlformats.org/spreadsheetml/2006/main" count="626" uniqueCount="207">
  <si>
    <t>IRRIGATION AND FLOOD CONTROL</t>
  </si>
  <si>
    <t>Minor Irrigation</t>
  </si>
  <si>
    <t>Command Area Development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</si>
  <si>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</si>
  <si>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</si>
  <si>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</si>
  <si>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</si>
  <si>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</si>
  <si>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</si>
  <si>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</si>
  <si>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</si>
  <si>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</si>
  <si>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</si>
  <si>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Surface Water</t>
  </si>
  <si>
    <t>Diversion Schemes</t>
  </si>
  <si>
    <t>Original Works</t>
  </si>
  <si>
    <t>East District</t>
  </si>
  <si>
    <t>-</t>
  </si>
  <si>
    <t>60.45.74</t>
  </si>
  <si>
    <t>Accelerated Irrigation Benefit Programme</t>
  </si>
  <si>
    <t>Head Office Establishment</t>
  </si>
  <si>
    <t>West District</t>
  </si>
  <si>
    <t>60.46.74</t>
  </si>
  <si>
    <t>North District</t>
  </si>
  <si>
    <t>60.47.74</t>
  </si>
  <si>
    <t>South District</t>
  </si>
  <si>
    <t>60.48.74</t>
  </si>
  <si>
    <t>Maintenance and Repairs</t>
  </si>
  <si>
    <t>61.45.27</t>
  </si>
  <si>
    <t>Minor Works</t>
  </si>
  <si>
    <t>61.46.27</t>
  </si>
  <si>
    <t>61.47.27</t>
  </si>
  <si>
    <t>61.48.27</t>
  </si>
  <si>
    <t>General</t>
  </si>
  <si>
    <t>Irrigation Department</t>
  </si>
  <si>
    <t>20.44.01</t>
  </si>
  <si>
    <t>Salaries</t>
  </si>
  <si>
    <t>20.44.02</t>
  </si>
  <si>
    <t>Wages</t>
  </si>
  <si>
    <t>20.44.11</t>
  </si>
  <si>
    <t>Travel Expenses</t>
  </si>
  <si>
    <t>20.44.13</t>
  </si>
  <si>
    <t>Office Expenses</t>
  </si>
  <si>
    <t>20.44.26</t>
  </si>
  <si>
    <t>20.44.51</t>
  </si>
  <si>
    <t>Motor Vehicles</t>
  </si>
  <si>
    <t>20.45.01</t>
  </si>
  <si>
    <t>20.45.11</t>
  </si>
  <si>
    <t>20.45.13</t>
  </si>
  <si>
    <t>20.47.01</t>
  </si>
  <si>
    <t>20.47.02</t>
  </si>
  <si>
    <t>20.47.11</t>
  </si>
  <si>
    <t>20.47.13</t>
  </si>
  <si>
    <t>20.48.01</t>
  </si>
  <si>
    <t>20.48.02</t>
  </si>
  <si>
    <t>20.48.11</t>
  </si>
  <si>
    <t>20.48.13</t>
  </si>
  <si>
    <t>Geyzing Sub-Division</t>
  </si>
  <si>
    <t>20.53.01</t>
  </si>
  <si>
    <t>20.53.02</t>
  </si>
  <si>
    <t>20.53.11</t>
  </si>
  <si>
    <t>20.53.13</t>
  </si>
  <si>
    <t>Suspense</t>
  </si>
  <si>
    <t>20.00.43</t>
  </si>
  <si>
    <t>Other Expenditure</t>
  </si>
  <si>
    <t>Census of Minor Irrigation</t>
  </si>
  <si>
    <t>64.00.01</t>
  </si>
  <si>
    <t>64.00.11</t>
  </si>
  <si>
    <t>64.00.13</t>
  </si>
  <si>
    <t>Flood Control and Drainage</t>
  </si>
  <si>
    <t>Flood Control</t>
  </si>
  <si>
    <t>Civil Works</t>
  </si>
  <si>
    <t>Flood Control and River Training</t>
  </si>
  <si>
    <t>CAPITAL SECTION</t>
  </si>
  <si>
    <t>Schemes Financed by NABARD</t>
  </si>
  <si>
    <t>Capital Outlay on Flood Control Projects</t>
  </si>
  <si>
    <t>01</t>
  </si>
  <si>
    <t>01.800</t>
  </si>
  <si>
    <t>45</t>
  </si>
  <si>
    <t>00.45.72</t>
  </si>
  <si>
    <t>46</t>
  </si>
  <si>
    <t>00.46.72</t>
  </si>
  <si>
    <t>47</t>
  </si>
  <si>
    <t>00.47.72</t>
  </si>
  <si>
    <t>48</t>
  </si>
  <si>
    <t>00.48.72</t>
  </si>
  <si>
    <t>NEC</t>
  </si>
  <si>
    <t>DEMAND NO. 19</t>
  </si>
  <si>
    <t>20.45.02</t>
  </si>
  <si>
    <t>03</t>
  </si>
  <si>
    <t>Drainage</t>
  </si>
  <si>
    <t>03.103</t>
  </si>
  <si>
    <t>45.00.81</t>
  </si>
  <si>
    <t>Storm Water Drainage at Gangtok (NEC)</t>
  </si>
  <si>
    <t>64.00.75</t>
  </si>
  <si>
    <t>60.45.75</t>
  </si>
  <si>
    <t>60.46.75</t>
  </si>
  <si>
    <t>60.48.75</t>
  </si>
  <si>
    <t>Revenue</t>
  </si>
  <si>
    <t>Capital</t>
  </si>
  <si>
    <t>II. Details of the estimates and the heads under which this grant will be accounted for:</t>
  </si>
  <si>
    <t>60.47.75</t>
  </si>
  <si>
    <t>Head Office</t>
  </si>
  <si>
    <t>00.45.73</t>
  </si>
  <si>
    <t>Schemes Financed by NABARD 
(State Share)</t>
  </si>
  <si>
    <t>C - Economic Services (d) Irrigation and Flood Control</t>
  </si>
  <si>
    <t>61.44.27</t>
  </si>
  <si>
    <t>Accelerated Irrigation Benefit Programme 
(State Share)</t>
  </si>
  <si>
    <t>Accelerated Irrigation Benefit Programme 
(State share)</t>
  </si>
  <si>
    <t>60.45.76</t>
  </si>
  <si>
    <t>60.46.76</t>
  </si>
  <si>
    <t>60.48.76</t>
  </si>
  <si>
    <t>60.47.76</t>
  </si>
  <si>
    <t>60.44.72</t>
  </si>
  <si>
    <t>Anti-erosion/Flood Management Works (ACA)</t>
  </si>
  <si>
    <t>Rationalisation of Minor Irrigation 
Statistics (100% CSS)</t>
  </si>
  <si>
    <t>Capital Outlay on Flood Control 
Projects</t>
  </si>
  <si>
    <t>The above estimate do not include the recoveries shown below which are adjusted in accounts as reduction of expenditure</t>
  </si>
  <si>
    <t>Note:</t>
  </si>
  <si>
    <t>PLAN</t>
  </si>
  <si>
    <t>SCHEME 1</t>
  </si>
  <si>
    <t>SCHEME 2</t>
  </si>
  <si>
    <t>MS</t>
  </si>
  <si>
    <t>MSS</t>
  </si>
  <si>
    <t>DS</t>
  </si>
  <si>
    <t xml:space="preserve">% </t>
  </si>
  <si>
    <t>Disc %</t>
  </si>
  <si>
    <t>Plan-Central Sector</t>
  </si>
  <si>
    <t>AIBP</t>
  </si>
  <si>
    <t>State Normal</t>
  </si>
  <si>
    <t>Normal</t>
  </si>
  <si>
    <t>Plan-State Sector</t>
  </si>
  <si>
    <t>State Earmarked</t>
  </si>
  <si>
    <t xml:space="preserve">Salaries </t>
  </si>
  <si>
    <t>MR/WC</t>
  </si>
  <si>
    <t>CSS</t>
  </si>
  <si>
    <t>No Sub Scheme</t>
  </si>
  <si>
    <t>Rationalisation of Minor Irrigation Statistics (100% CSS)</t>
  </si>
  <si>
    <t>NABARD</t>
  </si>
  <si>
    <t>Flood Control Schemes under NABARD</t>
  </si>
  <si>
    <t>(d) Capital Account of Irrigation and Flood Control</t>
  </si>
  <si>
    <t>Direction and Administration</t>
  </si>
  <si>
    <t>Advertisement and Publicity</t>
  </si>
  <si>
    <t>C-Capital Account of Economic Services</t>
  </si>
  <si>
    <t>60.45.77</t>
  </si>
  <si>
    <t>Anti-erosion/Flood Management Works (State Share)</t>
  </si>
  <si>
    <t>60.47.77</t>
  </si>
  <si>
    <t>60.48.77</t>
  </si>
  <si>
    <t>45.00.83</t>
  </si>
  <si>
    <t>45.00.84</t>
  </si>
  <si>
    <t>River Training Work along Rani Khola below Adampool, East Sikkim (NEC)</t>
  </si>
  <si>
    <t>Jhora Training Work/River Training Work at Sinotar, Temi Constituency Phase I (NEC)</t>
  </si>
  <si>
    <t>60.45.80</t>
  </si>
  <si>
    <t>Integrated Development of Agriculture through irrigation facilities</t>
  </si>
  <si>
    <t>00.45.70</t>
  </si>
  <si>
    <t>Command Area Development and Water Management (Central Share)</t>
  </si>
  <si>
    <t>Accelerated Irrigation Benefit Programme (ACA)</t>
  </si>
  <si>
    <t>(In Thousands of Rupees)</t>
  </si>
  <si>
    <t>Water Sector Management (Grant under 13th Finance Commission)</t>
  </si>
  <si>
    <t>45.00.85</t>
  </si>
  <si>
    <t>Jhora Traning work/ Anti erosion work outside the defined boundry of Namchi (NEC)</t>
  </si>
  <si>
    <t>00.101</t>
  </si>
  <si>
    <t>HCM's 42 Days Tour Schemes</t>
  </si>
  <si>
    <t>Rec</t>
  </si>
  <si>
    <t>2013-14</t>
  </si>
  <si>
    <t>State Share for NEC</t>
  </si>
  <si>
    <t>State Share for NABARD</t>
  </si>
  <si>
    <t>State Share AIBP/FMP</t>
  </si>
  <si>
    <t>Minor Irrigation, 80-General,
80.799-Suspense</t>
  </si>
  <si>
    <t>Jhora Traning work/ Anti erosion work 
outside the defined boundry of Namchi 
(NEC)</t>
  </si>
  <si>
    <t>2014-15</t>
  </si>
  <si>
    <t>60.64.01</t>
  </si>
  <si>
    <t>60.64.11</t>
  </si>
  <si>
    <t>60.64.13</t>
  </si>
  <si>
    <t>60.64.75</t>
  </si>
  <si>
    <t>1911002024</t>
  </si>
  <si>
    <t>1911002025</t>
  </si>
  <si>
    <t>1911002026</t>
  </si>
  <si>
    <t>00.46.73</t>
  </si>
  <si>
    <t>00.47.73</t>
  </si>
  <si>
    <t>00.48.73</t>
  </si>
  <si>
    <t>Accelerated Irrigation Benefit &amp; Flood Management Programme (AIBP) &amp; other water resources programmes</t>
  </si>
  <si>
    <t>I. Estimate of the amount required in the year ending 31st March, 2016 to defray the charges  in respect of Irrigation &amp; Flood Control</t>
  </si>
  <si>
    <t>2015-16</t>
  </si>
  <si>
    <t>Irrigation &amp; Flood Control, 00.911-Recoveries of Over Payments</t>
  </si>
  <si>
    <t>45.00.86</t>
  </si>
  <si>
    <t>45.00.87</t>
  </si>
  <si>
    <t>45.00.88</t>
  </si>
  <si>
    <t>Jhora Traning work /Anti erosion work at Tathangchu ( NEC)</t>
  </si>
  <si>
    <t>Jhora Traning work /Anti erosion work at Tumin Lingee ( NEC)</t>
  </si>
  <si>
    <t>Jhora Traning work /Anti erosion work at Maghigoan ( NEC)</t>
  </si>
  <si>
    <t>60.45.81</t>
  </si>
  <si>
    <t>60.45.82</t>
  </si>
  <si>
    <t>Repair, Renovation &amp; Rejuvenation under AIBP ( ACA)</t>
  </si>
  <si>
    <t>60.46.77</t>
  </si>
  <si>
    <t>60.46.78</t>
  </si>
  <si>
    <t>60.48.78</t>
  </si>
  <si>
    <t>60.48.79</t>
  </si>
  <si>
    <t>60.47.78</t>
  </si>
  <si>
    <t>60.47.79</t>
  </si>
  <si>
    <t>National Hydrology Project  under AIBP (ACA)</t>
  </si>
  <si>
    <t>Repair, Renovation &amp; Rejuvenation under AIBP (ACA)</t>
  </si>
  <si>
    <t>National Hydrology Project  under AIBP 
( ACA)</t>
  </si>
  <si>
    <t>1912053025</t>
  </si>
  <si>
    <t>100</t>
  </si>
  <si>
    <t>1912053026</t>
  </si>
  <si>
    <t>1912053027</t>
  </si>
</sst>
</file>

<file path=xl/styles.xml><?xml version="1.0" encoding="utf-8"?>
<styleSheet xmlns="http://schemas.openxmlformats.org/spreadsheetml/2006/main">
  <numFmts count="8">
    <numFmt numFmtId="164" formatCode="_ * #,##0.00_ ;_ * \-#,##0.00_ ;_ * &quot;-&quot;??_ ;_ @_ "/>
    <numFmt numFmtId="165" formatCode="0#"/>
    <numFmt numFmtId="166" formatCode="##"/>
    <numFmt numFmtId="167" formatCode="00000#"/>
    <numFmt numFmtId="168" formatCode="00.00#"/>
    <numFmt numFmtId="169" formatCode="00.###"/>
    <numFmt numFmtId="170" formatCode="00.000"/>
    <numFmt numFmtId="171" formatCode="_-* #,##0.00\ _k_r_-;\-* #,##0.00\ _k_r_-;_-* &quot;-&quot;??\ _k_r_-;_-@_-"/>
  </numFmts>
  <fonts count="9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rgb="FF92D050"/>
      <name val="Times New Roman"/>
      <family val="1"/>
    </font>
    <font>
      <sz val="10"/>
      <color rgb="FF00B05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54">
    <xf numFmtId="0" fontId="0" fillId="0" borderId="0" xfId="0"/>
    <xf numFmtId="0" fontId="3" fillId="0" borderId="0" xfId="4" applyFont="1" applyFill="1" applyAlignment="1">
      <alignment horizontal="right" vertical="top" wrapText="1"/>
    </xf>
    <xf numFmtId="0" fontId="3" fillId="0" borderId="0" xfId="4" applyFont="1" applyFill="1" applyAlignment="1">
      <alignment vertical="top" wrapText="1"/>
    </xf>
    <xf numFmtId="0" fontId="3" fillId="0" borderId="0" xfId="4" applyFont="1" applyFill="1"/>
    <xf numFmtId="0" fontId="3" fillId="0" borderId="0" xfId="4" applyFont="1" applyFill="1" applyAlignment="1">
      <alignment horizontal="right"/>
    </xf>
    <xf numFmtId="0" fontId="4" fillId="0" borderId="0" xfId="4" applyFont="1" applyFill="1" applyAlignment="1" applyProtection="1">
      <alignment horizontal="left"/>
    </xf>
    <xf numFmtId="0" fontId="4" fillId="0" borderId="0" xfId="4" applyFont="1" applyFill="1"/>
    <xf numFmtId="0" fontId="3" fillId="0" borderId="0" xfId="4" applyFont="1" applyFill="1" applyAlignment="1" applyProtection="1">
      <alignment horizontal="center"/>
    </xf>
    <xf numFmtId="0" fontId="3" fillId="0" borderId="0" xfId="4" applyFont="1" applyFill="1" applyAlignment="1" applyProtection="1">
      <alignment horizontal="left"/>
    </xf>
    <xf numFmtId="0" fontId="3" fillId="0" borderId="1" xfId="5" applyFont="1" applyFill="1" applyBorder="1"/>
    <xf numFmtId="0" fontId="3" fillId="0" borderId="2" xfId="6" applyFont="1" applyFill="1" applyBorder="1" applyAlignment="1" applyProtection="1">
      <alignment horizontal="right" vertical="top" wrapText="1"/>
    </xf>
    <xf numFmtId="0" fontId="3" fillId="0" borderId="0" xfId="5" applyFont="1" applyFill="1" applyBorder="1" applyProtection="1"/>
    <xf numFmtId="0" fontId="3" fillId="0" borderId="0" xfId="6" applyFont="1" applyFill="1" applyProtection="1"/>
    <xf numFmtId="0" fontId="3" fillId="0" borderId="0" xfId="6" applyFont="1" applyFill="1" applyBorder="1" applyAlignment="1" applyProtection="1">
      <alignment horizontal="right" vertical="top" wrapText="1"/>
    </xf>
    <xf numFmtId="0" fontId="3" fillId="0" borderId="1" xfId="6" applyFont="1" applyFill="1" applyBorder="1" applyAlignment="1" applyProtection="1">
      <alignment horizontal="right" vertical="top" wrapText="1"/>
    </xf>
    <xf numFmtId="0" fontId="3" fillId="0" borderId="0" xfId="4" applyFont="1" applyFill="1" applyBorder="1" applyAlignment="1" applyProtection="1">
      <alignment horizontal="left" vertical="top" wrapText="1"/>
    </xf>
    <xf numFmtId="0" fontId="3" fillId="0" borderId="0" xfId="4" applyFont="1" applyFill="1" applyBorder="1" applyAlignment="1">
      <alignment horizontal="right" vertical="top" wrapText="1"/>
    </xf>
    <xf numFmtId="0" fontId="4" fillId="0" borderId="0" xfId="4" applyFont="1" applyFill="1" applyBorder="1" applyAlignment="1" applyProtection="1">
      <alignment horizontal="left" vertical="top" wrapText="1"/>
    </xf>
    <xf numFmtId="0" fontId="4" fillId="0" borderId="0" xfId="4" applyFont="1" applyFill="1" applyAlignment="1">
      <alignment horizontal="right" vertical="top" wrapText="1"/>
    </xf>
    <xf numFmtId="0" fontId="3" fillId="0" borderId="0" xfId="4" applyFont="1" applyFill="1" applyBorder="1" applyAlignment="1">
      <alignment vertical="top" wrapText="1"/>
    </xf>
    <xf numFmtId="0" fontId="3" fillId="0" borderId="0" xfId="4" applyFont="1" applyFill="1" applyAlignment="1"/>
    <xf numFmtId="49" fontId="4" fillId="0" borderId="0" xfId="4" applyNumberFormat="1" applyFont="1" applyFill="1" applyBorder="1" applyAlignment="1">
      <alignment horizontal="right" vertical="top" wrapText="1"/>
    </xf>
    <xf numFmtId="49" fontId="3" fillId="0" borderId="0" xfId="4" applyNumberFormat="1" applyFont="1" applyFill="1" applyBorder="1" applyAlignment="1">
      <alignment horizontal="right" vertical="top" wrapText="1"/>
    </xf>
    <xf numFmtId="167" fontId="3" fillId="0" borderId="0" xfId="4" applyNumberFormat="1" applyFont="1" applyFill="1" applyBorder="1" applyAlignment="1">
      <alignment horizontal="right" vertical="top" wrapText="1"/>
    </xf>
    <xf numFmtId="165" fontId="3" fillId="0" borderId="0" xfId="4" applyNumberFormat="1" applyFont="1" applyFill="1" applyBorder="1" applyAlignment="1">
      <alignment horizontal="right" vertical="top" wrapText="1"/>
    </xf>
    <xf numFmtId="0" fontId="4" fillId="0" borderId="0" xfId="4" applyFont="1" applyFill="1" applyBorder="1" applyAlignment="1">
      <alignment horizontal="right" vertical="top" wrapText="1"/>
    </xf>
    <xf numFmtId="166" fontId="3" fillId="0" borderId="0" xfId="4" applyNumberFormat="1" applyFont="1" applyFill="1" applyBorder="1" applyAlignment="1">
      <alignment horizontal="right" vertical="top" wrapText="1"/>
    </xf>
    <xf numFmtId="49" fontId="3" fillId="0" borderId="0" xfId="4" applyNumberFormat="1" applyFont="1" applyFill="1" applyBorder="1" applyAlignment="1">
      <alignment horizontal="right" vertical="top"/>
    </xf>
    <xf numFmtId="0" fontId="3" fillId="0" borderId="0" xfId="4" applyFont="1" applyFill="1" applyBorder="1" applyAlignment="1" applyProtection="1">
      <alignment horizontal="left" vertical="top"/>
    </xf>
    <xf numFmtId="0" fontId="4" fillId="0" borderId="0" xfId="4" applyFont="1" applyFill="1" applyAlignment="1" applyProtection="1"/>
    <xf numFmtId="0" fontId="3" fillId="0" borderId="0" xfId="4" applyFont="1" applyFill="1" applyAlignment="1" applyProtection="1"/>
    <xf numFmtId="0" fontId="3" fillId="0" borderId="0" xfId="6" applyFont="1" applyFill="1" applyBorder="1" applyAlignment="1" applyProtection="1">
      <alignment vertical="top" wrapText="1"/>
    </xf>
    <xf numFmtId="0" fontId="3" fillId="0" borderId="0" xfId="4" applyFont="1" applyFill="1" applyBorder="1" applyAlignment="1" applyProtection="1">
      <alignment vertical="top" wrapText="1"/>
    </xf>
    <xf numFmtId="0" fontId="3" fillId="0" borderId="0" xfId="4" applyFont="1" applyFill="1" applyBorder="1" applyAlignment="1">
      <alignment vertical="top"/>
    </xf>
    <xf numFmtId="0" fontId="4" fillId="0" borderId="0" xfId="4" applyFont="1" applyFill="1" applyAlignment="1" applyProtection="1">
      <alignment horizontal="right"/>
    </xf>
    <xf numFmtId="170" fontId="4" fillId="0" borderId="0" xfId="4" applyNumberFormat="1" applyFont="1" applyFill="1" applyBorder="1" applyAlignment="1">
      <alignment horizontal="right" vertical="top" wrapText="1"/>
    </xf>
    <xf numFmtId="168" fontId="4" fillId="0" borderId="0" xfId="4" applyNumberFormat="1" applyFont="1" applyFill="1" applyBorder="1" applyAlignment="1">
      <alignment horizontal="right" vertical="top" wrapText="1"/>
    </xf>
    <xf numFmtId="0" fontId="3" fillId="0" borderId="3" xfId="4" applyFont="1" applyFill="1" applyBorder="1" applyAlignment="1">
      <alignment horizontal="right" vertical="top" wrapText="1"/>
    </xf>
    <xf numFmtId="0" fontId="4" fillId="0" borderId="3" xfId="4" applyFont="1" applyFill="1" applyBorder="1" applyAlignment="1" applyProtection="1">
      <alignment horizontal="left" vertical="top" wrapText="1"/>
    </xf>
    <xf numFmtId="0" fontId="3" fillId="0" borderId="3" xfId="4" applyFont="1" applyFill="1" applyBorder="1" applyAlignment="1">
      <alignment vertical="top" wrapText="1"/>
    </xf>
    <xf numFmtId="0" fontId="3" fillId="0" borderId="1" xfId="4" applyFont="1" applyFill="1" applyBorder="1" applyAlignment="1">
      <alignment vertical="top" wrapText="1"/>
    </xf>
    <xf numFmtId="0" fontId="3" fillId="0" borderId="1" xfId="4" applyFont="1" applyFill="1" applyBorder="1" applyAlignment="1" applyProtection="1">
      <alignment horizontal="left" vertical="top" wrapText="1"/>
    </xf>
    <xf numFmtId="0" fontId="3" fillId="0" borderId="0" xfId="1" applyNumberFormat="1" applyFont="1" applyFill="1" applyBorder="1" applyAlignment="1">
      <alignment horizontal="right"/>
    </xf>
    <xf numFmtId="0" fontId="3" fillId="0" borderId="0" xfId="4" applyNumberFormat="1" applyFont="1" applyFill="1" applyBorder="1" applyAlignment="1" applyProtection="1">
      <alignment horizontal="right"/>
    </xf>
    <xf numFmtId="0" fontId="3" fillId="0" borderId="0" xfId="4" applyNumberFormat="1" applyFont="1" applyFill="1" applyAlignment="1">
      <alignment horizontal="right"/>
    </xf>
    <xf numFmtId="0" fontId="4" fillId="0" borderId="0" xfId="4" applyNumberFormat="1" applyFont="1" applyFill="1" applyAlignment="1">
      <alignment horizontal="center"/>
    </xf>
    <xf numFmtId="0" fontId="3" fillId="0" borderId="0" xfId="4" applyNumberFormat="1" applyFont="1" applyFill="1"/>
    <xf numFmtId="0" fontId="4" fillId="0" borderId="0" xfId="4" applyNumberFormat="1" applyFont="1" applyFill="1" applyAlignment="1" applyProtection="1">
      <alignment horizontal="left"/>
    </xf>
    <xf numFmtId="0" fontId="3" fillId="0" borderId="0" xfId="4" applyNumberFormat="1" applyFont="1" applyFill="1" applyAlignment="1" applyProtection="1">
      <alignment horizontal="center"/>
    </xf>
    <xf numFmtId="0" fontId="4" fillId="0" borderId="0" xfId="4" applyNumberFormat="1" applyFont="1" applyFill="1" applyBorder="1"/>
    <xf numFmtId="0" fontId="4" fillId="0" borderId="0" xfId="3" applyNumberFormat="1" applyFont="1" applyFill="1" applyBorder="1" applyAlignment="1" applyProtection="1">
      <alignment horizontal="center"/>
    </xf>
    <xf numFmtId="0" fontId="4" fillId="0" borderId="0" xfId="4" applyNumberFormat="1" applyFont="1" applyFill="1" applyBorder="1" applyAlignment="1" applyProtection="1">
      <alignment horizontal="right"/>
    </xf>
    <xf numFmtId="0" fontId="4" fillId="0" borderId="0" xfId="4" applyNumberFormat="1" applyFont="1" applyFill="1" applyBorder="1" applyAlignment="1" applyProtection="1">
      <alignment horizontal="center"/>
    </xf>
    <xf numFmtId="0" fontId="3" fillId="0" borderId="1" xfId="5" applyNumberFormat="1" applyFont="1" applyFill="1" applyBorder="1"/>
    <xf numFmtId="0" fontId="3" fillId="0" borderId="1" xfId="5" applyNumberFormat="1" applyFont="1" applyFill="1" applyBorder="1" applyAlignment="1" applyProtection="1">
      <alignment horizontal="left"/>
    </xf>
    <xf numFmtId="0" fontId="5" fillId="0" borderId="1" xfId="5" applyNumberFormat="1" applyFont="1" applyFill="1" applyBorder="1" applyAlignment="1" applyProtection="1">
      <alignment horizontal="left"/>
    </xf>
    <xf numFmtId="0" fontId="5" fillId="0" borderId="1" xfId="5" applyNumberFormat="1" applyFont="1" applyFill="1" applyBorder="1"/>
    <xf numFmtId="0" fontId="3" fillId="0" borderId="1" xfId="5" applyNumberFormat="1" applyFont="1" applyFill="1" applyBorder="1" applyAlignment="1" applyProtection="1">
      <alignment horizontal="right"/>
    </xf>
    <xf numFmtId="0" fontId="3" fillId="0" borderId="0" xfId="5" applyNumberFormat="1" applyFont="1" applyFill="1" applyBorder="1" applyAlignment="1" applyProtection="1">
      <alignment horizontal="right"/>
    </xf>
    <xf numFmtId="0" fontId="3" fillId="0" borderId="0" xfId="4" applyNumberFormat="1" applyFont="1" applyFill="1" applyAlignment="1" applyProtection="1">
      <alignment horizontal="right"/>
    </xf>
    <xf numFmtId="0" fontId="3" fillId="0" borderId="0" xfId="4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center"/>
    </xf>
    <xf numFmtId="0" fontId="3" fillId="0" borderId="0" xfId="6" applyNumberFormat="1" applyFont="1" applyFill="1" applyProtection="1"/>
    <xf numFmtId="0" fontId="3" fillId="0" borderId="0" xfId="6" applyNumberFormat="1" applyFont="1" applyFill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>
      <alignment horizontal="right" wrapText="1"/>
    </xf>
    <xf numFmtId="171" fontId="3" fillId="0" borderId="0" xfId="1" applyNumberFormat="1" applyFont="1" applyFill="1" applyBorder="1" applyAlignment="1">
      <alignment horizontal="right" wrapText="1"/>
    </xf>
    <xf numFmtId="164" fontId="3" fillId="0" borderId="0" xfId="1" applyFont="1" applyFill="1" applyBorder="1" applyAlignment="1" applyProtection="1">
      <alignment horizontal="right" wrapText="1"/>
    </xf>
    <xf numFmtId="0" fontId="3" fillId="0" borderId="1" xfId="4" applyFont="1" applyFill="1" applyBorder="1" applyAlignment="1">
      <alignment horizontal="right" vertical="top" wrapText="1"/>
    </xf>
    <xf numFmtId="0" fontId="3" fillId="0" borderId="1" xfId="4" applyFont="1" applyFill="1" applyBorder="1"/>
    <xf numFmtId="0" fontId="4" fillId="0" borderId="0" xfId="4" applyNumberFormat="1" applyFont="1" applyFill="1" applyAlignment="1" applyProtection="1">
      <alignment horizontal="center"/>
    </xf>
    <xf numFmtId="164" fontId="3" fillId="0" borderId="0" xfId="1" applyFont="1" applyFill="1" applyAlignment="1" applyProtection="1">
      <alignment horizontal="right" wrapText="1"/>
    </xf>
    <xf numFmtId="164" fontId="3" fillId="0" borderId="0" xfId="1" applyFont="1" applyFill="1" applyAlignment="1">
      <alignment horizontal="right" wrapText="1"/>
    </xf>
    <xf numFmtId="164" fontId="3" fillId="0" borderId="0" xfId="1" applyFont="1" applyFill="1" applyBorder="1" applyAlignment="1">
      <alignment horizontal="right" wrapText="1"/>
    </xf>
    <xf numFmtId="164" fontId="3" fillId="0" borderId="1" xfId="1" applyFont="1" applyFill="1" applyBorder="1" applyAlignment="1" applyProtection="1">
      <alignment horizontal="right" wrapText="1"/>
    </xf>
    <xf numFmtId="164" fontId="3" fillId="0" borderId="1" xfId="1" applyFont="1" applyFill="1" applyBorder="1" applyAlignment="1">
      <alignment horizontal="right" wrapText="1"/>
    </xf>
    <xf numFmtId="0" fontId="3" fillId="0" borderId="0" xfId="6" applyFont="1" applyFill="1" applyAlignment="1" applyProtection="1"/>
    <xf numFmtId="49" fontId="3" fillId="0" borderId="4" xfId="2" applyNumberFormat="1" applyFont="1" applyFill="1" applyBorder="1" applyAlignment="1">
      <alignment vertical="top"/>
    </xf>
    <xf numFmtId="49" fontId="3" fillId="0" borderId="4" xfId="2" applyNumberFormat="1" applyFont="1" applyFill="1" applyBorder="1" applyAlignment="1">
      <alignment horizontal="left" vertical="top"/>
    </xf>
    <xf numFmtId="49" fontId="3" fillId="0" borderId="5" xfId="2" applyNumberFormat="1" applyFont="1" applyFill="1" applyBorder="1" applyAlignment="1">
      <alignment vertical="top"/>
    </xf>
    <xf numFmtId="49" fontId="3" fillId="0" borderId="1" xfId="4" applyNumberFormat="1" applyFont="1" applyFill="1" applyBorder="1" applyAlignment="1">
      <alignment horizontal="right" vertical="top" wrapText="1"/>
    </xf>
    <xf numFmtId="49" fontId="3" fillId="0" borderId="0" xfId="2" applyNumberFormat="1" applyFont="1" applyFill="1" applyBorder="1" applyAlignment="1">
      <alignment horizontal="left" vertical="top"/>
    </xf>
    <xf numFmtId="0" fontId="6" fillId="0" borderId="1" xfId="5" applyNumberFormat="1" applyFont="1" applyFill="1" applyBorder="1" applyAlignment="1" applyProtection="1">
      <alignment horizontal="right"/>
    </xf>
    <xf numFmtId="0" fontId="3" fillId="0" borderId="1" xfId="4" applyFont="1" applyFill="1" applyBorder="1" applyAlignment="1" applyProtection="1">
      <alignment vertical="top" wrapText="1"/>
    </xf>
    <xf numFmtId="169" fontId="3" fillId="0" borderId="0" xfId="4" applyNumberFormat="1" applyFont="1" applyFill="1" applyBorder="1" applyAlignment="1">
      <alignment horizontal="right" vertical="top" wrapText="1"/>
    </xf>
    <xf numFmtId="0" fontId="4" fillId="0" borderId="1" xfId="4" applyFont="1" applyFill="1" applyBorder="1" applyAlignment="1" applyProtection="1">
      <alignment horizontal="left" vertical="top" wrapText="1"/>
    </xf>
    <xf numFmtId="0" fontId="4" fillId="0" borderId="1" xfId="4" applyFont="1" applyFill="1" applyBorder="1" applyAlignment="1">
      <alignment horizontal="right" vertical="top" wrapText="1"/>
    </xf>
    <xf numFmtId="0" fontId="3" fillId="0" borderId="2" xfId="6" applyFont="1" applyFill="1" applyBorder="1" applyAlignment="1" applyProtection="1">
      <alignment vertical="top"/>
    </xf>
    <xf numFmtId="0" fontId="3" fillId="0" borderId="0" xfId="4" applyNumberFormat="1" applyFont="1" applyFill="1" applyBorder="1"/>
    <xf numFmtId="0" fontId="3" fillId="0" borderId="1" xfId="1" applyNumberFormat="1" applyFont="1" applyFill="1" applyBorder="1" applyAlignment="1">
      <alignment horizontal="right" wrapText="1"/>
    </xf>
    <xf numFmtId="164" fontId="3" fillId="0" borderId="3" xfId="1" applyFont="1" applyFill="1" applyBorder="1" applyAlignment="1">
      <alignment horizontal="right" wrapText="1"/>
    </xf>
    <xf numFmtId="0" fontId="3" fillId="0" borderId="3" xfId="1" applyNumberFormat="1" applyFont="1" applyFill="1" applyBorder="1" applyAlignment="1">
      <alignment horizontal="right" wrapText="1"/>
    </xf>
    <xf numFmtId="0" fontId="3" fillId="0" borderId="3" xfId="4" applyNumberFormat="1" applyFont="1" applyFill="1" applyBorder="1" applyAlignment="1">
      <alignment horizontal="right" wrapText="1"/>
    </xf>
    <xf numFmtId="0" fontId="3" fillId="0" borderId="3" xfId="4" applyNumberFormat="1" applyFont="1" applyFill="1" applyBorder="1" applyAlignment="1" applyProtection="1">
      <alignment horizontal="right" wrapText="1"/>
    </xf>
    <xf numFmtId="164" fontId="3" fillId="0" borderId="3" xfId="1" applyFont="1" applyFill="1" applyBorder="1" applyAlignment="1" applyProtection="1">
      <alignment horizontal="right" wrapText="1"/>
    </xf>
    <xf numFmtId="0" fontId="3" fillId="0" borderId="3" xfId="1" applyNumberFormat="1" applyFont="1" applyFill="1" applyBorder="1" applyAlignment="1" applyProtection="1">
      <alignment horizontal="right" wrapText="1"/>
    </xf>
    <xf numFmtId="0" fontId="3" fillId="0" borderId="0" xfId="4" applyNumberFormat="1" applyFont="1" applyFill="1" applyBorder="1" applyAlignment="1" applyProtection="1">
      <alignment horizontal="right" wrapText="1"/>
    </xf>
    <xf numFmtId="0" fontId="3" fillId="0" borderId="2" xfId="6" applyFont="1" applyFill="1" applyBorder="1" applyAlignment="1" applyProtection="1">
      <alignment horizontal="left" vertical="top" wrapText="1"/>
    </xf>
    <xf numFmtId="0" fontId="3" fillId="0" borderId="0" xfId="5" applyFont="1" applyFill="1" applyBorder="1" applyAlignment="1" applyProtection="1">
      <alignment horizontal="left"/>
    </xf>
    <xf numFmtId="0" fontId="3" fillId="0" borderId="0" xfId="6" applyFont="1" applyFill="1" applyBorder="1" applyAlignment="1" applyProtection="1">
      <alignment horizontal="left" vertical="top" wrapText="1"/>
    </xf>
    <xf numFmtId="0" fontId="3" fillId="0" borderId="1" xfId="6" applyFont="1" applyFill="1" applyBorder="1" applyAlignment="1" applyProtection="1">
      <alignment horizontal="left" vertical="top" wrapText="1"/>
    </xf>
    <xf numFmtId="0" fontId="3" fillId="0" borderId="1" xfId="5" applyFont="1" applyFill="1" applyBorder="1" applyAlignment="1" applyProtection="1">
      <alignment horizontal="left"/>
    </xf>
    <xf numFmtId="0" fontId="3" fillId="0" borderId="1" xfId="6" applyFont="1" applyFill="1" applyBorder="1" applyAlignment="1" applyProtection="1">
      <alignment vertical="top"/>
    </xf>
    <xf numFmtId="0" fontId="3" fillId="0" borderId="1" xfId="6" applyFont="1" applyFill="1" applyBorder="1" applyAlignment="1" applyProtection="1"/>
    <xf numFmtId="0" fontId="3" fillId="0" borderId="0" xfId="4" applyFont="1" applyFill="1" applyBorder="1"/>
    <xf numFmtId="0" fontId="3" fillId="0" borderId="1" xfId="4" applyFont="1" applyFill="1" applyBorder="1" applyAlignment="1">
      <alignment vertical="top"/>
    </xf>
    <xf numFmtId="49" fontId="3" fillId="0" borderId="0" xfId="4" applyNumberFormat="1" applyFont="1" applyFill="1" applyAlignment="1">
      <alignment horizontal="right"/>
    </xf>
    <xf numFmtId="0" fontId="3" fillId="0" borderId="0" xfId="6" applyFont="1" applyFill="1" applyAlignment="1" applyProtection="1">
      <alignment horizontal="right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0" xfId="4" applyFont="1" applyFill="1" applyBorder="1" applyAlignment="1">
      <alignment horizontal="right" vertical="top"/>
    </xf>
    <xf numFmtId="0" fontId="3" fillId="0" borderId="1" xfId="4" applyFont="1" applyFill="1" applyBorder="1" applyAlignment="1">
      <alignment horizontal="right" vertical="top"/>
    </xf>
    <xf numFmtId="0" fontId="3" fillId="0" borderId="1" xfId="4" applyNumberFormat="1" applyFont="1" applyFill="1" applyBorder="1"/>
    <xf numFmtId="49" fontId="3" fillId="0" borderId="1" xfId="6" applyNumberFormat="1" applyFont="1" applyFill="1" applyBorder="1" applyAlignment="1" applyProtection="1">
      <alignment horizontal="center" vertical="top"/>
    </xf>
    <xf numFmtId="49" fontId="3" fillId="0" borderId="1" xfId="6" applyNumberFormat="1" applyFont="1" applyFill="1" applyBorder="1" applyAlignment="1" applyProtection="1">
      <alignment horizontal="center"/>
    </xf>
    <xf numFmtId="0" fontId="3" fillId="0" borderId="0" xfId="6" applyFont="1" applyFill="1" applyBorder="1" applyAlignment="1" applyProtection="1">
      <alignment vertical="top"/>
    </xf>
    <xf numFmtId="0" fontId="3" fillId="0" borderId="0" xfId="7" applyFont="1" applyFill="1" applyBorder="1" applyAlignment="1">
      <alignment horizontal="left" vertical="top" wrapText="1"/>
    </xf>
    <xf numFmtId="0" fontId="3" fillId="0" borderId="0" xfId="7" applyFont="1" applyFill="1" applyBorder="1" applyAlignment="1">
      <alignment horizontal="right" vertical="top" wrapText="1"/>
    </xf>
    <xf numFmtId="0" fontId="3" fillId="0" borderId="0" xfId="7" applyFont="1" applyFill="1" applyBorder="1" applyAlignment="1">
      <alignment vertical="top" wrapText="1"/>
    </xf>
    <xf numFmtId="165" fontId="3" fillId="0" borderId="1" xfId="4" applyNumberFormat="1" applyFont="1" applyFill="1" applyBorder="1" applyAlignment="1">
      <alignment horizontal="right" vertical="top" wrapText="1"/>
    </xf>
    <xf numFmtId="166" fontId="3" fillId="0" borderId="1" xfId="4" applyNumberFormat="1" applyFont="1" applyFill="1" applyBorder="1" applyAlignment="1">
      <alignment horizontal="right" vertical="top" wrapText="1"/>
    </xf>
    <xf numFmtId="164" fontId="3" fillId="0" borderId="6" xfId="1" applyFont="1" applyFill="1" applyBorder="1" applyAlignment="1" applyProtection="1">
      <alignment horizontal="right" wrapText="1"/>
    </xf>
    <xf numFmtId="0" fontId="3" fillId="0" borderId="1" xfId="4" applyFont="1" applyFill="1" applyBorder="1" applyAlignment="1" applyProtection="1">
      <alignment horizontal="left" wrapText="1"/>
    </xf>
    <xf numFmtId="0" fontId="3" fillId="0" borderId="1" xfId="1" applyNumberFormat="1" applyFont="1" applyFill="1" applyBorder="1"/>
    <xf numFmtId="0" fontId="3" fillId="0" borderId="1" xfId="4" applyNumberFormat="1" applyFont="1" applyFill="1" applyBorder="1" applyAlignment="1">
      <alignment horizontal="right" wrapText="1"/>
    </xf>
    <xf numFmtId="0" fontId="4" fillId="0" borderId="0" xfId="4" applyFont="1" applyFill="1" applyAlignment="1" applyProtection="1">
      <alignment horizontal="center"/>
    </xf>
    <xf numFmtId="0" fontId="7" fillId="0" borderId="0" xfId="4" applyFont="1" applyFill="1" applyAlignment="1"/>
    <xf numFmtId="0" fontId="7" fillId="0" borderId="0" xfId="4" applyFont="1" applyFill="1"/>
    <xf numFmtId="0" fontId="7" fillId="0" borderId="0" xfId="4" applyFont="1" applyFill="1" applyAlignment="1">
      <alignment horizontal="right"/>
    </xf>
    <xf numFmtId="49" fontId="7" fillId="0" borderId="0" xfId="4" applyNumberFormat="1" applyFont="1" applyFill="1" applyAlignment="1">
      <alignment horizontal="right"/>
    </xf>
    <xf numFmtId="0" fontId="7" fillId="0" borderId="0" xfId="4" applyFont="1" applyFill="1" applyBorder="1" applyAlignment="1" applyProtection="1">
      <alignment horizontal="left" vertical="top"/>
    </xf>
    <xf numFmtId="0" fontId="3" fillId="0" borderId="0" xfId="4" applyNumberFormat="1" applyFont="1" applyFill="1" applyAlignment="1">
      <alignment horizontal="right" wrapText="1"/>
    </xf>
    <xf numFmtId="0" fontId="3" fillId="0" borderId="0" xfId="1" applyNumberFormat="1" applyFont="1" applyFill="1" applyAlignment="1">
      <alignment horizontal="right" wrapText="1"/>
    </xf>
    <xf numFmtId="167" fontId="3" fillId="0" borderId="1" xfId="4" applyNumberFormat="1" applyFont="1" applyFill="1" applyBorder="1" applyAlignment="1">
      <alignment horizontal="right" vertical="top" wrapText="1"/>
    </xf>
    <xf numFmtId="0" fontId="3" fillId="0" borderId="0" xfId="4" applyNumberFormat="1" applyFont="1" applyFill="1" applyBorder="1" applyAlignment="1">
      <alignment horizontal="right" wrapText="1"/>
    </xf>
    <xf numFmtId="0" fontId="3" fillId="0" borderId="0" xfId="4" applyNumberFormat="1" applyFont="1" applyFill="1" applyAlignment="1" applyProtection="1">
      <alignment horizontal="right" wrapText="1"/>
    </xf>
    <xf numFmtId="49" fontId="3" fillId="0" borderId="1" xfId="4" applyNumberFormat="1" applyFont="1" applyFill="1" applyBorder="1" applyAlignment="1">
      <alignment horizontal="right" vertical="top"/>
    </xf>
    <xf numFmtId="49" fontId="7" fillId="0" borderId="4" xfId="2" applyNumberFormat="1" applyFont="1" applyFill="1" applyBorder="1" applyAlignment="1">
      <alignment vertical="top"/>
    </xf>
    <xf numFmtId="49" fontId="7" fillId="0" borderId="4" xfId="2" applyNumberFormat="1" applyFont="1" applyFill="1" applyBorder="1" applyAlignment="1">
      <alignment horizontal="left" vertical="top"/>
    </xf>
    <xf numFmtId="164" fontId="7" fillId="0" borderId="0" xfId="4" applyNumberFormat="1" applyFont="1" applyFill="1"/>
    <xf numFmtId="49" fontId="7" fillId="0" borderId="0" xfId="2" applyNumberFormat="1" applyFont="1" applyFill="1" applyBorder="1" applyAlignment="1">
      <alignment vertical="top"/>
    </xf>
    <xf numFmtId="49" fontId="7" fillId="0" borderId="0" xfId="2" applyNumberFormat="1" applyFont="1" applyFill="1" applyBorder="1" applyAlignment="1">
      <alignment horizontal="left" vertical="top"/>
    </xf>
    <xf numFmtId="0" fontId="8" fillId="0" borderId="0" xfId="4" applyFont="1" applyFill="1" applyAlignment="1"/>
    <xf numFmtId="0" fontId="8" fillId="0" borderId="0" xfId="4" applyFont="1" applyFill="1"/>
    <xf numFmtId="49" fontId="8" fillId="0" borderId="0" xfId="2" applyNumberFormat="1" applyFont="1" applyFill="1" applyBorder="1" applyAlignment="1">
      <alignment horizontal="center"/>
    </xf>
    <xf numFmtId="0" fontId="4" fillId="0" borderId="0" xfId="4" applyFont="1" applyFill="1" applyAlignment="1" applyProtection="1">
      <alignment horizontal="center"/>
    </xf>
    <xf numFmtId="0" fontId="3" fillId="0" borderId="0" xfId="5" applyNumberFormat="1" applyFont="1" applyFill="1" applyBorder="1" applyAlignment="1" applyProtection="1">
      <alignment horizontal="center"/>
    </xf>
    <xf numFmtId="0" fontId="3" fillId="0" borderId="2" xfId="5" applyNumberFormat="1" applyFont="1" applyFill="1" applyBorder="1" applyAlignment="1" applyProtection="1">
      <alignment horizontal="center"/>
    </xf>
    <xf numFmtId="0" fontId="3" fillId="0" borderId="2" xfId="6" applyFont="1" applyFill="1" applyBorder="1" applyAlignment="1" applyProtection="1">
      <alignment horizontal="center" vertical="top"/>
    </xf>
    <xf numFmtId="49" fontId="3" fillId="0" borderId="2" xfId="6" applyNumberFormat="1" applyFont="1" applyFill="1" applyBorder="1" applyAlignment="1" applyProtection="1">
      <alignment horizontal="center" vertical="top"/>
    </xf>
    <xf numFmtId="0" fontId="3" fillId="0" borderId="2" xfId="6" applyFont="1" applyFill="1" applyBorder="1" applyAlignment="1" applyProtection="1">
      <alignment horizontal="center"/>
    </xf>
    <xf numFmtId="0" fontId="3" fillId="0" borderId="0" xfId="6" applyFont="1" applyFill="1" applyBorder="1" applyAlignment="1" applyProtection="1">
      <alignment horizontal="center" vertical="top"/>
    </xf>
    <xf numFmtId="49" fontId="3" fillId="0" borderId="0" xfId="6" applyNumberFormat="1" applyFont="1" applyFill="1" applyBorder="1" applyAlignment="1" applyProtection="1">
      <alignment horizontal="center" vertical="top"/>
    </xf>
    <xf numFmtId="0" fontId="3" fillId="0" borderId="0" xfId="6" applyFont="1" applyFill="1" applyBorder="1" applyAlignment="1" applyProtection="1">
      <alignment horizontal="center"/>
    </xf>
  </cellXfs>
  <cellStyles count="8">
    <cellStyle name="Comma" xfId="1" builtinId="3"/>
    <cellStyle name="Normal" xfId="0" builtinId="0"/>
    <cellStyle name="Normal_budget 2004-05_2.6.04" xfId="2"/>
    <cellStyle name="Normal_BUDGET FOR  03-04" xfId="3"/>
    <cellStyle name="Normal_BUDGET FOR  03-04..." xfId="7"/>
    <cellStyle name="Normal_budget for 03-04" xfId="4"/>
    <cellStyle name="Normal_BUDGET-2000" xfId="5"/>
    <cellStyle name="Normal_budgetDocNIC02-0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22</xdr:col>
      <xdr:colOff>247650</xdr:colOff>
      <xdr:row>47</xdr:row>
      <xdr:rowOff>122652</xdr:rowOff>
    </xdr:from>
    <xdr:to>
      <xdr:col>24</xdr:col>
      <xdr:colOff>158003</xdr:colOff>
      <xdr:row>54</xdr:row>
      <xdr:rowOff>115033</xdr:rowOff>
    </xdr:to>
    <xdr:sp macro="" textlink="">
      <xdr:nvSpPr>
        <xdr:cNvPr id="1030" name="Text Box 6" hidden="1"/>
        <xdr:cNvSpPr txBox="1">
          <a:spLocks noChangeArrowheads="1"/>
        </xdr:cNvSpPr>
      </xdr:nvSpPr>
      <xdr:spPr bwMode="auto">
        <a:xfrm>
          <a:off x="8734425" y="11106150"/>
          <a:ext cx="1371600" cy="18192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7</xdr:col>
      <xdr:colOff>314325</xdr:colOff>
      <xdr:row>38</xdr:row>
      <xdr:rowOff>263183</xdr:rowOff>
    </xdr:from>
    <xdr:to>
      <xdr:col>9</xdr:col>
      <xdr:colOff>533400</xdr:colOff>
      <xdr:row>43</xdr:row>
      <xdr:rowOff>141703</xdr:rowOff>
    </xdr:to>
    <xdr:sp macro="" textlink="">
      <xdr:nvSpPr>
        <xdr:cNvPr id="1033" name="Text Box 9" hidden="1"/>
        <xdr:cNvSpPr txBox="1">
          <a:spLocks noChangeArrowheads="1"/>
        </xdr:cNvSpPr>
      </xdr:nvSpPr>
      <xdr:spPr bwMode="auto">
        <a:xfrm>
          <a:off x="5924550" y="8734425"/>
          <a:ext cx="1352550" cy="10191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7</xdr:col>
      <xdr:colOff>314325</xdr:colOff>
      <xdr:row>47</xdr:row>
      <xdr:rowOff>122652</xdr:rowOff>
    </xdr:from>
    <xdr:to>
      <xdr:col>9</xdr:col>
      <xdr:colOff>533400</xdr:colOff>
      <xdr:row>47</xdr:row>
      <xdr:rowOff>224118</xdr:rowOff>
    </xdr:to>
    <xdr:sp macro="" textlink="">
      <xdr:nvSpPr>
        <xdr:cNvPr id="1034" name="Text Box 10" hidden="1"/>
        <xdr:cNvSpPr txBox="1">
          <a:spLocks noChangeArrowheads="1"/>
        </xdr:cNvSpPr>
      </xdr:nvSpPr>
      <xdr:spPr bwMode="auto">
        <a:xfrm>
          <a:off x="5924550" y="11106150"/>
          <a:ext cx="1352550" cy="1047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7</xdr:col>
      <xdr:colOff>314325</xdr:colOff>
      <xdr:row>55</xdr:row>
      <xdr:rowOff>176286</xdr:rowOff>
    </xdr:from>
    <xdr:to>
      <xdr:col>9</xdr:col>
      <xdr:colOff>533400</xdr:colOff>
      <xdr:row>58</xdr:row>
      <xdr:rowOff>151374</xdr:rowOff>
    </xdr:to>
    <xdr:sp macro="" textlink="">
      <xdr:nvSpPr>
        <xdr:cNvPr id="1036" name="Text Box 12" hidden="1"/>
        <xdr:cNvSpPr txBox="1">
          <a:spLocks noChangeArrowheads="1"/>
        </xdr:cNvSpPr>
      </xdr:nvSpPr>
      <xdr:spPr bwMode="auto">
        <a:xfrm>
          <a:off x="5924550" y="13344525"/>
          <a:ext cx="1352550" cy="8572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/>
  <dimension ref="A1:AF236"/>
  <sheetViews>
    <sheetView tabSelected="1" view="pageBreakPreview" zoomScaleNormal="85" zoomScaleSheetLayoutView="100" workbookViewId="0">
      <selection activeCell="A217" sqref="A216:W249"/>
    </sheetView>
  </sheetViews>
  <sheetFormatPr defaultColWidth="11" defaultRowHeight="12.75"/>
  <cols>
    <col min="1" max="1" width="6.42578125" style="2" customWidth="1"/>
    <col min="2" max="2" width="8.140625" style="1" customWidth="1"/>
    <col min="3" max="3" width="34.5703125" style="3" customWidth="1"/>
    <col min="4" max="4" width="8.5703125" style="46" customWidth="1"/>
    <col min="5" max="5" width="9.42578125" style="46" customWidth="1"/>
    <col min="6" max="6" width="8.42578125" style="3" customWidth="1"/>
    <col min="7" max="7" width="8.5703125" style="3" customWidth="1"/>
    <col min="8" max="8" width="8.5703125" style="46" customWidth="1"/>
    <col min="9" max="9" width="8.42578125" style="46" customWidth="1"/>
    <col min="10" max="10" width="8.5703125" style="46" customWidth="1"/>
    <col min="11" max="11" width="9.140625" style="3" customWidth="1"/>
    <col min="12" max="12" width="8.42578125" style="46" customWidth="1"/>
    <col min="13" max="13" width="0" style="20" hidden="1" customWidth="1"/>
    <col min="14" max="14" width="12.42578125" style="20" hidden="1" customWidth="1"/>
    <col min="15" max="15" width="23" style="20" hidden="1" customWidth="1"/>
    <col min="16" max="17" width="0" style="106" hidden="1" customWidth="1"/>
    <col min="18" max="20" width="5.7109375" style="3" hidden="1" customWidth="1"/>
    <col min="21" max="21" width="7.5703125" style="106" hidden="1" customWidth="1"/>
    <col min="22" max="22" width="11" style="3" hidden="1" customWidth="1"/>
    <col min="23" max="25" width="11" style="3"/>
    <col min="26" max="26" width="4.28515625" style="3" customWidth="1"/>
    <col min="27" max="27" width="11.28515625" style="3" bestFit="1" customWidth="1"/>
    <col min="28" max="16384" width="11" style="3"/>
  </cols>
  <sheetData>
    <row r="1" spans="1:32" ht="14.45" customHeight="1">
      <c r="A1" s="145" t="s">
        <v>87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32" ht="14.45" customHeight="1">
      <c r="A2" s="145" t="s">
        <v>0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1:32" ht="14.45" customHeight="1">
      <c r="A3" s="29"/>
      <c r="B3" s="34"/>
      <c r="C3" s="125"/>
      <c r="D3" s="70"/>
      <c r="E3" s="70"/>
      <c r="F3" s="125"/>
      <c r="G3" s="125"/>
      <c r="H3" s="70"/>
      <c r="I3" s="70"/>
      <c r="J3" s="70"/>
      <c r="K3" s="125"/>
      <c r="L3" s="70"/>
    </row>
    <row r="4" spans="1:32" ht="14.45" customHeight="1">
      <c r="D4" s="44" t="s">
        <v>105</v>
      </c>
      <c r="E4" s="45">
        <v>2702</v>
      </c>
      <c r="F4" s="3" t="s">
        <v>1</v>
      </c>
      <c r="I4" s="47"/>
    </row>
    <row r="5" spans="1:32" ht="14.45" customHeight="1">
      <c r="D5" s="44"/>
      <c r="E5" s="45">
        <v>2705</v>
      </c>
      <c r="F5" s="3" t="s">
        <v>2</v>
      </c>
      <c r="I5" s="47"/>
    </row>
    <row r="6" spans="1:32" ht="14.45" customHeight="1">
      <c r="B6" s="18"/>
      <c r="C6" s="6"/>
      <c r="D6" s="44"/>
      <c r="E6" s="45">
        <v>2711</v>
      </c>
      <c r="F6" s="3" t="s">
        <v>69</v>
      </c>
      <c r="I6" s="47"/>
    </row>
    <row r="7" spans="1:32" ht="14.45" customHeight="1">
      <c r="B7" s="18"/>
      <c r="C7" s="6"/>
      <c r="D7" s="44" t="s">
        <v>143</v>
      </c>
      <c r="E7" s="45"/>
      <c r="I7" s="47"/>
    </row>
    <row r="8" spans="1:32" ht="14.45" customHeight="1">
      <c r="D8" s="44" t="s">
        <v>140</v>
      </c>
      <c r="E8" s="45">
        <v>4711</v>
      </c>
      <c r="F8" s="46" t="s">
        <v>75</v>
      </c>
      <c r="G8" s="5"/>
    </row>
    <row r="9" spans="1:32" ht="14.45" customHeight="1">
      <c r="D9" s="44"/>
      <c r="G9" s="47"/>
      <c r="K9" s="46"/>
    </row>
    <row r="10" spans="1:32" ht="14.45" customHeight="1">
      <c r="A10" s="30" t="s">
        <v>182</v>
      </c>
      <c r="C10" s="7"/>
      <c r="D10" s="48"/>
      <c r="F10" s="48"/>
      <c r="G10" s="48"/>
      <c r="H10" s="48"/>
      <c r="I10" s="48"/>
      <c r="J10" s="48"/>
      <c r="K10" s="48"/>
      <c r="L10" s="48"/>
    </row>
    <row r="11" spans="1:32" ht="14.45" customHeight="1">
      <c r="D11" s="49"/>
      <c r="E11" s="50" t="s">
        <v>98</v>
      </c>
      <c r="F11" s="50" t="s">
        <v>99</v>
      </c>
      <c r="G11" s="50" t="s">
        <v>10</v>
      </c>
      <c r="K11" s="46"/>
    </row>
    <row r="12" spans="1:32" ht="14.45" customHeight="1">
      <c r="D12" s="51" t="s">
        <v>3</v>
      </c>
      <c r="E12" s="52">
        <f>L167</f>
        <v>1040384</v>
      </c>
      <c r="F12" s="52">
        <f>L208</f>
        <v>115722</v>
      </c>
      <c r="G12" s="52">
        <f>F12+E12</f>
        <v>1156106</v>
      </c>
      <c r="K12" s="46"/>
    </row>
    <row r="13" spans="1:32" ht="14.45" customHeight="1">
      <c r="A13" s="30" t="s">
        <v>100</v>
      </c>
      <c r="F13" s="46"/>
      <c r="G13" s="46"/>
      <c r="K13" s="46"/>
    </row>
    <row r="14" spans="1:32" ht="14.45" customHeight="1">
      <c r="C14" s="9"/>
      <c r="D14" s="53"/>
      <c r="E14" s="53"/>
      <c r="F14" s="53"/>
      <c r="G14" s="53"/>
      <c r="H14" s="53"/>
      <c r="I14" s="54"/>
      <c r="J14" s="55"/>
      <c r="K14" s="56"/>
      <c r="L14" s="82" t="s">
        <v>157</v>
      </c>
    </row>
    <row r="15" spans="1:32" s="12" customFormat="1">
      <c r="A15" s="97"/>
      <c r="B15" s="10"/>
      <c r="C15" s="98"/>
      <c r="D15" s="147" t="s">
        <v>4</v>
      </c>
      <c r="E15" s="147"/>
      <c r="F15" s="146" t="s">
        <v>5</v>
      </c>
      <c r="G15" s="146"/>
      <c r="H15" s="146" t="s">
        <v>6</v>
      </c>
      <c r="I15" s="146"/>
      <c r="J15" s="146" t="s">
        <v>5</v>
      </c>
      <c r="K15" s="146"/>
      <c r="L15" s="146"/>
      <c r="M15" s="148" t="s">
        <v>119</v>
      </c>
      <c r="N15" s="148"/>
      <c r="O15" s="148"/>
      <c r="P15" s="148"/>
      <c r="Q15" s="149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50"/>
      <c r="AC15" s="150"/>
      <c r="AD15" s="150"/>
      <c r="AE15" s="150"/>
      <c r="AF15" s="150"/>
    </row>
    <row r="16" spans="1:32" s="12" customFormat="1">
      <c r="A16" s="99"/>
      <c r="B16" s="13"/>
      <c r="C16" s="98" t="s">
        <v>7</v>
      </c>
      <c r="D16" s="146" t="s">
        <v>164</v>
      </c>
      <c r="E16" s="146"/>
      <c r="F16" s="146" t="s">
        <v>170</v>
      </c>
      <c r="G16" s="146"/>
      <c r="H16" s="146" t="s">
        <v>170</v>
      </c>
      <c r="I16" s="146"/>
      <c r="J16" s="146" t="s">
        <v>183</v>
      </c>
      <c r="K16" s="146"/>
      <c r="L16" s="146"/>
      <c r="M16" s="151" t="s">
        <v>120</v>
      </c>
      <c r="N16" s="151"/>
      <c r="O16" s="151"/>
      <c r="P16" s="151"/>
      <c r="Q16" s="152"/>
      <c r="R16" s="151" t="s">
        <v>121</v>
      </c>
      <c r="S16" s="151"/>
      <c r="T16" s="151"/>
      <c r="U16" s="151"/>
      <c r="V16" s="151"/>
      <c r="W16" s="151"/>
      <c r="X16" s="151"/>
      <c r="Y16" s="151"/>
      <c r="Z16" s="151"/>
      <c r="AA16" s="151"/>
      <c r="AB16" s="153"/>
      <c r="AC16" s="153"/>
      <c r="AD16" s="153"/>
      <c r="AE16" s="153"/>
      <c r="AF16" s="153"/>
    </row>
    <row r="17" spans="1:32" s="12" customFormat="1">
      <c r="A17" s="100"/>
      <c r="B17" s="14"/>
      <c r="C17" s="101"/>
      <c r="D17" s="57" t="s">
        <v>8</v>
      </c>
      <c r="E17" s="57" t="s">
        <v>9</v>
      </c>
      <c r="F17" s="57" t="s">
        <v>8</v>
      </c>
      <c r="G17" s="57" t="s">
        <v>9</v>
      </c>
      <c r="H17" s="57" t="s">
        <v>8</v>
      </c>
      <c r="I17" s="57" t="s">
        <v>9</v>
      </c>
      <c r="J17" s="57" t="s">
        <v>8</v>
      </c>
      <c r="K17" s="57" t="s">
        <v>9</v>
      </c>
      <c r="L17" s="57" t="s">
        <v>10</v>
      </c>
      <c r="M17" s="102" t="s">
        <v>122</v>
      </c>
      <c r="N17" s="102" t="s">
        <v>123</v>
      </c>
      <c r="O17" s="102" t="s">
        <v>124</v>
      </c>
      <c r="P17" s="102" t="s">
        <v>125</v>
      </c>
      <c r="Q17" s="113" t="s">
        <v>126</v>
      </c>
      <c r="R17" s="102" t="s">
        <v>122</v>
      </c>
      <c r="S17" s="102" t="s">
        <v>123</v>
      </c>
      <c r="T17" s="102" t="s">
        <v>124</v>
      </c>
      <c r="U17" s="102" t="s">
        <v>125</v>
      </c>
      <c r="V17" s="113" t="s">
        <v>126</v>
      </c>
      <c r="W17" s="102"/>
      <c r="X17" s="102"/>
      <c r="Y17" s="102"/>
      <c r="Z17" s="102"/>
      <c r="AA17" s="113"/>
      <c r="AB17" s="103"/>
      <c r="AC17" s="103"/>
      <c r="AD17" s="103"/>
      <c r="AE17" s="103"/>
      <c r="AF17" s="114"/>
    </row>
    <row r="18" spans="1:32" s="12" customFormat="1" ht="14.1" customHeight="1">
      <c r="A18" s="31"/>
      <c r="B18" s="13"/>
      <c r="C18" s="11"/>
      <c r="D18" s="58"/>
      <c r="E18" s="58"/>
      <c r="F18" s="58"/>
      <c r="G18" s="58"/>
      <c r="H18" s="58"/>
      <c r="I18" s="58"/>
      <c r="J18" s="58"/>
      <c r="K18" s="58"/>
      <c r="L18" s="58"/>
      <c r="M18" s="76"/>
      <c r="N18" s="76"/>
      <c r="O18" s="76"/>
      <c r="Q18" s="107"/>
    </row>
    <row r="19" spans="1:32" ht="14.1" customHeight="1">
      <c r="A19" s="19"/>
      <c r="B19" s="16"/>
      <c r="C19" s="17" t="s">
        <v>11</v>
      </c>
      <c r="D19" s="43"/>
      <c r="E19" s="43"/>
      <c r="F19" s="43"/>
      <c r="G19" s="43"/>
      <c r="H19" s="43"/>
      <c r="I19" s="43"/>
      <c r="J19" s="43"/>
      <c r="K19" s="43"/>
      <c r="L19" s="43"/>
      <c r="P19" s="3"/>
      <c r="Q19" s="4"/>
      <c r="U19" s="3"/>
    </row>
    <row r="20" spans="1:32" ht="14.1" customHeight="1">
      <c r="A20" s="19" t="s">
        <v>12</v>
      </c>
      <c r="B20" s="25">
        <v>2702</v>
      </c>
      <c r="C20" s="17" t="s">
        <v>1</v>
      </c>
      <c r="F20" s="46"/>
      <c r="G20" s="46"/>
      <c r="K20" s="46"/>
      <c r="P20" s="3"/>
      <c r="Q20" s="4"/>
      <c r="U20" s="3"/>
    </row>
    <row r="21" spans="1:32" ht="14.1" customHeight="1">
      <c r="A21" s="19"/>
      <c r="B21" s="24">
        <v>1</v>
      </c>
      <c r="C21" s="15" t="s">
        <v>13</v>
      </c>
      <c r="D21" s="44"/>
      <c r="E21" s="44"/>
      <c r="F21" s="44"/>
      <c r="G21" s="44"/>
      <c r="H21" s="44"/>
      <c r="I21" s="44"/>
      <c r="J21" s="44"/>
      <c r="K21" s="44"/>
      <c r="L21" s="44"/>
      <c r="P21" s="3"/>
      <c r="Q21" s="4"/>
      <c r="U21" s="3"/>
    </row>
    <row r="22" spans="1:32" ht="14.1" customHeight="1">
      <c r="A22" s="19"/>
      <c r="B22" s="35">
        <v>1.103</v>
      </c>
      <c r="C22" s="17" t="s">
        <v>14</v>
      </c>
      <c r="D22" s="44"/>
      <c r="E22" s="44"/>
      <c r="F22" s="44"/>
      <c r="G22" s="44"/>
      <c r="H22" s="44"/>
      <c r="I22" s="44"/>
      <c r="J22" s="44"/>
      <c r="K22" s="44"/>
      <c r="L22" s="44"/>
      <c r="P22" s="3"/>
      <c r="Q22" s="4"/>
      <c r="U22" s="3"/>
    </row>
    <row r="23" spans="1:32" ht="14.1" customHeight="1">
      <c r="A23" s="19"/>
      <c r="B23" s="16">
        <v>60</v>
      </c>
      <c r="C23" s="15" t="s">
        <v>15</v>
      </c>
      <c r="D23" s="44"/>
      <c r="E23" s="59"/>
      <c r="F23" s="44"/>
      <c r="G23" s="59"/>
      <c r="H23" s="44"/>
      <c r="I23" s="59"/>
      <c r="J23" s="59"/>
      <c r="K23" s="59"/>
      <c r="L23" s="59"/>
      <c r="P23" s="3"/>
      <c r="Q23" s="4"/>
      <c r="U23" s="3"/>
    </row>
    <row r="24" spans="1:32" ht="14.1" customHeight="1">
      <c r="A24" s="19"/>
      <c r="B24" s="22">
        <v>45</v>
      </c>
      <c r="C24" s="15" t="s">
        <v>16</v>
      </c>
      <c r="D24" s="44"/>
      <c r="E24" s="59"/>
      <c r="F24" s="44"/>
      <c r="G24" s="59"/>
      <c r="H24" s="44"/>
      <c r="I24" s="59"/>
      <c r="J24" s="59"/>
      <c r="K24" s="59"/>
      <c r="L24" s="59"/>
      <c r="P24" s="3"/>
      <c r="Q24" s="4"/>
      <c r="U24" s="3"/>
    </row>
    <row r="25" spans="1:32" ht="27.95" customHeight="1">
      <c r="A25" s="19"/>
      <c r="B25" s="23" t="s">
        <v>18</v>
      </c>
      <c r="C25" s="15" t="s">
        <v>156</v>
      </c>
      <c r="D25" s="131">
        <v>20512</v>
      </c>
      <c r="E25" s="71">
        <v>0</v>
      </c>
      <c r="F25" s="108">
        <v>160000</v>
      </c>
      <c r="G25" s="71">
        <v>0</v>
      </c>
      <c r="H25" s="108">
        <v>160000</v>
      </c>
      <c r="I25" s="71">
        <v>0</v>
      </c>
      <c r="J25" s="108">
        <v>40000</v>
      </c>
      <c r="K25" s="71">
        <v>0</v>
      </c>
      <c r="L25" s="108">
        <f t="shared" ref="L25:L31" si="0">SUM(J25:K25)</f>
        <v>40000</v>
      </c>
      <c r="M25" s="20" t="s">
        <v>127</v>
      </c>
      <c r="N25" s="20" t="s">
        <v>128</v>
      </c>
      <c r="O25" s="20" t="s">
        <v>19</v>
      </c>
      <c r="P25" s="3">
        <v>100</v>
      </c>
      <c r="Q25" s="4">
        <v>1912034021</v>
      </c>
      <c r="U25" s="3"/>
      <c r="W25" s="143"/>
      <c r="X25" s="143"/>
      <c r="Y25" s="143"/>
      <c r="Z25" s="143"/>
      <c r="AA25" s="143"/>
    </row>
    <row r="26" spans="1:32" ht="27.95" customHeight="1">
      <c r="A26" s="19"/>
      <c r="B26" s="23" t="s">
        <v>95</v>
      </c>
      <c r="C26" s="15" t="s">
        <v>107</v>
      </c>
      <c r="D26" s="132">
        <v>2499</v>
      </c>
      <c r="E26" s="71">
        <v>0</v>
      </c>
      <c r="F26" s="108">
        <v>2500</v>
      </c>
      <c r="G26" s="71">
        <v>0</v>
      </c>
      <c r="H26" s="108">
        <v>2500</v>
      </c>
      <c r="I26" s="71">
        <v>0</v>
      </c>
      <c r="J26" s="71">
        <v>0</v>
      </c>
      <c r="K26" s="71">
        <v>0</v>
      </c>
      <c r="L26" s="71">
        <f t="shared" si="0"/>
        <v>0</v>
      </c>
      <c r="M26" s="77" t="s">
        <v>131</v>
      </c>
      <c r="N26" s="78" t="s">
        <v>132</v>
      </c>
      <c r="O26" s="20" t="s">
        <v>167</v>
      </c>
      <c r="P26" s="3">
        <v>100</v>
      </c>
      <c r="Q26" s="106" t="s">
        <v>176</v>
      </c>
      <c r="U26" s="3"/>
      <c r="W26" s="143"/>
      <c r="X26" s="143"/>
      <c r="Y26" s="143"/>
      <c r="Z26" s="143"/>
      <c r="AA26" s="143"/>
    </row>
    <row r="27" spans="1:32" ht="27.95" customHeight="1">
      <c r="A27" s="19"/>
      <c r="B27" s="23" t="s">
        <v>109</v>
      </c>
      <c r="C27" s="15" t="s">
        <v>114</v>
      </c>
      <c r="D27" s="132">
        <v>176237</v>
      </c>
      <c r="E27" s="71">
        <v>0</v>
      </c>
      <c r="F27" s="108">
        <v>610000</v>
      </c>
      <c r="G27" s="71">
        <v>0</v>
      </c>
      <c r="H27" s="108">
        <v>610000</v>
      </c>
      <c r="I27" s="71">
        <v>0</v>
      </c>
      <c r="J27" s="108">
        <f>335000-14002</f>
        <v>320998</v>
      </c>
      <c r="K27" s="71">
        <v>0</v>
      </c>
      <c r="L27" s="108">
        <f t="shared" si="0"/>
        <v>320998</v>
      </c>
      <c r="M27" s="20" t="s">
        <v>127</v>
      </c>
      <c r="N27" s="20" t="s">
        <v>128</v>
      </c>
      <c r="O27" s="20" t="s">
        <v>114</v>
      </c>
      <c r="P27" s="3">
        <v>100</v>
      </c>
      <c r="Q27" s="4">
        <v>1912034022</v>
      </c>
      <c r="U27" s="3"/>
      <c r="W27" s="143"/>
      <c r="X27" s="143"/>
      <c r="Y27" s="143"/>
      <c r="Z27" s="143"/>
      <c r="AA27" s="143"/>
    </row>
    <row r="28" spans="1:32" ht="27.95" customHeight="1">
      <c r="A28" s="19"/>
      <c r="B28" s="23" t="s">
        <v>144</v>
      </c>
      <c r="C28" s="15" t="s">
        <v>145</v>
      </c>
      <c r="D28" s="65">
        <v>11258</v>
      </c>
      <c r="E28" s="67">
        <v>0</v>
      </c>
      <c r="F28" s="64">
        <v>10000</v>
      </c>
      <c r="G28" s="67">
        <v>0</v>
      </c>
      <c r="H28" s="64">
        <v>10000</v>
      </c>
      <c r="I28" s="67">
        <v>0</v>
      </c>
      <c r="J28" s="67">
        <v>0</v>
      </c>
      <c r="K28" s="67">
        <v>0</v>
      </c>
      <c r="L28" s="67">
        <f t="shared" si="0"/>
        <v>0</v>
      </c>
      <c r="M28" s="79" t="s">
        <v>131</v>
      </c>
      <c r="N28" s="78" t="s">
        <v>132</v>
      </c>
      <c r="O28" s="20" t="s">
        <v>167</v>
      </c>
      <c r="P28" s="3">
        <v>100</v>
      </c>
      <c r="Q28" s="106" t="s">
        <v>176</v>
      </c>
      <c r="U28" s="3"/>
      <c r="W28" s="143"/>
      <c r="X28" s="143"/>
      <c r="Y28" s="143"/>
      <c r="Z28" s="143"/>
      <c r="AA28" s="143"/>
    </row>
    <row r="29" spans="1:32" ht="27.95" customHeight="1">
      <c r="A29" s="40"/>
      <c r="B29" s="133" t="s">
        <v>152</v>
      </c>
      <c r="C29" s="41" t="s">
        <v>158</v>
      </c>
      <c r="D29" s="75">
        <v>0</v>
      </c>
      <c r="E29" s="109">
        <v>24</v>
      </c>
      <c r="F29" s="74">
        <v>0</v>
      </c>
      <c r="G29" s="109">
        <v>10000</v>
      </c>
      <c r="H29" s="74">
        <v>0</v>
      </c>
      <c r="I29" s="109">
        <v>10000</v>
      </c>
      <c r="J29" s="74">
        <v>0</v>
      </c>
      <c r="K29" s="74">
        <v>0</v>
      </c>
      <c r="L29" s="74">
        <f t="shared" si="0"/>
        <v>0</v>
      </c>
      <c r="M29" s="126" t="s">
        <v>127</v>
      </c>
      <c r="N29" s="126" t="s">
        <v>128</v>
      </c>
      <c r="O29" s="126" t="s">
        <v>17</v>
      </c>
      <c r="P29" s="127" t="s">
        <v>17</v>
      </c>
      <c r="Q29" s="128" t="s">
        <v>17</v>
      </c>
      <c r="U29" s="3"/>
      <c r="W29" s="142"/>
      <c r="X29" s="144"/>
      <c r="Y29" s="142"/>
      <c r="Z29" s="143"/>
      <c r="AA29" s="143"/>
    </row>
    <row r="30" spans="1:32" ht="25.5">
      <c r="A30" s="19"/>
      <c r="B30" s="23" t="s">
        <v>191</v>
      </c>
      <c r="C30" s="15" t="s">
        <v>200</v>
      </c>
      <c r="D30" s="73">
        <v>0</v>
      </c>
      <c r="E30" s="73">
        <v>0</v>
      </c>
      <c r="F30" s="73">
        <v>0</v>
      </c>
      <c r="G30" s="73">
        <v>0</v>
      </c>
      <c r="H30" s="73">
        <v>0</v>
      </c>
      <c r="I30" s="73">
        <v>0</v>
      </c>
      <c r="J30" s="64">
        <v>7000</v>
      </c>
      <c r="K30" s="67">
        <v>0</v>
      </c>
      <c r="L30" s="64">
        <f t="shared" si="0"/>
        <v>7000</v>
      </c>
      <c r="M30" s="20" t="s">
        <v>127</v>
      </c>
      <c r="N30" s="20" t="s">
        <v>128</v>
      </c>
      <c r="O30" s="20" t="s">
        <v>19</v>
      </c>
      <c r="P30" s="3"/>
      <c r="Q30" s="4">
        <v>1912034021</v>
      </c>
      <c r="U30" s="3"/>
      <c r="W30" s="20"/>
      <c r="X30" s="81"/>
      <c r="Y30" s="20"/>
    </row>
    <row r="31" spans="1:32" ht="25.5">
      <c r="A31" s="19"/>
      <c r="B31" s="23" t="s">
        <v>192</v>
      </c>
      <c r="C31" s="15" t="s">
        <v>201</v>
      </c>
      <c r="D31" s="73">
        <v>0</v>
      </c>
      <c r="E31" s="73">
        <v>0</v>
      </c>
      <c r="F31" s="73">
        <v>0</v>
      </c>
      <c r="G31" s="73">
        <v>0</v>
      </c>
      <c r="H31" s="73">
        <v>0</v>
      </c>
      <c r="I31" s="73">
        <v>0</v>
      </c>
      <c r="J31" s="64">
        <v>1</v>
      </c>
      <c r="K31" s="67">
        <v>0</v>
      </c>
      <c r="L31" s="64">
        <f t="shared" si="0"/>
        <v>1</v>
      </c>
      <c r="M31" s="20" t="s">
        <v>127</v>
      </c>
      <c r="N31" s="20" t="s">
        <v>128</v>
      </c>
      <c r="O31" s="20" t="s">
        <v>19</v>
      </c>
      <c r="P31" s="3"/>
      <c r="Q31" s="4">
        <v>1912034021</v>
      </c>
      <c r="U31" s="3"/>
      <c r="W31" s="20"/>
      <c r="X31" s="81"/>
      <c r="Y31" s="20"/>
    </row>
    <row r="32" spans="1:32" ht="13.35" customHeight="1">
      <c r="A32" s="19" t="s">
        <v>10</v>
      </c>
      <c r="B32" s="22">
        <v>45</v>
      </c>
      <c r="C32" s="15" t="s">
        <v>16</v>
      </c>
      <c r="D32" s="91">
        <f>SUM(D25:D31)</f>
        <v>210506</v>
      </c>
      <c r="E32" s="91">
        <f t="shared" ref="E32:L32" si="1">SUM(E25:E31)</f>
        <v>24</v>
      </c>
      <c r="F32" s="91">
        <f t="shared" si="1"/>
        <v>782500</v>
      </c>
      <c r="G32" s="91">
        <f t="shared" si="1"/>
        <v>10000</v>
      </c>
      <c r="H32" s="91">
        <f t="shared" si="1"/>
        <v>782500</v>
      </c>
      <c r="I32" s="91">
        <f t="shared" si="1"/>
        <v>10000</v>
      </c>
      <c r="J32" s="91">
        <f t="shared" si="1"/>
        <v>367999</v>
      </c>
      <c r="K32" s="90">
        <f t="shared" si="1"/>
        <v>0</v>
      </c>
      <c r="L32" s="91">
        <f t="shared" si="1"/>
        <v>367999</v>
      </c>
      <c r="P32" s="3"/>
      <c r="Q32" s="4"/>
      <c r="U32" s="3"/>
    </row>
    <row r="33" spans="1:27" ht="11.1" customHeight="1">
      <c r="A33" s="19"/>
      <c r="B33" s="22"/>
      <c r="C33" s="15"/>
      <c r="D33" s="65"/>
      <c r="E33" s="73"/>
      <c r="F33" s="65"/>
      <c r="G33" s="65"/>
      <c r="H33" s="65"/>
      <c r="I33" s="65"/>
      <c r="J33" s="73"/>
      <c r="K33" s="65"/>
      <c r="L33" s="65"/>
      <c r="P33" s="3"/>
      <c r="Q33" s="4"/>
      <c r="U33" s="3"/>
      <c r="W33" s="20"/>
      <c r="X33" s="81"/>
      <c r="Y33" s="20"/>
    </row>
    <row r="34" spans="1:27" ht="13.35" customHeight="1">
      <c r="A34" s="19"/>
      <c r="B34" s="22">
        <v>46</v>
      </c>
      <c r="C34" s="15" t="s">
        <v>21</v>
      </c>
      <c r="D34" s="60"/>
      <c r="E34" s="43"/>
      <c r="F34" s="60"/>
      <c r="G34" s="43"/>
      <c r="H34" s="60"/>
      <c r="I34" s="43"/>
      <c r="J34" s="60"/>
      <c r="K34" s="43"/>
      <c r="L34" s="43"/>
      <c r="P34" s="3"/>
      <c r="Q34" s="4"/>
      <c r="U34" s="3"/>
    </row>
    <row r="35" spans="1:27" ht="27" customHeight="1">
      <c r="A35" s="19"/>
      <c r="B35" s="23" t="s">
        <v>22</v>
      </c>
      <c r="C35" s="15" t="s">
        <v>156</v>
      </c>
      <c r="D35" s="96">
        <v>8000</v>
      </c>
      <c r="E35" s="67">
        <v>0</v>
      </c>
      <c r="F35" s="65">
        <v>50000</v>
      </c>
      <c r="G35" s="67">
        <v>0</v>
      </c>
      <c r="H35" s="65">
        <v>50000</v>
      </c>
      <c r="I35" s="67">
        <v>0</v>
      </c>
      <c r="J35" s="65">
        <v>60000</v>
      </c>
      <c r="K35" s="67">
        <v>0</v>
      </c>
      <c r="L35" s="64">
        <f>SUM(J35:K35)</f>
        <v>60000</v>
      </c>
      <c r="M35" s="20" t="s">
        <v>127</v>
      </c>
      <c r="N35" s="20" t="s">
        <v>128</v>
      </c>
      <c r="O35" s="20" t="s">
        <v>19</v>
      </c>
      <c r="P35" s="3">
        <v>100</v>
      </c>
      <c r="Q35" s="4">
        <v>1912034021</v>
      </c>
      <c r="U35" s="3"/>
      <c r="W35" s="143"/>
      <c r="X35" s="143"/>
      <c r="Y35" s="143"/>
      <c r="Z35" s="143"/>
      <c r="AA35" s="143"/>
    </row>
    <row r="36" spans="1:27" ht="27" customHeight="1">
      <c r="A36" s="19"/>
      <c r="B36" s="23" t="s">
        <v>96</v>
      </c>
      <c r="C36" s="15" t="s">
        <v>108</v>
      </c>
      <c r="D36" s="108">
        <v>2499</v>
      </c>
      <c r="E36" s="71">
        <v>0</v>
      </c>
      <c r="F36" s="132">
        <v>2500</v>
      </c>
      <c r="G36" s="71">
        <v>0</v>
      </c>
      <c r="H36" s="132">
        <v>2500</v>
      </c>
      <c r="I36" s="71">
        <v>0</v>
      </c>
      <c r="J36" s="72">
        <v>0</v>
      </c>
      <c r="K36" s="71">
        <v>0</v>
      </c>
      <c r="L36" s="71">
        <f>SUM(J36:K36)</f>
        <v>0</v>
      </c>
      <c r="M36" s="77" t="s">
        <v>131</v>
      </c>
      <c r="N36" s="78" t="s">
        <v>132</v>
      </c>
      <c r="O36" s="20" t="s">
        <v>167</v>
      </c>
      <c r="P36" s="3">
        <v>100</v>
      </c>
      <c r="Q36" s="106" t="s">
        <v>176</v>
      </c>
      <c r="U36" s="3"/>
      <c r="W36" s="143"/>
      <c r="X36" s="143"/>
      <c r="Y36" s="143"/>
      <c r="Z36" s="143"/>
      <c r="AA36" s="143"/>
    </row>
    <row r="37" spans="1:27" ht="27" customHeight="1">
      <c r="A37" s="19"/>
      <c r="B37" s="23" t="s">
        <v>110</v>
      </c>
      <c r="C37" s="15" t="s">
        <v>114</v>
      </c>
      <c r="D37" s="67">
        <v>0</v>
      </c>
      <c r="E37" s="67">
        <v>0</v>
      </c>
      <c r="F37" s="65">
        <v>100000</v>
      </c>
      <c r="G37" s="67">
        <v>0</v>
      </c>
      <c r="H37" s="64">
        <v>100000</v>
      </c>
      <c r="I37" s="67">
        <v>0</v>
      </c>
      <c r="J37" s="67">
        <v>0</v>
      </c>
      <c r="K37" s="67">
        <v>0</v>
      </c>
      <c r="L37" s="67">
        <f>SUM(J37:K37)</f>
        <v>0</v>
      </c>
      <c r="M37" s="126" t="s">
        <v>127</v>
      </c>
      <c r="N37" s="126" t="s">
        <v>128</v>
      </c>
      <c r="O37" s="126" t="s">
        <v>114</v>
      </c>
      <c r="P37" s="127">
        <v>100</v>
      </c>
      <c r="Q37" s="128">
        <v>1912034022</v>
      </c>
      <c r="U37" s="3"/>
      <c r="W37" s="143"/>
      <c r="X37" s="143"/>
      <c r="Y37" s="143"/>
      <c r="Z37" s="143"/>
      <c r="AA37" s="143"/>
    </row>
    <row r="38" spans="1:27" ht="27" customHeight="1">
      <c r="A38" s="19"/>
      <c r="B38" s="23" t="s">
        <v>194</v>
      </c>
      <c r="C38" s="15" t="s">
        <v>202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64">
        <v>7000</v>
      </c>
      <c r="K38" s="67">
        <v>0</v>
      </c>
      <c r="L38" s="64">
        <f>SUM(J38:K38)</f>
        <v>7000</v>
      </c>
      <c r="M38" s="20" t="s">
        <v>127</v>
      </c>
      <c r="N38" s="20" t="s">
        <v>128</v>
      </c>
      <c r="O38" s="20" t="s">
        <v>19</v>
      </c>
      <c r="P38" s="3"/>
      <c r="Q38" s="4">
        <v>1912034021</v>
      </c>
      <c r="U38" s="3"/>
    </row>
    <row r="39" spans="1:27" ht="27" customHeight="1">
      <c r="A39" s="19"/>
      <c r="B39" s="23" t="s">
        <v>195</v>
      </c>
      <c r="C39" s="15" t="s">
        <v>193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64">
        <v>1</v>
      </c>
      <c r="K39" s="67">
        <v>0</v>
      </c>
      <c r="L39" s="64">
        <f>SUM(J39:K39)</f>
        <v>1</v>
      </c>
      <c r="M39" s="20" t="s">
        <v>127</v>
      </c>
      <c r="N39" s="20" t="s">
        <v>128</v>
      </c>
      <c r="O39" s="20" t="s">
        <v>19</v>
      </c>
      <c r="P39" s="3"/>
      <c r="Q39" s="4">
        <v>1912034021</v>
      </c>
      <c r="U39" s="3"/>
    </row>
    <row r="40" spans="1:27" ht="14.1" customHeight="1">
      <c r="A40" s="19" t="s">
        <v>10</v>
      </c>
      <c r="B40" s="22">
        <v>46</v>
      </c>
      <c r="C40" s="15" t="s">
        <v>21</v>
      </c>
      <c r="D40" s="91">
        <f>SUM(D35:D39)</f>
        <v>10499</v>
      </c>
      <c r="E40" s="90">
        <f t="shared" ref="E40:L40" si="2">SUM(E35:E39)</f>
        <v>0</v>
      </c>
      <c r="F40" s="91">
        <f t="shared" si="2"/>
        <v>152500</v>
      </c>
      <c r="G40" s="90">
        <f t="shared" si="2"/>
        <v>0</v>
      </c>
      <c r="H40" s="91">
        <f t="shared" si="2"/>
        <v>152500</v>
      </c>
      <c r="I40" s="90">
        <f t="shared" si="2"/>
        <v>0</v>
      </c>
      <c r="J40" s="91">
        <f t="shared" si="2"/>
        <v>67001</v>
      </c>
      <c r="K40" s="90">
        <f t="shared" si="2"/>
        <v>0</v>
      </c>
      <c r="L40" s="91">
        <f t="shared" si="2"/>
        <v>67001</v>
      </c>
      <c r="P40" s="3"/>
      <c r="Q40" s="4"/>
      <c r="U40" s="3"/>
    </row>
    <row r="41" spans="1:27" ht="9" customHeight="1">
      <c r="A41" s="19"/>
      <c r="B41" s="23"/>
      <c r="C41" s="15"/>
      <c r="D41" s="44"/>
      <c r="E41" s="59"/>
      <c r="F41" s="44"/>
      <c r="G41" s="59"/>
      <c r="H41" s="44"/>
      <c r="I41" s="59"/>
      <c r="J41" s="44"/>
      <c r="K41" s="59"/>
      <c r="L41" s="59"/>
      <c r="P41" s="3"/>
      <c r="Q41" s="4"/>
      <c r="U41" s="3"/>
    </row>
    <row r="42" spans="1:27" ht="14.1" customHeight="1">
      <c r="A42" s="19"/>
      <c r="B42" s="22">
        <v>47</v>
      </c>
      <c r="C42" s="15" t="s">
        <v>23</v>
      </c>
      <c r="D42" s="60"/>
      <c r="E42" s="43"/>
      <c r="F42" s="60"/>
      <c r="G42" s="43"/>
      <c r="H42" s="60"/>
      <c r="I42" s="43"/>
      <c r="J42" s="60"/>
      <c r="K42" s="43"/>
      <c r="L42" s="43"/>
      <c r="P42" s="3"/>
      <c r="Q42" s="4"/>
      <c r="U42" s="3"/>
    </row>
    <row r="43" spans="1:27" ht="27" customHeight="1">
      <c r="A43" s="19"/>
      <c r="B43" s="23" t="s">
        <v>24</v>
      </c>
      <c r="C43" s="15" t="s">
        <v>156</v>
      </c>
      <c r="D43" s="64">
        <v>27560</v>
      </c>
      <c r="E43" s="67">
        <v>0</v>
      </c>
      <c r="F43" s="65">
        <v>50000</v>
      </c>
      <c r="G43" s="67">
        <v>0</v>
      </c>
      <c r="H43" s="134">
        <v>50000</v>
      </c>
      <c r="I43" s="67">
        <v>0</v>
      </c>
      <c r="J43" s="134">
        <v>40000</v>
      </c>
      <c r="K43" s="67">
        <v>0</v>
      </c>
      <c r="L43" s="64">
        <f t="shared" ref="L43:L48" si="3">SUM(J43:K43)</f>
        <v>40000</v>
      </c>
      <c r="M43" s="20" t="s">
        <v>127</v>
      </c>
      <c r="N43" s="20" t="s">
        <v>128</v>
      </c>
      <c r="O43" s="20" t="s">
        <v>19</v>
      </c>
      <c r="P43" s="3">
        <v>100</v>
      </c>
      <c r="Q43" s="4">
        <v>1912034021</v>
      </c>
      <c r="U43" s="3"/>
      <c r="W43" s="143"/>
      <c r="X43" s="143"/>
      <c r="Y43" s="143"/>
      <c r="Z43" s="143"/>
      <c r="AA43" s="143"/>
    </row>
    <row r="44" spans="1:27" ht="27" customHeight="1">
      <c r="A44" s="19"/>
      <c r="B44" s="23" t="s">
        <v>101</v>
      </c>
      <c r="C44" s="15" t="s">
        <v>107</v>
      </c>
      <c r="D44" s="108">
        <v>2500</v>
      </c>
      <c r="E44" s="71">
        <v>0</v>
      </c>
      <c r="F44" s="132">
        <v>2500</v>
      </c>
      <c r="G44" s="71">
        <v>0</v>
      </c>
      <c r="H44" s="131">
        <v>2500</v>
      </c>
      <c r="I44" s="71">
        <v>0</v>
      </c>
      <c r="J44" s="72">
        <v>0</v>
      </c>
      <c r="K44" s="71">
        <v>0</v>
      </c>
      <c r="L44" s="71">
        <f t="shared" si="3"/>
        <v>0</v>
      </c>
      <c r="M44" s="77" t="s">
        <v>131</v>
      </c>
      <c r="N44" s="78" t="s">
        <v>132</v>
      </c>
      <c r="O44" s="20" t="s">
        <v>167</v>
      </c>
      <c r="P44" s="3">
        <v>100</v>
      </c>
      <c r="Q44" s="106" t="s">
        <v>176</v>
      </c>
      <c r="U44" s="3"/>
      <c r="W44" s="143"/>
      <c r="X44" s="143"/>
      <c r="Y44" s="143"/>
      <c r="Z44" s="143"/>
      <c r="AA44" s="143"/>
    </row>
    <row r="45" spans="1:27" ht="27" customHeight="1">
      <c r="A45" s="19"/>
      <c r="B45" s="23" t="s">
        <v>112</v>
      </c>
      <c r="C45" s="15" t="s">
        <v>114</v>
      </c>
      <c r="D45" s="108">
        <v>185</v>
      </c>
      <c r="E45" s="71">
        <v>0</v>
      </c>
      <c r="F45" s="132">
        <v>100000</v>
      </c>
      <c r="G45" s="71">
        <v>0</v>
      </c>
      <c r="H45" s="132">
        <v>100000</v>
      </c>
      <c r="I45" s="71">
        <v>0</v>
      </c>
      <c r="J45" s="72">
        <v>0</v>
      </c>
      <c r="K45" s="71">
        <v>0</v>
      </c>
      <c r="L45" s="71">
        <f t="shared" si="3"/>
        <v>0</v>
      </c>
      <c r="M45" s="126" t="s">
        <v>127</v>
      </c>
      <c r="N45" s="126" t="s">
        <v>128</v>
      </c>
      <c r="O45" s="126" t="s">
        <v>114</v>
      </c>
      <c r="P45" s="127">
        <v>100</v>
      </c>
      <c r="Q45" s="128">
        <v>1912034022</v>
      </c>
      <c r="U45" s="3"/>
      <c r="W45" s="143"/>
      <c r="X45" s="143"/>
      <c r="Y45" s="143"/>
      <c r="Z45" s="143"/>
      <c r="AA45" s="143"/>
    </row>
    <row r="46" spans="1:27" ht="27" customHeight="1">
      <c r="A46" s="19"/>
      <c r="B46" s="23" t="s">
        <v>146</v>
      </c>
      <c r="C46" s="15" t="s">
        <v>145</v>
      </c>
      <c r="D46" s="71">
        <v>0</v>
      </c>
      <c r="E46" s="71">
        <v>0</v>
      </c>
      <c r="F46" s="72">
        <v>0</v>
      </c>
      <c r="G46" s="71">
        <v>0</v>
      </c>
      <c r="H46" s="72">
        <v>0</v>
      </c>
      <c r="I46" s="71">
        <v>0</v>
      </c>
      <c r="J46" s="72">
        <v>0</v>
      </c>
      <c r="K46" s="71">
        <v>0</v>
      </c>
      <c r="L46" s="71">
        <f t="shared" si="3"/>
        <v>0</v>
      </c>
      <c r="M46" s="77" t="s">
        <v>131</v>
      </c>
      <c r="N46" s="78" t="s">
        <v>132</v>
      </c>
      <c r="O46" s="20" t="s">
        <v>167</v>
      </c>
      <c r="P46" s="3">
        <v>100</v>
      </c>
      <c r="Q46" s="106" t="s">
        <v>176</v>
      </c>
      <c r="U46" s="3"/>
      <c r="W46" s="143"/>
      <c r="X46" s="143"/>
      <c r="Y46" s="143"/>
      <c r="Z46" s="143"/>
      <c r="AA46" s="143"/>
    </row>
    <row r="47" spans="1:27" ht="27" customHeight="1">
      <c r="A47" s="19"/>
      <c r="B47" s="23" t="s">
        <v>198</v>
      </c>
      <c r="C47" s="15" t="s">
        <v>200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132">
        <v>7000</v>
      </c>
      <c r="K47" s="71">
        <v>0</v>
      </c>
      <c r="L47" s="108">
        <f t="shared" si="3"/>
        <v>7000</v>
      </c>
      <c r="M47" s="20" t="s">
        <v>127</v>
      </c>
      <c r="N47" s="20" t="s">
        <v>128</v>
      </c>
      <c r="O47" s="20" t="s">
        <v>19</v>
      </c>
      <c r="P47" s="3"/>
      <c r="Q47" s="4">
        <v>1912034021</v>
      </c>
      <c r="U47" s="3"/>
    </row>
    <row r="48" spans="1:27" ht="27" customHeight="1">
      <c r="A48" s="19"/>
      <c r="B48" s="23" t="s">
        <v>199</v>
      </c>
      <c r="C48" s="15" t="s">
        <v>193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65">
        <v>1</v>
      </c>
      <c r="K48" s="67">
        <v>0</v>
      </c>
      <c r="L48" s="64">
        <f t="shared" si="3"/>
        <v>1</v>
      </c>
      <c r="M48" s="20" t="s">
        <v>127</v>
      </c>
      <c r="N48" s="20" t="s">
        <v>128</v>
      </c>
      <c r="O48" s="20" t="s">
        <v>19</v>
      </c>
      <c r="P48" s="3"/>
      <c r="Q48" s="4">
        <v>1912034021</v>
      </c>
      <c r="U48" s="3"/>
    </row>
    <row r="49" spans="1:27" ht="14.1" customHeight="1">
      <c r="A49" s="40" t="s">
        <v>10</v>
      </c>
      <c r="B49" s="80">
        <v>47</v>
      </c>
      <c r="C49" s="41" t="s">
        <v>23</v>
      </c>
      <c r="D49" s="91">
        <f t="shared" ref="D49:I49" si="4">SUM(D43:D46)</f>
        <v>30245</v>
      </c>
      <c r="E49" s="90">
        <f t="shared" si="4"/>
        <v>0</v>
      </c>
      <c r="F49" s="91">
        <f t="shared" si="4"/>
        <v>152500</v>
      </c>
      <c r="G49" s="90">
        <f t="shared" si="4"/>
        <v>0</v>
      </c>
      <c r="H49" s="91">
        <f t="shared" si="4"/>
        <v>152500</v>
      </c>
      <c r="I49" s="90">
        <f t="shared" si="4"/>
        <v>0</v>
      </c>
      <c r="J49" s="91">
        <f>SUM(J43:J48)</f>
        <v>47001</v>
      </c>
      <c r="K49" s="90">
        <f t="shared" ref="K49:L49" si="5">SUM(K43:K48)</f>
        <v>0</v>
      </c>
      <c r="L49" s="91">
        <f t="shared" si="5"/>
        <v>47001</v>
      </c>
      <c r="P49" s="3"/>
      <c r="Q49" s="4"/>
      <c r="U49" s="3"/>
    </row>
    <row r="50" spans="1:27" ht="3" customHeight="1">
      <c r="A50" s="19"/>
      <c r="B50" s="23"/>
      <c r="C50" s="15"/>
      <c r="D50" s="44"/>
      <c r="E50" s="59"/>
      <c r="F50" s="44"/>
      <c r="G50" s="59"/>
      <c r="H50" s="44"/>
      <c r="I50" s="59"/>
      <c r="J50" s="44"/>
      <c r="K50" s="59"/>
      <c r="L50" s="59"/>
      <c r="P50" s="3"/>
      <c r="Q50" s="4"/>
      <c r="U50" s="3"/>
    </row>
    <row r="51" spans="1:27" ht="14.1" customHeight="1">
      <c r="A51" s="19"/>
      <c r="B51" s="22">
        <v>48</v>
      </c>
      <c r="C51" s="15" t="s">
        <v>25</v>
      </c>
      <c r="D51" s="44"/>
      <c r="E51" s="59"/>
      <c r="F51" s="44"/>
      <c r="G51" s="59"/>
      <c r="H51" s="44"/>
      <c r="I51" s="59"/>
      <c r="J51" s="44"/>
      <c r="K51" s="59"/>
      <c r="L51" s="59"/>
      <c r="P51" s="3"/>
      <c r="Q51" s="4"/>
      <c r="U51" s="3"/>
    </row>
    <row r="52" spans="1:27" ht="27.95" customHeight="1">
      <c r="A52" s="19"/>
      <c r="B52" s="23" t="s">
        <v>26</v>
      </c>
      <c r="C52" s="15" t="s">
        <v>156</v>
      </c>
      <c r="D52" s="132">
        <v>13753</v>
      </c>
      <c r="E52" s="71">
        <v>0</v>
      </c>
      <c r="F52" s="132">
        <v>30000</v>
      </c>
      <c r="G52" s="71">
        <v>0</v>
      </c>
      <c r="H52" s="131">
        <v>30000</v>
      </c>
      <c r="I52" s="71">
        <v>0</v>
      </c>
      <c r="J52" s="131">
        <v>60000</v>
      </c>
      <c r="K52" s="71">
        <v>0</v>
      </c>
      <c r="L52" s="108">
        <f t="shared" ref="L52:L57" si="6">SUM(J52:K52)</f>
        <v>60000</v>
      </c>
      <c r="M52" s="20" t="s">
        <v>127</v>
      </c>
      <c r="N52" s="20" t="s">
        <v>128</v>
      </c>
      <c r="O52" s="20" t="s">
        <v>19</v>
      </c>
      <c r="P52" s="3">
        <v>100</v>
      </c>
      <c r="Q52" s="4">
        <v>1912034021</v>
      </c>
      <c r="U52" s="3"/>
      <c r="W52" s="143"/>
      <c r="X52" s="143"/>
      <c r="Y52" s="143"/>
      <c r="Z52" s="143"/>
      <c r="AA52" s="143"/>
    </row>
    <row r="53" spans="1:27" ht="27.95" customHeight="1">
      <c r="A53" s="19"/>
      <c r="B53" s="23" t="s">
        <v>97</v>
      </c>
      <c r="C53" s="15" t="s">
        <v>107</v>
      </c>
      <c r="D53" s="65">
        <v>2500</v>
      </c>
      <c r="E53" s="67">
        <v>0</v>
      </c>
      <c r="F53" s="65">
        <v>2500</v>
      </c>
      <c r="G53" s="67">
        <v>0</v>
      </c>
      <c r="H53" s="134">
        <v>2500</v>
      </c>
      <c r="I53" s="67">
        <v>0</v>
      </c>
      <c r="J53" s="73">
        <v>0</v>
      </c>
      <c r="K53" s="67">
        <v>0</v>
      </c>
      <c r="L53" s="67">
        <f t="shared" si="6"/>
        <v>0</v>
      </c>
      <c r="M53" s="79" t="s">
        <v>131</v>
      </c>
      <c r="N53" s="78" t="s">
        <v>132</v>
      </c>
      <c r="O53" s="20" t="s">
        <v>167</v>
      </c>
      <c r="P53" s="3">
        <v>100</v>
      </c>
      <c r="Q53" s="106" t="s">
        <v>176</v>
      </c>
      <c r="U53" s="3"/>
      <c r="W53" s="143"/>
      <c r="X53" s="143"/>
      <c r="Y53" s="143"/>
      <c r="Z53" s="143"/>
      <c r="AA53" s="143"/>
    </row>
    <row r="54" spans="1:27" ht="27.95" customHeight="1">
      <c r="A54" s="19"/>
      <c r="B54" s="23" t="s">
        <v>111</v>
      </c>
      <c r="C54" s="15" t="s">
        <v>114</v>
      </c>
      <c r="D54" s="73">
        <v>0</v>
      </c>
      <c r="E54" s="67">
        <v>0</v>
      </c>
      <c r="F54" s="65">
        <v>210000</v>
      </c>
      <c r="G54" s="67">
        <v>0</v>
      </c>
      <c r="H54" s="65">
        <v>210000</v>
      </c>
      <c r="I54" s="67">
        <v>0</v>
      </c>
      <c r="J54" s="65">
        <f>262060-14002</f>
        <v>248058</v>
      </c>
      <c r="K54" s="67">
        <v>0</v>
      </c>
      <c r="L54" s="64">
        <f t="shared" si="6"/>
        <v>248058</v>
      </c>
      <c r="M54" s="20" t="s">
        <v>127</v>
      </c>
      <c r="N54" s="20" t="s">
        <v>128</v>
      </c>
      <c r="O54" s="20" t="s">
        <v>114</v>
      </c>
      <c r="P54" s="3">
        <v>100</v>
      </c>
      <c r="Q54" s="4">
        <v>1912034022</v>
      </c>
      <c r="U54" s="3"/>
      <c r="W54" s="143"/>
      <c r="X54" s="143"/>
      <c r="Y54" s="143"/>
      <c r="Z54" s="143"/>
      <c r="AA54" s="143"/>
    </row>
    <row r="55" spans="1:27" ht="27.95" customHeight="1">
      <c r="A55" s="19"/>
      <c r="B55" s="23" t="s">
        <v>147</v>
      </c>
      <c r="C55" s="15" t="s">
        <v>145</v>
      </c>
      <c r="D55" s="65">
        <v>3750</v>
      </c>
      <c r="E55" s="67">
        <v>0</v>
      </c>
      <c r="F55" s="65">
        <v>5000</v>
      </c>
      <c r="G55" s="67">
        <v>0</v>
      </c>
      <c r="H55" s="65">
        <v>5000</v>
      </c>
      <c r="I55" s="67">
        <v>0</v>
      </c>
      <c r="J55" s="73">
        <v>0</v>
      </c>
      <c r="K55" s="67">
        <v>0</v>
      </c>
      <c r="L55" s="67">
        <f t="shared" si="6"/>
        <v>0</v>
      </c>
      <c r="M55" s="79" t="s">
        <v>131</v>
      </c>
      <c r="N55" s="78" t="s">
        <v>132</v>
      </c>
      <c r="O55" s="20" t="s">
        <v>167</v>
      </c>
      <c r="P55" s="3">
        <v>100</v>
      </c>
      <c r="Q55" s="106" t="s">
        <v>176</v>
      </c>
      <c r="U55" s="3"/>
      <c r="W55" s="143"/>
      <c r="X55" s="143"/>
      <c r="Y55" s="143"/>
      <c r="Z55" s="143"/>
      <c r="AA55" s="143"/>
    </row>
    <row r="56" spans="1:27" ht="27.95" customHeight="1">
      <c r="A56" s="19"/>
      <c r="B56" s="23" t="s">
        <v>196</v>
      </c>
      <c r="C56" s="15" t="s">
        <v>200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65">
        <v>7000</v>
      </c>
      <c r="K56" s="67">
        <v>0</v>
      </c>
      <c r="L56" s="64">
        <f t="shared" si="6"/>
        <v>7000</v>
      </c>
      <c r="M56" s="20" t="s">
        <v>127</v>
      </c>
      <c r="N56" s="20" t="s">
        <v>128</v>
      </c>
      <c r="O56" s="20" t="s">
        <v>19</v>
      </c>
      <c r="P56" s="3"/>
      <c r="Q56" s="4">
        <v>1912034021</v>
      </c>
      <c r="U56" s="3"/>
    </row>
    <row r="57" spans="1:27" ht="27.95" customHeight="1">
      <c r="A57" s="19"/>
      <c r="B57" s="23" t="s">
        <v>197</v>
      </c>
      <c r="C57" s="15" t="s">
        <v>193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65">
        <v>1</v>
      </c>
      <c r="K57" s="67">
        <v>0</v>
      </c>
      <c r="L57" s="64">
        <f t="shared" si="6"/>
        <v>1</v>
      </c>
      <c r="M57" s="20" t="s">
        <v>127</v>
      </c>
      <c r="N57" s="20" t="s">
        <v>128</v>
      </c>
      <c r="O57" s="20" t="s">
        <v>19</v>
      </c>
      <c r="P57" s="3"/>
      <c r="Q57" s="4">
        <v>1912034021</v>
      </c>
      <c r="U57" s="3"/>
    </row>
    <row r="58" spans="1:27" ht="13.5" customHeight="1">
      <c r="A58" s="19" t="s">
        <v>10</v>
      </c>
      <c r="B58" s="22">
        <v>48</v>
      </c>
      <c r="C58" s="15" t="s">
        <v>25</v>
      </c>
      <c r="D58" s="91">
        <f>SUM(D52:D57)</f>
        <v>20003</v>
      </c>
      <c r="E58" s="90">
        <f t="shared" ref="E58:L58" si="7">SUM(E52:E57)</f>
        <v>0</v>
      </c>
      <c r="F58" s="91">
        <f t="shared" si="7"/>
        <v>247500</v>
      </c>
      <c r="G58" s="90">
        <f t="shared" si="7"/>
        <v>0</v>
      </c>
      <c r="H58" s="91">
        <f t="shared" si="7"/>
        <v>247500</v>
      </c>
      <c r="I58" s="90">
        <f t="shared" si="7"/>
        <v>0</v>
      </c>
      <c r="J58" s="91">
        <f t="shared" si="7"/>
        <v>315059</v>
      </c>
      <c r="K58" s="90">
        <f t="shared" si="7"/>
        <v>0</v>
      </c>
      <c r="L58" s="91">
        <f t="shared" si="7"/>
        <v>315059</v>
      </c>
      <c r="P58" s="3"/>
      <c r="Q58" s="4"/>
      <c r="U58" s="3"/>
    </row>
    <row r="59" spans="1:27">
      <c r="A59" s="19" t="s">
        <v>10</v>
      </c>
      <c r="B59" s="16">
        <v>60</v>
      </c>
      <c r="C59" s="15" t="s">
        <v>15</v>
      </c>
      <c r="D59" s="91">
        <f t="shared" ref="D59:L59" si="8">D58+D49+D40+D32</f>
        <v>271253</v>
      </c>
      <c r="E59" s="91">
        <f t="shared" si="8"/>
        <v>24</v>
      </c>
      <c r="F59" s="91">
        <f t="shared" si="8"/>
        <v>1335000</v>
      </c>
      <c r="G59" s="91">
        <f t="shared" si="8"/>
        <v>10000</v>
      </c>
      <c r="H59" s="91">
        <f t="shared" si="8"/>
        <v>1335000</v>
      </c>
      <c r="I59" s="91">
        <f t="shared" si="8"/>
        <v>10000</v>
      </c>
      <c r="J59" s="91">
        <f t="shared" si="8"/>
        <v>797060</v>
      </c>
      <c r="K59" s="90">
        <f t="shared" si="8"/>
        <v>0</v>
      </c>
      <c r="L59" s="91">
        <f t="shared" si="8"/>
        <v>797060</v>
      </c>
      <c r="P59" s="3"/>
      <c r="Q59" s="4"/>
      <c r="U59" s="3"/>
    </row>
    <row r="60" spans="1:27" ht="12" customHeight="1">
      <c r="A60" s="19"/>
      <c r="B60" s="16"/>
      <c r="C60" s="15"/>
      <c r="D60" s="60"/>
      <c r="E60" s="60"/>
      <c r="F60" s="60"/>
      <c r="G60" s="60"/>
      <c r="H60" s="60"/>
      <c r="I60" s="42"/>
      <c r="J60" s="60"/>
      <c r="K60" s="60"/>
      <c r="L60" s="60"/>
      <c r="P60" s="3"/>
      <c r="Q60" s="4"/>
      <c r="U60" s="3"/>
    </row>
    <row r="61" spans="1:27" ht="13.5" customHeight="1">
      <c r="A61" s="19"/>
      <c r="B61" s="16">
        <v>61</v>
      </c>
      <c r="C61" s="15" t="s">
        <v>27</v>
      </c>
      <c r="D61" s="44"/>
      <c r="E61" s="59"/>
      <c r="F61" s="59"/>
      <c r="G61" s="59"/>
      <c r="H61" s="59"/>
      <c r="I61" s="59"/>
      <c r="J61" s="59"/>
      <c r="K61" s="59"/>
      <c r="L61" s="59"/>
      <c r="P61" s="3"/>
      <c r="Q61" s="4"/>
      <c r="U61" s="3"/>
    </row>
    <row r="62" spans="1:27" ht="13.5" customHeight="1">
      <c r="A62" s="19"/>
      <c r="B62" s="22">
        <v>45</v>
      </c>
      <c r="C62" s="15" t="s">
        <v>16</v>
      </c>
      <c r="D62" s="44"/>
      <c r="E62" s="59"/>
      <c r="F62" s="59"/>
      <c r="G62" s="59"/>
      <c r="H62" s="59"/>
      <c r="I62" s="59"/>
      <c r="J62" s="59"/>
      <c r="K62" s="59"/>
      <c r="L62" s="59"/>
      <c r="P62" s="3"/>
      <c r="Q62" s="4"/>
      <c r="U62" s="3"/>
    </row>
    <row r="63" spans="1:27" ht="13.5" customHeight="1">
      <c r="A63" s="19"/>
      <c r="B63" s="23" t="s">
        <v>28</v>
      </c>
      <c r="C63" s="15" t="s">
        <v>29</v>
      </c>
      <c r="D63" s="72">
        <v>0</v>
      </c>
      <c r="E63" s="108">
        <v>2474</v>
      </c>
      <c r="F63" s="72">
        <v>0</v>
      </c>
      <c r="G63" s="135">
        <v>2500</v>
      </c>
      <c r="H63" s="72">
        <v>0</v>
      </c>
      <c r="I63" s="135">
        <v>2500</v>
      </c>
      <c r="J63" s="72">
        <v>0</v>
      </c>
      <c r="K63" s="135">
        <f>2500+500</f>
        <v>3000</v>
      </c>
      <c r="L63" s="59">
        <f>SUM(J63:K63)</f>
        <v>3000</v>
      </c>
      <c r="M63" s="20" t="s">
        <v>131</v>
      </c>
      <c r="N63" s="20" t="s">
        <v>129</v>
      </c>
      <c r="O63" s="20" t="s">
        <v>130</v>
      </c>
      <c r="P63" s="3">
        <v>100</v>
      </c>
      <c r="Q63" s="4">
        <v>1911001003</v>
      </c>
      <c r="U63" s="3"/>
      <c r="W63" s="143"/>
      <c r="X63" s="143"/>
      <c r="Y63" s="143"/>
      <c r="Z63" s="143"/>
      <c r="AA63" s="143"/>
    </row>
    <row r="64" spans="1:27" ht="13.5" customHeight="1">
      <c r="A64" s="19"/>
      <c r="B64" s="23"/>
      <c r="C64" s="15"/>
      <c r="D64" s="44"/>
      <c r="E64" s="44"/>
      <c r="F64" s="44"/>
      <c r="G64" s="59"/>
      <c r="H64" s="44"/>
      <c r="I64" s="59"/>
      <c r="J64" s="44"/>
      <c r="K64" s="59"/>
      <c r="L64" s="59"/>
      <c r="P64" s="3"/>
      <c r="Q64" s="4"/>
      <c r="U64" s="3"/>
    </row>
    <row r="65" spans="1:27" ht="13.5" customHeight="1">
      <c r="A65" s="19"/>
      <c r="B65" s="22">
        <v>46</v>
      </c>
      <c r="C65" s="15" t="s">
        <v>21</v>
      </c>
      <c r="D65" s="44"/>
      <c r="E65" s="44"/>
      <c r="F65" s="44"/>
      <c r="G65" s="59"/>
      <c r="H65" s="44"/>
      <c r="I65" s="59"/>
      <c r="J65" s="44"/>
      <c r="K65" s="59"/>
      <c r="L65" s="59"/>
      <c r="P65" s="3"/>
      <c r="Q65" s="4"/>
      <c r="U65" s="3"/>
    </row>
    <row r="66" spans="1:27" ht="13.5" customHeight="1">
      <c r="A66" s="19"/>
      <c r="B66" s="23" t="s">
        <v>30</v>
      </c>
      <c r="C66" s="15" t="s">
        <v>29</v>
      </c>
      <c r="D66" s="72">
        <v>0</v>
      </c>
      <c r="E66" s="131">
        <v>1189</v>
      </c>
      <c r="F66" s="72">
        <v>0</v>
      </c>
      <c r="G66" s="135">
        <v>1190</v>
      </c>
      <c r="H66" s="72">
        <v>0</v>
      </c>
      <c r="I66" s="135">
        <v>1190</v>
      </c>
      <c r="J66" s="72">
        <v>0</v>
      </c>
      <c r="K66" s="135">
        <v>1190</v>
      </c>
      <c r="L66" s="59">
        <f>SUM(J66:K66)</f>
        <v>1190</v>
      </c>
      <c r="M66" s="20" t="s">
        <v>131</v>
      </c>
      <c r="N66" s="20" t="s">
        <v>129</v>
      </c>
      <c r="O66" s="20" t="s">
        <v>130</v>
      </c>
      <c r="P66" s="3">
        <v>100</v>
      </c>
      <c r="Q66" s="4">
        <v>1911001003</v>
      </c>
      <c r="U66" s="3"/>
      <c r="W66" s="143"/>
      <c r="X66" s="143"/>
      <c r="Y66" s="143"/>
      <c r="Z66" s="143"/>
      <c r="AA66" s="143"/>
    </row>
    <row r="67" spans="1:27" ht="13.5" customHeight="1">
      <c r="A67" s="19"/>
      <c r="B67" s="23"/>
      <c r="C67" s="15"/>
      <c r="D67" s="44"/>
      <c r="E67" s="44"/>
      <c r="F67" s="44"/>
      <c r="G67" s="59"/>
      <c r="H67" s="44"/>
      <c r="I67" s="59"/>
      <c r="J67" s="44"/>
      <c r="K67" s="59"/>
      <c r="L67" s="59"/>
      <c r="P67" s="3"/>
      <c r="Q67" s="4"/>
      <c r="U67" s="3"/>
    </row>
    <row r="68" spans="1:27" ht="13.5" customHeight="1">
      <c r="A68" s="19"/>
      <c r="B68" s="22">
        <v>47</v>
      </c>
      <c r="C68" s="15" t="s">
        <v>23</v>
      </c>
      <c r="D68" s="44"/>
      <c r="E68" s="44"/>
      <c r="F68" s="44"/>
      <c r="G68" s="59"/>
      <c r="H68" s="44"/>
      <c r="I68" s="59"/>
      <c r="J68" s="44"/>
      <c r="K68" s="59"/>
      <c r="L68" s="59"/>
      <c r="P68" s="3"/>
      <c r="Q68" s="4"/>
      <c r="U68" s="3"/>
    </row>
    <row r="69" spans="1:27" ht="13.5" customHeight="1">
      <c r="A69" s="19"/>
      <c r="B69" s="23" t="s">
        <v>31</v>
      </c>
      <c r="C69" s="15" t="s">
        <v>29</v>
      </c>
      <c r="D69" s="72">
        <v>0</v>
      </c>
      <c r="E69" s="131">
        <v>1083</v>
      </c>
      <c r="F69" s="72">
        <v>0</v>
      </c>
      <c r="G69" s="135">
        <v>1090</v>
      </c>
      <c r="H69" s="72">
        <v>0</v>
      </c>
      <c r="I69" s="135">
        <v>1090</v>
      </c>
      <c r="J69" s="72">
        <v>0</v>
      </c>
      <c r="K69" s="135">
        <v>1090</v>
      </c>
      <c r="L69" s="59">
        <f>SUM(J69:K69)</f>
        <v>1090</v>
      </c>
      <c r="M69" s="20" t="s">
        <v>131</v>
      </c>
      <c r="N69" s="20" t="s">
        <v>129</v>
      </c>
      <c r="O69" s="20" t="s">
        <v>130</v>
      </c>
      <c r="P69" s="3">
        <v>100</v>
      </c>
      <c r="Q69" s="4">
        <v>1911001003</v>
      </c>
      <c r="U69" s="3"/>
      <c r="W69" s="143"/>
      <c r="X69" s="143"/>
      <c r="Y69" s="143"/>
      <c r="Z69" s="143"/>
      <c r="AA69" s="143"/>
    </row>
    <row r="70" spans="1:27" ht="13.5" customHeight="1">
      <c r="A70" s="19"/>
      <c r="B70" s="22"/>
      <c r="C70" s="15"/>
      <c r="D70" s="60"/>
      <c r="E70" s="60"/>
      <c r="F70" s="60"/>
      <c r="G70" s="43"/>
      <c r="H70" s="60"/>
      <c r="I70" s="43"/>
      <c r="J70" s="60"/>
      <c r="K70" s="43"/>
      <c r="L70" s="43"/>
      <c r="P70" s="3"/>
      <c r="Q70" s="4"/>
      <c r="U70" s="3"/>
    </row>
    <row r="71" spans="1:27" ht="13.5" customHeight="1">
      <c r="A71" s="19"/>
      <c r="B71" s="22">
        <v>48</v>
      </c>
      <c r="C71" s="15" t="s">
        <v>25</v>
      </c>
      <c r="D71" s="44"/>
      <c r="E71" s="44"/>
      <c r="F71" s="44"/>
      <c r="G71" s="59"/>
      <c r="H71" s="44"/>
      <c r="I71" s="59"/>
      <c r="J71" s="44"/>
      <c r="K71" s="59"/>
      <c r="L71" s="59"/>
      <c r="P71" s="3"/>
      <c r="Q71" s="4"/>
      <c r="U71" s="3"/>
    </row>
    <row r="72" spans="1:27" ht="13.5" customHeight="1">
      <c r="A72" s="19"/>
      <c r="B72" s="23" t="s">
        <v>32</v>
      </c>
      <c r="C72" s="15" t="s">
        <v>29</v>
      </c>
      <c r="D72" s="72">
        <v>0</v>
      </c>
      <c r="E72" s="131">
        <v>1089</v>
      </c>
      <c r="F72" s="72">
        <v>0</v>
      </c>
      <c r="G72" s="135">
        <v>1090</v>
      </c>
      <c r="H72" s="72">
        <v>0</v>
      </c>
      <c r="I72" s="135">
        <v>1090</v>
      </c>
      <c r="J72" s="72">
        <v>0</v>
      </c>
      <c r="K72" s="135">
        <v>1090</v>
      </c>
      <c r="L72" s="59">
        <f>SUM(J72:K72)</f>
        <v>1090</v>
      </c>
      <c r="M72" s="20" t="s">
        <v>131</v>
      </c>
      <c r="N72" s="20" t="s">
        <v>129</v>
      </c>
      <c r="O72" s="20" t="s">
        <v>130</v>
      </c>
      <c r="P72" s="3">
        <v>100</v>
      </c>
      <c r="Q72" s="4">
        <v>1911001003</v>
      </c>
      <c r="U72" s="3"/>
      <c r="W72" s="143"/>
      <c r="X72" s="143"/>
      <c r="Y72" s="143"/>
      <c r="Z72" s="143"/>
      <c r="AA72" s="143"/>
    </row>
    <row r="73" spans="1:27" ht="13.5" customHeight="1">
      <c r="A73" s="19" t="s">
        <v>10</v>
      </c>
      <c r="B73" s="16">
        <v>61</v>
      </c>
      <c r="C73" s="15" t="s">
        <v>27</v>
      </c>
      <c r="D73" s="90">
        <f t="shared" ref="D73:L73" si="9">D72+D69+D66+D63</f>
        <v>0</v>
      </c>
      <c r="E73" s="92">
        <f t="shared" si="9"/>
        <v>5835</v>
      </c>
      <c r="F73" s="90">
        <f t="shared" si="9"/>
        <v>0</v>
      </c>
      <c r="G73" s="92">
        <f t="shared" si="9"/>
        <v>5870</v>
      </c>
      <c r="H73" s="90">
        <f t="shared" si="9"/>
        <v>0</v>
      </c>
      <c r="I73" s="92">
        <f t="shared" si="9"/>
        <v>5870</v>
      </c>
      <c r="J73" s="90">
        <f t="shared" si="9"/>
        <v>0</v>
      </c>
      <c r="K73" s="92">
        <f t="shared" ref="K73" si="10">K72+K69+K66+K63</f>
        <v>6370</v>
      </c>
      <c r="L73" s="92">
        <f t="shared" si="9"/>
        <v>6370</v>
      </c>
      <c r="P73" s="3"/>
      <c r="Q73" s="4"/>
      <c r="U73" s="3"/>
    </row>
    <row r="74" spans="1:27" ht="13.5" customHeight="1">
      <c r="A74" s="19" t="s">
        <v>10</v>
      </c>
      <c r="B74" s="35">
        <v>1.103</v>
      </c>
      <c r="C74" s="17" t="s">
        <v>14</v>
      </c>
      <c r="D74" s="93">
        <f t="shared" ref="D74:L74" si="11">D73+D59</f>
        <v>271253</v>
      </c>
      <c r="E74" s="93">
        <f t="shared" si="11"/>
        <v>5859</v>
      </c>
      <c r="F74" s="95">
        <f t="shared" si="11"/>
        <v>1335000</v>
      </c>
      <c r="G74" s="93">
        <f t="shared" si="11"/>
        <v>15870</v>
      </c>
      <c r="H74" s="93">
        <f t="shared" si="11"/>
        <v>1335000</v>
      </c>
      <c r="I74" s="93">
        <f t="shared" si="11"/>
        <v>15870</v>
      </c>
      <c r="J74" s="95">
        <f t="shared" si="11"/>
        <v>797060</v>
      </c>
      <c r="K74" s="93">
        <f t="shared" ref="K74" si="12">K73+K59</f>
        <v>6370</v>
      </c>
      <c r="L74" s="93">
        <f t="shared" si="11"/>
        <v>803430</v>
      </c>
      <c r="P74" s="3"/>
      <c r="Q74" s="4"/>
      <c r="U74" s="3"/>
    </row>
    <row r="75" spans="1:27" ht="13.5" customHeight="1">
      <c r="A75" s="40" t="s">
        <v>10</v>
      </c>
      <c r="B75" s="119">
        <v>1</v>
      </c>
      <c r="C75" s="41" t="s">
        <v>13</v>
      </c>
      <c r="D75" s="93">
        <f t="shared" ref="D75:L75" si="13">D74</f>
        <v>271253</v>
      </c>
      <c r="E75" s="93">
        <f t="shared" si="13"/>
        <v>5859</v>
      </c>
      <c r="F75" s="95">
        <f t="shared" si="13"/>
        <v>1335000</v>
      </c>
      <c r="G75" s="93">
        <f t="shared" si="13"/>
        <v>15870</v>
      </c>
      <c r="H75" s="93">
        <f t="shared" si="13"/>
        <v>1335000</v>
      </c>
      <c r="I75" s="93">
        <f t="shared" si="13"/>
        <v>15870</v>
      </c>
      <c r="J75" s="95">
        <f t="shared" si="13"/>
        <v>797060</v>
      </c>
      <c r="K75" s="93">
        <f t="shared" ref="K75" si="14">K74</f>
        <v>6370</v>
      </c>
      <c r="L75" s="93">
        <f t="shared" si="13"/>
        <v>803430</v>
      </c>
      <c r="P75" s="3"/>
      <c r="Q75" s="4"/>
      <c r="U75" s="3"/>
    </row>
    <row r="76" spans="1:27" ht="3" customHeight="1">
      <c r="A76" s="19"/>
      <c r="B76" s="24"/>
      <c r="C76" s="15"/>
      <c r="D76" s="43"/>
      <c r="E76" s="43"/>
      <c r="F76" s="43"/>
      <c r="G76" s="43"/>
      <c r="H76" s="43"/>
      <c r="I76" s="43"/>
      <c r="J76" s="43"/>
      <c r="K76" s="43"/>
      <c r="L76" s="43"/>
      <c r="P76" s="3"/>
      <c r="Q76" s="4"/>
      <c r="U76" s="3"/>
    </row>
    <row r="77" spans="1:27" ht="13.5" customHeight="1">
      <c r="A77" s="19"/>
      <c r="B77" s="16">
        <v>80</v>
      </c>
      <c r="C77" s="15" t="s">
        <v>33</v>
      </c>
      <c r="D77" s="44"/>
      <c r="E77" s="44"/>
      <c r="F77" s="44"/>
      <c r="G77" s="44"/>
      <c r="H77" s="44"/>
      <c r="I77" s="44"/>
      <c r="J77" s="44"/>
      <c r="K77" s="44"/>
      <c r="L77" s="44"/>
      <c r="P77" s="3"/>
      <c r="Q77" s="4"/>
      <c r="U77" s="3"/>
    </row>
    <row r="78" spans="1:27" ht="13.5" customHeight="1">
      <c r="A78" s="19"/>
      <c r="B78" s="36">
        <v>80.001000000000005</v>
      </c>
      <c r="C78" s="17" t="s">
        <v>141</v>
      </c>
      <c r="D78" s="44"/>
      <c r="E78" s="44"/>
      <c r="F78" s="44"/>
      <c r="G78" s="44"/>
      <c r="H78" s="44"/>
      <c r="I78" s="44"/>
      <c r="J78" s="44"/>
      <c r="K78" s="44"/>
      <c r="L78" s="44"/>
      <c r="P78" s="3"/>
      <c r="Q78" s="4"/>
      <c r="U78" s="3"/>
    </row>
    <row r="79" spans="1:27" ht="13.5" customHeight="1">
      <c r="A79" s="19"/>
      <c r="B79" s="24">
        <v>20</v>
      </c>
      <c r="C79" s="15" t="s">
        <v>34</v>
      </c>
      <c r="D79" s="60"/>
      <c r="E79" s="60"/>
      <c r="F79" s="60"/>
      <c r="G79" s="60"/>
      <c r="H79" s="60"/>
      <c r="I79" s="60"/>
      <c r="J79" s="60"/>
      <c r="K79" s="60"/>
      <c r="L79" s="60"/>
      <c r="P79" s="3"/>
      <c r="Q79" s="4"/>
      <c r="U79" s="3"/>
    </row>
    <row r="80" spans="1:27" ht="13.5" customHeight="1">
      <c r="A80" s="19"/>
      <c r="B80" s="24">
        <v>44</v>
      </c>
      <c r="C80" s="15" t="s">
        <v>20</v>
      </c>
      <c r="D80" s="60"/>
      <c r="E80" s="60"/>
      <c r="F80" s="60"/>
      <c r="G80" s="60"/>
      <c r="H80" s="60"/>
      <c r="I80" s="60"/>
      <c r="J80" s="60"/>
      <c r="K80" s="60"/>
      <c r="L80" s="60"/>
      <c r="P80" s="3"/>
      <c r="Q80" s="4"/>
      <c r="U80" s="3"/>
    </row>
    <row r="81" spans="1:27" ht="13.5" customHeight="1">
      <c r="A81" s="19"/>
      <c r="B81" s="23" t="s">
        <v>35</v>
      </c>
      <c r="C81" s="15" t="s">
        <v>36</v>
      </c>
      <c r="D81" s="134">
        <v>18050</v>
      </c>
      <c r="E81" s="96">
        <v>13470</v>
      </c>
      <c r="F81" s="65">
        <v>20600</v>
      </c>
      <c r="G81" s="96">
        <v>16900</v>
      </c>
      <c r="H81" s="134">
        <v>20600</v>
      </c>
      <c r="I81" s="96">
        <v>16900</v>
      </c>
      <c r="J81" s="65">
        <v>40163</v>
      </c>
      <c r="K81" s="96">
        <v>19619</v>
      </c>
      <c r="L81" s="43">
        <f t="shared" ref="L81:L86" si="15">SUM(J81:K81)</f>
        <v>59782</v>
      </c>
      <c r="M81" s="142" t="s">
        <v>131</v>
      </c>
      <c r="N81" s="142" t="s">
        <v>129</v>
      </c>
      <c r="O81" s="142" t="s">
        <v>133</v>
      </c>
      <c r="P81" s="3">
        <v>100</v>
      </c>
      <c r="Q81" s="4">
        <v>1911001001</v>
      </c>
      <c r="U81" s="3"/>
      <c r="W81" s="143"/>
      <c r="X81" s="143"/>
      <c r="Y81" s="143"/>
      <c r="Z81" s="143"/>
      <c r="AA81" s="143"/>
    </row>
    <row r="82" spans="1:27" ht="13.5" customHeight="1">
      <c r="A82" s="19"/>
      <c r="B82" s="23" t="s">
        <v>37</v>
      </c>
      <c r="C82" s="15" t="s">
        <v>38</v>
      </c>
      <c r="D82" s="65">
        <v>9161</v>
      </c>
      <c r="E82" s="67">
        <v>0</v>
      </c>
      <c r="F82" s="65">
        <v>6000</v>
      </c>
      <c r="G82" s="67">
        <v>0</v>
      </c>
      <c r="H82" s="65">
        <v>6000</v>
      </c>
      <c r="I82" s="67">
        <v>0</v>
      </c>
      <c r="J82" s="65">
        <v>6000</v>
      </c>
      <c r="K82" s="67">
        <v>0</v>
      </c>
      <c r="L82" s="64">
        <f t="shared" si="15"/>
        <v>6000</v>
      </c>
      <c r="M82" s="142" t="s">
        <v>131</v>
      </c>
      <c r="N82" s="142" t="s">
        <v>129</v>
      </c>
      <c r="O82" s="142" t="s">
        <v>134</v>
      </c>
      <c r="P82" s="3">
        <v>100</v>
      </c>
      <c r="Q82" s="4">
        <v>1911001002</v>
      </c>
      <c r="U82" s="3"/>
      <c r="W82" s="143"/>
      <c r="X82" s="143"/>
      <c r="Y82" s="143"/>
      <c r="Z82" s="143"/>
      <c r="AA82" s="143"/>
    </row>
    <row r="83" spans="1:27" ht="13.5" customHeight="1">
      <c r="A83" s="19"/>
      <c r="B83" s="23" t="s">
        <v>39</v>
      </c>
      <c r="C83" s="15" t="s">
        <v>40</v>
      </c>
      <c r="D83" s="134">
        <v>99</v>
      </c>
      <c r="E83" s="64">
        <v>275</v>
      </c>
      <c r="F83" s="65">
        <v>150</v>
      </c>
      <c r="G83" s="96">
        <v>280</v>
      </c>
      <c r="H83" s="65">
        <v>150</v>
      </c>
      <c r="I83" s="96">
        <v>280</v>
      </c>
      <c r="J83" s="65">
        <v>150</v>
      </c>
      <c r="K83" s="96">
        <v>280</v>
      </c>
      <c r="L83" s="43">
        <f t="shared" si="15"/>
        <v>430</v>
      </c>
      <c r="M83" s="142" t="s">
        <v>131</v>
      </c>
      <c r="N83" s="142" t="s">
        <v>129</v>
      </c>
      <c r="O83" s="142" t="s">
        <v>130</v>
      </c>
      <c r="P83" s="3">
        <v>100</v>
      </c>
      <c r="Q83" s="4">
        <v>1911001003</v>
      </c>
      <c r="U83" s="3"/>
      <c r="W83" s="143"/>
      <c r="X83" s="143"/>
      <c r="Y83" s="143"/>
      <c r="Z83" s="143"/>
      <c r="AA83" s="143"/>
    </row>
    <row r="84" spans="1:27" ht="13.5" customHeight="1">
      <c r="A84" s="19"/>
      <c r="B84" s="23" t="s">
        <v>41</v>
      </c>
      <c r="C84" s="15" t="s">
        <v>42</v>
      </c>
      <c r="D84" s="134">
        <v>405</v>
      </c>
      <c r="E84" s="64">
        <v>1184</v>
      </c>
      <c r="F84" s="65">
        <v>450</v>
      </c>
      <c r="G84" s="96">
        <v>1200</v>
      </c>
      <c r="H84" s="65">
        <v>450</v>
      </c>
      <c r="I84" s="96">
        <v>1200</v>
      </c>
      <c r="J84" s="65">
        <v>450</v>
      </c>
      <c r="K84" s="96">
        <v>1200</v>
      </c>
      <c r="L84" s="43">
        <f t="shared" si="15"/>
        <v>1650</v>
      </c>
      <c r="M84" s="142" t="s">
        <v>131</v>
      </c>
      <c r="N84" s="142" t="s">
        <v>129</v>
      </c>
      <c r="O84" s="142" t="s">
        <v>130</v>
      </c>
      <c r="P84" s="3">
        <v>100</v>
      </c>
      <c r="Q84" s="4">
        <v>1911001003</v>
      </c>
      <c r="U84" s="3"/>
      <c r="W84" s="143"/>
      <c r="X84" s="143"/>
      <c r="Y84" s="143"/>
      <c r="Z84" s="143"/>
      <c r="AA84" s="143"/>
    </row>
    <row r="85" spans="1:27" ht="13.5" customHeight="1">
      <c r="A85" s="19"/>
      <c r="B85" s="23" t="s">
        <v>43</v>
      </c>
      <c r="C85" s="15" t="s">
        <v>142</v>
      </c>
      <c r="D85" s="65">
        <v>100</v>
      </c>
      <c r="E85" s="67">
        <v>0</v>
      </c>
      <c r="F85" s="73">
        <v>0</v>
      </c>
      <c r="G85" s="67">
        <v>0</v>
      </c>
      <c r="H85" s="73">
        <v>0</v>
      </c>
      <c r="I85" s="67">
        <v>0</v>
      </c>
      <c r="J85" s="73">
        <v>0</v>
      </c>
      <c r="K85" s="67">
        <v>0</v>
      </c>
      <c r="L85" s="67">
        <f t="shared" si="15"/>
        <v>0</v>
      </c>
      <c r="M85" s="142" t="s">
        <v>131</v>
      </c>
      <c r="N85" s="142" t="s">
        <v>129</v>
      </c>
      <c r="O85" s="142" t="s">
        <v>130</v>
      </c>
      <c r="P85" s="3">
        <v>100</v>
      </c>
      <c r="Q85" s="4">
        <v>1911001003</v>
      </c>
      <c r="U85" s="3"/>
      <c r="W85" s="143"/>
      <c r="X85" s="143"/>
      <c r="Y85" s="143"/>
      <c r="Z85" s="143"/>
      <c r="AA85" s="143"/>
    </row>
    <row r="86" spans="1:27">
      <c r="A86" s="19"/>
      <c r="B86" s="23" t="s">
        <v>44</v>
      </c>
      <c r="C86" s="15" t="s">
        <v>45</v>
      </c>
      <c r="D86" s="64">
        <v>387</v>
      </c>
      <c r="E86" s="96">
        <v>1092</v>
      </c>
      <c r="F86" s="132">
        <v>400</v>
      </c>
      <c r="G86" s="96">
        <v>1090</v>
      </c>
      <c r="H86" s="132">
        <v>400</v>
      </c>
      <c r="I86" s="135">
        <v>1090</v>
      </c>
      <c r="J86" s="132">
        <v>450</v>
      </c>
      <c r="K86" s="96">
        <v>1090</v>
      </c>
      <c r="L86" s="59">
        <f t="shared" si="15"/>
        <v>1540</v>
      </c>
      <c r="M86" s="142" t="s">
        <v>131</v>
      </c>
      <c r="N86" s="142" t="s">
        <v>129</v>
      </c>
      <c r="O86" s="142" t="s">
        <v>130</v>
      </c>
      <c r="P86" s="3">
        <v>100</v>
      </c>
      <c r="Q86" s="4">
        <v>1911001003</v>
      </c>
      <c r="U86" s="3"/>
      <c r="W86" s="143"/>
      <c r="X86" s="143"/>
      <c r="Y86" s="143"/>
      <c r="Z86" s="143"/>
      <c r="AA86" s="143"/>
    </row>
    <row r="87" spans="1:27">
      <c r="A87" s="19" t="s">
        <v>10</v>
      </c>
      <c r="B87" s="24">
        <v>44</v>
      </c>
      <c r="C87" s="15" t="s">
        <v>20</v>
      </c>
      <c r="D87" s="92">
        <f t="shared" ref="D87:L87" si="16">SUM(D81:D86)</f>
        <v>28202</v>
      </c>
      <c r="E87" s="92">
        <f t="shared" si="16"/>
        <v>16021</v>
      </c>
      <c r="F87" s="91">
        <f t="shared" si="16"/>
        <v>27600</v>
      </c>
      <c r="G87" s="92">
        <f t="shared" si="16"/>
        <v>19470</v>
      </c>
      <c r="H87" s="92">
        <f t="shared" si="16"/>
        <v>27600</v>
      </c>
      <c r="I87" s="92">
        <f t="shared" si="16"/>
        <v>19470</v>
      </c>
      <c r="J87" s="91">
        <f t="shared" si="16"/>
        <v>47213</v>
      </c>
      <c r="K87" s="92">
        <f t="shared" ref="K87" si="17">SUM(K81:K86)</f>
        <v>22189</v>
      </c>
      <c r="L87" s="92">
        <f t="shared" si="16"/>
        <v>69402</v>
      </c>
      <c r="P87" s="3"/>
      <c r="Q87" s="4"/>
      <c r="U87" s="3"/>
    </row>
    <row r="88" spans="1:27">
      <c r="A88" s="19"/>
      <c r="B88" s="24"/>
      <c r="C88" s="15"/>
      <c r="D88" s="60"/>
      <c r="E88" s="60"/>
      <c r="F88" s="60"/>
      <c r="G88" s="60"/>
      <c r="H88" s="60"/>
      <c r="I88" s="60"/>
      <c r="J88" s="60"/>
      <c r="K88" s="60"/>
      <c r="L88" s="60"/>
      <c r="P88" s="3"/>
      <c r="Q88" s="4"/>
      <c r="U88" s="3"/>
    </row>
    <row r="89" spans="1:27">
      <c r="A89" s="19"/>
      <c r="B89" s="24">
        <v>45</v>
      </c>
      <c r="C89" s="15" t="s">
        <v>16</v>
      </c>
      <c r="D89" s="60"/>
      <c r="E89" s="60"/>
      <c r="F89" s="60"/>
      <c r="G89" s="60"/>
      <c r="H89" s="60"/>
      <c r="I89" s="60"/>
      <c r="J89" s="60"/>
      <c r="K89" s="60"/>
      <c r="L89" s="60"/>
      <c r="P89" s="3"/>
      <c r="Q89" s="4"/>
      <c r="U89" s="3"/>
    </row>
    <row r="90" spans="1:27">
      <c r="A90" s="19"/>
      <c r="B90" s="24" t="s">
        <v>46</v>
      </c>
      <c r="C90" s="15" t="s">
        <v>36</v>
      </c>
      <c r="D90" s="96">
        <v>7629</v>
      </c>
      <c r="E90" s="67">
        <v>0</v>
      </c>
      <c r="F90" s="65">
        <v>8000</v>
      </c>
      <c r="G90" s="67">
        <v>0</v>
      </c>
      <c r="H90" s="134">
        <v>8000</v>
      </c>
      <c r="I90" s="67">
        <v>0</v>
      </c>
      <c r="J90" s="65">
        <v>10000</v>
      </c>
      <c r="K90" s="67">
        <v>0</v>
      </c>
      <c r="L90" s="64">
        <f>SUM(J90:K90)</f>
        <v>10000</v>
      </c>
      <c r="M90" s="142" t="s">
        <v>131</v>
      </c>
      <c r="N90" s="142" t="s">
        <v>129</v>
      </c>
      <c r="O90" s="142" t="s">
        <v>133</v>
      </c>
      <c r="P90" s="3">
        <v>100</v>
      </c>
      <c r="Q90" s="4">
        <v>1911001001</v>
      </c>
      <c r="U90" s="3"/>
      <c r="W90" s="143"/>
      <c r="X90" s="143"/>
      <c r="Y90" s="143"/>
      <c r="Z90" s="143"/>
      <c r="AA90" s="143"/>
    </row>
    <row r="91" spans="1:27">
      <c r="A91" s="19"/>
      <c r="B91" s="24" t="s">
        <v>88</v>
      </c>
      <c r="C91" s="15" t="s">
        <v>38</v>
      </c>
      <c r="D91" s="64">
        <v>9151</v>
      </c>
      <c r="E91" s="67">
        <v>0</v>
      </c>
      <c r="F91" s="65">
        <v>10000</v>
      </c>
      <c r="G91" s="67">
        <v>0</v>
      </c>
      <c r="H91" s="65">
        <v>10000</v>
      </c>
      <c r="I91" s="67">
        <v>0</v>
      </c>
      <c r="J91" s="65">
        <v>6000</v>
      </c>
      <c r="K91" s="67">
        <v>0</v>
      </c>
      <c r="L91" s="64">
        <f>SUM(J91:K91)</f>
        <v>6000</v>
      </c>
      <c r="M91" s="142" t="s">
        <v>131</v>
      </c>
      <c r="N91" s="142" t="s">
        <v>129</v>
      </c>
      <c r="O91" s="142" t="s">
        <v>134</v>
      </c>
      <c r="P91" s="3">
        <v>100</v>
      </c>
      <c r="Q91" s="4">
        <v>1911001002</v>
      </c>
      <c r="U91" s="3"/>
      <c r="W91" s="143"/>
      <c r="X91" s="143"/>
      <c r="Y91" s="143"/>
      <c r="Z91" s="143"/>
      <c r="AA91" s="143"/>
    </row>
    <row r="92" spans="1:27" ht="13.7" customHeight="1">
      <c r="A92" s="19"/>
      <c r="B92" s="24" t="s">
        <v>47</v>
      </c>
      <c r="C92" s="15" t="s">
        <v>40</v>
      </c>
      <c r="D92" s="64">
        <v>50</v>
      </c>
      <c r="E92" s="67">
        <v>0</v>
      </c>
      <c r="F92" s="65">
        <v>50</v>
      </c>
      <c r="G92" s="67">
        <v>0</v>
      </c>
      <c r="H92" s="65">
        <v>50</v>
      </c>
      <c r="I92" s="67">
        <v>0</v>
      </c>
      <c r="J92" s="65">
        <v>50</v>
      </c>
      <c r="K92" s="67">
        <v>0</v>
      </c>
      <c r="L92" s="64">
        <f>SUM(J92:K92)</f>
        <v>50</v>
      </c>
      <c r="M92" s="142" t="s">
        <v>131</v>
      </c>
      <c r="N92" s="142" t="s">
        <v>129</v>
      </c>
      <c r="O92" s="142" t="s">
        <v>130</v>
      </c>
      <c r="P92" s="3">
        <v>100</v>
      </c>
      <c r="Q92" s="4">
        <v>1911001003</v>
      </c>
      <c r="U92" s="3"/>
      <c r="W92" s="143"/>
      <c r="X92" s="143"/>
      <c r="Y92" s="143"/>
      <c r="Z92" s="143"/>
      <c r="AA92" s="143"/>
    </row>
    <row r="93" spans="1:27" ht="14.25" customHeight="1">
      <c r="A93" s="19"/>
      <c r="B93" s="24" t="s">
        <v>48</v>
      </c>
      <c r="C93" s="15" t="s">
        <v>42</v>
      </c>
      <c r="D93" s="109">
        <v>251</v>
      </c>
      <c r="E93" s="74">
        <v>0</v>
      </c>
      <c r="F93" s="89">
        <v>250</v>
      </c>
      <c r="G93" s="74">
        <v>0</v>
      </c>
      <c r="H93" s="89">
        <v>250</v>
      </c>
      <c r="I93" s="74">
        <v>0</v>
      </c>
      <c r="J93" s="89">
        <v>200</v>
      </c>
      <c r="K93" s="74">
        <v>0</v>
      </c>
      <c r="L93" s="109">
        <f>SUM(J93:K93)</f>
        <v>200</v>
      </c>
      <c r="M93" s="142" t="s">
        <v>131</v>
      </c>
      <c r="N93" s="142" t="s">
        <v>129</v>
      </c>
      <c r="O93" s="142" t="s">
        <v>130</v>
      </c>
      <c r="P93" s="3">
        <v>100</v>
      </c>
      <c r="Q93" s="4">
        <v>1911001003</v>
      </c>
      <c r="U93" s="3"/>
      <c r="W93" s="143"/>
      <c r="X93" s="143"/>
      <c r="Y93" s="143"/>
      <c r="Z93" s="143"/>
      <c r="AA93" s="143"/>
    </row>
    <row r="94" spans="1:27" ht="14.25" customHeight="1">
      <c r="A94" s="19" t="s">
        <v>10</v>
      </c>
      <c r="B94" s="24">
        <v>45</v>
      </c>
      <c r="C94" s="15" t="s">
        <v>16</v>
      </c>
      <c r="D94" s="91">
        <f t="shared" ref="D94:L94" si="18">SUM(D90:D93)</f>
        <v>17081</v>
      </c>
      <c r="E94" s="90">
        <f t="shared" si="18"/>
        <v>0</v>
      </c>
      <c r="F94" s="91">
        <f t="shared" si="18"/>
        <v>18300</v>
      </c>
      <c r="G94" s="90">
        <f t="shared" si="18"/>
        <v>0</v>
      </c>
      <c r="H94" s="91">
        <f t="shared" si="18"/>
        <v>18300</v>
      </c>
      <c r="I94" s="90">
        <f t="shared" si="18"/>
        <v>0</v>
      </c>
      <c r="J94" s="91">
        <f t="shared" si="18"/>
        <v>16250</v>
      </c>
      <c r="K94" s="90">
        <f t="shared" ref="K94" si="19">SUM(K90:K93)</f>
        <v>0</v>
      </c>
      <c r="L94" s="91">
        <f t="shared" si="18"/>
        <v>16250</v>
      </c>
      <c r="P94" s="3"/>
      <c r="Q94" s="4"/>
      <c r="U94" s="3"/>
    </row>
    <row r="95" spans="1:27">
      <c r="A95" s="19"/>
      <c r="B95" s="24"/>
      <c r="C95" s="15"/>
      <c r="D95" s="60"/>
      <c r="E95" s="60"/>
      <c r="F95" s="60"/>
      <c r="G95" s="60"/>
      <c r="H95" s="60"/>
      <c r="I95" s="60"/>
      <c r="J95" s="60"/>
      <c r="K95" s="60"/>
      <c r="L95" s="60"/>
      <c r="P95" s="3"/>
      <c r="Q95" s="4"/>
      <c r="U95" s="3"/>
    </row>
    <row r="96" spans="1:27" ht="14.25" customHeight="1">
      <c r="A96" s="19"/>
      <c r="B96" s="24">
        <v>47</v>
      </c>
      <c r="C96" s="15" t="s">
        <v>23</v>
      </c>
      <c r="D96" s="60"/>
      <c r="E96" s="60"/>
      <c r="F96" s="60"/>
      <c r="G96" s="60"/>
      <c r="H96" s="60"/>
      <c r="I96" s="60"/>
      <c r="J96" s="60"/>
      <c r="K96" s="60"/>
      <c r="L96" s="60"/>
      <c r="P96" s="3"/>
      <c r="Q96" s="4"/>
      <c r="U96" s="3"/>
    </row>
    <row r="97" spans="1:27" ht="14.25" customHeight="1">
      <c r="A97" s="19"/>
      <c r="B97" s="24" t="s">
        <v>49</v>
      </c>
      <c r="C97" s="15" t="s">
        <v>36</v>
      </c>
      <c r="D97" s="135">
        <v>4480</v>
      </c>
      <c r="E97" s="71">
        <v>0</v>
      </c>
      <c r="F97" s="65">
        <v>5000</v>
      </c>
      <c r="G97" s="71">
        <v>0</v>
      </c>
      <c r="H97" s="134">
        <v>5000</v>
      </c>
      <c r="I97" s="71">
        <v>0</v>
      </c>
      <c r="J97" s="65">
        <v>7000</v>
      </c>
      <c r="K97" s="71">
        <v>0</v>
      </c>
      <c r="L97" s="108">
        <f>SUM(J97:K97)</f>
        <v>7000</v>
      </c>
      <c r="M97" s="142" t="s">
        <v>131</v>
      </c>
      <c r="N97" s="142" t="s">
        <v>129</v>
      </c>
      <c r="O97" s="142" t="s">
        <v>133</v>
      </c>
      <c r="P97" s="3">
        <v>100</v>
      </c>
      <c r="Q97" s="4">
        <v>1911001001</v>
      </c>
      <c r="U97" s="3"/>
      <c r="W97" s="143"/>
      <c r="X97" s="143"/>
      <c r="Y97" s="143"/>
      <c r="Z97" s="143"/>
      <c r="AA97" s="143"/>
    </row>
    <row r="98" spans="1:27" ht="14.25" customHeight="1">
      <c r="A98" s="19"/>
      <c r="B98" s="24" t="s">
        <v>50</v>
      </c>
      <c r="C98" s="15" t="s">
        <v>38</v>
      </c>
      <c r="D98" s="108">
        <v>4178</v>
      </c>
      <c r="E98" s="71">
        <v>0</v>
      </c>
      <c r="F98" s="65">
        <v>4800</v>
      </c>
      <c r="G98" s="71">
        <v>0</v>
      </c>
      <c r="H98" s="65">
        <v>4800</v>
      </c>
      <c r="I98" s="71">
        <v>0</v>
      </c>
      <c r="J98" s="65">
        <v>2800</v>
      </c>
      <c r="K98" s="71">
        <v>0</v>
      </c>
      <c r="L98" s="108">
        <f>SUM(J98:K98)</f>
        <v>2800</v>
      </c>
      <c r="M98" s="142" t="s">
        <v>131</v>
      </c>
      <c r="N98" s="142" t="s">
        <v>129</v>
      </c>
      <c r="O98" s="142" t="s">
        <v>134</v>
      </c>
      <c r="P98" s="3">
        <v>100</v>
      </c>
      <c r="Q98" s="4">
        <v>1911001002</v>
      </c>
      <c r="U98" s="3"/>
      <c r="W98" s="143"/>
      <c r="X98" s="143"/>
      <c r="Y98" s="143"/>
      <c r="Z98" s="143"/>
      <c r="AA98" s="143"/>
    </row>
    <row r="99" spans="1:27" ht="14.25" customHeight="1">
      <c r="A99" s="19"/>
      <c r="B99" s="24" t="s">
        <v>51</v>
      </c>
      <c r="C99" s="15" t="s">
        <v>40</v>
      </c>
      <c r="D99" s="108">
        <v>30</v>
      </c>
      <c r="E99" s="71">
        <v>0</v>
      </c>
      <c r="F99" s="65">
        <v>50</v>
      </c>
      <c r="G99" s="71">
        <v>0</v>
      </c>
      <c r="H99" s="65">
        <v>50</v>
      </c>
      <c r="I99" s="71">
        <v>0</v>
      </c>
      <c r="J99" s="65">
        <v>50</v>
      </c>
      <c r="K99" s="71">
        <v>0</v>
      </c>
      <c r="L99" s="108">
        <f>SUM(J99:K99)</f>
        <v>50</v>
      </c>
      <c r="M99" s="142" t="s">
        <v>131</v>
      </c>
      <c r="N99" s="142" t="s">
        <v>129</v>
      </c>
      <c r="O99" s="142" t="s">
        <v>130</v>
      </c>
      <c r="P99" s="3">
        <v>100</v>
      </c>
      <c r="Q99" s="4">
        <v>1911001003</v>
      </c>
      <c r="U99" s="3"/>
      <c r="W99" s="143"/>
      <c r="X99" s="143"/>
      <c r="Y99" s="143"/>
      <c r="Z99" s="143"/>
      <c r="AA99" s="143"/>
    </row>
    <row r="100" spans="1:27" ht="14.25" customHeight="1">
      <c r="A100" s="19"/>
      <c r="B100" s="24" t="s">
        <v>52</v>
      </c>
      <c r="C100" s="15" t="s">
        <v>42</v>
      </c>
      <c r="D100" s="108">
        <v>95</v>
      </c>
      <c r="E100" s="71">
        <v>0</v>
      </c>
      <c r="F100" s="65">
        <v>100</v>
      </c>
      <c r="G100" s="71">
        <v>0</v>
      </c>
      <c r="H100" s="65">
        <v>100</v>
      </c>
      <c r="I100" s="71">
        <v>0</v>
      </c>
      <c r="J100" s="65">
        <v>100</v>
      </c>
      <c r="K100" s="71">
        <v>0</v>
      </c>
      <c r="L100" s="108">
        <f>SUM(J100:K100)</f>
        <v>100</v>
      </c>
      <c r="M100" s="142" t="s">
        <v>131</v>
      </c>
      <c r="N100" s="142" t="s">
        <v>129</v>
      </c>
      <c r="O100" s="142" t="s">
        <v>130</v>
      </c>
      <c r="P100" s="3">
        <v>100</v>
      </c>
      <c r="Q100" s="4">
        <v>1911001003</v>
      </c>
      <c r="U100" s="3"/>
      <c r="W100" s="143"/>
      <c r="X100" s="143"/>
      <c r="Y100" s="143"/>
      <c r="Z100" s="143"/>
      <c r="AA100" s="143"/>
    </row>
    <row r="101" spans="1:27" ht="14.25" customHeight="1">
      <c r="A101" s="19" t="s">
        <v>10</v>
      </c>
      <c r="B101" s="24">
        <v>47</v>
      </c>
      <c r="C101" s="15" t="s">
        <v>23</v>
      </c>
      <c r="D101" s="91">
        <f t="shared" ref="D101:L101" si="20">SUM(D97:D100)</f>
        <v>8783</v>
      </c>
      <c r="E101" s="90">
        <f t="shared" si="20"/>
        <v>0</v>
      </c>
      <c r="F101" s="91">
        <f t="shared" si="20"/>
        <v>9950</v>
      </c>
      <c r="G101" s="90">
        <f t="shared" si="20"/>
        <v>0</v>
      </c>
      <c r="H101" s="91">
        <f t="shared" si="20"/>
        <v>9950</v>
      </c>
      <c r="I101" s="90">
        <f t="shared" si="20"/>
        <v>0</v>
      </c>
      <c r="J101" s="91">
        <f t="shared" si="20"/>
        <v>9950</v>
      </c>
      <c r="K101" s="90">
        <f t="shared" ref="K101" si="21">SUM(K97:K100)</f>
        <v>0</v>
      </c>
      <c r="L101" s="91">
        <f t="shared" si="20"/>
        <v>9950</v>
      </c>
      <c r="P101" s="3"/>
      <c r="Q101" s="4"/>
      <c r="U101" s="3"/>
    </row>
    <row r="102" spans="1:27">
      <c r="A102" s="19"/>
      <c r="B102" s="24"/>
      <c r="C102" s="15"/>
      <c r="D102" s="60"/>
      <c r="E102" s="60"/>
      <c r="F102" s="60"/>
      <c r="G102" s="60"/>
      <c r="H102" s="60"/>
      <c r="I102" s="60"/>
      <c r="J102" s="60"/>
      <c r="K102" s="60"/>
      <c r="L102" s="60"/>
      <c r="P102" s="3"/>
      <c r="Q102" s="4"/>
      <c r="U102" s="3"/>
    </row>
    <row r="103" spans="1:27" ht="14.25" customHeight="1">
      <c r="A103" s="19"/>
      <c r="B103" s="24">
        <v>48</v>
      </c>
      <c r="C103" s="15" t="s">
        <v>25</v>
      </c>
      <c r="D103" s="60"/>
      <c r="E103" s="60"/>
      <c r="F103" s="60"/>
      <c r="G103" s="60"/>
      <c r="H103" s="60"/>
      <c r="I103" s="60"/>
      <c r="J103" s="60"/>
      <c r="K103" s="60"/>
      <c r="L103" s="60"/>
      <c r="P103" s="3"/>
      <c r="Q103" s="4"/>
      <c r="U103" s="3"/>
    </row>
    <row r="104" spans="1:27" ht="14.25" customHeight="1">
      <c r="A104" s="19"/>
      <c r="B104" s="24" t="s">
        <v>53</v>
      </c>
      <c r="C104" s="15" t="s">
        <v>36</v>
      </c>
      <c r="D104" s="135">
        <v>10837</v>
      </c>
      <c r="E104" s="71">
        <v>0</v>
      </c>
      <c r="F104" s="108">
        <v>11000</v>
      </c>
      <c r="G104" s="71">
        <v>0</v>
      </c>
      <c r="H104" s="135">
        <v>11000</v>
      </c>
      <c r="I104" s="71">
        <v>0</v>
      </c>
      <c r="J104" s="108">
        <v>13000</v>
      </c>
      <c r="K104" s="71">
        <v>0</v>
      </c>
      <c r="L104" s="108">
        <f>SUM(J104:K104)</f>
        <v>13000</v>
      </c>
      <c r="M104" s="142" t="s">
        <v>131</v>
      </c>
      <c r="N104" s="142" t="s">
        <v>129</v>
      </c>
      <c r="O104" s="142" t="s">
        <v>133</v>
      </c>
      <c r="P104" s="3">
        <v>100</v>
      </c>
      <c r="Q104" s="4">
        <v>1911001001</v>
      </c>
      <c r="U104" s="3"/>
      <c r="W104" s="143"/>
      <c r="X104" s="143"/>
      <c r="Y104" s="143"/>
      <c r="Z104" s="143"/>
      <c r="AA104" s="143"/>
    </row>
    <row r="105" spans="1:27" ht="14.25" customHeight="1">
      <c r="A105" s="19"/>
      <c r="B105" s="24" t="s">
        <v>54</v>
      </c>
      <c r="C105" s="15" t="s">
        <v>38</v>
      </c>
      <c r="D105" s="108">
        <v>6903</v>
      </c>
      <c r="E105" s="71">
        <v>0</v>
      </c>
      <c r="F105" s="108">
        <v>7500</v>
      </c>
      <c r="G105" s="71">
        <v>0</v>
      </c>
      <c r="H105" s="108">
        <v>7500</v>
      </c>
      <c r="I105" s="71">
        <v>0</v>
      </c>
      <c r="J105" s="108">
        <v>5362</v>
      </c>
      <c r="K105" s="71">
        <v>0</v>
      </c>
      <c r="L105" s="108">
        <f>SUM(J105:K105)</f>
        <v>5362</v>
      </c>
      <c r="M105" s="142" t="s">
        <v>131</v>
      </c>
      <c r="N105" s="142" t="s">
        <v>129</v>
      </c>
      <c r="O105" s="142" t="s">
        <v>134</v>
      </c>
      <c r="P105" s="3">
        <v>100</v>
      </c>
      <c r="Q105" s="4">
        <v>1911001002</v>
      </c>
      <c r="U105" s="3"/>
      <c r="W105" s="143"/>
      <c r="X105" s="143"/>
      <c r="Y105" s="143"/>
      <c r="Z105" s="143"/>
      <c r="AA105" s="143"/>
    </row>
    <row r="106" spans="1:27" ht="14.25" customHeight="1">
      <c r="A106" s="19"/>
      <c r="B106" s="24" t="s">
        <v>55</v>
      </c>
      <c r="C106" s="15" t="s">
        <v>40</v>
      </c>
      <c r="D106" s="64">
        <v>49</v>
      </c>
      <c r="E106" s="67">
        <v>0</v>
      </c>
      <c r="F106" s="64">
        <v>50</v>
      </c>
      <c r="G106" s="67">
        <v>0</v>
      </c>
      <c r="H106" s="64">
        <v>50</v>
      </c>
      <c r="I106" s="67">
        <v>0</v>
      </c>
      <c r="J106" s="64">
        <v>50</v>
      </c>
      <c r="K106" s="67">
        <v>0</v>
      </c>
      <c r="L106" s="64">
        <f>SUM(J106:K106)</f>
        <v>50</v>
      </c>
      <c r="M106" s="142" t="s">
        <v>131</v>
      </c>
      <c r="N106" s="142" t="s">
        <v>129</v>
      </c>
      <c r="O106" s="142" t="s">
        <v>130</v>
      </c>
      <c r="P106" s="3">
        <v>100</v>
      </c>
      <c r="Q106" s="4">
        <v>1911001003</v>
      </c>
      <c r="U106" s="3"/>
      <c r="W106" s="143"/>
      <c r="X106" s="143"/>
      <c r="Y106" s="143"/>
      <c r="Z106" s="143"/>
      <c r="AA106" s="143"/>
    </row>
    <row r="107" spans="1:27" ht="14.25" customHeight="1">
      <c r="A107" s="19"/>
      <c r="B107" s="24" t="s">
        <v>56</v>
      </c>
      <c r="C107" s="15" t="s">
        <v>42</v>
      </c>
      <c r="D107" s="109">
        <v>200</v>
      </c>
      <c r="E107" s="74">
        <v>0</v>
      </c>
      <c r="F107" s="109">
        <v>200</v>
      </c>
      <c r="G107" s="74">
        <v>0</v>
      </c>
      <c r="H107" s="109">
        <v>200</v>
      </c>
      <c r="I107" s="74">
        <v>0</v>
      </c>
      <c r="J107" s="109">
        <v>200</v>
      </c>
      <c r="K107" s="74">
        <v>0</v>
      </c>
      <c r="L107" s="109">
        <f>SUM(J107:K107)</f>
        <v>200</v>
      </c>
      <c r="M107" s="142" t="s">
        <v>131</v>
      </c>
      <c r="N107" s="142" t="s">
        <v>129</v>
      </c>
      <c r="O107" s="142" t="s">
        <v>130</v>
      </c>
      <c r="P107" s="3">
        <v>100</v>
      </c>
      <c r="Q107" s="4">
        <v>1911001003</v>
      </c>
      <c r="U107" s="3"/>
      <c r="W107" s="143"/>
      <c r="X107" s="143"/>
      <c r="Y107" s="143"/>
      <c r="Z107" s="143"/>
      <c r="AA107" s="143"/>
    </row>
    <row r="108" spans="1:27" ht="14.25" customHeight="1">
      <c r="A108" s="40" t="s">
        <v>10</v>
      </c>
      <c r="B108" s="119">
        <v>48</v>
      </c>
      <c r="C108" s="41" t="s">
        <v>25</v>
      </c>
      <c r="D108" s="89">
        <f t="shared" ref="D108:L108" si="22">SUM(D104:D107)</f>
        <v>17989</v>
      </c>
      <c r="E108" s="75">
        <f t="shared" si="22"/>
        <v>0</v>
      </c>
      <c r="F108" s="89">
        <f t="shared" si="22"/>
        <v>18750</v>
      </c>
      <c r="G108" s="75">
        <f t="shared" si="22"/>
        <v>0</v>
      </c>
      <c r="H108" s="89">
        <f t="shared" si="22"/>
        <v>18750</v>
      </c>
      <c r="I108" s="75">
        <f t="shared" si="22"/>
        <v>0</v>
      </c>
      <c r="J108" s="89">
        <f t="shared" si="22"/>
        <v>18612</v>
      </c>
      <c r="K108" s="75">
        <f t="shared" ref="K108" si="23">SUM(K104:K107)</f>
        <v>0</v>
      </c>
      <c r="L108" s="89">
        <f t="shared" si="22"/>
        <v>18612</v>
      </c>
      <c r="P108" s="3"/>
      <c r="Q108" s="4"/>
      <c r="U108" s="3"/>
    </row>
    <row r="109" spans="1:27" ht="2.25" customHeight="1">
      <c r="A109" s="19"/>
      <c r="B109" s="24"/>
      <c r="C109" s="15"/>
      <c r="D109" s="60"/>
      <c r="E109" s="65"/>
      <c r="F109" s="65"/>
      <c r="G109" s="66"/>
      <c r="H109" s="65"/>
      <c r="I109" s="65"/>
      <c r="J109" s="65"/>
      <c r="K109" s="66"/>
      <c r="L109" s="65"/>
      <c r="P109" s="3"/>
      <c r="Q109" s="4"/>
      <c r="U109" s="3"/>
    </row>
    <row r="110" spans="1:27" ht="15" customHeight="1">
      <c r="A110" s="19"/>
      <c r="B110" s="24">
        <v>53</v>
      </c>
      <c r="C110" s="15" t="s">
        <v>57</v>
      </c>
      <c r="D110" s="60"/>
      <c r="E110" s="60"/>
      <c r="F110" s="60"/>
      <c r="G110" s="60"/>
      <c r="H110" s="60"/>
      <c r="I110" s="60"/>
      <c r="J110" s="60"/>
      <c r="K110" s="60"/>
      <c r="L110" s="60"/>
      <c r="P110" s="3"/>
      <c r="Q110" s="4"/>
      <c r="U110" s="3"/>
    </row>
    <row r="111" spans="1:27" ht="15" customHeight="1">
      <c r="A111" s="19"/>
      <c r="B111" s="24" t="s">
        <v>58</v>
      </c>
      <c r="C111" s="15" t="s">
        <v>36</v>
      </c>
      <c r="D111" s="96">
        <v>8572</v>
      </c>
      <c r="E111" s="67">
        <v>0</v>
      </c>
      <c r="F111" s="65">
        <v>9000</v>
      </c>
      <c r="G111" s="67">
        <v>0</v>
      </c>
      <c r="H111" s="134">
        <v>9000</v>
      </c>
      <c r="I111" s="67">
        <v>0</v>
      </c>
      <c r="J111" s="65">
        <v>10000</v>
      </c>
      <c r="K111" s="67">
        <v>0</v>
      </c>
      <c r="L111" s="64">
        <f>SUM(J111:K111)</f>
        <v>10000</v>
      </c>
      <c r="M111" s="142" t="s">
        <v>131</v>
      </c>
      <c r="N111" s="142" t="s">
        <v>129</v>
      </c>
      <c r="O111" s="142" t="s">
        <v>133</v>
      </c>
      <c r="P111" s="3">
        <v>100</v>
      </c>
      <c r="Q111" s="4">
        <v>1911001001</v>
      </c>
      <c r="U111" s="3"/>
      <c r="W111" s="143"/>
      <c r="X111" s="143"/>
      <c r="Y111" s="143"/>
      <c r="Z111" s="143"/>
      <c r="AA111" s="143"/>
    </row>
    <row r="112" spans="1:27" ht="15" customHeight="1">
      <c r="A112" s="19"/>
      <c r="B112" s="24" t="s">
        <v>59</v>
      </c>
      <c r="C112" s="15" t="s">
        <v>38</v>
      </c>
      <c r="D112" s="64">
        <v>7076</v>
      </c>
      <c r="E112" s="67">
        <v>0</v>
      </c>
      <c r="F112" s="65">
        <v>8000</v>
      </c>
      <c r="G112" s="67">
        <v>0</v>
      </c>
      <c r="H112" s="65">
        <v>8000</v>
      </c>
      <c r="I112" s="67">
        <v>0</v>
      </c>
      <c r="J112" s="65">
        <v>6500</v>
      </c>
      <c r="K112" s="67">
        <v>0</v>
      </c>
      <c r="L112" s="64">
        <f>SUM(J112:K112)</f>
        <v>6500</v>
      </c>
      <c r="M112" s="142" t="s">
        <v>131</v>
      </c>
      <c r="N112" s="142" t="s">
        <v>129</v>
      </c>
      <c r="O112" s="142" t="s">
        <v>134</v>
      </c>
      <c r="P112" s="3">
        <v>100</v>
      </c>
      <c r="Q112" s="4">
        <v>1911001002</v>
      </c>
      <c r="U112" s="3"/>
      <c r="W112" s="143"/>
      <c r="X112" s="143"/>
      <c r="Y112" s="143"/>
      <c r="Z112" s="143"/>
      <c r="AA112" s="143"/>
    </row>
    <row r="113" spans="1:27" ht="15" customHeight="1">
      <c r="A113" s="19"/>
      <c r="B113" s="24" t="s">
        <v>60</v>
      </c>
      <c r="C113" s="15" t="s">
        <v>40</v>
      </c>
      <c r="D113" s="64">
        <v>49</v>
      </c>
      <c r="E113" s="67">
        <v>0</v>
      </c>
      <c r="F113" s="65">
        <v>50</v>
      </c>
      <c r="G113" s="67">
        <v>0</v>
      </c>
      <c r="H113" s="65">
        <v>50</v>
      </c>
      <c r="I113" s="67">
        <v>0</v>
      </c>
      <c r="J113" s="65">
        <v>50</v>
      </c>
      <c r="K113" s="67">
        <v>0</v>
      </c>
      <c r="L113" s="64">
        <f>SUM(J113:K113)</f>
        <v>50</v>
      </c>
      <c r="M113" s="142" t="s">
        <v>131</v>
      </c>
      <c r="N113" s="142" t="s">
        <v>129</v>
      </c>
      <c r="O113" s="142" t="s">
        <v>130</v>
      </c>
      <c r="P113" s="3">
        <v>100</v>
      </c>
      <c r="Q113" s="4">
        <v>1911001003</v>
      </c>
      <c r="U113" s="3"/>
      <c r="W113" s="143"/>
      <c r="X113" s="143"/>
      <c r="Y113" s="143"/>
      <c r="Z113" s="143"/>
      <c r="AA113" s="143"/>
    </row>
    <row r="114" spans="1:27" ht="15" customHeight="1">
      <c r="A114" s="19"/>
      <c r="B114" s="24" t="s">
        <v>61</v>
      </c>
      <c r="C114" s="15" t="s">
        <v>42</v>
      </c>
      <c r="D114" s="109">
        <v>250</v>
      </c>
      <c r="E114" s="74">
        <v>0</v>
      </c>
      <c r="F114" s="89">
        <v>250</v>
      </c>
      <c r="G114" s="74">
        <v>0</v>
      </c>
      <c r="H114" s="89">
        <v>250</v>
      </c>
      <c r="I114" s="74">
        <v>0</v>
      </c>
      <c r="J114" s="89">
        <v>250</v>
      </c>
      <c r="K114" s="74">
        <v>0</v>
      </c>
      <c r="L114" s="109">
        <f>SUM(J114:K114)</f>
        <v>250</v>
      </c>
      <c r="M114" s="142" t="s">
        <v>131</v>
      </c>
      <c r="N114" s="142" t="s">
        <v>129</v>
      </c>
      <c r="O114" s="142" t="s">
        <v>130</v>
      </c>
      <c r="P114" s="3">
        <v>100</v>
      </c>
      <c r="Q114" s="4">
        <v>1911001003</v>
      </c>
      <c r="U114" s="3"/>
      <c r="W114" s="143"/>
      <c r="X114" s="143"/>
      <c r="Y114" s="143"/>
      <c r="Z114" s="143"/>
      <c r="AA114" s="143"/>
    </row>
    <row r="115" spans="1:27" ht="15" customHeight="1">
      <c r="A115" s="19" t="s">
        <v>10</v>
      </c>
      <c r="B115" s="24">
        <v>53</v>
      </c>
      <c r="C115" s="15" t="s">
        <v>57</v>
      </c>
      <c r="D115" s="89">
        <f t="shared" ref="D115:L115" si="24">SUM(D111:D114)</f>
        <v>15947</v>
      </c>
      <c r="E115" s="75">
        <f t="shared" si="24"/>
        <v>0</v>
      </c>
      <c r="F115" s="89">
        <f t="shared" si="24"/>
        <v>17300</v>
      </c>
      <c r="G115" s="75">
        <f t="shared" si="24"/>
        <v>0</v>
      </c>
      <c r="H115" s="89">
        <f t="shared" si="24"/>
        <v>17300</v>
      </c>
      <c r="I115" s="75">
        <f t="shared" si="24"/>
        <v>0</v>
      </c>
      <c r="J115" s="89">
        <f t="shared" si="24"/>
        <v>16800</v>
      </c>
      <c r="K115" s="75">
        <f t="shared" ref="K115" si="25">SUM(K111:K114)</f>
        <v>0</v>
      </c>
      <c r="L115" s="89">
        <f t="shared" si="24"/>
        <v>16800</v>
      </c>
      <c r="P115" s="3"/>
      <c r="Q115" s="4"/>
      <c r="U115" s="3"/>
    </row>
    <row r="116" spans="1:27" ht="15" customHeight="1">
      <c r="A116" s="19" t="s">
        <v>10</v>
      </c>
      <c r="B116" s="24">
        <v>20</v>
      </c>
      <c r="C116" s="15" t="s">
        <v>34</v>
      </c>
      <c r="D116" s="92">
        <f t="shared" ref="D116:L116" si="26">D115+D108+D101+D94+D87</f>
        <v>88002</v>
      </c>
      <c r="E116" s="92">
        <f t="shared" si="26"/>
        <v>16021</v>
      </c>
      <c r="F116" s="92">
        <f t="shared" si="26"/>
        <v>91900</v>
      </c>
      <c r="G116" s="92">
        <f t="shared" si="26"/>
        <v>19470</v>
      </c>
      <c r="H116" s="92">
        <f t="shared" si="26"/>
        <v>91900</v>
      </c>
      <c r="I116" s="92">
        <f t="shared" si="26"/>
        <v>19470</v>
      </c>
      <c r="J116" s="91">
        <f t="shared" si="26"/>
        <v>108825</v>
      </c>
      <c r="K116" s="92">
        <f t="shared" ref="K116" si="27">K115+K108+K101+K94+K87</f>
        <v>22189</v>
      </c>
      <c r="L116" s="92">
        <f t="shared" si="26"/>
        <v>131014</v>
      </c>
      <c r="P116" s="3"/>
      <c r="Q116" s="4"/>
      <c r="U116" s="3"/>
    </row>
    <row r="117" spans="1:27" ht="15" customHeight="1">
      <c r="A117" s="19" t="s">
        <v>10</v>
      </c>
      <c r="B117" s="36">
        <v>80.001000000000005</v>
      </c>
      <c r="C117" s="17" t="s">
        <v>141</v>
      </c>
      <c r="D117" s="93">
        <f t="shared" ref="D117:L117" si="28">D116</f>
        <v>88002</v>
      </c>
      <c r="E117" s="93">
        <f t="shared" si="28"/>
        <v>16021</v>
      </c>
      <c r="F117" s="95">
        <f t="shared" si="28"/>
        <v>91900</v>
      </c>
      <c r="G117" s="93">
        <f t="shared" si="28"/>
        <v>19470</v>
      </c>
      <c r="H117" s="93">
        <f t="shared" si="28"/>
        <v>91900</v>
      </c>
      <c r="I117" s="93">
        <f t="shared" si="28"/>
        <v>19470</v>
      </c>
      <c r="J117" s="95">
        <f t="shared" si="28"/>
        <v>108825</v>
      </c>
      <c r="K117" s="93">
        <f t="shared" ref="K117" si="29">K116</f>
        <v>22189</v>
      </c>
      <c r="L117" s="93">
        <f t="shared" si="28"/>
        <v>131014</v>
      </c>
      <c r="P117" s="3"/>
      <c r="Q117" s="4"/>
      <c r="U117" s="3"/>
    </row>
    <row r="118" spans="1:27" ht="15" customHeight="1">
      <c r="A118" s="19"/>
      <c r="B118" s="23"/>
      <c r="C118" s="17"/>
      <c r="D118" s="43"/>
      <c r="E118" s="43"/>
      <c r="F118" s="43"/>
      <c r="G118" s="43"/>
      <c r="H118" s="43"/>
      <c r="I118" s="43"/>
      <c r="J118" s="43"/>
      <c r="K118" s="43"/>
      <c r="L118" s="43"/>
      <c r="P118" s="3"/>
      <c r="Q118" s="4"/>
      <c r="U118" s="3"/>
    </row>
    <row r="119" spans="1:27" ht="15" customHeight="1">
      <c r="A119" s="19"/>
      <c r="B119" s="36">
        <v>80.799000000000007</v>
      </c>
      <c r="C119" s="17" t="s">
        <v>62</v>
      </c>
      <c r="D119" s="60"/>
      <c r="E119" s="60"/>
      <c r="F119" s="60"/>
      <c r="G119" s="60"/>
      <c r="H119" s="60"/>
      <c r="I119" s="60"/>
      <c r="J119" s="60"/>
      <c r="K119" s="60"/>
      <c r="L119" s="60"/>
      <c r="P119" s="3"/>
      <c r="Q119" s="4"/>
      <c r="U119" s="3"/>
    </row>
    <row r="120" spans="1:27" ht="15" customHeight="1">
      <c r="A120" s="19"/>
      <c r="B120" s="24">
        <v>20</v>
      </c>
      <c r="C120" s="15" t="s">
        <v>34</v>
      </c>
      <c r="D120" s="60"/>
      <c r="E120" s="60"/>
      <c r="F120" s="60"/>
      <c r="G120" s="60"/>
      <c r="H120" s="60"/>
      <c r="I120" s="60"/>
      <c r="J120" s="60"/>
      <c r="K120" s="60"/>
      <c r="L120" s="60"/>
      <c r="P120" s="3"/>
      <c r="Q120" s="4"/>
      <c r="U120" s="3"/>
    </row>
    <row r="121" spans="1:27" ht="15" customHeight="1">
      <c r="A121" s="19"/>
      <c r="B121" s="23" t="s">
        <v>63</v>
      </c>
      <c r="C121" s="19" t="s">
        <v>62</v>
      </c>
      <c r="D121" s="96">
        <v>2000</v>
      </c>
      <c r="E121" s="67">
        <v>0</v>
      </c>
      <c r="F121" s="64">
        <v>2000</v>
      </c>
      <c r="G121" s="67">
        <v>0</v>
      </c>
      <c r="H121" s="96">
        <v>2000</v>
      </c>
      <c r="I121" s="67">
        <v>0</v>
      </c>
      <c r="J121" s="96">
        <v>2000</v>
      </c>
      <c r="K121" s="67">
        <v>0</v>
      </c>
      <c r="L121" s="64">
        <f>SUM(J121:K121)</f>
        <v>2000</v>
      </c>
      <c r="M121" s="77" t="s">
        <v>131</v>
      </c>
      <c r="N121" s="78" t="s">
        <v>129</v>
      </c>
      <c r="O121" s="20" t="s">
        <v>130</v>
      </c>
      <c r="P121" s="3">
        <v>100</v>
      </c>
      <c r="Q121" s="4">
        <v>1911001003</v>
      </c>
      <c r="U121" s="3"/>
    </row>
    <row r="122" spans="1:27" ht="15" customHeight="1">
      <c r="A122" s="19" t="s">
        <v>10</v>
      </c>
      <c r="B122" s="36">
        <v>80.799000000000007</v>
      </c>
      <c r="C122" s="17" t="s">
        <v>62</v>
      </c>
      <c r="D122" s="95">
        <f t="shared" ref="D122:L122" si="30">D121</f>
        <v>2000</v>
      </c>
      <c r="E122" s="94">
        <f t="shared" si="30"/>
        <v>0</v>
      </c>
      <c r="F122" s="95">
        <f t="shared" si="30"/>
        <v>2000</v>
      </c>
      <c r="G122" s="94">
        <f t="shared" si="30"/>
        <v>0</v>
      </c>
      <c r="H122" s="95">
        <f t="shared" si="30"/>
        <v>2000</v>
      </c>
      <c r="I122" s="94">
        <f t="shared" si="30"/>
        <v>0</v>
      </c>
      <c r="J122" s="95">
        <f t="shared" si="30"/>
        <v>2000</v>
      </c>
      <c r="K122" s="94">
        <f t="shared" ref="K122" si="31">K121</f>
        <v>0</v>
      </c>
      <c r="L122" s="95">
        <f t="shared" si="30"/>
        <v>2000</v>
      </c>
      <c r="P122" s="3"/>
      <c r="Q122" s="4"/>
      <c r="U122" s="3"/>
    </row>
    <row r="123" spans="1:27" ht="15" customHeight="1">
      <c r="A123" s="19"/>
      <c r="B123" s="36"/>
      <c r="C123" s="17"/>
      <c r="D123" s="43"/>
      <c r="E123" s="43"/>
      <c r="F123" s="43"/>
      <c r="G123" s="43"/>
      <c r="H123" s="43"/>
      <c r="I123" s="43"/>
      <c r="J123" s="43"/>
      <c r="K123" s="43"/>
      <c r="L123" s="43"/>
      <c r="P123" s="3"/>
      <c r="Q123" s="4"/>
      <c r="U123" s="3"/>
    </row>
    <row r="124" spans="1:27" ht="15" customHeight="1">
      <c r="A124" s="19"/>
      <c r="B124" s="35">
        <v>80.8</v>
      </c>
      <c r="C124" s="17" t="s">
        <v>64</v>
      </c>
      <c r="D124" s="44"/>
      <c r="E124" s="44"/>
      <c r="F124" s="44"/>
      <c r="G124" s="44"/>
      <c r="H124" s="44"/>
      <c r="I124" s="44"/>
      <c r="J124" s="44"/>
      <c r="K124" s="44"/>
      <c r="L124" s="44"/>
      <c r="P124" s="3"/>
      <c r="Q124" s="4"/>
      <c r="U124" s="3"/>
    </row>
    <row r="125" spans="1:27" ht="43.5" customHeight="1">
      <c r="A125" s="19"/>
      <c r="B125" s="26">
        <v>60</v>
      </c>
      <c r="C125" s="15" t="s">
        <v>181</v>
      </c>
      <c r="D125" s="64"/>
      <c r="E125" s="67"/>
      <c r="F125" s="64"/>
      <c r="G125" s="67"/>
      <c r="H125" s="64"/>
      <c r="I125" s="67"/>
      <c r="J125" s="64"/>
      <c r="K125" s="67"/>
      <c r="L125" s="64"/>
      <c r="P125" s="3"/>
      <c r="Q125" s="4"/>
      <c r="U125" s="3"/>
    </row>
    <row r="126" spans="1:27" ht="25.5">
      <c r="A126" s="19"/>
      <c r="B126" s="26">
        <v>64</v>
      </c>
      <c r="C126" s="15" t="s">
        <v>115</v>
      </c>
      <c r="D126" s="59"/>
      <c r="E126" s="59"/>
      <c r="F126" s="59"/>
      <c r="G126" s="59"/>
      <c r="H126" s="59"/>
      <c r="I126" s="59"/>
      <c r="J126" s="59"/>
      <c r="K126" s="59"/>
      <c r="L126" s="59"/>
      <c r="P126" s="3"/>
      <c r="Q126" s="4"/>
      <c r="U126" s="3"/>
    </row>
    <row r="127" spans="1:27" ht="15" customHeight="1">
      <c r="A127" s="19"/>
      <c r="B127" s="16" t="s">
        <v>171</v>
      </c>
      <c r="C127" s="15" t="s">
        <v>36</v>
      </c>
      <c r="D127" s="71">
        <v>0</v>
      </c>
      <c r="E127" s="71">
        <v>0</v>
      </c>
      <c r="F127" s="108">
        <v>1482</v>
      </c>
      <c r="G127" s="71">
        <v>0</v>
      </c>
      <c r="H127" s="108">
        <v>1482</v>
      </c>
      <c r="I127" s="71">
        <v>0</v>
      </c>
      <c r="J127" s="108">
        <v>1800</v>
      </c>
      <c r="K127" s="71">
        <v>0</v>
      </c>
      <c r="L127" s="108">
        <f>SUM(J127:K127)</f>
        <v>1800</v>
      </c>
      <c r="M127" s="20" t="s">
        <v>127</v>
      </c>
      <c r="N127" s="20" t="s">
        <v>128</v>
      </c>
      <c r="O127" s="20" t="s">
        <v>137</v>
      </c>
      <c r="P127" s="3">
        <v>100</v>
      </c>
      <c r="Q127" s="4">
        <v>1912034025</v>
      </c>
      <c r="U127" s="3"/>
    </row>
    <row r="128" spans="1:27" ht="15" customHeight="1">
      <c r="A128" s="19"/>
      <c r="B128" s="16" t="s">
        <v>172</v>
      </c>
      <c r="C128" s="15" t="s">
        <v>40</v>
      </c>
      <c r="D128" s="71">
        <v>0</v>
      </c>
      <c r="E128" s="71">
        <v>0</v>
      </c>
      <c r="F128" s="108">
        <v>70</v>
      </c>
      <c r="G128" s="71">
        <v>0</v>
      </c>
      <c r="H128" s="108">
        <v>70</v>
      </c>
      <c r="I128" s="71">
        <v>0</v>
      </c>
      <c r="J128" s="108">
        <v>80</v>
      </c>
      <c r="K128" s="71">
        <v>0</v>
      </c>
      <c r="L128" s="108">
        <f>SUM(J128:K128)</f>
        <v>80</v>
      </c>
      <c r="M128" s="20" t="s">
        <v>127</v>
      </c>
      <c r="N128" s="20" t="s">
        <v>128</v>
      </c>
      <c r="O128" s="20" t="s">
        <v>137</v>
      </c>
      <c r="P128" s="3">
        <v>100</v>
      </c>
      <c r="Q128" s="4">
        <v>1912034025</v>
      </c>
      <c r="U128" s="3"/>
    </row>
    <row r="129" spans="1:21" ht="15" customHeight="1">
      <c r="A129" s="19"/>
      <c r="B129" s="16" t="s">
        <v>173</v>
      </c>
      <c r="C129" s="15" t="s">
        <v>42</v>
      </c>
      <c r="D129" s="71">
        <v>0</v>
      </c>
      <c r="E129" s="71">
        <v>0</v>
      </c>
      <c r="F129" s="108">
        <v>70</v>
      </c>
      <c r="G129" s="71">
        <v>0</v>
      </c>
      <c r="H129" s="108">
        <v>190</v>
      </c>
      <c r="I129" s="71">
        <v>0</v>
      </c>
      <c r="J129" s="108">
        <v>80</v>
      </c>
      <c r="K129" s="71">
        <v>0</v>
      </c>
      <c r="L129" s="108">
        <f>SUM(J129:K129)</f>
        <v>80</v>
      </c>
      <c r="M129" s="20" t="s">
        <v>127</v>
      </c>
      <c r="N129" s="20" t="s">
        <v>128</v>
      </c>
      <c r="O129" s="20" t="s">
        <v>137</v>
      </c>
      <c r="P129" s="3">
        <v>100</v>
      </c>
      <c r="Q129" s="4">
        <v>1912034025</v>
      </c>
      <c r="U129" s="3"/>
    </row>
    <row r="130" spans="1:21" ht="15" customHeight="1">
      <c r="A130" s="19"/>
      <c r="B130" s="16" t="s">
        <v>174</v>
      </c>
      <c r="C130" s="15" t="s">
        <v>65</v>
      </c>
      <c r="D130" s="74">
        <v>0</v>
      </c>
      <c r="E130" s="74">
        <v>0</v>
      </c>
      <c r="F130" s="109">
        <v>769</v>
      </c>
      <c r="G130" s="74">
        <v>0</v>
      </c>
      <c r="H130" s="109">
        <v>769</v>
      </c>
      <c r="I130" s="74">
        <v>0</v>
      </c>
      <c r="J130" s="109">
        <v>980</v>
      </c>
      <c r="K130" s="74">
        <v>0</v>
      </c>
      <c r="L130" s="109">
        <f>SUM(J130:K130)</f>
        <v>980</v>
      </c>
      <c r="M130" s="20" t="s">
        <v>127</v>
      </c>
      <c r="N130" s="20" t="s">
        <v>128</v>
      </c>
      <c r="O130" s="20" t="s">
        <v>137</v>
      </c>
      <c r="P130" s="3">
        <v>100</v>
      </c>
      <c r="Q130" s="4">
        <v>1912034025</v>
      </c>
      <c r="U130" s="3"/>
    </row>
    <row r="131" spans="1:21" ht="30.75" customHeight="1">
      <c r="A131" s="19" t="s">
        <v>10</v>
      </c>
      <c r="B131" s="26">
        <v>64</v>
      </c>
      <c r="C131" s="15" t="s">
        <v>115</v>
      </c>
      <c r="D131" s="94">
        <f t="shared" ref="D131:J131" si="32">SUM(D126:D130)</f>
        <v>0</v>
      </c>
      <c r="E131" s="94">
        <f t="shared" si="32"/>
        <v>0</v>
      </c>
      <c r="F131" s="95">
        <f t="shared" si="32"/>
        <v>2391</v>
      </c>
      <c r="G131" s="94">
        <f t="shared" si="32"/>
        <v>0</v>
      </c>
      <c r="H131" s="95">
        <f t="shared" si="32"/>
        <v>2511</v>
      </c>
      <c r="I131" s="94">
        <f t="shared" si="32"/>
        <v>0</v>
      </c>
      <c r="J131" s="95">
        <f t="shared" si="32"/>
        <v>2940</v>
      </c>
      <c r="K131" s="94">
        <f t="shared" ref="K131" si="33">SUM(K126:K130)</f>
        <v>0</v>
      </c>
      <c r="L131" s="95">
        <f t="shared" ref="L131" si="34">SUM(L126:L130)</f>
        <v>2940</v>
      </c>
      <c r="P131" s="3"/>
      <c r="Q131" s="4"/>
      <c r="U131" s="3"/>
    </row>
    <row r="132" spans="1:21" ht="40.5" customHeight="1">
      <c r="A132" s="40" t="s">
        <v>10</v>
      </c>
      <c r="B132" s="120">
        <v>60</v>
      </c>
      <c r="C132" s="41" t="s">
        <v>181</v>
      </c>
      <c r="D132" s="74">
        <f t="shared" ref="D132:L132" si="35">D131</f>
        <v>0</v>
      </c>
      <c r="E132" s="74">
        <f t="shared" si="35"/>
        <v>0</v>
      </c>
      <c r="F132" s="109">
        <f t="shared" si="35"/>
        <v>2391</v>
      </c>
      <c r="G132" s="74">
        <f t="shared" si="35"/>
        <v>0</v>
      </c>
      <c r="H132" s="109">
        <f t="shared" si="35"/>
        <v>2511</v>
      </c>
      <c r="I132" s="74">
        <f t="shared" si="35"/>
        <v>0</v>
      </c>
      <c r="J132" s="109">
        <f t="shared" si="35"/>
        <v>2940</v>
      </c>
      <c r="K132" s="74">
        <f t="shared" ref="K132" si="36">K131</f>
        <v>0</v>
      </c>
      <c r="L132" s="109">
        <f t="shared" si="35"/>
        <v>2940</v>
      </c>
      <c r="P132" s="3"/>
      <c r="Q132" s="4"/>
      <c r="U132" s="3"/>
    </row>
    <row r="133" spans="1:21" ht="10.5" customHeight="1">
      <c r="A133" s="19"/>
      <c r="B133" s="35"/>
      <c r="C133" s="17"/>
      <c r="D133" s="44"/>
      <c r="E133" s="44"/>
      <c r="F133" s="44"/>
      <c r="G133" s="44"/>
      <c r="H133" s="44"/>
      <c r="I133" s="44"/>
      <c r="J133" s="44"/>
      <c r="K133" s="44"/>
      <c r="L133" s="44"/>
      <c r="P133" s="3"/>
      <c r="Q133" s="4"/>
      <c r="U133" s="3"/>
    </row>
    <row r="134" spans="1:21" ht="25.5">
      <c r="A134" s="19"/>
      <c r="B134" s="26">
        <v>64</v>
      </c>
      <c r="C134" s="15" t="s">
        <v>115</v>
      </c>
      <c r="D134" s="59"/>
      <c r="E134" s="59"/>
      <c r="F134" s="59"/>
      <c r="G134" s="59"/>
      <c r="H134" s="59"/>
      <c r="I134" s="59"/>
      <c r="J134" s="59"/>
      <c r="K134" s="59"/>
      <c r="L134" s="59"/>
      <c r="P134" s="3"/>
      <c r="Q134" s="4"/>
      <c r="U134" s="3"/>
    </row>
    <row r="135" spans="1:21">
      <c r="A135" s="19"/>
      <c r="B135" s="16" t="s">
        <v>66</v>
      </c>
      <c r="C135" s="15" t="s">
        <v>36</v>
      </c>
      <c r="D135" s="108">
        <v>1510</v>
      </c>
      <c r="E135" s="71">
        <v>0</v>
      </c>
      <c r="F135" s="71">
        <v>0</v>
      </c>
      <c r="G135" s="71">
        <v>0</v>
      </c>
      <c r="H135" s="71">
        <v>0</v>
      </c>
      <c r="I135" s="71">
        <v>0</v>
      </c>
      <c r="J135" s="71">
        <v>0</v>
      </c>
      <c r="K135" s="71">
        <v>0</v>
      </c>
      <c r="L135" s="71">
        <f>SUM(J135:K135)</f>
        <v>0</v>
      </c>
      <c r="M135" s="126" t="s">
        <v>135</v>
      </c>
      <c r="N135" s="126" t="s">
        <v>136</v>
      </c>
      <c r="O135" s="126" t="s">
        <v>137</v>
      </c>
      <c r="P135" s="127">
        <v>100</v>
      </c>
      <c r="Q135" s="128">
        <v>1930000021</v>
      </c>
      <c r="U135" s="3"/>
    </row>
    <row r="136" spans="1:21">
      <c r="A136" s="19"/>
      <c r="B136" s="16" t="s">
        <v>67</v>
      </c>
      <c r="C136" s="15" t="s">
        <v>40</v>
      </c>
      <c r="D136" s="108">
        <v>25</v>
      </c>
      <c r="E136" s="71">
        <v>0</v>
      </c>
      <c r="F136" s="71">
        <v>0</v>
      </c>
      <c r="G136" s="71">
        <v>0</v>
      </c>
      <c r="H136" s="71">
        <v>0</v>
      </c>
      <c r="I136" s="71">
        <v>0</v>
      </c>
      <c r="J136" s="71">
        <v>0</v>
      </c>
      <c r="K136" s="71">
        <v>0</v>
      </c>
      <c r="L136" s="71">
        <f>SUM(J136:K136)</f>
        <v>0</v>
      </c>
      <c r="M136" s="126" t="s">
        <v>135</v>
      </c>
      <c r="N136" s="126" t="s">
        <v>136</v>
      </c>
      <c r="O136" s="126" t="s">
        <v>137</v>
      </c>
      <c r="P136" s="127">
        <v>100</v>
      </c>
      <c r="Q136" s="128">
        <v>1930000021</v>
      </c>
      <c r="U136" s="3"/>
    </row>
    <row r="137" spans="1:21">
      <c r="A137" s="19"/>
      <c r="B137" s="16" t="s">
        <v>68</v>
      </c>
      <c r="C137" s="15" t="s">
        <v>42</v>
      </c>
      <c r="D137" s="108">
        <v>25</v>
      </c>
      <c r="E137" s="71">
        <v>0</v>
      </c>
      <c r="F137" s="71">
        <v>0</v>
      </c>
      <c r="G137" s="71">
        <v>0</v>
      </c>
      <c r="H137" s="71">
        <v>0</v>
      </c>
      <c r="I137" s="71">
        <v>0</v>
      </c>
      <c r="J137" s="71">
        <v>0</v>
      </c>
      <c r="K137" s="71">
        <v>0</v>
      </c>
      <c r="L137" s="71">
        <f>SUM(J137:K137)</f>
        <v>0</v>
      </c>
      <c r="M137" s="126" t="s">
        <v>135</v>
      </c>
      <c r="N137" s="126" t="s">
        <v>136</v>
      </c>
      <c r="O137" s="126" t="s">
        <v>137</v>
      </c>
      <c r="P137" s="127">
        <v>100</v>
      </c>
      <c r="Q137" s="128">
        <v>1930000021</v>
      </c>
      <c r="U137" s="3"/>
    </row>
    <row r="138" spans="1:21">
      <c r="A138" s="19"/>
      <c r="B138" s="16" t="s">
        <v>94</v>
      </c>
      <c r="C138" s="15" t="s">
        <v>65</v>
      </c>
      <c r="D138" s="74">
        <v>0</v>
      </c>
      <c r="E138" s="74">
        <v>0</v>
      </c>
      <c r="F138" s="74">
        <v>0</v>
      </c>
      <c r="G138" s="74">
        <v>0</v>
      </c>
      <c r="H138" s="74">
        <v>0</v>
      </c>
      <c r="I138" s="74">
        <v>0</v>
      </c>
      <c r="J138" s="74">
        <v>0</v>
      </c>
      <c r="K138" s="74">
        <v>0</v>
      </c>
      <c r="L138" s="74">
        <f>SUM(J138:K138)</f>
        <v>0</v>
      </c>
      <c r="M138" s="126" t="s">
        <v>135</v>
      </c>
      <c r="N138" s="126" t="s">
        <v>136</v>
      </c>
      <c r="O138" s="126" t="s">
        <v>137</v>
      </c>
      <c r="P138" s="127">
        <v>100</v>
      </c>
      <c r="Q138" s="128">
        <v>1930000021</v>
      </c>
      <c r="U138" s="3"/>
    </row>
    <row r="139" spans="1:21" ht="25.5">
      <c r="A139" s="19" t="s">
        <v>10</v>
      </c>
      <c r="B139" s="26">
        <v>64</v>
      </c>
      <c r="C139" s="15" t="s">
        <v>115</v>
      </c>
      <c r="D139" s="95">
        <f t="shared" ref="D139:L139" si="37">SUM(D134:D138)</f>
        <v>1560</v>
      </c>
      <c r="E139" s="94">
        <f t="shared" si="37"/>
        <v>0</v>
      </c>
      <c r="F139" s="94">
        <f t="shared" si="37"/>
        <v>0</v>
      </c>
      <c r="G139" s="94">
        <f t="shared" si="37"/>
        <v>0</v>
      </c>
      <c r="H139" s="94">
        <f t="shared" si="37"/>
        <v>0</v>
      </c>
      <c r="I139" s="94">
        <f t="shared" si="37"/>
        <v>0</v>
      </c>
      <c r="J139" s="94">
        <f t="shared" si="37"/>
        <v>0</v>
      </c>
      <c r="K139" s="94">
        <f t="shared" ref="K139" si="38">SUM(K134:K138)</f>
        <v>0</v>
      </c>
      <c r="L139" s="94">
        <f t="shared" si="37"/>
        <v>0</v>
      </c>
      <c r="P139" s="3"/>
      <c r="Q139" s="4"/>
      <c r="U139" s="3"/>
    </row>
    <row r="140" spans="1:21">
      <c r="A140" s="19" t="s">
        <v>10</v>
      </c>
      <c r="B140" s="35">
        <v>80.8</v>
      </c>
      <c r="C140" s="17" t="s">
        <v>64</v>
      </c>
      <c r="D140" s="109">
        <f t="shared" ref="D140:L140" si="39">D139+D132</f>
        <v>1560</v>
      </c>
      <c r="E140" s="74">
        <f t="shared" si="39"/>
        <v>0</v>
      </c>
      <c r="F140" s="109">
        <f t="shared" si="39"/>
        <v>2391</v>
      </c>
      <c r="G140" s="74">
        <f t="shared" si="39"/>
        <v>0</v>
      </c>
      <c r="H140" s="109">
        <f t="shared" si="39"/>
        <v>2511</v>
      </c>
      <c r="I140" s="74">
        <f t="shared" si="39"/>
        <v>0</v>
      </c>
      <c r="J140" s="109">
        <f t="shared" si="39"/>
        <v>2940</v>
      </c>
      <c r="K140" s="74">
        <f t="shared" ref="K140" si="40">K139+K132</f>
        <v>0</v>
      </c>
      <c r="L140" s="109">
        <f t="shared" si="39"/>
        <v>2940</v>
      </c>
      <c r="P140" s="3"/>
      <c r="Q140" s="4"/>
      <c r="U140" s="3"/>
    </row>
    <row r="141" spans="1:21">
      <c r="A141" s="19" t="s">
        <v>10</v>
      </c>
      <c r="B141" s="16">
        <v>80</v>
      </c>
      <c r="C141" s="15" t="s">
        <v>33</v>
      </c>
      <c r="D141" s="96">
        <f t="shared" ref="D141:L141" si="41">D140+D121+D117</f>
        <v>91562</v>
      </c>
      <c r="E141" s="96">
        <f t="shared" si="41"/>
        <v>16021</v>
      </c>
      <c r="F141" s="96">
        <f t="shared" si="41"/>
        <v>96291</v>
      </c>
      <c r="G141" s="96">
        <f t="shared" si="41"/>
        <v>19470</v>
      </c>
      <c r="H141" s="96">
        <f t="shared" si="41"/>
        <v>96411</v>
      </c>
      <c r="I141" s="96">
        <f t="shared" si="41"/>
        <v>19470</v>
      </c>
      <c r="J141" s="64">
        <f t="shared" si="41"/>
        <v>113765</v>
      </c>
      <c r="K141" s="96">
        <f t="shared" ref="K141" si="42">K140+K121+K117</f>
        <v>22189</v>
      </c>
      <c r="L141" s="96">
        <f t="shared" si="41"/>
        <v>135954</v>
      </c>
      <c r="P141" s="3"/>
      <c r="Q141" s="4"/>
      <c r="U141" s="3"/>
    </row>
    <row r="142" spans="1:21">
      <c r="A142" s="19" t="s">
        <v>10</v>
      </c>
      <c r="B142" s="25">
        <v>2702</v>
      </c>
      <c r="C142" s="17" t="s">
        <v>1</v>
      </c>
      <c r="D142" s="93">
        <f t="shared" ref="D142:J142" si="43">D141+D75</f>
        <v>362815</v>
      </c>
      <c r="E142" s="93">
        <f t="shared" si="43"/>
        <v>21880</v>
      </c>
      <c r="F142" s="95">
        <f t="shared" si="43"/>
        <v>1431291</v>
      </c>
      <c r="G142" s="93">
        <f t="shared" si="43"/>
        <v>35340</v>
      </c>
      <c r="H142" s="93">
        <f t="shared" si="43"/>
        <v>1431411</v>
      </c>
      <c r="I142" s="93">
        <f t="shared" si="43"/>
        <v>35340</v>
      </c>
      <c r="J142" s="95">
        <f t="shared" si="43"/>
        <v>910825</v>
      </c>
      <c r="K142" s="93">
        <f t="shared" ref="K142:L142" si="44">K141+K75</f>
        <v>28559</v>
      </c>
      <c r="L142" s="93">
        <f t="shared" si="44"/>
        <v>939384</v>
      </c>
      <c r="P142" s="3"/>
      <c r="Q142" s="4"/>
      <c r="U142" s="3"/>
    </row>
    <row r="143" spans="1:21" ht="6" customHeight="1">
      <c r="A143" s="19"/>
      <c r="B143" s="25"/>
      <c r="C143" s="17"/>
      <c r="D143" s="43"/>
      <c r="E143" s="43"/>
      <c r="F143" s="43"/>
      <c r="G143" s="43"/>
      <c r="H143" s="43"/>
      <c r="I143" s="43"/>
      <c r="J143" s="43"/>
      <c r="K143" s="43"/>
      <c r="L143" s="43"/>
      <c r="P143" s="3"/>
      <c r="Q143" s="4"/>
      <c r="U143" s="3"/>
    </row>
    <row r="144" spans="1:21">
      <c r="A144" s="19" t="s">
        <v>12</v>
      </c>
      <c r="B144" s="25">
        <v>2705</v>
      </c>
      <c r="C144" s="17" t="s">
        <v>2</v>
      </c>
      <c r="D144" s="44"/>
      <c r="E144" s="44"/>
      <c r="F144" s="44"/>
      <c r="G144" s="44"/>
      <c r="H144" s="44"/>
      <c r="I144" s="44"/>
      <c r="J144" s="44"/>
      <c r="K144" s="44"/>
      <c r="L144" s="44"/>
      <c r="P144" s="3"/>
      <c r="Q144" s="4"/>
      <c r="U144" s="3"/>
    </row>
    <row r="145" spans="1:27" ht="25.5">
      <c r="A145" s="19"/>
      <c r="B145" s="21" t="s">
        <v>161</v>
      </c>
      <c r="C145" s="17" t="s">
        <v>153</v>
      </c>
      <c r="D145" s="60"/>
      <c r="E145" s="60"/>
      <c r="F145" s="60"/>
      <c r="G145" s="60"/>
      <c r="H145" s="60"/>
      <c r="I145" s="60"/>
      <c r="J145" s="60"/>
      <c r="K145" s="60"/>
      <c r="L145" s="60"/>
      <c r="P145" s="3"/>
      <c r="Q145" s="4"/>
      <c r="U145" s="3"/>
    </row>
    <row r="146" spans="1:27" ht="13.35" customHeight="1">
      <c r="A146" s="19"/>
      <c r="B146" s="84">
        <v>0.45</v>
      </c>
      <c r="C146" s="15" t="s">
        <v>16</v>
      </c>
      <c r="D146" s="60"/>
      <c r="E146" s="60"/>
      <c r="F146" s="60"/>
      <c r="G146" s="60"/>
      <c r="H146" s="60"/>
      <c r="I146" s="60"/>
      <c r="J146" s="60"/>
      <c r="K146" s="60"/>
      <c r="L146" s="60"/>
      <c r="P146" s="3"/>
      <c r="Q146" s="4"/>
      <c r="U146" s="3"/>
    </row>
    <row r="147" spans="1:27" ht="25.5">
      <c r="A147" s="19"/>
      <c r="B147" s="16" t="s">
        <v>154</v>
      </c>
      <c r="C147" s="15" t="s">
        <v>155</v>
      </c>
      <c r="D147" s="75">
        <v>0</v>
      </c>
      <c r="E147" s="75">
        <v>0</v>
      </c>
      <c r="F147" s="75">
        <v>0</v>
      </c>
      <c r="G147" s="75">
        <v>0</v>
      </c>
      <c r="H147" s="75">
        <v>0</v>
      </c>
      <c r="I147" s="75">
        <v>0</v>
      </c>
      <c r="J147" s="75">
        <v>0</v>
      </c>
      <c r="K147" s="75">
        <v>0</v>
      </c>
      <c r="L147" s="75">
        <f>SUM(J147:K147)</f>
        <v>0</v>
      </c>
      <c r="M147" s="126" t="s">
        <v>127</v>
      </c>
      <c r="N147" s="126" t="s">
        <v>128</v>
      </c>
      <c r="O147" s="130" t="s">
        <v>155</v>
      </c>
      <c r="P147" s="127">
        <v>100</v>
      </c>
      <c r="Q147" s="128">
        <v>1912034024</v>
      </c>
      <c r="U147" s="3"/>
    </row>
    <row r="148" spans="1:27" ht="14.1" customHeight="1">
      <c r="A148" s="19" t="s">
        <v>10</v>
      </c>
      <c r="B148" s="21" t="s">
        <v>161</v>
      </c>
      <c r="C148" s="17" t="s">
        <v>153</v>
      </c>
      <c r="D148" s="90">
        <f t="shared" ref="D148:L148" si="45">SUM(D147:D147)</f>
        <v>0</v>
      </c>
      <c r="E148" s="90">
        <f t="shared" si="45"/>
        <v>0</v>
      </c>
      <c r="F148" s="90">
        <f t="shared" si="45"/>
        <v>0</v>
      </c>
      <c r="G148" s="90">
        <f t="shared" si="45"/>
        <v>0</v>
      </c>
      <c r="H148" s="90">
        <f t="shared" si="45"/>
        <v>0</v>
      </c>
      <c r="I148" s="90">
        <f t="shared" si="45"/>
        <v>0</v>
      </c>
      <c r="J148" s="90">
        <f t="shared" si="45"/>
        <v>0</v>
      </c>
      <c r="K148" s="90">
        <f t="shared" ref="K148" si="46">SUM(K147:K147)</f>
        <v>0</v>
      </c>
      <c r="L148" s="90">
        <f t="shared" si="45"/>
        <v>0</v>
      </c>
      <c r="P148" s="3"/>
      <c r="Q148" s="4"/>
      <c r="U148" s="3"/>
    </row>
    <row r="149" spans="1:27" ht="14.1" customHeight="1">
      <c r="A149" s="32" t="s">
        <v>10</v>
      </c>
      <c r="B149" s="25">
        <v>2705</v>
      </c>
      <c r="C149" s="17" t="s">
        <v>2</v>
      </c>
      <c r="D149" s="74">
        <f t="shared" ref="D149:L149" si="47">D148</f>
        <v>0</v>
      </c>
      <c r="E149" s="74">
        <f t="shared" si="47"/>
        <v>0</v>
      </c>
      <c r="F149" s="74">
        <f t="shared" si="47"/>
        <v>0</v>
      </c>
      <c r="G149" s="74">
        <f t="shared" si="47"/>
        <v>0</v>
      </c>
      <c r="H149" s="74">
        <f t="shared" si="47"/>
        <v>0</v>
      </c>
      <c r="I149" s="74">
        <f t="shared" si="47"/>
        <v>0</v>
      </c>
      <c r="J149" s="74">
        <f t="shared" si="47"/>
        <v>0</v>
      </c>
      <c r="K149" s="74">
        <f t="shared" ref="K149" si="48">K148</f>
        <v>0</v>
      </c>
      <c r="L149" s="74">
        <f t="shared" si="47"/>
        <v>0</v>
      </c>
      <c r="P149" s="3"/>
      <c r="Q149" s="4"/>
      <c r="U149" s="3"/>
    </row>
    <row r="150" spans="1:27" ht="6.75" customHeight="1">
      <c r="A150" s="32"/>
      <c r="B150" s="25"/>
      <c r="C150" s="17"/>
      <c r="D150" s="43"/>
      <c r="E150" s="43"/>
      <c r="F150" s="43"/>
      <c r="G150" s="43"/>
      <c r="H150" s="43"/>
      <c r="I150" s="43"/>
      <c r="J150" s="43"/>
      <c r="K150" s="43"/>
      <c r="L150" s="43"/>
      <c r="P150" s="3"/>
      <c r="Q150" s="4"/>
      <c r="U150" s="3"/>
    </row>
    <row r="151" spans="1:27" ht="14.1" customHeight="1">
      <c r="A151" s="19" t="s">
        <v>12</v>
      </c>
      <c r="B151" s="25">
        <v>2711</v>
      </c>
      <c r="C151" s="17" t="s">
        <v>69</v>
      </c>
      <c r="D151" s="44"/>
      <c r="E151" s="44"/>
      <c r="F151" s="44"/>
      <c r="G151" s="44"/>
      <c r="H151" s="44"/>
      <c r="I151" s="44"/>
      <c r="J151" s="44"/>
      <c r="K151" s="44"/>
      <c r="L151" s="44"/>
      <c r="P151" s="3"/>
      <c r="Q151" s="4"/>
      <c r="U151" s="3"/>
    </row>
    <row r="152" spans="1:27" ht="14.1" customHeight="1">
      <c r="A152" s="19"/>
      <c r="B152" s="24">
        <v>1</v>
      </c>
      <c r="C152" s="15" t="s">
        <v>70</v>
      </c>
      <c r="D152" s="44"/>
      <c r="E152" s="44"/>
      <c r="F152" s="44"/>
      <c r="G152" s="44"/>
      <c r="H152" s="44"/>
      <c r="I152" s="44"/>
      <c r="J152" s="44"/>
      <c r="K152" s="44"/>
      <c r="L152" s="44"/>
      <c r="P152" s="3"/>
      <c r="Q152" s="4"/>
      <c r="U152" s="3"/>
    </row>
    <row r="153" spans="1:27" ht="14.1" customHeight="1">
      <c r="A153" s="19"/>
      <c r="B153" s="35">
        <v>1.103</v>
      </c>
      <c r="C153" s="17" t="s">
        <v>71</v>
      </c>
      <c r="D153" s="60"/>
      <c r="E153" s="60"/>
      <c r="F153" s="60"/>
      <c r="G153" s="60"/>
      <c r="H153" s="60"/>
      <c r="I153" s="60"/>
      <c r="J153" s="60"/>
      <c r="K153" s="60"/>
      <c r="L153" s="60"/>
      <c r="P153" s="3"/>
      <c r="Q153" s="4"/>
      <c r="U153" s="3"/>
    </row>
    <row r="154" spans="1:27" ht="14.1" customHeight="1">
      <c r="A154" s="19"/>
      <c r="B154" s="24">
        <v>60</v>
      </c>
      <c r="C154" s="15" t="s">
        <v>15</v>
      </c>
      <c r="D154" s="60"/>
      <c r="E154" s="60"/>
      <c r="F154" s="60"/>
      <c r="G154" s="60"/>
      <c r="H154" s="60"/>
      <c r="I154" s="60"/>
      <c r="J154" s="60"/>
      <c r="K154" s="60"/>
      <c r="L154" s="60"/>
      <c r="P154" s="3"/>
      <c r="Q154" s="4"/>
      <c r="U154" s="3"/>
    </row>
    <row r="155" spans="1:27" ht="14.1" customHeight="1">
      <c r="A155" s="19"/>
      <c r="B155" s="24">
        <v>44</v>
      </c>
      <c r="C155" s="15" t="s">
        <v>102</v>
      </c>
      <c r="D155" s="60"/>
      <c r="E155" s="60"/>
      <c r="F155" s="60"/>
      <c r="G155" s="60"/>
      <c r="H155" s="60"/>
      <c r="I155" s="60"/>
      <c r="J155" s="60"/>
      <c r="K155" s="60"/>
      <c r="L155" s="60"/>
      <c r="P155" s="3"/>
      <c r="Q155" s="4"/>
      <c r="U155" s="3"/>
    </row>
    <row r="156" spans="1:27" ht="14.1" customHeight="1">
      <c r="A156" s="19"/>
      <c r="B156" s="24" t="s">
        <v>113</v>
      </c>
      <c r="C156" s="15" t="s">
        <v>72</v>
      </c>
      <c r="D156" s="65">
        <v>19995</v>
      </c>
      <c r="E156" s="73">
        <v>0</v>
      </c>
      <c r="F156" s="65">
        <v>20000</v>
      </c>
      <c r="G156" s="73">
        <v>0</v>
      </c>
      <c r="H156" s="65">
        <v>20000</v>
      </c>
      <c r="I156" s="73">
        <v>0</v>
      </c>
      <c r="J156" s="65">
        <v>100000</v>
      </c>
      <c r="K156" s="73">
        <v>0</v>
      </c>
      <c r="L156" s="65">
        <f>SUM(J156:K156)</f>
        <v>100000</v>
      </c>
      <c r="M156" s="20" t="s">
        <v>131</v>
      </c>
      <c r="N156" s="20" t="s">
        <v>132</v>
      </c>
      <c r="O156" s="20" t="s">
        <v>162</v>
      </c>
      <c r="P156" s="3">
        <v>100</v>
      </c>
      <c r="Q156" s="106" t="s">
        <v>175</v>
      </c>
      <c r="U156" s="3"/>
      <c r="W156" s="143"/>
      <c r="X156" s="143"/>
      <c r="Y156" s="143"/>
      <c r="Z156" s="143"/>
      <c r="AA156" s="143"/>
    </row>
    <row r="157" spans="1:27" ht="14.1" customHeight="1">
      <c r="A157" s="19" t="s">
        <v>10</v>
      </c>
      <c r="B157" s="24">
        <v>44</v>
      </c>
      <c r="C157" s="15" t="s">
        <v>102</v>
      </c>
      <c r="D157" s="91">
        <f t="shared" ref="D157:L157" si="49">SUM(D156:D156)</f>
        <v>19995</v>
      </c>
      <c r="E157" s="90">
        <f t="shared" si="49"/>
        <v>0</v>
      </c>
      <c r="F157" s="91">
        <f t="shared" si="49"/>
        <v>20000</v>
      </c>
      <c r="G157" s="90">
        <f t="shared" si="49"/>
        <v>0</v>
      </c>
      <c r="H157" s="91">
        <f t="shared" si="49"/>
        <v>20000</v>
      </c>
      <c r="I157" s="90">
        <f t="shared" si="49"/>
        <v>0</v>
      </c>
      <c r="J157" s="91">
        <f t="shared" si="49"/>
        <v>100000</v>
      </c>
      <c r="K157" s="90">
        <f t="shared" ref="K157" si="50">SUM(K156:K156)</f>
        <v>0</v>
      </c>
      <c r="L157" s="91">
        <f t="shared" si="49"/>
        <v>100000</v>
      </c>
      <c r="P157" s="3"/>
      <c r="Q157" s="4"/>
      <c r="U157" s="3"/>
    </row>
    <row r="158" spans="1:27" ht="14.1" customHeight="1">
      <c r="A158" s="32" t="s">
        <v>10</v>
      </c>
      <c r="B158" s="24">
        <v>60</v>
      </c>
      <c r="C158" s="15" t="s">
        <v>15</v>
      </c>
      <c r="D158" s="91">
        <f t="shared" ref="D158:I158" si="51">D157</f>
        <v>19995</v>
      </c>
      <c r="E158" s="90">
        <f t="shared" si="51"/>
        <v>0</v>
      </c>
      <c r="F158" s="91">
        <f t="shared" si="51"/>
        <v>20000</v>
      </c>
      <c r="G158" s="90">
        <f t="shared" si="51"/>
        <v>0</v>
      </c>
      <c r="H158" s="91">
        <f t="shared" si="51"/>
        <v>20000</v>
      </c>
      <c r="I158" s="90">
        <f t="shared" si="51"/>
        <v>0</v>
      </c>
      <c r="J158" s="91">
        <f>J157</f>
        <v>100000</v>
      </c>
      <c r="K158" s="90">
        <f t="shared" ref="K158" si="52">K157</f>
        <v>0</v>
      </c>
      <c r="L158" s="91">
        <f>L157</f>
        <v>100000</v>
      </c>
      <c r="P158" s="3"/>
      <c r="Q158" s="4"/>
      <c r="U158" s="3"/>
    </row>
    <row r="159" spans="1:27" ht="14.1" customHeight="1">
      <c r="A159" s="19"/>
      <c r="B159" s="35"/>
      <c r="C159" s="17"/>
      <c r="D159" s="44"/>
      <c r="E159" s="44"/>
      <c r="F159" s="44"/>
      <c r="G159" s="44"/>
      <c r="H159" s="44"/>
      <c r="I159" s="44"/>
      <c r="J159" s="44"/>
      <c r="K159" s="44"/>
      <c r="L159" s="44"/>
      <c r="P159" s="3"/>
      <c r="Q159" s="4"/>
      <c r="U159" s="3"/>
    </row>
    <row r="160" spans="1:27" ht="14.1" customHeight="1">
      <c r="A160" s="19"/>
      <c r="B160" s="24">
        <v>61</v>
      </c>
      <c r="C160" s="15" t="s">
        <v>27</v>
      </c>
      <c r="D160" s="60"/>
      <c r="E160" s="60"/>
      <c r="F160" s="60"/>
      <c r="G160" s="60"/>
      <c r="H160" s="60"/>
      <c r="I160" s="60"/>
      <c r="J160" s="60"/>
      <c r="K160" s="60"/>
      <c r="L160" s="60"/>
      <c r="P160" s="3"/>
      <c r="Q160" s="4"/>
      <c r="U160" s="3"/>
    </row>
    <row r="161" spans="1:27" ht="14.1" customHeight="1">
      <c r="A161" s="19"/>
      <c r="B161" s="24">
        <v>44</v>
      </c>
      <c r="C161" s="15" t="s">
        <v>102</v>
      </c>
      <c r="D161" s="60"/>
      <c r="E161" s="60"/>
      <c r="F161" s="60"/>
      <c r="G161" s="60"/>
      <c r="H161" s="60"/>
      <c r="I161" s="60"/>
      <c r="J161" s="60"/>
      <c r="K161" s="60"/>
      <c r="L161" s="60"/>
      <c r="P161" s="3"/>
      <c r="Q161" s="4"/>
      <c r="U161" s="3"/>
    </row>
    <row r="162" spans="1:27" ht="14.1" customHeight="1">
      <c r="A162" s="40"/>
      <c r="B162" s="119" t="s">
        <v>106</v>
      </c>
      <c r="C162" s="41" t="s">
        <v>29</v>
      </c>
      <c r="D162" s="75">
        <v>0</v>
      </c>
      <c r="E162" s="89">
        <v>999</v>
      </c>
      <c r="F162" s="75">
        <v>0</v>
      </c>
      <c r="G162" s="89">
        <v>1000</v>
      </c>
      <c r="H162" s="75">
        <v>0</v>
      </c>
      <c r="I162" s="89">
        <v>1000</v>
      </c>
      <c r="J162" s="75">
        <v>0</v>
      </c>
      <c r="K162" s="89">
        <v>1000</v>
      </c>
      <c r="L162" s="89">
        <f>SUM(J162:K162)</f>
        <v>1000</v>
      </c>
      <c r="M162" s="20" t="s">
        <v>131</v>
      </c>
      <c r="N162" s="20" t="s">
        <v>129</v>
      </c>
      <c r="O162" s="20" t="s">
        <v>130</v>
      </c>
      <c r="P162" s="3">
        <v>100</v>
      </c>
      <c r="Q162" s="4">
        <v>1911001003</v>
      </c>
      <c r="U162" s="3"/>
      <c r="W162" s="143"/>
      <c r="X162" s="143"/>
      <c r="Y162" s="143"/>
      <c r="Z162" s="143"/>
      <c r="AA162" s="143"/>
    </row>
    <row r="163" spans="1:27" ht="14.1" customHeight="1">
      <c r="A163" s="32" t="s">
        <v>10</v>
      </c>
      <c r="B163" s="24">
        <v>61</v>
      </c>
      <c r="C163" s="15" t="s">
        <v>27</v>
      </c>
      <c r="D163" s="74">
        <f t="shared" ref="D163:L163" si="53">D162</f>
        <v>0</v>
      </c>
      <c r="E163" s="109">
        <f t="shared" si="53"/>
        <v>999</v>
      </c>
      <c r="F163" s="74">
        <f t="shared" si="53"/>
        <v>0</v>
      </c>
      <c r="G163" s="109">
        <f t="shared" si="53"/>
        <v>1000</v>
      </c>
      <c r="H163" s="74">
        <f t="shared" si="53"/>
        <v>0</v>
      </c>
      <c r="I163" s="109">
        <f t="shared" si="53"/>
        <v>1000</v>
      </c>
      <c r="J163" s="74">
        <f t="shared" si="53"/>
        <v>0</v>
      </c>
      <c r="K163" s="109">
        <f t="shared" ref="K163" si="54">K162</f>
        <v>1000</v>
      </c>
      <c r="L163" s="109">
        <f t="shared" si="53"/>
        <v>1000</v>
      </c>
      <c r="P163" s="3"/>
      <c r="Q163" s="4"/>
      <c r="U163" s="3"/>
    </row>
    <row r="164" spans="1:27" ht="14.1" customHeight="1">
      <c r="A164" s="32" t="s">
        <v>10</v>
      </c>
      <c r="B164" s="35">
        <v>1.103</v>
      </c>
      <c r="C164" s="17" t="s">
        <v>71</v>
      </c>
      <c r="D164" s="93">
        <f t="shared" ref="D164:L164" si="55">D163+D158</f>
        <v>19995</v>
      </c>
      <c r="E164" s="95">
        <f t="shared" si="55"/>
        <v>999</v>
      </c>
      <c r="F164" s="93">
        <f t="shared" si="55"/>
        <v>20000</v>
      </c>
      <c r="G164" s="95">
        <f t="shared" si="55"/>
        <v>1000</v>
      </c>
      <c r="H164" s="93">
        <f t="shared" si="55"/>
        <v>20000</v>
      </c>
      <c r="I164" s="95">
        <f t="shared" si="55"/>
        <v>1000</v>
      </c>
      <c r="J164" s="95">
        <f t="shared" si="55"/>
        <v>100000</v>
      </c>
      <c r="K164" s="95">
        <f t="shared" ref="K164" si="56">K163+K158</f>
        <v>1000</v>
      </c>
      <c r="L164" s="95">
        <f t="shared" si="55"/>
        <v>101000</v>
      </c>
      <c r="P164" s="3"/>
      <c r="Q164" s="4"/>
      <c r="U164" s="3"/>
    </row>
    <row r="165" spans="1:27" ht="14.1" customHeight="1">
      <c r="A165" s="32" t="s">
        <v>10</v>
      </c>
      <c r="B165" s="24">
        <v>1</v>
      </c>
      <c r="C165" s="15" t="s">
        <v>70</v>
      </c>
      <c r="D165" s="93">
        <f t="shared" ref="D165:L166" si="57">D164</f>
        <v>19995</v>
      </c>
      <c r="E165" s="95">
        <f t="shared" si="57"/>
        <v>999</v>
      </c>
      <c r="F165" s="93">
        <f t="shared" si="57"/>
        <v>20000</v>
      </c>
      <c r="G165" s="95">
        <f t="shared" si="57"/>
        <v>1000</v>
      </c>
      <c r="H165" s="93">
        <f t="shared" si="57"/>
        <v>20000</v>
      </c>
      <c r="I165" s="95">
        <f t="shared" si="57"/>
        <v>1000</v>
      </c>
      <c r="J165" s="95">
        <f t="shared" si="57"/>
        <v>100000</v>
      </c>
      <c r="K165" s="95">
        <f t="shared" ref="K165" si="58">K164</f>
        <v>1000</v>
      </c>
      <c r="L165" s="93">
        <f t="shared" si="57"/>
        <v>101000</v>
      </c>
      <c r="P165" s="3"/>
      <c r="Q165" s="4"/>
      <c r="U165" s="3"/>
    </row>
    <row r="166" spans="1:27" ht="14.1" customHeight="1">
      <c r="A166" s="83" t="s">
        <v>10</v>
      </c>
      <c r="B166" s="86">
        <v>2711</v>
      </c>
      <c r="C166" s="85" t="s">
        <v>69</v>
      </c>
      <c r="D166" s="93">
        <f t="shared" si="57"/>
        <v>19995</v>
      </c>
      <c r="E166" s="95">
        <f t="shared" si="57"/>
        <v>999</v>
      </c>
      <c r="F166" s="95">
        <f t="shared" si="57"/>
        <v>20000</v>
      </c>
      <c r="G166" s="95">
        <f t="shared" si="57"/>
        <v>1000</v>
      </c>
      <c r="H166" s="93">
        <f t="shared" si="57"/>
        <v>20000</v>
      </c>
      <c r="I166" s="95">
        <f t="shared" si="57"/>
        <v>1000</v>
      </c>
      <c r="J166" s="95">
        <f t="shared" si="57"/>
        <v>100000</v>
      </c>
      <c r="K166" s="95">
        <f t="shared" ref="K166" si="59">K165</f>
        <v>1000</v>
      </c>
      <c r="L166" s="95">
        <f t="shared" si="57"/>
        <v>101000</v>
      </c>
      <c r="P166" s="3"/>
      <c r="Q166" s="4"/>
      <c r="U166" s="3"/>
    </row>
    <row r="167" spans="1:27" ht="14.1" customHeight="1">
      <c r="A167" s="39" t="s">
        <v>10</v>
      </c>
      <c r="B167" s="37"/>
      <c r="C167" s="38" t="s">
        <v>11</v>
      </c>
      <c r="D167" s="93">
        <f t="shared" ref="D167:L167" si="60">D166+D149+D142</f>
        <v>382810</v>
      </c>
      <c r="E167" s="93">
        <f t="shared" si="60"/>
        <v>22879</v>
      </c>
      <c r="F167" s="95">
        <f t="shared" si="60"/>
        <v>1451291</v>
      </c>
      <c r="G167" s="93">
        <f t="shared" si="60"/>
        <v>36340</v>
      </c>
      <c r="H167" s="93">
        <f t="shared" si="60"/>
        <v>1451411</v>
      </c>
      <c r="I167" s="93">
        <f t="shared" si="60"/>
        <v>36340</v>
      </c>
      <c r="J167" s="95">
        <f t="shared" si="60"/>
        <v>1010825</v>
      </c>
      <c r="K167" s="93">
        <f t="shared" ref="K167" si="61">K166+K149+K142</f>
        <v>29559</v>
      </c>
      <c r="L167" s="95">
        <f t="shared" si="60"/>
        <v>1040384</v>
      </c>
      <c r="P167" s="3"/>
      <c r="Q167" s="4"/>
      <c r="U167" s="3"/>
    </row>
    <row r="168" spans="1:27" ht="12" customHeight="1">
      <c r="A168" s="19"/>
      <c r="B168" s="16"/>
      <c r="C168" s="17"/>
      <c r="D168" s="43"/>
      <c r="E168" s="43"/>
      <c r="F168" s="43"/>
      <c r="G168" s="43"/>
      <c r="H168" s="43"/>
      <c r="I168" s="43"/>
      <c r="J168" s="43"/>
      <c r="K168" s="43"/>
      <c r="L168" s="43"/>
      <c r="P168" s="3"/>
      <c r="Q168" s="4"/>
      <c r="U168" s="3"/>
    </row>
    <row r="169" spans="1:27" ht="14.1" customHeight="1">
      <c r="A169" s="19"/>
      <c r="B169" s="16"/>
      <c r="C169" s="17" t="s">
        <v>73</v>
      </c>
      <c r="D169" s="60"/>
      <c r="E169" s="60"/>
      <c r="F169" s="60"/>
      <c r="G169" s="60"/>
      <c r="H169" s="60"/>
      <c r="I169" s="60"/>
      <c r="J169" s="60"/>
      <c r="K169" s="60"/>
      <c r="L169" s="60"/>
      <c r="P169" s="3"/>
      <c r="Q169" s="4"/>
      <c r="U169" s="3"/>
    </row>
    <row r="170" spans="1:27" ht="25.5">
      <c r="A170" s="19" t="s">
        <v>12</v>
      </c>
      <c r="B170" s="25">
        <v>4711</v>
      </c>
      <c r="C170" s="17" t="s">
        <v>116</v>
      </c>
      <c r="D170" s="43"/>
      <c r="E170" s="43"/>
      <c r="F170" s="43"/>
      <c r="G170" s="43"/>
      <c r="H170" s="43"/>
      <c r="I170" s="43"/>
      <c r="J170" s="43"/>
      <c r="K170" s="43"/>
      <c r="L170" s="43"/>
      <c r="P170" s="3"/>
      <c r="Q170" s="4"/>
      <c r="U170" s="3"/>
    </row>
    <row r="171" spans="1:27" ht="14.1" customHeight="1">
      <c r="A171" s="19"/>
      <c r="B171" s="22" t="s">
        <v>76</v>
      </c>
      <c r="C171" s="15" t="s">
        <v>70</v>
      </c>
      <c r="D171" s="43"/>
      <c r="E171" s="43"/>
      <c r="F171" s="43"/>
      <c r="G171" s="43"/>
      <c r="H171" s="43"/>
      <c r="I171" s="43"/>
      <c r="J171" s="43"/>
      <c r="K171" s="43"/>
      <c r="L171" s="43"/>
      <c r="P171" s="3"/>
      <c r="Q171" s="4"/>
      <c r="U171" s="3"/>
    </row>
    <row r="172" spans="1:27" ht="14.1" customHeight="1">
      <c r="A172" s="19"/>
      <c r="B172" s="21" t="s">
        <v>77</v>
      </c>
      <c r="C172" s="17" t="s">
        <v>64</v>
      </c>
      <c r="D172" s="43"/>
      <c r="E172" s="43"/>
      <c r="F172" s="43"/>
      <c r="G172" s="43"/>
      <c r="H172" s="43"/>
      <c r="I172" s="43"/>
      <c r="J172" s="43"/>
      <c r="K172" s="43"/>
      <c r="L172" s="43"/>
      <c r="P172" s="3"/>
      <c r="Q172" s="4"/>
      <c r="U172" s="3"/>
    </row>
    <row r="173" spans="1:27" ht="14.1" customHeight="1">
      <c r="A173" s="19"/>
      <c r="B173" s="22" t="s">
        <v>78</v>
      </c>
      <c r="C173" s="15" t="s">
        <v>16</v>
      </c>
      <c r="D173" s="43"/>
      <c r="E173" s="43"/>
      <c r="F173" s="43"/>
      <c r="G173" s="43"/>
      <c r="H173" s="43"/>
      <c r="I173" s="43"/>
      <c r="J173" s="43"/>
      <c r="K173" s="43"/>
      <c r="L173" s="43"/>
      <c r="P173" s="3"/>
      <c r="Q173" s="4"/>
      <c r="U173" s="3"/>
    </row>
    <row r="174" spans="1:27" ht="14.1" customHeight="1">
      <c r="A174" s="33"/>
      <c r="B174" s="27" t="s">
        <v>79</v>
      </c>
      <c r="C174" s="28" t="s">
        <v>74</v>
      </c>
      <c r="D174" s="96">
        <v>15369</v>
      </c>
      <c r="E174" s="67">
        <v>0</v>
      </c>
      <c r="F174" s="64">
        <v>17500</v>
      </c>
      <c r="G174" s="67">
        <v>0</v>
      </c>
      <c r="H174" s="96">
        <v>17500</v>
      </c>
      <c r="I174" s="67">
        <v>0</v>
      </c>
      <c r="J174" s="64">
        <v>35000</v>
      </c>
      <c r="K174" s="67">
        <v>0</v>
      </c>
      <c r="L174" s="64">
        <f>SUM(J174:K174)</f>
        <v>35000</v>
      </c>
      <c r="M174" s="20" t="s">
        <v>127</v>
      </c>
      <c r="N174" s="20" t="s">
        <v>138</v>
      </c>
      <c r="O174" s="20" t="s">
        <v>139</v>
      </c>
      <c r="P174" s="3">
        <v>100</v>
      </c>
      <c r="Q174" s="4">
        <v>1912033021</v>
      </c>
      <c r="U174" s="3"/>
    </row>
    <row r="175" spans="1:27" ht="25.5">
      <c r="A175" s="33"/>
      <c r="B175" s="27" t="s">
        <v>103</v>
      </c>
      <c r="C175" s="15" t="s">
        <v>104</v>
      </c>
      <c r="D175" s="64">
        <v>5040</v>
      </c>
      <c r="E175" s="67">
        <v>0</v>
      </c>
      <c r="F175" s="64">
        <v>2000</v>
      </c>
      <c r="G175" s="67">
        <v>0</v>
      </c>
      <c r="H175" s="64">
        <v>2000</v>
      </c>
      <c r="I175" s="67">
        <v>0</v>
      </c>
      <c r="J175" s="67">
        <v>0</v>
      </c>
      <c r="K175" s="67">
        <v>0</v>
      </c>
      <c r="L175" s="67">
        <f>SUM(J175:K175)</f>
        <v>0</v>
      </c>
      <c r="M175" s="77" t="s">
        <v>131</v>
      </c>
      <c r="N175" s="78" t="s">
        <v>132</v>
      </c>
      <c r="O175" s="20" t="s">
        <v>166</v>
      </c>
      <c r="P175" s="3">
        <v>100</v>
      </c>
      <c r="Q175" s="106" t="s">
        <v>177</v>
      </c>
      <c r="U175" s="3"/>
    </row>
    <row r="176" spans="1:27" ht="14.1" customHeight="1">
      <c r="A176" s="33" t="s">
        <v>10</v>
      </c>
      <c r="B176" s="22" t="s">
        <v>78</v>
      </c>
      <c r="C176" s="15" t="s">
        <v>16</v>
      </c>
      <c r="D176" s="95">
        <f t="shared" ref="D176:L176" si="62">SUM(D174:D175)</f>
        <v>20409</v>
      </c>
      <c r="E176" s="94">
        <f t="shared" si="62"/>
        <v>0</v>
      </c>
      <c r="F176" s="95">
        <f t="shared" si="62"/>
        <v>19500</v>
      </c>
      <c r="G176" s="94">
        <f t="shared" si="62"/>
        <v>0</v>
      </c>
      <c r="H176" s="95">
        <f t="shared" si="62"/>
        <v>19500</v>
      </c>
      <c r="I176" s="94">
        <f t="shared" si="62"/>
        <v>0</v>
      </c>
      <c r="J176" s="95">
        <f t="shared" si="62"/>
        <v>35000</v>
      </c>
      <c r="K176" s="94">
        <f t="shared" ref="K176" si="63">SUM(K174:K175)</f>
        <v>0</v>
      </c>
      <c r="L176" s="95">
        <f t="shared" si="62"/>
        <v>35000</v>
      </c>
      <c r="P176" s="3"/>
      <c r="Q176" s="4"/>
      <c r="U176" s="3"/>
    </row>
    <row r="177" spans="1:27" ht="12" customHeight="1">
      <c r="A177" s="33"/>
      <c r="B177" s="22"/>
      <c r="C177" s="15"/>
      <c r="D177" s="64"/>
      <c r="E177" s="67"/>
      <c r="F177" s="64"/>
      <c r="G177" s="67"/>
      <c r="H177" s="64"/>
      <c r="I177" s="67"/>
      <c r="J177" s="64"/>
      <c r="K177" s="67"/>
      <c r="L177" s="64"/>
      <c r="P177" s="3"/>
      <c r="Q177" s="4"/>
      <c r="U177" s="3"/>
    </row>
    <row r="178" spans="1:27" s="20" customFormat="1" ht="13.5" customHeight="1">
      <c r="A178" s="19"/>
      <c r="B178" s="22" t="s">
        <v>80</v>
      </c>
      <c r="C178" s="15" t="s">
        <v>21</v>
      </c>
      <c r="D178" s="43"/>
      <c r="E178" s="43"/>
      <c r="F178" s="43"/>
      <c r="G178" s="43"/>
      <c r="H178" s="43"/>
      <c r="I178" s="43"/>
      <c r="J178" s="43"/>
      <c r="K178" s="43"/>
      <c r="L178" s="43"/>
      <c r="Q178" s="4"/>
    </row>
    <row r="179" spans="1:27" s="20" customFormat="1" ht="13.5" customHeight="1">
      <c r="A179" s="33"/>
      <c r="B179" s="27" t="s">
        <v>81</v>
      </c>
      <c r="C179" s="28" t="s">
        <v>74</v>
      </c>
      <c r="D179" s="96">
        <v>4631</v>
      </c>
      <c r="E179" s="67">
        <v>0</v>
      </c>
      <c r="F179" s="64">
        <v>6500</v>
      </c>
      <c r="G179" s="67">
        <v>0</v>
      </c>
      <c r="H179" s="96">
        <v>6500</v>
      </c>
      <c r="I179" s="67">
        <v>0</v>
      </c>
      <c r="J179" s="64">
        <v>13000</v>
      </c>
      <c r="K179" s="67">
        <v>0</v>
      </c>
      <c r="L179" s="64">
        <f>SUM(J179:K179)</f>
        <v>13000</v>
      </c>
      <c r="M179" s="20" t="s">
        <v>127</v>
      </c>
      <c r="N179" s="20" t="s">
        <v>138</v>
      </c>
      <c r="O179" s="20" t="s">
        <v>139</v>
      </c>
      <c r="P179" s="20">
        <v>100</v>
      </c>
      <c r="Q179" s="4">
        <v>1912033021</v>
      </c>
      <c r="W179" s="3"/>
      <c r="X179" s="3"/>
      <c r="Y179" s="3"/>
      <c r="Z179" s="3"/>
      <c r="AA179" s="3"/>
    </row>
    <row r="180" spans="1:27" s="20" customFormat="1" ht="25.5">
      <c r="A180" s="33"/>
      <c r="B180" s="27" t="s">
        <v>178</v>
      </c>
      <c r="C180" s="15" t="s">
        <v>104</v>
      </c>
      <c r="D180" s="67">
        <v>0</v>
      </c>
      <c r="E180" s="67">
        <v>0</v>
      </c>
      <c r="F180" s="64">
        <v>1500</v>
      </c>
      <c r="G180" s="67">
        <v>0</v>
      </c>
      <c r="H180" s="64">
        <v>1500</v>
      </c>
      <c r="I180" s="67">
        <v>0</v>
      </c>
      <c r="J180" s="67">
        <v>0</v>
      </c>
      <c r="K180" s="67">
        <v>0</v>
      </c>
      <c r="L180" s="67">
        <f>SUM(J180:K180)</f>
        <v>0</v>
      </c>
      <c r="M180" s="77" t="s">
        <v>131</v>
      </c>
      <c r="N180" s="78" t="s">
        <v>132</v>
      </c>
      <c r="O180" s="20" t="s">
        <v>166</v>
      </c>
      <c r="P180" s="3">
        <v>100</v>
      </c>
      <c r="Q180" s="106" t="s">
        <v>177</v>
      </c>
      <c r="W180" s="3"/>
      <c r="X180" s="3"/>
      <c r="Y180" s="3"/>
      <c r="Z180" s="3"/>
      <c r="AA180" s="3"/>
    </row>
    <row r="181" spans="1:27" ht="13.5" customHeight="1">
      <c r="A181" s="33" t="s">
        <v>10</v>
      </c>
      <c r="B181" s="22" t="s">
        <v>80</v>
      </c>
      <c r="C181" s="15" t="s">
        <v>21</v>
      </c>
      <c r="D181" s="95">
        <f t="shared" ref="D181:J181" si="64">SUM(D179:D180)</f>
        <v>4631</v>
      </c>
      <c r="E181" s="94">
        <f t="shared" si="64"/>
        <v>0</v>
      </c>
      <c r="F181" s="95">
        <f t="shared" si="64"/>
        <v>8000</v>
      </c>
      <c r="G181" s="94">
        <f t="shared" si="64"/>
        <v>0</v>
      </c>
      <c r="H181" s="95">
        <f t="shared" si="64"/>
        <v>8000</v>
      </c>
      <c r="I181" s="94">
        <f t="shared" si="64"/>
        <v>0</v>
      </c>
      <c r="J181" s="95">
        <f t="shared" si="64"/>
        <v>13000</v>
      </c>
      <c r="K181" s="94">
        <f t="shared" ref="K181" si="65">SUM(K179:K180)</f>
        <v>0</v>
      </c>
      <c r="L181" s="95">
        <f t="shared" ref="L181" si="66">SUM(L179:L180)</f>
        <v>13000</v>
      </c>
      <c r="P181" s="3"/>
      <c r="Q181" s="4"/>
      <c r="U181" s="3"/>
    </row>
    <row r="182" spans="1:27" s="20" customFormat="1" ht="12" customHeight="1">
      <c r="A182" s="33"/>
      <c r="B182" s="27"/>
      <c r="C182" s="28"/>
      <c r="D182" s="43"/>
      <c r="E182" s="43"/>
      <c r="F182" s="43"/>
      <c r="G182" s="43"/>
      <c r="H182" s="43"/>
      <c r="I182" s="43"/>
      <c r="J182" s="43"/>
      <c r="K182" s="43"/>
      <c r="L182" s="43"/>
      <c r="Q182" s="4"/>
    </row>
    <row r="183" spans="1:27" s="20" customFormat="1" ht="13.5" customHeight="1">
      <c r="A183" s="19"/>
      <c r="B183" s="22" t="s">
        <v>82</v>
      </c>
      <c r="C183" s="15" t="s">
        <v>23</v>
      </c>
      <c r="D183" s="43"/>
      <c r="E183" s="43"/>
      <c r="F183" s="43"/>
      <c r="G183" s="43"/>
      <c r="H183" s="43"/>
      <c r="I183" s="43"/>
      <c r="J183" s="43"/>
      <c r="K183" s="43"/>
      <c r="L183" s="43"/>
      <c r="Q183" s="4"/>
    </row>
    <row r="184" spans="1:27" s="20" customFormat="1" ht="13.5" customHeight="1">
      <c r="A184" s="33"/>
      <c r="B184" s="27" t="s">
        <v>83</v>
      </c>
      <c r="C184" s="28" t="s">
        <v>74</v>
      </c>
      <c r="D184" s="67">
        <v>0</v>
      </c>
      <c r="E184" s="67">
        <v>0</v>
      </c>
      <c r="F184" s="64">
        <v>500</v>
      </c>
      <c r="G184" s="67">
        <v>0</v>
      </c>
      <c r="H184" s="64">
        <v>500</v>
      </c>
      <c r="I184" s="67">
        <v>0</v>
      </c>
      <c r="J184" s="64">
        <v>1000</v>
      </c>
      <c r="K184" s="67">
        <v>0</v>
      </c>
      <c r="L184" s="64">
        <f>SUM(J184:K184)</f>
        <v>1000</v>
      </c>
      <c r="M184" s="20" t="s">
        <v>127</v>
      </c>
      <c r="N184" s="20" t="s">
        <v>138</v>
      </c>
      <c r="O184" s="20" t="s">
        <v>139</v>
      </c>
      <c r="P184" s="20">
        <v>100</v>
      </c>
      <c r="Q184" s="4">
        <v>1912033021</v>
      </c>
      <c r="W184" s="3"/>
      <c r="X184" s="3"/>
      <c r="Y184" s="3"/>
      <c r="Z184" s="3"/>
      <c r="AA184" s="3"/>
    </row>
    <row r="185" spans="1:27" s="20" customFormat="1" ht="25.5">
      <c r="A185" s="33"/>
      <c r="B185" s="27" t="s">
        <v>179</v>
      </c>
      <c r="C185" s="15" t="s">
        <v>104</v>
      </c>
      <c r="D185" s="67">
        <v>0</v>
      </c>
      <c r="E185" s="67">
        <v>0</v>
      </c>
      <c r="F185" s="64">
        <v>500</v>
      </c>
      <c r="G185" s="67">
        <v>0</v>
      </c>
      <c r="H185" s="64">
        <v>500</v>
      </c>
      <c r="I185" s="67">
        <v>0</v>
      </c>
      <c r="J185" s="67">
        <v>0</v>
      </c>
      <c r="K185" s="67">
        <v>0</v>
      </c>
      <c r="L185" s="67">
        <f>SUM(J185:K185)</f>
        <v>0</v>
      </c>
      <c r="M185" s="77" t="s">
        <v>131</v>
      </c>
      <c r="N185" s="78" t="s">
        <v>132</v>
      </c>
      <c r="O185" s="20" t="s">
        <v>166</v>
      </c>
      <c r="P185" s="3">
        <v>100</v>
      </c>
      <c r="Q185" s="106" t="s">
        <v>177</v>
      </c>
      <c r="W185" s="3"/>
      <c r="X185" s="3"/>
      <c r="Y185" s="3"/>
      <c r="Z185" s="3"/>
      <c r="AA185" s="3"/>
    </row>
    <row r="186" spans="1:27" ht="13.5" customHeight="1">
      <c r="A186" s="33" t="s">
        <v>10</v>
      </c>
      <c r="B186" s="22" t="s">
        <v>82</v>
      </c>
      <c r="C186" s="15" t="s">
        <v>23</v>
      </c>
      <c r="D186" s="94">
        <f t="shared" ref="D186:J186" si="67">SUM(D184:D185)</f>
        <v>0</v>
      </c>
      <c r="E186" s="94">
        <f t="shared" si="67"/>
        <v>0</v>
      </c>
      <c r="F186" s="95">
        <f t="shared" si="67"/>
        <v>1000</v>
      </c>
      <c r="G186" s="94">
        <f t="shared" si="67"/>
        <v>0</v>
      </c>
      <c r="H186" s="95">
        <f t="shared" si="67"/>
        <v>1000</v>
      </c>
      <c r="I186" s="94">
        <f t="shared" si="67"/>
        <v>0</v>
      </c>
      <c r="J186" s="95">
        <f t="shared" si="67"/>
        <v>1000</v>
      </c>
      <c r="K186" s="94">
        <f t="shared" ref="K186" si="68">SUM(K184:K185)</f>
        <v>0</v>
      </c>
      <c r="L186" s="95">
        <f t="shared" ref="L186" si="69">SUM(L184:L185)</f>
        <v>1000</v>
      </c>
      <c r="P186" s="3"/>
      <c r="Q186" s="4"/>
      <c r="U186" s="3"/>
    </row>
    <row r="187" spans="1:27" s="20" customFormat="1" ht="12" customHeight="1">
      <c r="A187" s="33"/>
      <c r="B187" s="27"/>
      <c r="C187" s="28"/>
      <c r="D187" s="43"/>
      <c r="E187" s="43"/>
      <c r="F187" s="43"/>
      <c r="G187" s="43"/>
      <c r="H187" s="43"/>
      <c r="I187" s="43"/>
      <c r="J187" s="43"/>
      <c r="K187" s="43"/>
      <c r="L187" s="43"/>
      <c r="Q187" s="4"/>
    </row>
    <row r="188" spans="1:27" s="20" customFormat="1" ht="13.5" customHeight="1">
      <c r="A188" s="19"/>
      <c r="B188" s="22" t="s">
        <v>84</v>
      </c>
      <c r="C188" s="15" t="s">
        <v>25</v>
      </c>
      <c r="D188" s="43"/>
      <c r="E188" s="43"/>
      <c r="F188" s="43"/>
      <c r="G188" s="43"/>
      <c r="H188" s="43"/>
      <c r="I188" s="43"/>
      <c r="J188" s="43"/>
      <c r="K188" s="43"/>
      <c r="L188" s="43"/>
      <c r="Q188" s="4"/>
    </row>
    <row r="189" spans="1:27" s="20" customFormat="1" ht="13.5" customHeight="1">
      <c r="A189" s="33"/>
      <c r="B189" s="27" t="s">
        <v>85</v>
      </c>
      <c r="C189" s="28" t="s">
        <v>74</v>
      </c>
      <c r="D189" s="67">
        <v>0</v>
      </c>
      <c r="E189" s="67">
        <v>0</v>
      </c>
      <c r="F189" s="64">
        <v>500</v>
      </c>
      <c r="G189" s="67">
        <v>0</v>
      </c>
      <c r="H189" s="96">
        <v>500</v>
      </c>
      <c r="I189" s="67">
        <v>0</v>
      </c>
      <c r="J189" s="64">
        <v>1000</v>
      </c>
      <c r="K189" s="67">
        <v>0</v>
      </c>
      <c r="L189" s="64">
        <f>SUM(J189:K189)</f>
        <v>1000</v>
      </c>
      <c r="M189" s="20" t="s">
        <v>127</v>
      </c>
      <c r="N189" s="20" t="s">
        <v>138</v>
      </c>
      <c r="O189" s="20" t="s">
        <v>139</v>
      </c>
      <c r="P189" s="20">
        <v>100</v>
      </c>
      <c r="Q189" s="4">
        <v>1912033021</v>
      </c>
      <c r="W189" s="3"/>
      <c r="X189" s="3"/>
      <c r="Y189" s="3"/>
      <c r="Z189" s="3"/>
      <c r="AA189" s="3"/>
    </row>
    <row r="190" spans="1:27" s="20" customFormat="1" ht="25.5">
      <c r="A190" s="105"/>
      <c r="B190" s="136" t="s">
        <v>180</v>
      </c>
      <c r="C190" s="41" t="s">
        <v>104</v>
      </c>
      <c r="D190" s="74">
        <v>0</v>
      </c>
      <c r="E190" s="74">
        <v>0</v>
      </c>
      <c r="F190" s="109">
        <v>1000</v>
      </c>
      <c r="G190" s="74">
        <v>0</v>
      </c>
      <c r="H190" s="109">
        <v>1000</v>
      </c>
      <c r="I190" s="74">
        <v>0</v>
      </c>
      <c r="J190" s="74">
        <v>0</v>
      </c>
      <c r="K190" s="74">
        <v>0</v>
      </c>
      <c r="L190" s="121">
        <f>SUM(J190:K190)</f>
        <v>0</v>
      </c>
      <c r="M190" s="77" t="s">
        <v>131</v>
      </c>
      <c r="N190" s="78" t="s">
        <v>132</v>
      </c>
      <c r="O190" s="20" t="s">
        <v>166</v>
      </c>
      <c r="P190" s="3">
        <v>100</v>
      </c>
      <c r="Q190" s="106" t="s">
        <v>177</v>
      </c>
      <c r="W190" s="3"/>
      <c r="X190" s="3"/>
      <c r="Y190" s="3"/>
      <c r="Z190" s="3"/>
      <c r="AA190" s="3"/>
    </row>
    <row r="191" spans="1:27" ht="13.5" customHeight="1">
      <c r="A191" s="33" t="s">
        <v>10</v>
      </c>
      <c r="B191" s="22" t="s">
        <v>84</v>
      </c>
      <c r="C191" s="15" t="s">
        <v>25</v>
      </c>
      <c r="D191" s="74">
        <f t="shared" ref="D191:J191" si="70">SUM(D189:D190)</f>
        <v>0</v>
      </c>
      <c r="E191" s="74">
        <f t="shared" si="70"/>
        <v>0</v>
      </c>
      <c r="F191" s="109">
        <f t="shared" si="70"/>
        <v>1500</v>
      </c>
      <c r="G191" s="74">
        <f t="shared" si="70"/>
        <v>0</v>
      </c>
      <c r="H191" s="109">
        <f t="shared" si="70"/>
        <v>1500</v>
      </c>
      <c r="I191" s="74">
        <f t="shared" si="70"/>
        <v>0</v>
      </c>
      <c r="J191" s="109">
        <f t="shared" si="70"/>
        <v>1000</v>
      </c>
      <c r="K191" s="74">
        <f t="shared" ref="K191" si="71">SUM(K189:K190)</f>
        <v>0</v>
      </c>
      <c r="L191" s="109">
        <f t="shared" ref="L191" si="72">SUM(L189:L190)</f>
        <v>1000</v>
      </c>
      <c r="P191" s="3"/>
      <c r="Q191" s="4"/>
      <c r="U191" s="3"/>
    </row>
    <row r="192" spans="1:27" s="20" customFormat="1" ht="13.5" customHeight="1">
      <c r="A192" s="33" t="s">
        <v>10</v>
      </c>
      <c r="B192" s="21" t="s">
        <v>77</v>
      </c>
      <c r="C192" s="17" t="s">
        <v>64</v>
      </c>
      <c r="D192" s="95">
        <f t="shared" ref="D192:L192" si="73">D191+D186+D181+D176</f>
        <v>25040</v>
      </c>
      <c r="E192" s="94">
        <f t="shared" si="73"/>
        <v>0</v>
      </c>
      <c r="F192" s="95">
        <f t="shared" si="73"/>
        <v>30000</v>
      </c>
      <c r="G192" s="94">
        <f t="shared" si="73"/>
        <v>0</v>
      </c>
      <c r="H192" s="95">
        <f t="shared" si="73"/>
        <v>30000</v>
      </c>
      <c r="I192" s="94">
        <f t="shared" si="73"/>
        <v>0</v>
      </c>
      <c r="J192" s="95">
        <f t="shared" si="73"/>
        <v>50000</v>
      </c>
      <c r="K192" s="94">
        <f t="shared" ref="K192" si="74">K191+K186+K181+K176</f>
        <v>0</v>
      </c>
      <c r="L192" s="95">
        <f t="shared" si="73"/>
        <v>50000</v>
      </c>
      <c r="Q192" s="4"/>
    </row>
    <row r="193" spans="1:27" s="20" customFormat="1" ht="13.5" customHeight="1">
      <c r="A193" s="33" t="s">
        <v>10</v>
      </c>
      <c r="B193" s="22" t="s">
        <v>76</v>
      </c>
      <c r="C193" s="15" t="s">
        <v>70</v>
      </c>
      <c r="D193" s="95">
        <f t="shared" ref="D193:L193" si="75">D192</f>
        <v>25040</v>
      </c>
      <c r="E193" s="94">
        <f t="shared" si="75"/>
        <v>0</v>
      </c>
      <c r="F193" s="95">
        <f t="shared" si="75"/>
        <v>30000</v>
      </c>
      <c r="G193" s="94">
        <f t="shared" si="75"/>
        <v>0</v>
      </c>
      <c r="H193" s="95">
        <f t="shared" si="75"/>
        <v>30000</v>
      </c>
      <c r="I193" s="94">
        <f t="shared" si="75"/>
        <v>0</v>
      </c>
      <c r="J193" s="95">
        <f t="shared" si="75"/>
        <v>50000</v>
      </c>
      <c r="K193" s="94">
        <f t="shared" ref="K193" si="76">K192</f>
        <v>0</v>
      </c>
      <c r="L193" s="95">
        <f t="shared" si="75"/>
        <v>50000</v>
      </c>
      <c r="Q193" s="4"/>
    </row>
    <row r="194" spans="1:27" s="20" customFormat="1" ht="11.1" customHeight="1">
      <c r="A194" s="33"/>
      <c r="B194" s="21"/>
      <c r="C194" s="15"/>
      <c r="D194" s="43"/>
      <c r="E194" s="43"/>
      <c r="F194" s="43"/>
      <c r="G194" s="43"/>
      <c r="H194" s="43"/>
      <c r="I194" s="43"/>
      <c r="J194" s="43"/>
      <c r="K194" s="43"/>
      <c r="L194" s="43"/>
      <c r="Q194" s="4"/>
    </row>
    <row r="195" spans="1:27" s="20" customFormat="1" ht="13.5" customHeight="1">
      <c r="A195" s="33"/>
      <c r="B195" s="22" t="s">
        <v>89</v>
      </c>
      <c r="C195" s="15" t="s">
        <v>90</v>
      </c>
      <c r="D195" s="43"/>
      <c r="E195" s="43"/>
      <c r="F195" s="43"/>
      <c r="G195" s="43"/>
      <c r="H195" s="43"/>
      <c r="I195" s="43"/>
      <c r="J195" s="43"/>
      <c r="K195" s="43"/>
      <c r="L195" s="43"/>
      <c r="Q195" s="4"/>
    </row>
    <row r="196" spans="1:27" s="20" customFormat="1" ht="13.5" customHeight="1">
      <c r="A196" s="33"/>
      <c r="B196" s="21" t="s">
        <v>91</v>
      </c>
      <c r="C196" s="17" t="s">
        <v>71</v>
      </c>
      <c r="D196" s="43"/>
      <c r="E196" s="43"/>
      <c r="F196" s="43"/>
      <c r="G196" s="43"/>
      <c r="H196" s="43"/>
      <c r="I196" s="43"/>
      <c r="J196" s="43"/>
      <c r="K196" s="43"/>
      <c r="L196" s="43"/>
      <c r="Q196" s="4"/>
    </row>
    <row r="197" spans="1:27" s="20" customFormat="1" ht="13.5" customHeight="1">
      <c r="A197" s="33"/>
      <c r="B197" s="22" t="s">
        <v>78</v>
      </c>
      <c r="C197" s="15" t="s">
        <v>16</v>
      </c>
      <c r="D197" s="43"/>
      <c r="E197" s="43"/>
      <c r="F197" s="43"/>
      <c r="G197" s="43"/>
      <c r="H197" s="43"/>
      <c r="I197" s="43"/>
      <c r="J197" s="43"/>
      <c r="K197" s="43"/>
      <c r="L197" s="43"/>
      <c r="Q197" s="4"/>
    </row>
    <row r="198" spans="1:27" s="20" customFormat="1" ht="13.5" customHeight="1">
      <c r="A198" s="110"/>
      <c r="B198" s="22" t="s">
        <v>92</v>
      </c>
      <c r="C198" s="15" t="s">
        <v>93</v>
      </c>
      <c r="D198" s="64">
        <v>439</v>
      </c>
      <c r="E198" s="67">
        <v>0</v>
      </c>
      <c r="F198" s="64">
        <v>5100</v>
      </c>
      <c r="G198" s="67">
        <v>0</v>
      </c>
      <c r="H198" s="96">
        <v>5100</v>
      </c>
      <c r="I198" s="67">
        <v>0</v>
      </c>
      <c r="J198" s="64">
        <v>30060</v>
      </c>
      <c r="K198" s="67">
        <v>0</v>
      </c>
      <c r="L198" s="64">
        <f t="shared" ref="L198:L204" si="77">SUM(J198:K198)</f>
        <v>30060</v>
      </c>
      <c r="M198" s="20" t="s">
        <v>127</v>
      </c>
      <c r="N198" s="20" t="s">
        <v>86</v>
      </c>
      <c r="O198" s="20" t="s">
        <v>93</v>
      </c>
      <c r="P198" s="106">
        <f>100-U198</f>
        <v>100</v>
      </c>
      <c r="Q198" s="4">
        <v>1912053021</v>
      </c>
      <c r="R198" s="137" t="s">
        <v>131</v>
      </c>
      <c r="S198" s="138" t="s">
        <v>132</v>
      </c>
      <c r="T198" s="126" t="s">
        <v>165</v>
      </c>
      <c r="U198" s="139">
        <f>0/J198*100</f>
        <v>0</v>
      </c>
      <c r="V198" s="127">
        <v>1911002027</v>
      </c>
      <c r="W198" s="3"/>
      <c r="X198" s="3"/>
      <c r="Y198" s="3"/>
      <c r="Z198" s="3"/>
      <c r="AA198" s="3"/>
    </row>
    <row r="199" spans="1:27" s="20" customFormat="1" ht="26.1" customHeight="1">
      <c r="A199" s="110"/>
      <c r="B199" s="22" t="s">
        <v>148</v>
      </c>
      <c r="C199" s="15" t="s">
        <v>151</v>
      </c>
      <c r="D199" s="64">
        <v>2478</v>
      </c>
      <c r="E199" s="67">
        <v>0</v>
      </c>
      <c r="F199" s="64">
        <v>6800</v>
      </c>
      <c r="G199" s="67">
        <v>0</v>
      </c>
      <c r="H199" s="64">
        <v>6800</v>
      </c>
      <c r="I199" s="67">
        <v>0</v>
      </c>
      <c r="J199" s="64">
        <v>2562</v>
      </c>
      <c r="K199" s="67">
        <v>0</v>
      </c>
      <c r="L199" s="64">
        <f t="shared" si="77"/>
        <v>2562</v>
      </c>
      <c r="M199" s="20" t="s">
        <v>127</v>
      </c>
      <c r="N199" s="20" t="s">
        <v>86</v>
      </c>
      <c r="O199" s="20" t="s">
        <v>151</v>
      </c>
      <c r="P199" s="106">
        <f>100-U199</f>
        <v>100</v>
      </c>
      <c r="Q199" s="4">
        <v>1912053022</v>
      </c>
      <c r="R199" s="137" t="s">
        <v>131</v>
      </c>
      <c r="S199" s="138" t="s">
        <v>132</v>
      </c>
      <c r="T199" s="126" t="s">
        <v>165</v>
      </c>
      <c r="U199" s="139">
        <f>0/J199*100</f>
        <v>0</v>
      </c>
      <c r="V199" s="127">
        <v>1911002027</v>
      </c>
      <c r="W199" s="3"/>
      <c r="X199" s="3"/>
      <c r="Y199" s="3"/>
      <c r="Z199" s="3"/>
      <c r="AA199" s="3"/>
    </row>
    <row r="200" spans="1:27" s="20" customFormat="1" ht="25.5">
      <c r="A200" s="110"/>
      <c r="B200" s="22" t="s">
        <v>149</v>
      </c>
      <c r="C200" s="15" t="s">
        <v>150</v>
      </c>
      <c r="D200" s="64">
        <v>1959</v>
      </c>
      <c r="E200" s="67">
        <v>0</v>
      </c>
      <c r="F200" s="64">
        <v>3578</v>
      </c>
      <c r="G200" s="67">
        <v>0</v>
      </c>
      <c r="H200" s="64">
        <v>3578</v>
      </c>
      <c r="I200" s="67">
        <v>0</v>
      </c>
      <c r="J200" s="67">
        <v>0</v>
      </c>
      <c r="K200" s="67">
        <v>0</v>
      </c>
      <c r="L200" s="67">
        <f t="shared" si="77"/>
        <v>0</v>
      </c>
      <c r="M200" s="126" t="s">
        <v>127</v>
      </c>
      <c r="N200" s="126" t="s">
        <v>86</v>
      </c>
      <c r="O200" s="126" t="s">
        <v>150</v>
      </c>
      <c r="P200" s="129">
        <f>100-U200</f>
        <v>100</v>
      </c>
      <c r="Q200" s="128">
        <v>1912053023</v>
      </c>
      <c r="R200" s="137" t="s">
        <v>131</v>
      </c>
      <c r="S200" s="138" t="s">
        <v>132</v>
      </c>
      <c r="T200" s="126" t="s">
        <v>165</v>
      </c>
      <c r="U200" s="139">
        <v>0</v>
      </c>
      <c r="V200" s="127">
        <v>1911002027</v>
      </c>
      <c r="W200" s="3"/>
      <c r="X200" s="3"/>
      <c r="Y200" s="3"/>
      <c r="Z200" s="3"/>
      <c r="AA200" s="3"/>
    </row>
    <row r="201" spans="1:27" s="20" customFormat="1" ht="38.25">
      <c r="A201" s="110"/>
      <c r="B201" s="22" t="s">
        <v>159</v>
      </c>
      <c r="C201" s="15" t="s">
        <v>169</v>
      </c>
      <c r="D201" s="64">
        <v>8030</v>
      </c>
      <c r="E201" s="67">
        <v>0</v>
      </c>
      <c r="F201" s="64">
        <v>11522</v>
      </c>
      <c r="G201" s="67">
        <v>0</v>
      </c>
      <c r="H201" s="64">
        <v>11522</v>
      </c>
      <c r="I201" s="67">
        <v>0</v>
      </c>
      <c r="J201" s="64">
        <v>7000</v>
      </c>
      <c r="K201" s="67">
        <v>0</v>
      </c>
      <c r="L201" s="64">
        <f t="shared" si="77"/>
        <v>7000</v>
      </c>
      <c r="M201" s="20" t="s">
        <v>127</v>
      </c>
      <c r="N201" s="20" t="s">
        <v>86</v>
      </c>
      <c r="O201" s="20" t="s">
        <v>160</v>
      </c>
      <c r="P201" s="106">
        <f>100-U201</f>
        <v>100</v>
      </c>
      <c r="Q201" s="4">
        <v>1912053024</v>
      </c>
      <c r="R201" s="137" t="s">
        <v>131</v>
      </c>
      <c r="S201" s="138" t="s">
        <v>132</v>
      </c>
      <c r="T201" s="126" t="s">
        <v>165</v>
      </c>
      <c r="U201" s="139">
        <f>0/J201*100</f>
        <v>0</v>
      </c>
      <c r="V201" s="127">
        <v>1911002027</v>
      </c>
      <c r="W201" s="3"/>
      <c r="X201" s="3"/>
      <c r="Y201" s="3"/>
      <c r="Z201" s="3"/>
      <c r="AA201" s="3"/>
    </row>
    <row r="202" spans="1:27" s="20" customFormat="1" ht="25.5">
      <c r="A202" s="110"/>
      <c r="B202" s="22" t="s">
        <v>185</v>
      </c>
      <c r="C202" s="15" t="s">
        <v>188</v>
      </c>
      <c r="D202" s="67">
        <v>0</v>
      </c>
      <c r="E202" s="67">
        <v>0</v>
      </c>
      <c r="F202" s="67">
        <v>0</v>
      </c>
      <c r="G202" s="67">
        <v>0</v>
      </c>
      <c r="H202" s="67">
        <v>0</v>
      </c>
      <c r="I202" s="67">
        <v>0</v>
      </c>
      <c r="J202" s="64">
        <v>5000</v>
      </c>
      <c r="K202" s="67">
        <v>0</v>
      </c>
      <c r="L202" s="64">
        <f t="shared" si="77"/>
        <v>5000</v>
      </c>
      <c r="M202" s="20" t="s">
        <v>127</v>
      </c>
      <c r="N202" s="20" t="s">
        <v>86</v>
      </c>
      <c r="O202" s="20" t="s">
        <v>188</v>
      </c>
      <c r="P202" s="106" t="s">
        <v>204</v>
      </c>
      <c r="Q202" s="4" t="s">
        <v>203</v>
      </c>
      <c r="R202" s="140"/>
      <c r="S202" s="141"/>
      <c r="T202" s="126"/>
      <c r="U202" s="139"/>
      <c r="V202" s="127"/>
      <c r="W202" s="3"/>
      <c r="X202" s="3"/>
      <c r="Y202" s="3"/>
      <c r="Z202" s="3"/>
      <c r="AA202" s="3"/>
    </row>
    <row r="203" spans="1:27" s="20" customFormat="1" ht="25.5">
      <c r="A203" s="110"/>
      <c r="B203" s="22" t="s">
        <v>186</v>
      </c>
      <c r="C203" s="15" t="s">
        <v>189</v>
      </c>
      <c r="D203" s="67">
        <v>0</v>
      </c>
      <c r="E203" s="67">
        <v>0</v>
      </c>
      <c r="F203" s="67">
        <v>0</v>
      </c>
      <c r="G203" s="67">
        <v>0</v>
      </c>
      <c r="H203" s="67">
        <v>0</v>
      </c>
      <c r="I203" s="67">
        <v>0</v>
      </c>
      <c r="J203" s="64">
        <v>13600</v>
      </c>
      <c r="K203" s="67">
        <v>0</v>
      </c>
      <c r="L203" s="64">
        <f t="shared" si="77"/>
        <v>13600</v>
      </c>
      <c r="M203" s="20" t="s">
        <v>127</v>
      </c>
      <c r="N203" s="20" t="s">
        <v>86</v>
      </c>
      <c r="O203" s="20" t="s">
        <v>189</v>
      </c>
      <c r="P203" s="106" t="s">
        <v>204</v>
      </c>
      <c r="Q203" s="4" t="s">
        <v>205</v>
      </c>
      <c r="R203" s="140"/>
      <c r="S203" s="141"/>
      <c r="T203" s="126"/>
      <c r="U203" s="139"/>
      <c r="V203" s="127"/>
      <c r="W203" s="3"/>
      <c r="X203" s="3"/>
      <c r="Y203" s="3"/>
      <c r="Z203" s="3"/>
      <c r="AA203" s="3"/>
    </row>
    <row r="204" spans="1:27" s="20" customFormat="1" ht="25.5">
      <c r="A204" s="110"/>
      <c r="B204" s="22" t="s">
        <v>187</v>
      </c>
      <c r="C204" s="15" t="s">
        <v>190</v>
      </c>
      <c r="D204" s="67">
        <v>0</v>
      </c>
      <c r="E204" s="67">
        <v>0</v>
      </c>
      <c r="F204" s="67">
        <v>0</v>
      </c>
      <c r="G204" s="67">
        <v>0</v>
      </c>
      <c r="H204" s="67">
        <v>0</v>
      </c>
      <c r="I204" s="67">
        <v>0</v>
      </c>
      <c r="J204" s="64">
        <v>7500</v>
      </c>
      <c r="K204" s="67">
        <v>0</v>
      </c>
      <c r="L204" s="64">
        <f t="shared" si="77"/>
        <v>7500</v>
      </c>
      <c r="M204" s="20" t="s">
        <v>127</v>
      </c>
      <c r="N204" s="20" t="s">
        <v>86</v>
      </c>
      <c r="O204" s="20" t="s">
        <v>190</v>
      </c>
      <c r="P204" s="106" t="s">
        <v>204</v>
      </c>
      <c r="Q204" s="4" t="s">
        <v>206</v>
      </c>
      <c r="R204" s="140"/>
      <c r="S204" s="141"/>
      <c r="T204" s="126"/>
      <c r="U204" s="139"/>
      <c r="V204" s="127"/>
      <c r="W204" s="3"/>
      <c r="X204" s="3"/>
      <c r="Y204" s="3"/>
      <c r="Z204" s="3"/>
      <c r="AA204" s="3"/>
    </row>
    <row r="205" spans="1:27" s="20" customFormat="1">
      <c r="A205" s="33" t="s">
        <v>10</v>
      </c>
      <c r="B205" s="21" t="s">
        <v>91</v>
      </c>
      <c r="C205" s="17" t="s">
        <v>71</v>
      </c>
      <c r="D205" s="95">
        <f>SUM(D198:D204)</f>
        <v>12906</v>
      </c>
      <c r="E205" s="94">
        <f t="shared" ref="E205:L205" si="78">SUM(E198:E204)</f>
        <v>0</v>
      </c>
      <c r="F205" s="95">
        <f t="shared" si="78"/>
        <v>27000</v>
      </c>
      <c r="G205" s="94">
        <f t="shared" si="78"/>
        <v>0</v>
      </c>
      <c r="H205" s="95">
        <f t="shared" si="78"/>
        <v>27000</v>
      </c>
      <c r="I205" s="94">
        <f t="shared" si="78"/>
        <v>0</v>
      </c>
      <c r="J205" s="95">
        <f t="shared" si="78"/>
        <v>65722</v>
      </c>
      <c r="K205" s="94">
        <f t="shared" si="78"/>
        <v>0</v>
      </c>
      <c r="L205" s="95">
        <f t="shared" si="78"/>
        <v>65722</v>
      </c>
      <c r="Q205" s="4"/>
    </row>
    <row r="206" spans="1:27" s="20" customFormat="1">
      <c r="A206" s="33" t="s">
        <v>10</v>
      </c>
      <c r="B206" s="22" t="s">
        <v>89</v>
      </c>
      <c r="C206" s="15" t="s">
        <v>90</v>
      </c>
      <c r="D206" s="109">
        <f t="shared" ref="D206:L206" si="79">D205</f>
        <v>12906</v>
      </c>
      <c r="E206" s="74">
        <f t="shared" si="79"/>
        <v>0</v>
      </c>
      <c r="F206" s="109">
        <f t="shared" si="79"/>
        <v>27000</v>
      </c>
      <c r="G206" s="74">
        <f t="shared" si="79"/>
        <v>0</v>
      </c>
      <c r="H206" s="109">
        <f t="shared" si="79"/>
        <v>27000</v>
      </c>
      <c r="I206" s="74">
        <f t="shared" si="79"/>
        <v>0</v>
      </c>
      <c r="J206" s="109">
        <f t="shared" si="79"/>
        <v>65722</v>
      </c>
      <c r="K206" s="74">
        <f t="shared" ref="K206" si="80">K205</f>
        <v>0</v>
      </c>
      <c r="L206" s="109">
        <f t="shared" si="79"/>
        <v>65722</v>
      </c>
      <c r="Q206" s="4"/>
    </row>
    <row r="207" spans="1:27" s="20" customFormat="1" ht="25.5">
      <c r="A207" s="40" t="s">
        <v>10</v>
      </c>
      <c r="B207" s="86">
        <v>4711</v>
      </c>
      <c r="C207" s="85" t="s">
        <v>116</v>
      </c>
      <c r="D207" s="95">
        <f t="shared" ref="D207:L207" si="81">D206+D193</f>
        <v>37946</v>
      </c>
      <c r="E207" s="94">
        <f t="shared" si="81"/>
        <v>0</v>
      </c>
      <c r="F207" s="95">
        <f t="shared" si="81"/>
        <v>57000</v>
      </c>
      <c r="G207" s="94">
        <f t="shared" si="81"/>
        <v>0</v>
      </c>
      <c r="H207" s="95">
        <f t="shared" si="81"/>
        <v>57000</v>
      </c>
      <c r="I207" s="94">
        <f t="shared" si="81"/>
        <v>0</v>
      </c>
      <c r="J207" s="95">
        <f t="shared" si="81"/>
        <v>115722</v>
      </c>
      <c r="K207" s="94">
        <f t="shared" si="81"/>
        <v>0</v>
      </c>
      <c r="L207" s="95">
        <f t="shared" si="81"/>
        <v>115722</v>
      </c>
      <c r="Q207" s="4"/>
    </row>
    <row r="208" spans="1:27">
      <c r="A208" s="39" t="s">
        <v>10</v>
      </c>
      <c r="B208" s="37"/>
      <c r="C208" s="38" t="s">
        <v>73</v>
      </c>
      <c r="D208" s="109">
        <f t="shared" ref="D208:I208" si="82">D207</f>
        <v>37946</v>
      </c>
      <c r="E208" s="74">
        <f t="shared" si="82"/>
        <v>0</v>
      </c>
      <c r="F208" s="109">
        <f t="shared" si="82"/>
        <v>57000</v>
      </c>
      <c r="G208" s="74">
        <f t="shared" si="82"/>
        <v>0</v>
      </c>
      <c r="H208" s="109">
        <f t="shared" si="82"/>
        <v>57000</v>
      </c>
      <c r="I208" s="74">
        <f t="shared" si="82"/>
        <v>0</v>
      </c>
      <c r="J208" s="109">
        <f>J207</f>
        <v>115722</v>
      </c>
      <c r="K208" s="74">
        <f t="shared" ref="K208" si="83">K207</f>
        <v>0</v>
      </c>
      <c r="L208" s="109">
        <f>L207</f>
        <v>115722</v>
      </c>
      <c r="P208" s="3"/>
      <c r="Q208" s="4"/>
      <c r="U208" s="3"/>
    </row>
    <row r="209" spans="1:27">
      <c r="A209" s="39" t="s">
        <v>10</v>
      </c>
      <c r="B209" s="37"/>
      <c r="C209" s="38" t="s">
        <v>3</v>
      </c>
      <c r="D209" s="93">
        <f t="shared" ref="D209:L209" si="84">D208+D167</f>
        <v>420756</v>
      </c>
      <c r="E209" s="93">
        <f t="shared" si="84"/>
        <v>22879</v>
      </c>
      <c r="F209" s="95">
        <f t="shared" si="84"/>
        <v>1508291</v>
      </c>
      <c r="G209" s="93">
        <f t="shared" si="84"/>
        <v>36340</v>
      </c>
      <c r="H209" s="93">
        <f t="shared" si="84"/>
        <v>1508411</v>
      </c>
      <c r="I209" s="93">
        <f t="shared" si="84"/>
        <v>36340</v>
      </c>
      <c r="J209" s="95">
        <f t="shared" si="84"/>
        <v>1126547</v>
      </c>
      <c r="K209" s="93">
        <f t="shared" si="84"/>
        <v>29559</v>
      </c>
      <c r="L209" s="93">
        <f t="shared" si="84"/>
        <v>1156106</v>
      </c>
      <c r="P209" s="3"/>
      <c r="Q209" s="4"/>
      <c r="U209" s="3"/>
    </row>
    <row r="210" spans="1:27" ht="11.1" customHeight="1">
      <c r="A210" s="19"/>
      <c r="B210" s="16"/>
      <c r="C210" s="87"/>
      <c r="D210" s="43"/>
      <c r="E210" s="43"/>
      <c r="H210" s="43"/>
      <c r="I210" s="43"/>
      <c r="J210" s="43"/>
      <c r="K210" s="43"/>
      <c r="L210" s="43"/>
      <c r="P210" s="3"/>
      <c r="Q210" s="4"/>
      <c r="U210" s="3"/>
    </row>
    <row r="211" spans="1:27" ht="25.5">
      <c r="A211" s="116" t="s">
        <v>163</v>
      </c>
      <c r="B211" s="117">
        <v>2702</v>
      </c>
      <c r="C211" s="118" t="s">
        <v>184</v>
      </c>
      <c r="D211" s="43">
        <v>123</v>
      </c>
      <c r="E211" s="67">
        <v>0</v>
      </c>
      <c r="F211" s="67">
        <v>0</v>
      </c>
      <c r="G211" s="67">
        <v>0</v>
      </c>
      <c r="H211" s="67">
        <v>0</v>
      </c>
      <c r="I211" s="67">
        <v>0</v>
      </c>
      <c r="J211" s="67">
        <v>0</v>
      </c>
      <c r="K211" s="67">
        <v>0</v>
      </c>
      <c r="L211" s="67">
        <v>0</v>
      </c>
      <c r="P211" s="3"/>
      <c r="Q211" s="4"/>
      <c r="U211" s="3"/>
    </row>
    <row r="212" spans="1:27" ht="11.1" customHeight="1">
      <c r="A212" s="19"/>
      <c r="B212" s="16"/>
      <c r="C212" s="115"/>
      <c r="D212" s="43"/>
      <c r="E212" s="43"/>
      <c r="F212" s="43"/>
      <c r="G212" s="43"/>
      <c r="H212" s="43"/>
      <c r="I212" s="43"/>
      <c r="J212" s="43"/>
      <c r="K212" s="43"/>
      <c r="L212" s="43"/>
      <c r="P212" s="3"/>
      <c r="Q212" s="4"/>
      <c r="U212" s="3"/>
    </row>
    <row r="213" spans="1:27">
      <c r="A213" s="2" t="s">
        <v>118</v>
      </c>
      <c r="B213" s="8" t="s">
        <v>117</v>
      </c>
      <c r="F213" s="46"/>
      <c r="G213" s="46"/>
      <c r="K213" s="46"/>
      <c r="P213" s="3"/>
      <c r="Q213" s="4"/>
      <c r="U213" s="3"/>
    </row>
    <row r="214" spans="1:27" ht="25.5">
      <c r="A214" s="40" t="s">
        <v>163</v>
      </c>
      <c r="B214" s="68">
        <v>2702</v>
      </c>
      <c r="C214" s="122" t="s">
        <v>168</v>
      </c>
      <c r="D214" s="123">
        <v>7735</v>
      </c>
      <c r="E214" s="74">
        <v>0</v>
      </c>
      <c r="F214" s="124">
        <v>2000</v>
      </c>
      <c r="G214" s="74">
        <v>0</v>
      </c>
      <c r="H214" s="124">
        <v>2000</v>
      </c>
      <c r="I214" s="74">
        <v>0</v>
      </c>
      <c r="J214" s="124">
        <v>2000</v>
      </c>
      <c r="K214" s="74">
        <v>0</v>
      </c>
      <c r="L214" s="89">
        <f>SUM(J214:K214)</f>
        <v>2000</v>
      </c>
      <c r="P214" s="3"/>
      <c r="Q214" s="4"/>
      <c r="U214" s="3"/>
    </row>
    <row r="215" spans="1:27">
      <c r="A215" s="19"/>
      <c r="B215" s="16"/>
      <c r="C215" s="104"/>
      <c r="D215" s="88"/>
      <c r="E215" s="88"/>
      <c r="F215" s="88"/>
      <c r="G215" s="88"/>
      <c r="H215" s="88"/>
      <c r="I215" s="88"/>
      <c r="J215" s="88"/>
      <c r="K215" s="88"/>
      <c r="L215" s="88"/>
      <c r="M215" s="126"/>
      <c r="N215" s="126"/>
      <c r="O215" s="126"/>
      <c r="P215" s="127"/>
      <c r="Q215" s="128"/>
      <c r="U215" s="3"/>
      <c r="W215" s="143"/>
      <c r="X215" s="143"/>
      <c r="Y215" s="143"/>
      <c r="Z215" s="143"/>
      <c r="AA215" s="143"/>
    </row>
    <row r="216" spans="1:27">
      <c r="A216" s="19"/>
      <c r="B216" s="110"/>
      <c r="C216" s="104"/>
      <c r="D216" s="88"/>
      <c r="E216" s="88"/>
      <c r="F216" s="88"/>
      <c r="G216" s="88"/>
      <c r="H216" s="88"/>
      <c r="I216" s="88"/>
      <c r="J216" s="88"/>
      <c r="K216" s="88"/>
      <c r="L216" s="88"/>
      <c r="P216" s="3"/>
      <c r="Q216" s="4"/>
      <c r="U216" s="3"/>
    </row>
    <row r="217" spans="1:27">
      <c r="A217" s="19"/>
      <c r="B217" s="110"/>
      <c r="C217" s="104"/>
      <c r="D217" s="88"/>
      <c r="E217" s="88"/>
      <c r="F217" s="88"/>
      <c r="G217" s="88"/>
      <c r="H217" s="88"/>
      <c r="I217" s="88"/>
      <c r="J217" s="88"/>
      <c r="K217" s="88"/>
      <c r="L217" s="88"/>
      <c r="P217" s="3"/>
      <c r="Q217" s="4"/>
      <c r="U217" s="3"/>
    </row>
    <row r="218" spans="1:27">
      <c r="A218" s="19"/>
      <c r="B218" s="110"/>
      <c r="C218" s="104"/>
      <c r="D218" s="88"/>
      <c r="E218" s="88"/>
      <c r="F218" s="88"/>
      <c r="G218" s="88"/>
      <c r="H218" s="88"/>
      <c r="I218" s="88"/>
      <c r="J218" s="88"/>
      <c r="K218" s="88"/>
      <c r="L218" s="88"/>
      <c r="P218" s="3"/>
      <c r="Q218" s="4"/>
      <c r="U218" s="3"/>
    </row>
    <row r="219" spans="1:27">
      <c r="A219" s="19"/>
      <c r="B219" s="110"/>
      <c r="C219" s="104"/>
      <c r="D219" s="88"/>
      <c r="E219" s="88"/>
      <c r="F219" s="88"/>
      <c r="G219" s="88"/>
      <c r="H219" s="88"/>
      <c r="I219" s="88"/>
      <c r="J219" s="88"/>
      <c r="K219" s="88"/>
      <c r="L219" s="88"/>
      <c r="P219" s="3"/>
      <c r="Q219" s="4"/>
      <c r="U219" s="3"/>
    </row>
    <row r="220" spans="1:27">
      <c r="A220" s="40"/>
      <c r="B220" s="111"/>
      <c r="C220" s="69"/>
      <c r="D220" s="112"/>
      <c r="E220" s="112"/>
      <c r="F220" s="112"/>
      <c r="G220" s="112"/>
      <c r="H220" s="112"/>
      <c r="I220" s="112"/>
      <c r="J220" s="112"/>
      <c r="K220" s="112"/>
      <c r="L220" s="112"/>
      <c r="P220" s="3"/>
      <c r="Q220" s="4"/>
      <c r="U220" s="3"/>
    </row>
    <row r="221" spans="1:27">
      <c r="A221" s="19"/>
      <c r="B221" s="110"/>
      <c r="C221" s="104"/>
      <c r="D221" s="88"/>
      <c r="E221" s="88"/>
      <c r="F221" s="43"/>
      <c r="G221" s="43"/>
      <c r="H221" s="88"/>
      <c r="I221" s="88"/>
      <c r="J221" s="88"/>
      <c r="K221" s="88"/>
      <c r="L221" s="88"/>
      <c r="P221" s="3"/>
      <c r="Q221" s="4"/>
      <c r="U221" s="3"/>
    </row>
    <row r="222" spans="1:27">
      <c r="A222" s="19"/>
      <c r="B222" s="16"/>
      <c r="C222" s="104"/>
      <c r="D222" s="88"/>
      <c r="E222" s="88"/>
      <c r="F222" s="88"/>
      <c r="G222" s="88"/>
      <c r="H222" s="88"/>
      <c r="I222" s="88"/>
      <c r="J222" s="88"/>
      <c r="K222" s="88"/>
      <c r="L222" s="88"/>
    </row>
    <row r="223" spans="1:27">
      <c r="F223" s="46"/>
      <c r="G223" s="46"/>
      <c r="K223" s="46"/>
    </row>
    <row r="224" spans="1:27">
      <c r="D224" s="61"/>
      <c r="E224" s="61"/>
      <c r="F224" s="61"/>
      <c r="G224" s="61"/>
      <c r="H224" s="61"/>
      <c r="I224" s="61"/>
      <c r="K224" s="46"/>
    </row>
    <row r="225" spans="3:11">
      <c r="C225" s="4"/>
      <c r="D225" s="62"/>
      <c r="E225" s="62"/>
      <c r="F225" s="62"/>
      <c r="G225" s="62"/>
      <c r="H225" s="62"/>
      <c r="I225" s="62"/>
      <c r="K225" s="46"/>
    </row>
    <row r="226" spans="3:11">
      <c r="C226" s="4"/>
      <c r="D226" s="63"/>
      <c r="E226" s="63"/>
      <c r="F226" s="63"/>
      <c r="G226" s="63"/>
      <c r="H226" s="63"/>
      <c r="I226" s="63"/>
      <c r="K226" s="46"/>
    </row>
    <row r="227" spans="3:11">
      <c r="C227" s="4"/>
      <c r="F227" s="46"/>
      <c r="G227" s="46"/>
      <c r="K227" s="46"/>
    </row>
    <row r="228" spans="3:11">
      <c r="C228" s="4"/>
      <c r="F228" s="46"/>
      <c r="G228" s="46"/>
      <c r="K228" s="46"/>
    </row>
    <row r="229" spans="3:11">
      <c r="C229" s="4"/>
      <c r="F229" s="46"/>
      <c r="G229" s="46"/>
      <c r="K229" s="46"/>
    </row>
    <row r="230" spans="3:11">
      <c r="C230" s="4"/>
      <c r="F230" s="46"/>
      <c r="G230" s="46"/>
      <c r="K230" s="46"/>
    </row>
    <row r="231" spans="3:11">
      <c r="C231" s="4"/>
      <c r="F231" s="46"/>
      <c r="G231" s="46"/>
      <c r="K231" s="46"/>
    </row>
    <row r="232" spans="3:11">
      <c r="C232" s="4"/>
      <c r="F232" s="46"/>
      <c r="G232" s="46"/>
      <c r="K232" s="46"/>
    </row>
    <row r="233" spans="3:11">
      <c r="C233" s="4"/>
      <c r="F233" s="46"/>
      <c r="G233" s="46"/>
      <c r="K233" s="46"/>
    </row>
    <row r="234" spans="3:11">
      <c r="C234" s="4"/>
      <c r="F234" s="46"/>
      <c r="G234" s="46"/>
      <c r="K234" s="46"/>
    </row>
    <row r="235" spans="3:11">
      <c r="C235" s="4"/>
      <c r="F235" s="46"/>
      <c r="G235" s="46"/>
      <c r="K235" s="46"/>
    </row>
    <row r="236" spans="3:11">
      <c r="C236" s="4"/>
      <c r="F236" s="46"/>
      <c r="G236" s="46"/>
      <c r="K236" s="46"/>
    </row>
  </sheetData>
  <autoFilter ref="B17:AF214">
    <filterColumn colId="11"/>
    <filterColumn colId="12"/>
  </autoFilter>
  <customSheetViews>
    <customSheetView guid="{BD6E05FB-E32C-11D8-B0E4-D198A259B264}" scale="75" hiddenColumns="1" showRuler="0" topLeftCell="E248">
      <selection activeCell="K268" sqref="K268"/>
      <colBreaks count="1" manualBreakCount="1">
        <brk id="12" max="167" man="1"/>
      </colBreaks>
      <pageMargins left="0.75" right="0.75" top="0.75" bottom="0.75" header="0.5" footer="0"/>
      <printOptions horizontalCentered="1"/>
      <pageSetup paperSize="9" scale="90" firstPageNumber="36" orientation="landscape" blackAndWhite="1" useFirstPageNumber="1" r:id="rId1"/>
      <headerFooter alignWithMargins="0">
        <oddHeader>&amp;C    &amp;"Times New Roman,Bold"  &amp;P</oddHeader>
      </headerFooter>
    </customSheetView>
    <customSheetView guid="{FCE4BE61-F462-4DFE-9FC5-7B2946769C5B}" scale="75" hiddenColumns="1" showRuler="0">
      <selection activeCell="C23" sqref="C23"/>
      <colBreaks count="1" manualBreakCount="1">
        <brk id="12" max="167" man="1"/>
      </colBreaks>
      <pageMargins left="0.75" right="0.75" top="0.75" bottom="0.75" header="0.5" footer="0"/>
      <printOptions horizontalCentered="1"/>
      <pageSetup paperSize="9" scale="90" firstPageNumber="36" orientation="landscape" blackAndWhite="1" useFirstPageNumber="1" r:id="rId2"/>
      <headerFooter alignWithMargins="0">
        <oddHeader>&amp;C    &amp;"Times New Roman,Bold"  &amp;P</oddHeader>
      </headerFooter>
    </customSheetView>
    <customSheetView guid="{F98D6EB8-76BC-4C24-A40E-45E0313E3064}" scale="75" hiddenColumns="1" showRuler="0" topLeftCell="A31">
      <selection activeCell="K39" sqref="K39"/>
      <colBreaks count="1" manualBreakCount="1">
        <brk id="12" max="167" man="1"/>
      </colBreaks>
      <pageMargins left="0.75" right="0.75" top="0.75" bottom="0.75" header="0.5" footer="0"/>
      <printOptions horizontalCentered="1"/>
      <pageSetup paperSize="9" scale="90" firstPageNumber="36" orientation="landscape" blackAndWhite="1" useFirstPageNumber="1" r:id="rId3"/>
      <headerFooter alignWithMargins="0">
        <oddHeader>&amp;C    &amp;"Times New Roman,Bold"  &amp;P</oddHeader>
      </headerFooter>
    </customSheetView>
  </customSheetViews>
  <mergeCells count="16">
    <mergeCell ref="M15:V15"/>
    <mergeCell ref="W15:AF15"/>
    <mergeCell ref="M16:Q16"/>
    <mergeCell ref="R16:V16"/>
    <mergeCell ref="W16:AA16"/>
    <mergeCell ref="AB16:AF16"/>
    <mergeCell ref="A1:L1"/>
    <mergeCell ref="A2:L2"/>
    <mergeCell ref="J15:L15"/>
    <mergeCell ref="J16:L16"/>
    <mergeCell ref="H16:I16"/>
    <mergeCell ref="D15:E15"/>
    <mergeCell ref="F15:G15"/>
    <mergeCell ref="H15:I15"/>
    <mergeCell ref="D16:E16"/>
    <mergeCell ref="F16:G16"/>
  </mergeCells>
  <phoneticPr fontId="2" type="noConversion"/>
  <printOptions horizontalCentered="1"/>
  <pageMargins left="0.74803149606299213" right="0.39370078740157483" top="0.74803149606299213" bottom="0.9055118110236221" header="0.51181102362204722" footer="0.59055118110236227"/>
  <pageSetup paperSize="9" firstPageNumber="69" orientation="landscape" blackAndWhite="1" useFirstPageNumber="1" r:id="rId4"/>
  <headerFooter alignWithMargins="0">
    <oddHeader xml:space="preserve">&amp;C   </oddHeader>
    <oddFooter>&amp;C&amp;"Times New Roman,Bold"   Vol-II     -    &amp;P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dem19</vt:lpstr>
      <vt:lpstr>'dem19'!cad</vt:lpstr>
      <vt:lpstr>'dem19'!fcd</vt:lpstr>
      <vt:lpstr>'dem19'!fcpcap</vt:lpstr>
      <vt:lpstr>'dem19'!mi</vt:lpstr>
      <vt:lpstr>'dem19'!np</vt:lpstr>
      <vt:lpstr>'dem19'!Print_Area</vt:lpstr>
      <vt:lpstr>'dem19'!Print_Titles</vt:lpstr>
      <vt:lpstr>'dem19'!revise</vt:lpstr>
      <vt:lpstr>'dem19'!summary</vt:lpstr>
      <vt:lpstr>'dem19'!voted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2015-07-22T12:13:56Z</cp:lastPrinted>
  <dcterms:created xsi:type="dcterms:W3CDTF">2004-06-02T16:19:06Z</dcterms:created>
  <dcterms:modified xsi:type="dcterms:W3CDTF">2015-07-29T05:32:24Z</dcterms:modified>
</cp:coreProperties>
</file>