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95" windowWidth="7905" windowHeight="7320"/>
  </bookViews>
  <sheets>
    <sheet name="dem22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'dem22'!$A$28:$AF$371</definedName>
    <definedName name="_rec2" localSheetId="0">'dem22'!#REF!</definedName>
    <definedName name="_Regression_Int" localSheetId="0" hidden="1">1</definedName>
    <definedName name="censusrec" localSheetId="0">'dem22'!#REF!</definedName>
    <definedName name="crfrec" localSheetId="0">'dem22'!$D$379:$L$379</definedName>
    <definedName name="css" localSheetId="0">'dem22'!$D$303:$L$303</definedName>
    <definedName name="da" localSheetId="0">'dem22'!$D$202:$L$202</definedName>
    <definedName name="darec" localSheetId="0">'dem22'!$D$374:$L$374</definedName>
    <definedName name="Fishrev">#REF!</definedName>
    <definedName name="fwl">#REF!</definedName>
    <definedName name="fwlcap">#REF!</definedName>
    <definedName name="fwlrec">#REF!</definedName>
    <definedName name="housing" localSheetId="0">'dem22'!#REF!</definedName>
    <definedName name="justice">#REF!</definedName>
    <definedName name="justicerec">#REF!</definedName>
    <definedName name="lr" localSheetId="0">'dem22'!$D$76:$L$76</definedName>
    <definedName name="lrrec" localSheetId="0">'dem22'!#REF!</definedName>
    <definedName name="nc" localSheetId="0">'dem22'!$D$275:$L$275</definedName>
    <definedName name="ncfund" localSheetId="0">'dem22'!$K$379</definedName>
    <definedName name="ncfund1" localSheetId="0">'dem22'!$J$379</definedName>
    <definedName name="ncrec1" localSheetId="0">'dem22'!$D$374:$L$374</definedName>
    <definedName name="ncrec2" localSheetId="0">'dem22'!#REF!</definedName>
    <definedName name="np" localSheetId="0">'dem22'!$K$370</definedName>
    <definedName name="Nutrition" localSheetId="0">#REF!</definedName>
    <definedName name="oas" localSheetId="0">'dem22'!$D$222:$L$222</definedName>
    <definedName name="_xlnm.Print_Area" localSheetId="0">'dem22'!$A$1:$L$380</definedName>
    <definedName name="_xlnm.Print_Titles" localSheetId="0">'dem22'!$25:$28</definedName>
    <definedName name="pwcap" localSheetId="0">'dem22'!$D$333:$L$333</definedName>
    <definedName name="rec" localSheetId="0">'dem22'!#REF!</definedName>
    <definedName name="reform" localSheetId="0">'dem22'!$D$293:$L$293</definedName>
    <definedName name="revise" localSheetId="0">'dem22'!$D$393:$I$393</definedName>
    <definedName name="roads" localSheetId="0">'dem22'!$D$368:$L$368</definedName>
    <definedName name="scst" localSheetId="0">#REF!</definedName>
    <definedName name="ses" localSheetId="0">'dem22'!#REF!</definedName>
    <definedName name="sgs" localSheetId="0">'dem22'!$D$86:$L$86</definedName>
    <definedName name="SocialSecurity" localSheetId="0">#REF!</definedName>
    <definedName name="socialwelfare" localSheetId="0">#REF!</definedName>
    <definedName name="sss" localSheetId="0">'dem22'!#REF!</definedName>
    <definedName name="summary" localSheetId="0">'dem22'!$D$386:$I$386</definedName>
    <definedName name="udhd">#REF!</definedName>
    <definedName name="urbancap">#REF!</definedName>
    <definedName name="Voted">#REF!</definedName>
    <definedName name="water" localSheetId="0">'dem22'!$D$350:$L$350</definedName>
    <definedName name="welfarecap" localSheetId="0">#REF!</definedName>
    <definedName name="Z_239EE218_578E_4317_BEED_14D5D7089E27_.wvu.FilterData" localSheetId="0" hidden="1">'dem22'!$A$1:$L$380</definedName>
    <definedName name="Z_239EE218_578E_4317_BEED_14D5D7089E27_.wvu.PrintArea" localSheetId="0" hidden="1">'dem22'!$A$1:$L$380</definedName>
    <definedName name="Z_239EE218_578E_4317_BEED_14D5D7089E27_.wvu.PrintTitles" localSheetId="0" hidden="1">'dem22'!$25:$28</definedName>
    <definedName name="Z_302A3EA3_AE96_11D5_A646_0050BA3D7AFD_.wvu.FilterData" localSheetId="0" hidden="1">'dem22'!$A$1:$L$380</definedName>
    <definedName name="Z_302A3EA3_AE96_11D5_A646_0050BA3D7AFD_.wvu.PrintArea" localSheetId="0" hidden="1">'dem22'!$A$1:$L$380</definedName>
    <definedName name="Z_302A3EA3_AE96_11D5_A646_0050BA3D7AFD_.wvu.PrintTitles" localSheetId="0" hidden="1">'dem22'!$25:$28</definedName>
    <definedName name="Z_36DBA021_0ECB_11D4_8064_004005726899_.wvu.FilterData" localSheetId="0" hidden="1">'dem22'!$C$30:$C$379</definedName>
    <definedName name="Z_36DBA021_0ECB_11D4_8064_004005726899_.wvu.PrintArea" localSheetId="0" hidden="1">'dem22'!$A$1:$L$380</definedName>
    <definedName name="Z_36DBA021_0ECB_11D4_8064_004005726899_.wvu.PrintTitles" localSheetId="0" hidden="1">'dem22'!$25:$28</definedName>
    <definedName name="Z_93EBE921_AE91_11D5_8685_004005726899_.wvu.FilterData" localSheetId="0" hidden="1">'dem22'!$C$30:$C$379</definedName>
    <definedName name="Z_93EBE921_AE91_11D5_8685_004005726899_.wvu.PrintArea" localSheetId="0" hidden="1">'dem22'!$A$1:$L$380</definedName>
    <definedName name="Z_93EBE921_AE91_11D5_8685_004005726899_.wvu.PrintTitles" localSheetId="0" hidden="1">'dem22'!$25:$28</definedName>
    <definedName name="Z_94DA79C1_0FDE_11D5_9579_000021DAEEA2_.wvu.FilterData" localSheetId="0" hidden="1">'dem22'!$C$30:$C$379</definedName>
    <definedName name="Z_94DA79C1_0FDE_11D5_9579_000021DAEEA2_.wvu.PrintArea" localSheetId="0" hidden="1">'dem22'!$A$1:$L$380</definedName>
    <definedName name="Z_94DA79C1_0FDE_11D5_9579_000021DAEEA2_.wvu.PrintTitles" localSheetId="0" hidden="1">'dem22'!$25:$28</definedName>
    <definedName name="Z_B4CB096A_161F_11D5_8064_004005726899_.wvu.FilterData" localSheetId="0" hidden="1">'dem22'!$C$30:$C$379</definedName>
    <definedName name="Z_B4CB099B_161F_11D5_8064_004005726899_.wvu.FilterData" localSheetId="0" hidden="1">'dem22'!$C$30:$C$379</definedName>
    <definedName name="Z_C868F8C3_16D7_11D5_A68D_81D6213F5331_.wvu.FilterData" localSheetId="0" hidden="1">'dem22'!$C$30:$C$379</definedName>
    <definedName name="Z_C868F8C3_16D7_11D5_A68D_81D6213F5331_.wvu.PrintArea" localSheetId="0" hidden="1">'dem22'!$A$1:$L$380</definedName>
    <definedName name="Z_C868F8C3_16D7_11D5_A68D_81D6213F5331_.wvu.PrintTitles" localSheetId="0" hidden="1">'dem22'!$25:$28</definedName>
    <definedName name="Z_E5DF37BD_125C_11D5_8DC4_D0F5D88B3549_.wvu.FilterData" localSheetId="0" hidden="1">'dem22'!$C$30:$C$379</definedName>
    <definedName name="Z_E5DF37BD_125C_11D5_8DC4_D0F5D88B3549_.wvu.PrintArea" localSheetId="0" hidden="1">'dem22'!$A$1:$L$380</definedName>
    <definedName name="Z_E5DF37BD_125C_11D5_8DC4_D0F5D88B3549_.wvu.PrintTitles" localSheetId="0" hidden="1">'dem22'!$25:$28</definedName>
    <definedName name="Z_F8ADACC1_164E_11D6_B603_000021DAEEA2_.wvu.FilterData" localSheetId="0" hidden="1">'dem22'!$C$30:$C$379</definedName>
    <definedName name="Z_F8ADACC1_164E_11D6_B603_000021DAEEA2_.wvu.PrintArea" localSheetId="0" hidden="1">'dem22'!$A$1:$L$380</definedName>
    <definedName name="Z_F8ADACC1_164E_11D6_B603_000021DAEEA2_.wvu.PrintTitles" localSheetId="0" hidden="1">'dem22'!$25:$28</definedName>
  </definedNames>
  <calcPr calcId="125725"/>
</workbook>
</file>

<file path=xl/calcChain.xml><?xml version="1.0" encoding="utf-8"?>
<calcChain xmlns="http://schemas.openxmlformats.org/spreadsheetml/2006/main">
  <c r="L364" i="4"/>
  <c r="L357"/>
  <c r="L348"/>
  <c r="L340"/>
  <c r="L330"/>
  <c r="L326"/>
  <c r="L321"/>
  <c r="L317"/>
  <c r="L312"/>
  <c r="L299"/>
  <c r="L290"/>
  <c r="L285"/>
  <c r="L281"/>
  <c r="L280"/>
  <c r="L272"/>
  <c r="L271"/>
  <c r="L265"/>
  <c r="L264"/>
  <c r="L263"/>
  <c r="L256"/>
  <c r="L250"/>
  <c r="L249"/>
  <c r="L248"/>
  <c r="L244"/>
  <c r="L240"/>
  <c r="L236"/>
  <c r="L228"/>
  <c r="L219"/>
  <c r="L211"/>
  <c r="L208"/>
  <c r="L198"/>
  <c r="L197"/>
  <c r="L196"/>
  <c r="L192"/>
  <c r="L191"/>
  <c r="L190"/>
  <c r="L186"/>
  <c r="L185"/>
  <c r="L184"/>
  <c r="L180"/>
  <c r="L179"/>
  <c r="L178"/>
  <c r="L174"/>
  <c r="L173"/>
  <c r="L172"/>
  <c r="L168"/>
  <c r="L167"/>
  <c r="L166"/>
  <c r="L162"/>
  <c r="L161"/>
  <c r="L156"/>
  <c r="L155"/>
  <c r="L154"/>
  <c r="L153"/>
  <c r="L149"/>
  <c r="L148"/>
  <c r="L147"/>
  <c r="L146"/>
  <c r="L142"/>
  <c r="L141"/>
  <c r="L140"/>
  <c r="L139"/>
  <c r="L135"/>
  <c r="L134"/>
  <c r="L133"/>
  <c r="L129"/>
  <c r="L128"/>
  <c r="L127"/>
  <c r="L120"/>
  <c r="L119"/>
  <c r="L118"/>
  <c r="L117"/>
  <c r="L116"/>
  <c r="L112"/>
  <c r="L111"/>
  <c r="L110"/>
  <c r="L109"/>
  <c r="L108"/>
  <c r="L107"/>
  <c r="L103"/>
  <c r="L102"/>
  <c r="L101"/>
  <c r="L100"/>
  <c r="L95"/>
  <c r="L94"/>
  <c r="L93"/>
  <c r="L92"/>
  <c r="L83"/>
  <c r="L81"/>
  <c r="L73"/>
  <c r="L72"/>
  <c r="L71"/>
  <c r="L64"/>
  <c r="L63"/>
  <c r="L62"/>
  <c r="L58"/>
  <c r="L57"/>
  <c r="L56"/>
  <c r="L52"/>
  <c r="L51"/>
  <c r="L50"/>
  <c r="L46"/>
  <c r="L45"/>
  <c r="L44"/>
  <c r="K91"/>
  <c r="K96" s="1"/>
  <c r="K113"/>
  <c r="K82"/>
  <c r="K84" s="1"/>
  <c r="K85" s="1"/>
  <c r="K86" s="1"/>
  <c r="K37"/>
  <c r="L37" s="1"/>
  <c r="K36"/>
  <c r="L36" s="1"/>
  <c r="K35"/>
  <c r="L35" s="1"/>
  <c r="K160"/>
  <c r="L160" s="1"/>
  <c r="K99"/>
  <c r="K104" s="1"/>
  <c r="K34"/>
  <c r="L34" s="1"/>
  <c r="K366"/>
  <c r="K365"/>
  <c r="K359"/>
  <c r="K358"/>
  <c r="K349"/>
  <c r="K341"/>
  <c r="K327"/>
  <c r="K323"/>
  <c r="K322"/>
  <c r="K318"/>
  <c r="K313"/>
  <c r="K300"/>
  <c r="K301" s="1"/>
  <c r="K302" s="1"/>
  <c r="K303" s="1"/>
  <c r="K291"/>
  <c r="K292" s="1"/>
  <c r="K282"/>
  <c r="K286" s="1"/>
  <c r="K273"/>
  <c r="K266"/>
  <c r="K267" s="1"/>
  <c r="K257"/>
  <c r="K258" s="1"/>
  <c r="K251"/>
  <c r="K245"/>
  <c r="K241"/>
  <c r="K237"/>
  <c r="K231"/>
  <c r="K229"/>
  <c r="K230" s="1"/>
  <c r="K220"/>
  <c r="K221" s="1"/>
  <c r="K222" s="1"/>
  <c r="K212"/>
  <c r="K213" s="1"/>
  <c r="K214" s="1"/>
  <c r="K199"/>
  <c r="K193"/>
  <c r="K187"/>
  <c r="K181"/>
  <c r="K175"/>
  <c r="K169"/>
  <c r="K157"/>
  <c r="K150"/>
  <c r="K143"/>
  <c r="K136"/>
  <c r="K130"/>
  <c r="K121"/>
  <c r="K74"/>
  <c r="K75" s="1"/>
  <c r="K65"/>
  <c r="K59"/>
  <c r="K53"/>
  <c r="K47"/>
  <c r="I366"/>
  <c r="H366"/>
  <c r="G366"/>
  <c r="F366"/>
  <c r="E366"/>
  <c r="D366"/>
  <c r="I365"/>
  <c r="H365"/>
  <c r="G365"/>
  <c r="F365"/>
  <c r="E365"/>
  <c r="D365"/>
  <c r="I359"/>
  <c r="H359"/>
  <c r="G359"/>
  <c r="F359"/>
  <c r="E359"/>
  <c r="D359"/>
  <c r="D368" s="1"/>
  <c r="I358"/>
  <c r="H358"/>
  <c r="G358"/>
  <c r="F358"/>
  <c r="E358"/>
  <c r="D358"/>
  <c r="I349"/>
  <c r="H349"/>
  <c r="G349"/>
  <c r="F349"/>
  <c r="E349"/>
  <c r="D349"/>
  <c r="I341"/>
  <c r="H341"/>
  <c r="G341"/>
  <c r="F341"/>
  <c r="E341"/>
  <c r="D341"/>
  <c r="I327"/>
  <c r="H327"/>
  <c r="G327"/>
  <c r="F327"/>
  <c r="E327"/>
  <c r="D327"/>
  <c r="I323"/>
  <c r="H323"/>
  <c r="G323"/>
  <c r="F323"/>
  <c r="E323"/>
  <c r="D323"/>
  <c r="I322"/>
  <c r="H322"/>
  <c r="G322"/>
  <c r="F322"/>
  <c r="E322"/>
  <c r="D322"/>
  <c r="I318"/>
  <c r="H318"/>
  <c r="G318"/>
  <c r="F318"/>
  <c r="E318"/>
  <c r="D318"/>
  <c r="I300"/>
  <c r="I301" s="1"/>
  <c r="I302" s="1"/>
  <c r="I303" s="1"/>
  <c r="H300"/>
  <c r="H301" s="1"/>
  <c r="H302" s="1"/>
  <c r="H303" s="1"/>
  <c r="G300"/>
  <c r="G301" s="1"/>
  <c r="G302" s="1"/>
  <c r="G303" s="1"/>
  <c r="F300"/>
  <c r="F301" s="1"/>
  <c r="F302" s="1"/>
  <c r="F303" s="1"/>
  <c r="E300"/>
  <c r="E301" s="1"/>
  <c r="E302" s="1"/>
  <c r="E303" s="1"/>
  <c r="D300"/>
  <c r="D301" s="1"/>
  <c r="D302" s="1"/>
  <c r="D303" s="1"/>
  <c r="I291"/>
  <c r="I292" s="1"/>
  <c r="H291"/>
  <c r="H292" s="1"/>
  <c r="G291"/>
  <c r="G292" s="1"/>
  <c r="F291"/>
  <c r="F292" s="1"/>
  <c r="E291"/>
  <c r="E292" s="1"/>
  <c r="D291"/>
  <c r="D292" s="1"/>
  <c r="I282"/>
  <c r="I286" s="1"/>
  <c r="H282"/>
  <c r="H286" s="1"/>
  <c r="G282"/>
  <c r="G286" s="1"/>
  <c r="F282"/>
  <c r="F286" s="1"/>
  <c r="E282"/>
  <c r="E286" s="1"/>
  <c r="D282"/>
  <c r="D286" s="1"/>
  <c r="I273"/>
  <c r="H273"/>
  <c r="G273"/>
  <c r="F273"/>
  <c r="E273"/>
  <c r="D273"/>
  <c r="I266"/>
  <c r="I267" s="1"/>
  <c r="H266"/>
  <c r="H267" s="1"/>
  <c r="G266"/>
  <c r="G267" s="1"/>
  <c r="F266"/>
  <c r="F267" s="1"/>
  <c r="E266"/>
  <c r="E267" s="1"/>
  <c r="D266"/>
  <c r="D267" s="1"/>
  <c r="I257"/>
  <c r="I258" s="1"/>
  <c r="H257"/>
  <c r="H258" s="1"/>
  <c r="G257"/>
  <c r="G258" s="1"/>
  <c r="F257"/>
  <c r="F258" s="1"/>
  <c r="E257"/>
  <c r="E258" s="1"/>
  <c r="D257"/>
  <c r="D258" s="1"/>
  <c r="I251"/>
  <c r="H251"/>
  <c r="G251"/>
  <c r="F251"/>
  <c r="E251"/>
  <c r="D251"/>
  <c r="I245"/>
  <c r="H245"/>
  <c r="G245"/>
  <c r="F245"/>
  <c r="E245"/>
  <c r="D245"/>
  <c r="I241"/>
  <c r="H241"/>
  <c r="G241"/>
  <c r="F241"/>
  <c r="E241"/>
  <c r="D241"/>
  <c r="I237"/>
  <c r="H237"/>
  <c r="G237"/>
  <c r="F237"/>
  <c r="E237"/>
  <c r="D237"/>
  <c r="I231"/>
  <c r="H231"/>
  <c r="G231"/>
  <c r="F231"/>
  <c r="E231"/>
  <c r="D231"/>
  <c r="I229"/>
  <c r="I230" s="1"/>
  <c r="H229"/>
  <c r="H230" s="1"/>
  <c r="G229"/>
  <c r="G230" s="1"/>
  <c r="F229"/>
  <c r="F230" s="1"/>
  <c r="E229"/>
  <c r="E230" s="1"/>
  <c r="D229"/>
  <c r="D230" s="1"/>
  <c r="I220"/>
  <c r="I221" s="1"/>
  <c r="I222" s="1"/>
  <c r="H220"/>
  <c r="H221" s="1"/>
  <c r="H222" s="1"/>
  <c r="G220"/>
  <c r="G221" s="1"/>
  <c r="G222" s="1"/>
  <c r="F220"/>
  <c r="F221" s="1"/>
  <c r="F222" s="1"/>
  <c r="E220"/>
  <c r="E221" s="1"/>
  <c r="E222" s="1"/>
  <c r="D220"/>
  <c r="D221" s="1"/>
  <c r="D222" s="1"/>
  <c r="I212"/>
  <c r="I213" s="1"/>
  <c r="I214" s="1"/>
  <c r="H212"/>
  <c r="H213" s="1"/>
  <c r="H214" s="1"/>
  <c r="G212"/>
  <c r="G213" s="1"/>
  <c r="G214" s="1"/>
  <c r="F212"/>
  <c r="F213" s="1"/>
  <c r="F214" s="1"/>
  <c r="E212"/>
  <c r="E213" s="1"/>
  <c r="E214" s="1"/>
  <c r="D212"/>
  <c r="D213" s="1"/>
  <c r="D214" s="1"/>
  <c r="I199"/>
  <c r="H199"/>
  <c r="G199"/>
  <c r="F199"/>
  <c r="E199"/>
  <c r="D199"/>
  <c r="I193"/>
  <c r="H193"/>
  <c r="G193"/>
  <c r="F193"/>
  <c r="E193"/>
  <c r="D193"/>
  <c r="I187"/>
  <c r="H187"/>
  <c r="G187"/>
  <c r="F187"/>
  <c r="E187"/>
  <c r="D187"/>
  <c r="I181"/>
  <c r="H181"/>
  <c r="G181"/>
  <c r="F181"/>
  <c r="E181"/>
  <c r="D181"/>
  <c r="I175"/>
  <c r="H175"/>
  <c r="G175"/>
  <c r="F175"/>
  <c r="E175"/>
  <c r="D175"/>
  <c r="I169"/>
  <c r="H169"/>
  <c r="G169"/>
  <c r="F169"/>
  <c r="E169"/>
  <c r="D169"/>
  <c r="I163"/>
  <c r="H163"/>
  <c r="G163"/>
  <c r="F163"/>
  <c r="E163"/>
  <c r="D163"/>
  <c r="I157"/>
  <c r="H157"/>
  <c r="G157"/>
  <c r="F157"/>
  <c r="E157"/>
  <c r="D157"/>
  <c r="I150"/>
  <c r="H150"/>
  <c r="G150"/>
  <c r="F150"/>
  <c r="E150"/>
  <c r="D150"/>
  <c r="I143"/>
  <c r="H143"/>
  <c r="G143"/>
  <c r="F143"/>
  <c r="E143"/>
  <c r="D143"/>
  <c r="I136"/>
  <c r="H136"/>
  <c r="G136"/>
  <c r="F136"/>
  <c r="E136"/>
  <c r="D136"/>
  <c r="I130"/>
  <c r="H130"/>
  <c r="G130"/>
  <c r="F130"/>
  <c r="E130"/>
  <c r="D130"/>
  <c r="I121"/>
  <c r="H121"/>
  <c r="G121"/>
  <c r="F121"/>
  <c r="E121"/>
  <c r="D121"/>
  <c r="I113"/>
  <c r="H113"/>
  <c r="G113"/>
  <c r="F113"/>
  <c r="E113"/>
  <c r="D113"/>
  <c r="I104"/>
  <c r="H104"/>
  <c r="G104"/>
  <c r="F104"/>
  <c r="E104"/>
  <c r="D104"/>
  <c r="I96"/>
  <c r="H96"/>
  <c r="G96"/>
  <c r="F96"/>
  <c r="E96"/>
  <c r="D96"/>
  <c r="I84"/>
  <c r="I85" s="1"/>
  <c r="I86" s="1"/>
  <c r="H84"/>
  <c r="H85" s="1"/>
  <c r="H86" s="1"/>
  <c r="G84"/>
  <c r="G85" s="1"/>
  <c r="G86" s="1"/>
  <c r="F84"/>
  <c r="F85" s="1"/>
  <c r="F86" s="1"/>
  <c r="E84"/>
  <c r="E85" s="1"/>
  <c r="E86" s="1"/>
  <c r="D84"/>
  <c r="D85" s="1"/>
  <c r="D86" s="1"/>
  <c r="I74"/>
  <c r="I75" s="1"/>
  <c r="H74"/>
  <c r="H75" s="1"/>
  <c r="G74"/>
  <c r="G75" s="1"/>
  <c r="F74"/>
  <c r="F75" s="1"/>
  <c r="E74"/>
  <c r="E75" s="1"/>
  <c r="D74"/>
  <c r="D75" s="1"/>
  <c r="I65"/>
  <c r="H65"/>
  <c r="G65"/>
  <c r="F65"/>
  <c r="E65"/>
  <c r="D65"/>
  <c r="I59"/>
  <c r="H59"/>
  <c r="G59"/>
  <c r="F59"/>
  <c r="E59"/>
  <c r="D59"/>
  <c r="I53"/>
  <c r="H53"/>
  <c r="G53"/>
  <c r="F53"/>
  <c r="E53"/>
  <c r="D53"/>
  <c r="I47"/>
  <c r="H47"/>
  <c r="G47"/>
  <c r="F47"/>
  <c r="E47"/>
  <c r="D47"/>
  <c r="I38"/>
  <c r="I39" s="1"/>
  <c r="H38"/>
  <c r="H39" s="1"/>
  <c r="G38"/>
  <c r="G39" s="1"/>
  <c r="F38"/>
  <c r="F39" s="1"/>
  <c r="E38"/>
  <c r="E39" s="1"/>
  <c r="D38"/>
  <c r="D39" s="1"/>
  <c r="D252" l="1"/>
  <c r="F252"/>
  <c r="H252"/>
  <c r="K252"/>
  <c r="E252"/>
  <c r="G252"/>
  <c r="I252"/>
  <c r="K163"/>
  <c r="K201" s="1"/>
  <c r="L99"/>
  <c r="K38"/>
  <c r="K39" s="1"/>
  <c r="L91"/>
  <c r="L82"/>
  <c r="I274"/>
  <c r="F274"/>
  <c r="H350"/>
  <c r="G350"/>
  <c r="E67"/>
  <c r="E66" s="1"/>
  <c r="E122"/>
  <c r="E201"/>
  <c r="E200" s="1"/>
  <c r="G274"/>
  <c r="E350"/>
  <c r="F350"/>
  <c r="K274"/>
  <c r="I350"/>
  <c r="H274"/>
  <c r="G67"/>
  <c r="G66" s="1"/>
  <c r="D67"/>
  <c r="D66" s="1"/>
  <c r="F67"/>
  <c r="F66" s="1"/>
  <c r="H67"/>
  <c r="H66" s="1"/>
  <c r="D122"/>
  <c r="F122"/>
  <c r="H122"/>
  <c r="F201"/>
  <c r="F200" s="1"/>
  <c r="H201"/>
  <c r="E342"/>
  <c r="I342"/>
  <c r="E367"/>
  <c r="G367"/>
  <c r="I367"/>
  <c r="K293"/>
  <c r="I67"/>
  <c r="I66" s="1"/>
  <c r="G122"/>
  <c r="I122"/>
  <c r="G201"/>
  <c r="G200" s="1"/>
  <c r="I201"/>
  <c r="G342"/>
  <c r="F368"/>
  <c r="H368"/>
  <c r="K331"/>
  <c r="K332" s="1"/>
  <c r="K333" s="1"/>
  <c r="K350"/>
  <c r="G293"/>
  <c r="F293"/>
  <c r="H293"/>
  <c r="E293"/>
  <c r="I293"/>
  <c r="F342"/>
  <c r="H342"/>
  <c r="F367"/>
  <c r="H367"/>
  <c r="E368"/>
  <c r="G368"/>
  <c r="I368"/>
  <c r="K367"/>
  <c r="D201"/>
  <c r="D200" s="1"/>
  <c r="D274"/>
  <c r="D293"/>
  <c r="K342"/>
  <c r="K122"/>
  <c r="K67"/>
  <c r="K66" s="1"/>
  <c r="K368"/>
  <c r="D367"/>
  <c r="D350"/>
  <c r="D342"/>
  <c r="E274"/>
  <c r="H275" l="1"/>
  <c r="F275"/>
  <c r="I275"/>
  <c r="D202"/>
  <c r="K369"/>
  <c r="D76"/>
  <c r="G275"/>
  <c r="E275"/>
  <c r="E202"/>
  <c r="E76"/>
  <c r="F202"/>
  <c r="F76"/>
  <c r="G202"/>
  <c r="H202"/>
  <c r="D275"/>
  <c r="G76"/>
  <c r="I202"/>
  <c r="K275"/>
  <c r="I200"/>
  <c r="H200"/>
  <c r="H76"/>
  <c r="I76"/>
  <c r="K76"/>
  <c r="K202"/>
  <c r="K200"/>
  <c r="E313"/>
  <c r="E331" s="1"/>
  <c r="E332" s="1"/>
  <c r="E333" s="1"/>
  <c r="E369" s="1"/>
  <c r="F313"/>
  <c r="F331" s="1"/>
  <c r="F332" s="1"/>
  <c r="F333" s="1"/>
  <c r="F369" s="1"/>
  <c r="G313"/>
  <c r="G331" s="1"/>
  <c r="G332" s="1"/>
  <c r="G333" s="1"/>
  <c r="G369" s="1"/>
  <c r="H313"/>
  <c r="H331" s="1"/>
  <c r="H332" s="1"/>
  <c r="H333" s="1"/>
  <c r="H369" s="1"/>
  <c r="I313"/>
  <c r="I331" s="1"/>
  <c r="I332" s="1"/>
  <c r="I333" s="1"/>
  <c r="I369" s="1"/>
  <c r="J313"/>
  <c r="D313"/>
  <c r="D331" s="1"/>
  <c r="D332" s="1"/>
  <c r="D333" s="1"/>
  <c r="D369" s="1"/>
  <c r="J212"/>
  <c r="J213" s="1"/>
  <c r="J214" s="1"/>
  <c r="L366"/>
  <c r="L358"/>
  <c r="L349"/>
  <c r="L313"/>
  <c r="L327"/>
  <c r="L318"/>
  <c r="L291"/>
  <c r="L292" s="1"/>
  <c r="L257"/>
  <c r="L258" s="1"/>
  <c r="L245"/>
  <c r="L237"/>
  <c r="L231"/>
  <c r="J282"/>
  <c r="J286" s="1"/>
  <c r="J199"/>
  <c r="J193"/>
  <c r="J366"/>
  <c r="J365"/>
  <c r="J359"/>
  <c r="J358"/>
  <c r="J349"/>
  <c r="J341"/>
  <c r="J342" s="1"/>
  <c r="L341"/>
  <c r="J327"/>
  <c r="J323"/>
  <c r="J322"/>
  <c r="L322"/>
  <c r="J318"/>
  <c r="J300"/>
  <c r="J301" s="1"/>
  <c r="J302" s="1"/>
  <c r="J303" s="1"/>
  <c r="J291"/>
  <c r="J292" s="1"/>
  <c r="J273"/>
  <c r="J266"/>
  <c r="J267" s="1"/>
  <c r="J257"/>
  <c r="J258" s="1"/>
  <c r="J251"/>
  <c r="J245"/>
  <c r="J241"/>
  <c r="L241"/>
  <c r="J237"/>
  <c r="J231"/>
  <c r="J229"/>
  <c r="J230" s="1"/>
  <c r="J220"/>
  <c r="J221" s="1"/>
  <c r="J187"/>
  <c r="J181"/>
  <c r="J175"/>
  <c r="J169"/>
  <c r="J163"/>
  <c r="J157"/>
  <c r="J150"/>
  <c r="J143"/>
  <c r="J136"/>
  <c r="J130"/>
  <c r="J121"/>
  <c r="J113"/>
  <c r="J104"/>
  <c r="J96"/>
  <c r="J84"/>
  <c r="J85" s="1"/>
  <c r="J86" s="1"/>
  <c r="J74"/>
  <c r="J75" s="1"/>
  <c r="J65"/>
  <c r="J59"/>
  <c r="J53"/>
  <c r="J47"/>
  <c r="J38"/>
  <c r="J39" s="1"/>
  <c r="J252" l="1"/>
  <c r="E304"/>
  <c r="E370" s="1"/>
  <c r="D304"/>
  <c r="D370" s="1"/>
  <c r="H304"/>
  <c r="H370" s="1"/>
  <c r="F304"/>
  <c r="F370" s="1"/>
  <c r="G304"/>
  <c r="G370" s="1"/>
  <c r="I304"/>
  <c r="I370" s="1"/>
  <c r="K304"/>
  <c r="K370" s="1"/>
  <c r="J293"/>
  <c r="L104"/>
  <c r="L150"/>
  <c r="J331"/>
  <c r="J332" s="1"/>
  <c r="J333" s="1"/>
  <c r="L181"/>
  <c r="L282"/>
  <c r="L286" s="1"/>
  <c r="L293" s="1"/>
  <c r="L212"/>
  <c r="L213" s="1"/>
  <c r="L214" s="1"/>
  <c r="L199"/>
  <c r="L169"/>
  <c r="L193"/>
  <c r="J274"/>
  <c r="J222"/>
  <c r="L175"/>
  <c r="L163"/>
  <c r="L84"/>
  <c r="L85" s="1"/>
  <c r="L86" s="1"/>
  <c r="L251"/>
  <c r="L252" s="1"/>
  <c r="L187"/>
  <c r="L59"/>
  <c r="L65"/>
  <c r="L130"/>
  <c r="L53"/>
  <c r="L96"/>
  <c r="L229"/>
  <c r="L230" s="1"/>
  <c r="L365"/>
  <c r="L113"/>
  <c r="L143"/>
  <c r="L157"/>
  <c r="L273"/>
  <c r="L323"/>
  <c r="L331" s="1"/>
  <c r="J367"/>
  <c r="J67"/>
  <c r="J66" s="1"/>
  <c r="L359"/>
  <c r="L367" s="1"/>
  <c r="L47"/>
  <c r="L136"/>
  <c r="L220"/>
  <c r="L221" s="1"/>
  <c r="L266"/>
  <c r="L267" s="1"/>
  <c r="J350"/>
  <c r="J368"/>
  <c r="L38"/>
  <c r="L39" s="1"/>
  <c r="L121"/>
  <c r="L74"/>
  <c r="L75" s="1"/>
  <c r="J122"/>
  <c r="J201"/>
  <c r="L300"/>
  <c r="L301" s="1"/>
  <c r="L302" s="1"/>
  <c r="L303" s="1"/>
  <c r="L342"/>
  <c r="L350"/>
  <c r="J202" l="1"/>
  <c r="L332"/>
  <c r="L333" s="1"/>
  <c r="L222"/>
  <c r="L368"/>
  <c r="L122"/>
  <c r="L274"/>
  <c r="K379"/>
  <c r="I379"/>
  <c r="G379"/>
  <c r="J379"/>
  <c r="J275"/>
  <c r="J200"/>
  <c r="L67"/>
  <c r="L66" s="1"/>
  <c r="J76"/>
  <c r="L201"/>
  <c r="L200" s="1"/>
  <c r="J369"/>
  <c r="J304" l="1"/>
  <c r="J370" s="1"/>
  <c r="L76"/>
  <c r="L369"/>
  <c r="F23" s="1"/>
  <c r="L379"/>
  <c r="L275"/>
  <c r="L202"/>
  <c r="L304" l="1"/>
  <c r="E23" s="1"/>
  <c r="G23" l="1"/>
  <c r="L370"/>
</calcChain>
</file>

<file path=xl/sharedStrings.xml><?xml version="1.0" encoding="utf-8"?>
<sst xmlns="http://schemas.openxmlformats.org/spreadsheetml/2006/main" count="564" uniqueCount="259">
  <si>
    <t>LAND REVENUE AND DISASTER MANAGEMENT</t>
  </si>
  <si>
    <t>(ii) Collection of Taxes on Property and Capital Transactions</t>
  </si>
  <si>
    <t>Land Revenue</t>
  </si>
  <si>
    <t>(d) Administrative Services</t>
  </si>
  <si>
    <t>Secretariat-General Services</t>
  </si>
  <si>
    <t>District Administration</t>
  </si>
  <si>
    <t>Relief on Account of Natural Calamities</t>
  </si>
  <si>
    <t>(j) General Economic Services</t>
  </si>
  <si>
    <t>Capital Outlay on Public Works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</si>
  <si>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</si>
  <si>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</si>
  <si>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</si>
  <si>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</si>
  <si>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</si>
  <si>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</si>
  <si>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</si>
  <si>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</si>
  <si>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</si>
  <si>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</si>
  <si>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</si>
  <si>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Head Office Establishment</t>
  </si>
  <si>
    <t>00.44.01</t>
  </si>
  <si>
    <t>00.44.11</t>
  </si>
  <si>
    <t>Travel Expenses</t>
  </si>
  <si>
    <t>00.44.13</t>
  </si>
  <si>
    <t>Office Expenses</t>
  </si>
  <si>
    <t>00.44.50</t>
  </si>
  <si>
    <t>Other Charges</t>
  </si>
  <si>
    <t>Collection Charges</t>
  </si>
  <si>
    <t>East District</t>
  </si>
  <si>
    <t>60.45.01</t>
  </si>
  <si>
    <t>60.45.11</t>
  </si>
  <si>
    <t>60.45.13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</si>
  <si>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</si>
  <si>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</si>
  <si>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</si>
  <si>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</si>
  <si>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</si>
  <si>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</si>
  <si>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</si>
  <si>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</si>
  <si>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South District</t>
  </si>
  <si>
    <t>60.48.01</t>
  </si>
  <si>
    <t>60.48.11</t>
  </si>
  <si>
    <t>60.48.13</t>
  </si>
  <si>
    <t>Land Records</t>
  </si>
  <si>
    <t>61.00.01</t>
  </si>
  <si>
    <t>61.00.11</t>
  </si>
  <si>
    <t>61.00.13</t>
  </si>
  <si>
    <t>Secretariat - General Services</t>
  </si>
  <si>
    <t>Land Revenue Department</t>
  </si>
  <si>
    <t>23.00.01</t>
  </si>
  <si>
    <t>23.00.11</t>
  </si>
  <si>
    <t>23.00.13</t>
  </si>
  <si>
    <t>District Establishments</t>
  </si>
  <si>
    <t>00.45.01</t>
  </si>
  <si>
    <t>Salaries</t>
  </si>
  <si>
    <t>00.45.11</t>
  </si>
  <si>
    <t>00.45.13</t>
  </si>
  <si>
    <t>00.45.50</t>
  </si>
  <si>
    <t>Other Charges (Entertainment)</t>
  </si>
  <si>
    <t>00.46.01</t>
  </si>
  <si>
    <t>00.46.11</t>
  </si>
  <si>
    <t>00.46.13</t>
  </si>
  <si>
    <t>00.46.50</t>
  </si>
  <si>
    <t>00.47.01</t>
  </si>
  <si>
    <t>00.47.11</t>
  </si>
  <si>
    <t>00.47.13</t>
  </si>
  <si>
    <t>00.47.50</t>
  </si>
  <si>
    <t>00.48.01</t>
  </si>
  <si>
    <t>00.48.11</t>
  </si>
  <si>
    <t>00.48.13</t>
  </si>
  <si>
    <t>00.48.50</t>
  </si>
  <si>
    <t>Sub-Divisional Establishments</t>
  </si>
  <si>
    <t>Pakyong Sub-Division</t>
  </si>
  <si>
    <t>60.50.01</t>
  </si>
  <si>
    <t>60.50.11</t>
  </si>
  <si>
    <t>60.50.13</t>
  </si>
  <si>
    <t>Rongli Sub-Division</t>
  </si>
  <si>
    <t>60.51.01</t>
  </si>
  <si>
    <t>60.51.11</t>
  </si>
  <si>
    <t>60.51.13</t>
  </si>
  <si>
    <t>60.52.01</t>
  </si>
  <si>
    <t>60.52.11</t>
  </si>
  <si>
    <t>60.52.13</t>
  </si>
  <si>
    <t>60.52.14</t>
  </si>
  <si>
    <t>Soreng Sub-Division</t>
  </si>
  <si>
    <t>Chungthang Sub-Division</t>
  </si>
  <si>
    <t>60.55.01</t>
  </si>
  <si>
    <t>60.55.11</t>
  </si>
  <si>
    <t>60.55.13</t>
  </si>
  <si>
    <t>60.55.14</t>
  </si>
  <si>
    <t>Ravangla Sub-Division</t>
  </si>
  <si>
    <t>60.57.01</t>
  </si>
  <si>
    <t>60.57.11</t>
  </si>
  <si>
    <t>60.57.13</t>
  </si>
  <si>
    <t>60.57.14</t>
  </si>
  <si>
    <t>Other Establishments</t>
  </si>
  <si>
    <t>00.00.71</t>
  </si>
  <si>
    <t>Ex-gratia Payment</t>
  </si>
  <si>
    <t>00.00.72</t>
  </si>
  <si>
    <t>00.00.73</t>
  </si>
  <si>
    <t>00.00.75</t>
  </si>
  <si>
    <t>Restoration of Communication Links</t>
  </si>
  <si>
    <t>00.00.78</t>
  </si>
  <si>
    <t>Other Works</t>
  </si>
  <si>
    <t>General</t>
  </si>
  <si>
    <t>Establishment</t>
  </si>
  <si>
    <t>60.00.01</t>
  </si>
  <si>
    <t>60.00.11</t>
  </si>
  <si>
    <t>60.00.13</t>
  </si>
  <si>
    <t>Other Expenditure</t>
  </si>
  <si>
    <t>Land Bank Schemes</t>
  </si>
  <si>
    <t>60.00.72</t>
  </si>
  <si>
    <t>Purchase of Land</t>
  </si>
  <si>
    <t>CAPITAL SECTION</t>
  </si>
  <si>
    <t>Construction</t>
  </si>
  <si>
    <t>DEMAND NO. 22</t>
  </si>
  <si>
    <t>00.45.71</t>
  </si>
  <si>
    <t>00.46.71</t>
  </si>
  <si>
    <t>00.47.71</t>
  </si>
  <si>
    <t>00.48.71</t>
  </si>
  <si>
    <t>Revenue</t>
  </si>
  <si>
    <t>Capital</t>
  </si>
  <si>
    <t>II. Details of the estimates and the heads under which this grant will be accounted for:</t>
  </si>
  <si>
    <t>Secretariat</t>
  </si>
  <si>
    <t>A - General Services (b) Fiscal Services</t>
  </si>
  <si>
    <t>C - Economic Services (b) Rural Development</t>
  </si>
  <si>
    <t>A - Capital Account of General Services</t>
  </si>
  <si>
    <t>Major Works</t>
  </si>
  <si>
    <t>District Collectorate</t>
  </si>
  <si>
    <t>Sikkim Land Record Computerisation 
Project</t>
  </si>
  <si>
    <t>Note:</t>
  </si>
  <si>
    <t>Restoration of Drinking Water Supply, Drainage of Flood Water</t>
  </si>
  <si>
    <t>Deduct Recoveries of Overpayments</t>
  </si>
  <si>
    <t>Census Surveys and Statistics</t>
  </si>
  <si>
    <t>Census</t>
  </si>
  <si>
    <t>01.00.50</t>
  </si>
  <si>
    <t>MH</t>
  </si>
  <si>
    <t xml:space="preserve">Capacity Building for Disaster Response </t>
  </si>
  <si>
    <t>62.00.50</t>
  </si>
  <si>
    <t>Land Reforms</t>
  </si>
  <si>
    <t>Rent, Rates and Taxes</t>
  </si>
  <si>
    <t>Flood, Cyclones, etc.</t>
  </si>
  <si>
    <t>Gratuitous Relief</t>
  </si>
  <si>
    <t>Repairs and Restoration of Damaged Roads and Bridges</t>
  </si>
  <si>
    <t>Repairs and Restoration of Damaged Water Supply, Drainage and Sewerage Works</t>
  </si>
  <si>
    <t>Protective Works, Jhora Training and Soil 
Conservation Works</t>
  </si>
  <si>
    <t>Repairs and Restoration of Power Houses and Lines</t>
  </si>
  <si>
    <t>Other Charges (Grants under 13th Finance Commission)</t>
  </si>
  <si>
    <t>Census Enumeration for Decennial Population Census-2011 (Reimbursable by the Govt. of India)</t>
  </si>
  <si>
    <t>Management of Natural Disasters, Contingency Plans in Disaster Prone 
Areas</t>
  </si>
  <si>
    <t>Maintenance of Land Records</t>
  </si>
  <si>
    <t>State Disaster Response Fund</t>
  </si>
  <si>
    <t>Transfer to Reserve Fund and Deposit Accounts- State Disaster Response Fund</t>
  </si>
  <si>
    <t>Transfer to Reserve Funds and Deposit 
Account -State Disaster Response Fund</t>
  </si>
  <si>
    <t>The above estimate does not include the recoveries shown below which are adjusted in accounts as reduction of expenditure by debit to 8121- General and Other Reserve funds,122-State Disaster Response Fund and Credit to 2245- Relief on Account of Natural Calamities, 05- State Disaster Response Fund</t>
  </si>
  <si>
    <t>Other Administrative Services</t>
  </si>
  <si>
    <t>Civil Defence</t>
  </si>
  <si>
    <t>81.00.26</t>
  </si>
  <si>
    <t>Advertisement and Publicity</t>
  </si>
  <si>
    <t>Revamping of Civil Defence set up in Country (CSS)</t>
  </si>
  <si>
    <t>(In Thousands of Rupees)</t>
  </si>
  <si>
    <t>Housing</t>
  </si>
  <si>
    <t>Rural Housing</t>
  </si>
  <si>
    <t>Reconstruction of damaged/collasped Rural Houses</t>
  </si>
  <si>
    <t>Minor Works</t>
  </si>
  <si>
    <t>03.800</t>
  </si>
  <si>
    <t>60.00.27</t>
  </si>
  <si>
    <t>Reconstruction of Assets Damaged by 18th September Earthquake (SPA)</t>
  </si>
  <si>
    <t>Reconstruction of Tashiling Secretariat</t>
  </si>
  <si>
    <t>62.00.71</t>
  </si>
  <si>
    <t>Capital Outlay on Roads &amp; Bridges</t>
  </si>
  <si>
    <t>District &amp; Other Roads</t>
  </si>
  <si>
    <t>Road Works</t>
  </si>
  <si>
    <t>Bridges</t>
  </si>
  <si>
    <t>Rehabilitation of Bridges</t>
  </si>
  <si>
    <t>Rehabilitation of Roads</t>
  </si>
  <si>
    <t>Capital Outlay on Water Supply &amp; 
Sanitation</t>
  </si>
  <si>
    <t>Water Supply</t>
  </si>
  <si>
    <t>Urban Water Supply</t>
  </si>
  <si>
    <t>Transfer to Reserve Funds and Deposit Account -State Disaster Response Fund</t>
  </si>
  <si>
    <t>National School Safety Programme (100% CSS)</t>
  </si>
  <si>
    <t>Capital Outlay on Water Supply &amp; Sanitation</t>
  </si>
  <si>
    <t>C - Capital Accounts of Economic Services</t>
  </si>
  <si>
    <t>(g) Capital Account of Transport</t>
  </si>
  <si>
    <t>B - Capital Accounts of Social Services</t>
  </si>
  <si>
    <t>(c) Water  Supply, Sanitation, Housing &amp; Urban Development</t>
  </si>
  <si>
    <t xml:space="preserve">Rehabilitation of Water Supply </t>
  </si>
  <si>
    <t>Retrofitting of Damaged Government
Buildings</t>
  </si>
  <si>
    <t>Rec</t>
  </si>
  <si>
    <t>2013-14</t>
  </si>
  <si>
    <t>Public Works</t>
  </si>
  <si>
    <t>Other Buildings</t>
  </si>
  <si>
    <t>Maintenance and Repairs</t>
  </si>
  <si>
    <t>Repair of Assets Damaged by 18th September Earthquake (SPA)</t>
  </si>
  <si>
    <t>Construction of Civil Defence Training Institute</t>
  </si>
  <si>
    <t>Major Works (100% CSS)</t>
  </si>
  <si>
    <t>75.66.53</t>
  </si>
  <si>
    <t>75.67.53</t>
  </si>
  <si>
    <t>75.70.53</t>
  </si>
  <si>
    <t>75.69.53</t>
  </si>
  <si>
    <t>75.68.53</t>
  </si>
  <si>
    <t>75.00.27</t>
  </si>
  <si>
    <t>76.00.53</t>
  </si>
  <si>
    <t>Sewerage and Sanitation</t>
  </si>
  <si>
    <t>Sewerage Services</t>
  </si>
  <si>
    <t>Rehabilitation of Sewerage Service</t>
  </si>
  <si>
    <t>Construction of VLO centre and Land Record Office</t>
  </si>
  <si>
    <t>77.00.53</t>
  </si>
  <si>
    <t>B-Social Services, (c) Water Supply, Sanitation</t>
  </si>
  <si>
    <t>Housing &amp; Urban Development</t>
  </si>
  <si>
    <t xml:space="preserve"> (g) Social Welfare and Nutrition</t>
  </si>
  <si>
    <t>2014-15</t>
  </si>
  <si>
    <t>Relief on Account of Natural Calamities, 05.901- Deduct amount met from Calamity Relief Fund</t>
  </si>
  <si>
    <t>Kabi</t>
  </si>
  <si>
    <t>Rangpo</t>
  </si>
  <si>
    <t>Yangang</t>
  </si>
  <si>
    <t>Jorethang</t>
  </si>
  <si>
    <t>Dentam</t>
  </si>
  <si>
    <t>60.58.01</t>
  </si>
  <si>
    <t>60.58.11</t>
  </si>
  <si>
    <t>60.58.13</t>
  </si>
  <si>
    <t>60.59.01</t>
  </si>
  <si>
    <t>60.59.11</t>
  </si>
  <si>
    <t>60.59.13</t>
  </si>
  <si>
    <t>60.60.01</t>
  </si>
  <si>
    <t>60.60.11</t>
  </si>
  <si>
    <t>60.60.13</t>
  </si>
  <si>
    <t>60.61.01</t>
  </si>
  <si>
    <t>60.61.11</t>
  </si>
  <si>
    <t>60.61.13</t>
  </si>
  <si>
    <t>60.62.01</t>
  </si>
  <si>
    <t>60.62.11</t>
  </si>
  <si>
    <t>60.62.13</t>
  </si>
  <si>
    <t>60.63.01</t>
  </si>
  <si>
    <t>60.63.11</t>
  </si>
  <si>
    <t>60.63.13</t>
  </si>
  <si>
    <t>60.64.01</t>
  </si>
  <si>
    <t>60.64.11</t>
  </si>
  <si>
    <t>60.64.13</t>
  </si>
  <si>
    <t>Dzongu</t>
  </si>
  <si>
    <t>Yoksum</t>
  </si>
  <si>
    <t>National Land Record Management Programme ( NLRMP)</t>
  </si>
  <si>
    <t>Construction of Civil Defence Training Institute (100 %CSS)</t>
  </si>
  <si>
    <t>Agrarian Studies and Computerisation of Land Records (90% CSS)</t>
  </si>
  <si>
    <t>National Scheme for Modernization of Police and other Forces</t>
  </si>
  <si>
    <t>39.00.70</t>
  </si>
  <si>
    <t>39.00.71</t>
  </si>
  <si>
    <t>19.76.53</t>
  </si>
  <si>
    <t>Repair and Maintenance</t>
  </si>
  <si>
    <t>76.00.27</t>
  </si>
  <si>
    <t>Cadestal Survey</t>
  </si>
  <si>
    <t>71.00.50</t>
  </si>
  <si>
    <t>I. Estimate of the amount required in the year ending 31st March, 2016 to defray the charges in respect of Land Revenue and Disaster Management</t>
  </si>
  <si>
    <t>2015-16</t>
  </si>
  <si>
    <t>Land Revenue, 00.911- Deduct recoveries of over payments</t>
  </si>
  <si>
    <t>00.47.14</t>
  </si>
  <si>
    <t>Agrarian Studies and 
Computerisation of Land Records 
(10% State Share)</t>
  </si>
</sst>
</file>

<file path=xl/styles.xml><?xml version="1.0" encoding="utf-8"?>
<styleSheet xmlns="http://schemas.openxmlformats.org/spreadsheetml/2006/main">
  <numFmts count="13">
    <numFmt numFmtId="164" formatCode="_ * #,##0.00_ ;_ * \-#,##0.00_ ;_ * &quot;-&quot;??_ ;_ @_ "/>
    <numFmt numFmtId="165" formatCode="0_)"/>
    <numFmt numFmtId="166" formatCode="0#"/>
    <numFmt numFmtId="167" formatCode="0##"/>
    <numFmt numFmtId="168" formatCode="00000#"/>
    <numFmt numFmtId="169" formatCode="00.###"/>
    <numFmt numFmtId="170" formatCode="00.000"/>
    <numFmt numFmtId="171" formatCode="00.00"/>
    <numFmt numFmtId="172" formatCode="00.\4\4"/>
    <numFmt numFmtId="173" formatCode="00.0#"/>
    <numFmt numFmtId="174" formatCode="_-* #,##0.00\ _k_r_-;\-* #,##0.00\ _k_r_-;_-* &quot;-&quot;??\ _k_r_-;_-@_-"/>
    <numFmt numFmtId="175" formatCode="0#.#00"/>
    <numFmt numFmtId="176" formatCode="0#.###"/>
  </numFmts>
  <fonts count="12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rgb="FF92D050"/>
      <name val="Times New Roman"/>
      <family val="1"/>
    </font>
    <font>
      <sz val="10"/>
      <color rgb="FFFF0000"/>
      <name val="Times New Roman"/>
      <family val="1"/>
    </font>
    <font>
      <sz val="10"/>
      <color theme="9" tint="-0.249977111117893"/>
      <name val="Times New Roman"/>
      <family val="1"/>
    </font>
    <font>
      <sz val="10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</cellStyleXfs>
  <cellXfs count="214">
    <xf numFmtId="0" fontId="0" fillId="0" borderId="0" xfId="0"/>
    <xf numFmtId="0" fontId="4" fillId="0" borderId="1" xfId="6" applyNumberFormat="1" applyFont="1" applyFill="1" applyBorder="1" applyAlignment="1" applyProtection="1">
      <alignment horizontal="right"/>
    </xf>
    <xf numFmtId="0" fontId="6" fillId="0" borderId="0" xfId="5" applyFont="1" applyFill="1"/>
    <xf numFmtId="0" fontId="6" fillId="0" borderId="0" xfId="5" applyFont="1" applyFill="1" applyBorder="1" applyAlignment="1">
      <alignment vertical="top" wrapText="1"/>
    </xf>
    <xf numFmtId="0" fontId="6" fillId="0" borderId="0" xfId="5" applyFont="1" applyFill="1" applyBorder="1" applyAlignment="1" applyProtection="1">
      <alignment horizontal="center"/>
    </xf>
    <xf numFmtId="0" fontId="6" fillId="0" borderId="0" xfId="5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center"/>
    </xf>
    <xf numFmtId="0" fontId="6" fillId="0" borderId="0" xfId="5" applyFont="1" applyFill="1" applyAlignment="1">
      <alignment vertical="top" wrapText="1"/>
    </xf>
    <xf numFmtId="0" fontId="6" fillId="0" borderId="0" xfId="5" applyFont="1" applyFill="1" applyAlignment="1" applyProtection="1">
      <alignment horizontal="center"/>
    </xf>
    <xf numFmtId="0" fontId="6" fillId="0" borderId="0" xfId="5" applyNumberFormat="1" applyFont="1" applyFill="1" applyAlignment="1" applyProtection="1">
      <alignment horizontal="right"/>
    </xf>
    <xf numFmtId="0" fontId="5" fillId="0" borderId="0" xfId="5" applyNumberFormat="1" applyFont="1" applyFill="1" applyAlignment="1" applyProtection="1">
      <alignment horizontal="center"/>
    </xf>
    <xf numFmtId="0" fontId="6" fillId="0" borderId="0" xfId="5" applyNumberFormat="1" applyFont="1" applyFill="1" applyAlignment="1" applyProtection="1">
      <alignment horizontal="center"/>
    </xf>
    <xf numFmtId="0" fontId="6" fillId="0" borderId="0" xfId="5" applyNumberFormat="1" applyFont="1" applyFill="1" applyAlignment="1">
      <alignment horizontal="right"/>
    </xf>
    <xf numFmtId="0" fontId="6" fillId="0" borderId="0" xfId="5" applyFont="1" applyFill="1" applyAlignment="1" applyProtection="1"/>
    <xf numFmtId="0" fontId="6" fillId="0" borderId="0" xfId="5" applyFont="1" applyFill="1" applyAlignment="1" applyProtection="1">
      <alignment horizontal="left"/>
    </xf>
    <xf numFmtId="0" fontId="6" fillId="0" borderId="0" xfId="5" applyNumberFormat="1" applyFont="1" applyFill="1" applyAlignment="1" applyProtection="1">
      <alignment horizontal="left"/>
    </xf>
    <xf numFmtId="165" fontId="5" fillId="0" borderId="0" xfId="9" applyFont="1" applyFill="1" applyBorder="1" applyAlignment="1">
      <alignment horizontal="center" vertical="top" wrapText="1"/>
    </xf>
    <xf numFmtId="165" fontId="6" fillId="0" borderId="0" xfId="9" applyNumberFormat="1" applyFont="1" applyFill="1" applyBorder="1" applyAlignment="1" applyProtection="1">
      <alignment horizontal="left" vertical="top"/>
    </xf>
    <xf numFmtId="0" fontId="6" fillId="0" borderId="0" xfId="5" applyNumberFormat="1" applyFont="1" applyFill="1"/>
    <xf numFmtId="0" fontId="6" fillId="0" borderId="0" xfId="5" applyNumberFormat="1" applyFont="1" applyFill="1" applyAlignment="1">
      <alignment horizontal="center"/>
    </xf>
    <xf numFmtId="0" fontId="5" fillId="0" borderId="0" xfId="5" applyNumberFormat="1" applyFont="1" applyFill="1" applyBorder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right"/>
    </xf>
    <xf numFmtId="0" fontId="6" fillId="0" borderId="1" xfId="6" applyFont="1" applyFill="1" applyBorder="1"/>
    <xf numFmtId="0" fontId="6" fillId="0" borderId="1" xfId="6" applyNumberFormat="1" applyFont="1" applyFill="1" applyBorder="1"/>
    <xf numFmtId="0" fontId="6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/>
    <xf numFmtId="0" fontId="6" fillId="0" borderId="2" xfId="7" applyFont="1" applyFill="1" applyBorder="1" applyAlignment="1" applyProtection="1">
      <alignment horizontal="right" vertical="top" wrapText="1"/>
    </xf>
    <xf numFmtId="0" fontId="6" fillId="0" borderId="0" xfId="6" applyFont="1" applyFill="1" applyBorder="1" applyProtection="1"/>
    <xf numFmtId="0" fontId="6" fillId="0" borderId="0" xfId="7" applyFont="1" applyFill="1" applyProtection="1"/>
    <xf numFmtId="0" fontId="6" fillId="0" borderId="0" xfId="7" applyFont="1" applyFill="1" applyBorder="1" applyAlignment="1" applyProtection="1">
      <alignment vertical="top" wrapText="1"/>
    </xf>
    <xf numFmtId="0" fontId="6" fillId="0" borderId="0" xfId="7" applyFont="1" applyFill="1" applyBorder="1" applyAlignment="1" applyProtection="1">
      <alignment horizontal="right" vertical="top" wrapText="1"/>
    </xf>
    <xf numFmtId="0" fontId="6" fillId="0" borderId="1" xfId="7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right"/>
    </xf>
    <xf numFmtId="0" fontId="6" fillId="0" borderId="0" xfId="6" applyNumberFormat="1" applyFont="1" applyFill="1" applyBorder="1" applyAlignment="1" applyProtection="1">
      <alignment horizontal="right"/>
    </xf>
    <xf numFmtId="0" fontId="5" fillId="0" borderId="0" xfId="5" applyFont="1" applyFill="1" applyAlignment="1" applyProtection="1">
      <alignment horizontal="left" vertical="top" wrapText="1"/>
    </xf>
    <xf numFmtId="0" fontId="6" fillId="0" borderId="0" xfId="5" applyFont="1" applyFill="1" applyBorder="1" applyAlignment="1" applyProtection="1">
      <alignment horizontal="left" vertical="top" wrapText="1"/>
    </xf>
    <xf numFmtId="164" fontId="6" fillId="0" borderId="0" xfId="1" applyFont="1" applyFill="1" applyAlignment="1" applyProtection="1">
      <alignment horizontal="right" wrapText="1"/>
    </xf>
    <xf numFmtId="0" fontId="6" fillId="0" borderId="0" xfId="5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164" fontId="6" fillId="0" borderId="0" xfId="1" applyFont="1" applyFill="1" applyBorder="1" applyAlignment="1" applyProtection="1">
      <alignment horizontal="right" wrapText="1"/>
    </xf>
    <xf numFmtId="0" fontId="6" fillId="0" borderId="3" xfId="5" applyNumberFormat="1" applyFont="1" applyFill="1" applyBorder="1" applyAlignment="1" applyProtection="1">
      <alignment horizontal="right" wrapText="1"/>
    </xf>
    <xf numFmtId="164" fontId="6" fillId="0" borderId="3" xfId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6" fillId="0" borderId="0" xfId="5" applyNumberFormat="1" applyFont="1" applyFill="1" applyBorder="1" applyAlignment="1" applyProtection="1">
      <alignment horizontal="right"/>
    </xf>
    <xf numFmtId="0" fontId="6" fillId="0" borderId="0" xfId="5" applyNumberFormat="1" applyFont="1" applyFill="1" applyBorder="1" applyAlignment="1">
      <alignment horizontal="right"/>
    </xf>
    <xf numFmtId="0" fontId="6" fillId="0" borderId="1" xfId="5" applyFont="1" applyFill="1" applyBorder="1" applyAlignment="1">
      <alignment vertical="top" wrapText="1"/>
    </xf>
    <xf numFmtId="0" fontId="6" fillId="0" borderId="1" xfId="5" applyFont="1" applyFill="1" applyBorder="1" applyAlignment="1" applyProtection="1">
      <alignment horizontal="left" vertical="top" wrapText="1"/>
    </xf>
    <xf numFmtId="164" fontId="6" fillId="0" borderId="1" xfId="1" applyFont="1" applyFill="1" applyBorder="1" applyAlignment="1" applyProtection="1">
      <alignment horizontal="right" wrapText="1"/>
    </xf>
    <xf numFmtId="0" fontId="6" fillId="0" borderId="1" xfId="5" applyNumberFormat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1" xfId="5" applyNumberFormat="1" applyFont="1" applyFill="1" applyBorder="1" applyAlignment="1" applyProtection="1">
      <alignment horizontal="right"/>
    </xf>
    <xf numFmtId="164" fontId="6" fillId="0" borderId="2" xfId="1" applyFont="1" applyFill="1" applyBorder="1" applyAlignment="1" applyProtection="1">
      <alignment horizontal="right" wrapText="1"/>
    </xf>
    <xf numFmtId="0" fontId="6" fillId="0" borderId="2" xfId="1" applyNumberFormat="1" applyFont="1" applyFill="1" applyBorder="1" applyAlignment="1" applyProtection="1">
      <alignment horizontal="right" wrapText="1"/>
    </xf>
    <xf numFmtId="0" fontId="6" fillId="0" borderId="0" xfId="5" applyFont="1" applyFill="1" applyBorder="1"/>
    <xf numFmtId="173" fontId="6" fillId="0" borderId="0" xfId="5" applyNumberFormat="1" applyFont="1" applyFill="1" applyBorder="1" applyAlignment="1">
      <alignment horizontal="right" vertical="top" wrapText="1"/>
    </xf>
    <xf numFmtId="0" fontId="6" fillId="0" borderId="0" xfId="5" applyFont="1" applyFill="1" applyBorder="1" applyAlignment="1" applyProtection="1">
      <alignment vertical="top" wrapText="1"/>
    </xf>
    <xf numFmtId="0" fontId="5" fillId="0" borderId="0" xfId="5" applyNumberFormat="1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 applyProtection="1">
      <alignment horizontal="left" vertical="top" wrapText="1"/>
    </xf>
    <xf numFmtId="0" fontId="6" fillId="0" borderId="3" xfId="1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>
      <alignment horizontal="right"/>
    </xf>
    <xf numFmtId="174" fontId="6" fillId="0" borderId="2" xfId="1" applyNumberFormat="1" applyFont="1" applyFill="1" applyBorder="1" applyAlignment="1" applyProtection="1">
      <alignment horizontal="right" wrapText="1"/>
    </xf>
    <xf numFmtId="174" fontId="6" fillId="0" borderId="0" xfId="1" applyNumberFormat="1" applyFont="1" applyFill="1" applyBorder="1" applyAlignment="1" applyProtection="1">
      <alignment horizontal="right" wrapText="1"/>
    </xf>
    <xf numFmtId="164" fontId="6" fillId="0" borderId="1" xfId="1" applyFont="1" applyFill="1" applyBorder="1" applyAlignment="1">
      <alignment horizontal="right" wrapText="1"/>
    </xf>
    <xf numFmtId="165" fontId="6" fillId="0" borderId="0" xfId="9" applyFont="1" applyFill="1" applyBorder="1" applyAlignment="1">
      <alignment vertical="top" wrapText="1"/>
    </xf>
    <xf numFmtId="165" fontId="5" fillId="0" borderId="0" xfId="9" applyFont="1" applyFill="1" applyBorder="1" applyAlignment="1">
      <alignment horizontal="right" vertical="top" wrapText="1"/>
    </xf>
    <xf numFmtId="165" fontId="5" fillId="0" borderId="0" xfId="9" applyNumberFormat="1" applyFont="1" applyFill="1" applyBorder="1" applyAlignment="1" applyProtection="1">
      <alignment horizontal="left" vertical="top" wrapText="1"/>
    </xf>
    <xf numFmtId="165" fontId="6" fillId="0" borderId="0" xfId="9" applyNumberFormat="1" applyFont="1" applyFill="1" applyBorder="1" applyAlignment="1" applyProtection="1">
      <alignment horizontal="left" vertical="top" wrapText="1"/>
    </xf>
    <xf numFmtId="166" fontId="6" fillId="0" borderId="0" xfId="9" applyNumberFormat="1" applyFont="1" applyFill="1" applyBorder="1" applyAlignment="1">
      <alignment horizontal="right" vertical="top" wrapText="1"/>
    </xf>
    <xf numFmtId="0" fontId="6" fillId="0" borderId="3" xfId="5" applyFont="1" applyFill="1" applyBorder="1" applyAlignment="1">
      <alignment vertical="top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>
      <alignment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>
      <alignment horizontal="right" vertical="top" wrapText="1"/>
    </xf>
    <xf numFmtId="0" fontId="5" fillId="0" borderId="3" xfId="8" applyFont="1" applyFill="1" applyBorder="1" applyAlignment="1" applyProtection="1">
      <alignment horizontal="left" vertical="top" wrapText="1"/>
    </xf>
    <xf numFmtId="0" fontId="6" fillId="0" borderId="1" xfId="5" applyFont="1" applyFill="1" applyBorder="1" applyAlignment="1" applyProtection="1">
      <alignment horizontal="left"/>
    </xf>
    <xf numFmtId="0" fontId="6" fillId="0" borderId="1" xfId="5" applyNumberFormat="1" applyFont="1" applyFill="1" applyBorder="1"/>
    <xf numFmtId="0" fontId="6" fillId="0" borderId="0" xfId="5" applyFont="1" applyFill="1" applyBorder="1" applyProtection="1"/>
    <xf numFmtId="0" fontId="6" fillId="0" borderId="0" xfId="7" applyNumberFormat="1" applyFont="1" applyFill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7" applyNumberFormat="1" applyFont="1" applyFill="1" applyProtection="1"/>
    <xf numFmtId="0" fontId="6" fillId="0" borderId="0" xfId="5" applyFont="1" applyFill="1" applyAlignment="1">
      <alignment horizontal="right"/>
    </xf>
    <xf numFmtId="0" fontId="6" fillId="0" borderId="2" xfId="7" applyFont="1" applyFill="1" applyBorder="1" applyAlignment="1" applyProtection="1">
      <alignment vertical="top"/>
    </xf>
    <xf numFmtId="0" fontId="6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166" fontId="6" fillId="0" borderId="0" xfId="2" applyNumberFormat="1" applyFont="1" applyFill="1" applyAlignment="1">
      <alignment horizontal="right" vertical="top" wrapText="1"/>
    </xf>
    <xf numFmtId="0" fontId="6" fillId="0" borderId="0" xfId="2" applyFont="1" applyFill="1" applyAlignment="1" applyProtection="1">
      <alignment horizontal="left" vertical="top" wrapText="1"/>
    </xf>
    <xf numFmtId="170" fontId="5" fillId="0" borderId="0" xfId="8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6" fontId="6" fillId="0" borderId="0" xfId="4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4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left" vertical="top"/>
    </xf>
    <xf numFmtId="0" fontId="6" fillId="0" borderId="0" xfId="2" applyNumberFormat="1" applyFont="1" applyFill="1" applyAlignment="1" applyProtection="1">
      <alignment horizontal="right"/>
    </xf>
    <xf numFmtId="164" fontId="6" fillId="0" borderId="0" xfId="1" applyFont="1" applyFill="1" applyBorder="1" applyAlignment="1">
      <alignment horizontal="right" wrapText="1"/>
    </xf>
    <xf numFmtId="169" fontId="5" fillId="0" borderId="0" xfId="5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6" fillId="0" borderId="0" xfId="5" applyFont="1" applyFill="1" applyBorder="1" applyAlignment="1">
      <alignment horizontal="right" vertical="top" wrapText="1"/>
    </xf>
    <xf numFmtId="0" fontId="5" fillId="0" borderId="0" xfId="8" applyFont="1" applyFill="1" applyBorder="1" applyAlignment="1">
      <alignment horizontal="right" vertical="top" wrapText="1"/>
    </xf>
    <xf numFmtId="167" fontId="6" fillId="0" borderId="0" xfId="8" applyNumberFormat="1" applyFont="1" applyFill="1" applyBorder="1" applyAlignment="1">
      <alignment horizontal="right" vertical="top" wrapText="1"/>
    </xf>
    <xf numFmtId="49" fontId="5" fillId="0" borderId="0" xfId="8" applyNumberFormat="1" applyFont="1" applyFill="1" applyBorder="1" applyAlignment="1">
      <alignment horizontal="right" vertical="top" wrapText="1"/>
    </xf>
    <xf numFmtId="0" fontId="6" fillId="0" borderId="0" xfId="8" applyFont="1" applyFill="1" applyBorder="1" applyAlignment="1" applyProtection="1">
      <alignment horizontal="left" vertical="top"/>
    </xf>
    <xf numFmtId="0" fontId="6" fillId="0" borderId="1" xfId="5" applyFont="1" applyFill="1" applyBorder="1" applyAlignment="1" applyProtection="1">
      <alignment vertical="top" wrapText="1"/>
    </xf>
    <xf numFmtId="166" fontId="6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right" vertical="top" wrapText="1"/>
    </xf>
    <xf numFmtId="0" fontId="5" fillId="0" borderId="1" xfId="2" applyFont="1" applyFill="1" applyBorder="1" applyAlignment="1" applyProtection="1">
      <alignment horizontal="left" vertical="top" wrapText="1"/>
    </xf>
    <xf numFmtId="0" fontId="6" fillId="0" borderId="2" xfId="7" applyFont="1" applyFill="1" applyBorder="1" applyAlignment="1" applyProtection="1">
      <alignment horizontal="left" vertical="top" wrapText="1"/>
    </xf>
    <xf numFmtId="0" fontId="6" fillId="0" borderId="0" xfId="6" applyFont="1" applyFill="1" applyBorder="1" applyAlignment="1" applyProtection="1">
      <alignment horizontal="left"/>
    </xf>
    <xf numFmtId="0" fontId="6" fillId="0" borderId="0" xfId="7" applyFont="1" applyFill="1" applyBorder="1" applyAlignment="1" applyProtection="1">
      <alignment horizontal="left" vertical="top" wrapText="1"/>
    </xf>
    <xf numFmtId="0" fontId="6" fillId="0" borderId="1" xfId="7" applyFont="1" applyFill="1" applyBorder="1" applyAlignment="1" applyProtection="1">
      <alignment horizontal="left" vertical="top" wrapText="1"/>
    </xf>
    <xf numFmtId="0" fontId="6" fillId="0" borderId="1" xfId="6" applyFont="1" applyFill="1" applyBorder="1" applyAlignment="1" applyProtection="1">
      <alignment horizontal="left"/>
    </xf>
    <xf numFmtId="0" fontId="6" fillId="0" borderId="1" xfId="7" applyFont="1" applyFill="1" applyBorder="1" applyAlignment="1" applyProtection="1">
      <alignment vertical="top"/>
    </xf>
    <xf numFmtId="0" fontId="6" fillId="0" borderId="1" xfId="7" applyFont="1" applyFill="1" applyBorder="1" applyAlignment="1" applyProtection="1"/>
    <xf numFmtId="0" fontId="5" fillId="0" borderId="0" xfId="8" applyNumberFormat="1" applyFont="1" applyFill="1" applyAlignment="1" applyProtection="1">
      <alignment horizontal="right" vertical="top"/>
    </xf>
    <xf numFmtId="0" fontId="5" fillId="0" borderId="0" xfId="8" applyNumberFormat="1" applyFont="1" applyFill="1" applyAlignment="1" applyProtection="1">
      <alignment horizontal="left" vertical="top" wrapText="1"/>
    </xf>
    <xf numFmtId="176" fontId="5" fillId="0" borderId="0" xfId="8" applyNumberFormat="1" applyFont="1" applyFill="1" applyAlignment="1" applyProtection="1">
      <alignment horizontal="right" vertical="top"/>
    </xf>
    <xf numFmtId="0" fontId="5" fillId="0" borderId="0" xfId="8" applyFont="1" applyFill="1" applyAlignment="1" applyProtection="1">
      <alignment horizontal="left" vertical="top" wrapText="1"/>
    </xf>
    <xf numFmtId="0" fontId="6" fillId="0" borderId="0" xfId="8" applyNumberFormat="1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Alignment="1" applyProtection="1">
      <alignment horizontal="center" vertical="top"/>
    </xf>
    <xf numFmtId="0" fontId="6" fillId="0" borderId="0" xfId="8" applyNumberFormat="1" applyFont="1" applyFill="1" applyAlignment="1" applyProtection="1">
      <alignment horizontal="left" vertical="top"/>
    </xf>
    <xf numFmtId="49" fontId="6" fillId="0" borderId="0" xfId="5" applyNumberFormat="1" applyFont="1" applyFill="1" applyAlignment="1">
      <alignment horizontal="center"/>
    </xf>
    <xf numFmtId="49" fontId="6" fillId="0" borderId="1" xfId="7" applyNumberFormat="1" applyFont="1" applyFill="1" applyBorder="1" applyAlignment="1" applyProtection="1">
      <alignment horizontal="center" vertical="top"/>
    </xf>
    <xf numFmtId="49" fontId="6" fillId="0" borderId="0" xfId="5" applyNumberFormat="1" applyFont="1" applyFill="1" applyBorder="1" applyAlignment="1">
      <alignment horizontal="center"/>
    </xf>
    <xf numFmtId="176" fontId="5" fillId="0" borderId="0" xfId="8" applyNumberFormat="1" applyFont="1" applyFill="1" applyBorder="1" applyAlignment="1" applyProtection="1">
      <alignment horizontal="right" vertical="top"/>
    </xf>
    <xf numFmtId="0" fontId="6" fillId="0" borderId="0" xfId="8" applyNumberFormat="1" applyFont="1" applyFill="1" applyProtection="1"/>
    <xf numFmtId="0" fontId="6" fillId="0" borderId="0" xfId="8" applyNumberFormat="1" applyFont="1" applyFill="1" applyAlignment="1" applyProtection="1">
      <alignment horizontal="right"/>
    </xf>
    <xf numFmtId="0" fontId="5" fillId="0" borderId="0" xfId="8" applyNumberFormat="1" applyFont="1" applyFill="1" applyAlignment="1" applyProtection="1">
      <alignment horizontal="center"/>
    </xf>
    <xf numFmtId="0" fontId="6" fillId="0" borderId="0" xfId="8" applyNumberFormat="1" applyFont="1" applyFill="1" applyAlignment="1" applyProtection="1">
      <alignment horizontal="left"/>
    </xf>
    <xf numFmtId="0" fontId="6" fillId="0" borderId="1" xfId="8" applyFont="1" applyFill="1" applyBorder="1" applyAlignment="1">
      <alignment vertical="top" wrapText="1"/>
    </xf>
    <xf numFmtId="0" fontId="6" fillId="2" borderId="0" xfId="5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 wrapText="1"/>
    </xf>
    <xf numFmtId="164" fontId="6" fillId="0" borderId="3" xfId="1" applyFont="1" applyFill="1" applyBorder="1" applyAlignment="1">
      <alignment horizontal="right" wrapText="1"/>
    </xf>
    <xf numFmtId="0" fontId="6" fillId="0" borderId="3" xfId="1" applyNumberFormat="1" applyFont="1" applyFill="1" applyBorder="1" applyAlignment="1">
      <alignment horizontal="right" wrapText="1"/>
    </xf>
    <xf numFmtId="0" fontId="5" fillId="0" borderId="0" xfId="8" applyNumberFormat="1" applyFont="1" applyFill="1" applyBorder="1" applyAlignment="1" applyProtection="1">
      <alignment horizontal="right" vertical="top"/>
    </xf>
    <xf numFmtId="0" fontId="5" fillId="0" borderId="0" xfId="8" applyNumberFormat="1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5" fillId="0" borderId="1" xfId="5" applyFont="1" applyFill="1" applyBorder="1" applyAlignment="1" applyProtection="1">
      <alignment horizontal="left" vertical="top" wrapText="1"/>
    </xf>
    <xf numFmtId="168" fontId="6" fillId="0" borderId="0" xfId="5" applyNumberFormat="1" applyFont="1" applyFill="1" applyBorder="1" applyAlignment="1">
      <alignment horizontal="right" vertical="top" wrapText="1"/>
    </xf>
    <xf numFmtId="168" fontId="6" fillId="0" borderId="1" xfId="5" applyNumberFormat="1" applyFont="1" applyFill="1" applyBorder="1" applyAlignment="1">
      <alignment horizontal="right" vertical="top" wrapText="1"/>
    </xf>
    <xf numFmtId="0" fontId="6" fillId="0" borderId="0" xfId="5" applyNumberFormat="1" applyFont="1" applyFill="1" applyBorder="1" applyAlignment="1" applyProtection="1">
      <alignment horizontal="right" vertical="top"/>
    </xf>
    <xf numFmtId="170" fontId="6" fillId="0" borderId="0" xfId="5" applyNumberFormat="1" applyFont="1" applyFill="1" applyBorder="1" applyAlignment="1">
      <alignment horizontal="right" vertical="top" wrapText="1"/>
    </xf>
    <xf numFmtId="165" fontId="6" fillId="0" borderId="0" xfId="9" applyFont="1" applyFill="1" applyBorder="1" applyAlignment="1">
      <alignment horizontal="right" vertical="top" wrapText="1"/>
    </xf>
    <xf numFmtId="0" fontId="6" fillId="0" borderId="1" xfId="8" applyFont="1" applyFill="1" applyBorder="1" applyAlignment="1">
      <alignment horizontal="right" vertical="top" wrapText="1"/>
    </xf>
    <xf numFmtId="0" fontId="6" fillId="0" borderId="0" xfId="5" applyFont="1" applyFill="1" applyAlignment="1">
      <alignment horizontal="right" vertical="top" wrapText="1"/>
    </xf>
    <xf numFmtId="0" fontId="5" fillId="0" borderId="0" xfId="5" applyFont="1" applyFill="1" applyAlignment="1">
      <alignment horizontal="right" vertical="top" wrapText="1"/>
    </xf>
    <xf numFmtId="170" fontId="5" fillId="0" borderId="0" xfId="5" applyNumberFormat="1" applyFont="1" applyFill="1" applyAlignment="1">
      <alignment horizontal="right" vertical="top" wrapText="1"/>
    </xf>
    <xf numFmtId="172" fontId="6" fillId="0" borderId="0" xfId="5" applyNumberFormat="1" applyFont="1" applyFill="1" applyAlignment="1">
      <alignment horizontal="right" vertical="top" wrapText="1"/>
    </xf>
    <xf numFmtId="172" fontId="6" fillId="0" borderId="0" xfId="5" applyNumberFormat="1" applyFont="1" applyFill="1" applyBorder="1" applyAlignment="1">
      <alignment horizontal="right" vertical="top" wrapText="1"/>
    </xf>
    <xf numFmtId="170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right" vertical="top" wrapText="1"/>
    </xf>
    <xf numFmtId="171" fontId="6" fillId="0" borderId="0" xfId="5" applyNumberFormat="1" applyFont="1" applyFill="1" applyBorder="1" applyAlignment="1">
      <alignment horizontal="right"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0" fontId="6" fillId="0" borderId="1" xfId="5" applyFont="1" applyFill="1" applyBorder="1" applyAlignment="1">
      <alignment horizontal="right" vertical="top" wrapText="1"/>
    </xf>
    <xf numFmtId="0" fontId="5" fillId="0" borderId="1" xfId="5" applyFont="1" applyFill="1" applyBorder="1" applyAlignment="1">
      <alignment horizontal="right" vertical="top" wrapText="1"/>
    </xf>
    <xf numFmtId="166" fontId="6" fillId="0" borderId="0" xfId="5" applyNumberFormat="1" applyFont="1" applyFill="1" applyBorder="1" applyAlignment="1">
      <alignment horizontal="right" vertical="top" wrapText="1"/>
    </xf>
    <xf numFmtId="175" fontId="5" fillId="0" borderId="0" xfId="5" applyNumberFormat="1" applyFont="1" applyFill="1" applyAlignment="1">
      <alignment horizontal="right"/>
    </xf>
    <xf numFmtId="175" fontId="5" fillId="0" borderId="0" xfId="5" applyNumberFormat="1" applyFont="1" applyFill="1" applyBorder="1" applyAlignment="1">
      <alignment horizontal="right"/>
    </xf>
    <xf numFmtId="0" fontId="6" fillId="0" borderId="3" xfId="5" applyFont="1" applyFill="1" applyBorder="1" applyAlignment="1">
      <alignment horizontal="right" vertical="top" wrapText="1"/>
    </xf>
    <xf numFmtId="0" fontId="5" fillId="0" borderId="3" xfId="5" applyFont="1" applyFill="1" applyBorder="1" applyAlignment="1">
      <alignment horizontal="right" vertical="top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0" xfId="5" applyFont="1" applyFill="1" applyBorder="1" applyAlignment="1" applyProtection="1">
      <alignment horizontal="left"/>
    </xf>
    <xf numFmtId="0" fontId="6" fillId="0" borderId="0" xfId="5" applyNumberFormat="1" applyFont="1" applyFill="1" applyBorder="1"/>
    <xf numFmtId="0" fontId="5" fillId="0" borderId="1" xfId="8" applyFont="1" applyFill="1" applyBorder="1" applyAlignment="1">
      <alignment horizontal="right" vertical="top" wrapText="1"/>
    </xf>
    <xf numFmtId="0" fontId="5" fillId="0" borderId="1" xfId="8" applyFont="1" applyFill="1" applyBorder="1" applyAlignment="1" applyProtection="1">
      <alignment horizontal="left" vertical="top" wrapText="1"/>
    </xf>
    <xf numFmtId="49" fontId="6" fillId="0" borderId="1" xfId="7" applyNumberFormat="1" applyFont="1" applyFill="1" applyBorder="1" applyAlignment="1" applyProtection="1">
      <alignment horizontal="center"/>
    </xf>
    <xf numFmtId="0" fontId="6" fillId="0" borderId="0" xfId="5" applyFont="1" applyFill="1" applyAlignment="1">
      <alignment horizontal="left"/>
    </xf>
    <xf numFmtId="0" fontId="6" fillId="0" borderId="0" xfId="5" applyFont="1" applyFill="1" applyAlignment="1">
      <alignment horizontal="left" vertical="top" wrapText="1"/>
    </xf>
    <xf numFmtId="0" fontId="6" fillId="0" borderId="5" xfId="5" applyFont="1" applyFill="1" applyBorder="1" applyAlignment="1">
      <alignment vertical="top" wrapText="1"/>
    </xf>
    <xf numFmtId="0" fontId="6" fillId="0" borderId="5" xfId="5" applyFont="1" applyFill="1" applyBorder="1" applyAlignment="1">
      <alignment horizontal="right" vertical="top" wrapText="1"/>
    </xf>
    <xf numFmtId="0" fontId="6" fillId="0" borderId="5" xfId="5" applyFont="1" applyFill="1" applyBorder="1" applyAlignment="1">
      <alignment horizontal="left"/>
    </xf>
    <xf numFmtId="0" fontId="6" fillId="2" borderId="0" xfId="0" applyFont="1" applyFill="1" applyBorder="1" applyAlignment="1">
      <alignment vertical="top"/>
    </xf>
    <xf numFmtId="0" fontId="6" fillId="0" borderId="0" xfId="5" applyFont="1" applyFill="1" applyAlignment="1" applyProtection="1">
      <alignment horizontal="left" vertical="top" wrapText="1"/>
    </xf>
    <xf numFmtId="0" fontId="8" fillId="0" borderId="0" xfId="5" applyFont="1" applyFill="1" applyBorder="1"/>
    <xf numFmtId="0" fontId="8" fillId="0" borderId="0" xfId="5" applyFont="1" applyFill="1"/>
    <xf numFmtId="0" fontId="8" fillId="0" borderId="0" xfId="5" applyFont="1" applyFill="1" applyAlignment="1">
      <alignment horizontal="right"/>
    </xf>
    <xf numFmtId="0" fontId="8" fillId="2" borderId="0" xfId="0" applyFont="1" applyFill="1" applyBorder="1" applyAlignment="1">
      <alignment vertical="top"/>
    </xf>
    <xf numFmtId="0" fontId="8" fillId="2" borderId="0" xfId="5" applyFont="1" applyFill="1" applyBorder="1" applyAlignment="1" applyProtection="1">
      <alignment horizontal="left" vertical="top"/>
    </xf>
    <xf numFmtId="0" fontId="8" fillId="0" borderId="0" xfId="8" applyFont="1" applyFill="1" applyBorder="1" applyAlignment="1" applyProtection="1">
      <alignment horizontal="left" vertical="top"/>
    </xf>
    <xf numFmtId="0" fontId="6" fillId="0" borderId="0" xfId="5" applyNumberFormat="1" applyFont="1" applyFill="1" applyAlignment="1" applyProtection="1">
      <alignment horizontal="right" wrapText="1"/>
    </xf>
    <xf numFmtId="0" fontId="6" fillId="0" borderId="1" xfId="5" applyNumberFormat="1" applyFont="1" applyFill="1" applyBorder="1" applyAlignment="1">
      <alignment horizontal="right" wrapText="1"/>
    </xf>
    <xf numFmtId="0" fontId="6" fillId="0" borderId="0" xfId="5" applyNumberFormat="1" applyFont="1" applyFill="1" applyAlignment="1">
      <alignment horizontal="right" wrapText="1"/>
    </xf>
    <xf numFmtId="0" fontId="6" fillId="0" borderId="1" xfId="1" applyNumberFormat="1" applyFont="1" applyFill="1" applyBorder="1" applyAlignment="1">
      <alignment horizontal="right" wrapText="1"/>
    </xf>
    <xf numFmtId="0" fontId="9" fillId="0" borderId="0" xfId="5" applyNumberFormat="1" applyFont="1" applyFill="1" applyBorder="1"/>
    <xf numFmtId="173" fontId="6" fillId="0" borderId="1" xfId="5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0" fontId="10" fillId="0" borderId="0" xfId="5" applyFont="1" applyFill="1" applyBorder="1"/>
    <xf numFmtId="0" fontId="10" fillId="0" borderId="0" xfId="5" applyFont="1" applyFill="1"/>
    <xf numFmtId="0" fontId="11" fillId="0" borderId="0" xfId="5" applyFont="1" applyFill="1"/>
    <xf numFmtId="49" fontId="11" fillId="0" borderId="4" xfId="2" applyNumberFormat="1" applyFont="1" applyFill="1" applyBorder="1" applyAlignment="1">
      <alignment vertical="top"/>
    </xf>
    <xf numFmtId="49" fontId="11" fillId="0" borderId="4" xfId="8" applyNumberFormat="1" applyFont="1" applyFill="1" applyBorder="1" applyAlignment="1" applyProtection="1">
      <alignment horizontal="left" vertical="top"/>
    </xf>
    <xf numFmtId="0" fontId="6" fillId="0" borderId="0" xfId="5" applyFont="1" applyFill="1" applyAlignment="1" applyProtection="1">
      <alignment horizontal="left" vertical="top" wrapText="1"/>
    </xf>
    <xf numFmtId="0" fontId="5" fillId="0" borderId="0" xfId="5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horizontal="center"/>
    </xf>
    <xf numFmtId="0" fontId="6" fillId="0" borderId="2" xfId="6" applyNumberFormat="1" applyFont="1" applyFill="1" applyBorder="1" applyAlignment="1" applyProtection="1">
      <alignment horizontal="center"/>
    </xf>
    <xf numFmtId="0" fontId="6" fillId="0" borderId="2" xfId="7" applyFont="1" applyFill="1" applyBorder="1" applyAlignment="1" applyProtection="1">
      <alignment horizontal="center" vertical="top"/>
    </xf>
    <xf numFmtId="49" fontId="6" fillId="0" borderId="2" xfId="7" applyNumberFormat="1" applyFont="1" applyFill="1" applyBorder="1" applyAlignment="1" applyProtection="1">
      <alignment horizontal="center" vertical="top"/>
    </xf>
    <xf numFmtId="0" fontId="6" fillId="0" borderId="2" xfId="7" applyFont="1" applyFill="1" applyBorder="1" applyAlignment="1" applyProtection="1">
      <alignment horizontal="center"/>
    </xf>
    <xf numFmtId="0" fontId="6" fillId="0" borderId="0" xfId="7" applyFont="1" applyFill="1" applyBorder="1" applyAlignment="1" applyProtection="1">
      <alignment horizontal="center" vertical="top"/>
    </xf>
    <xf numFmtId="49" fontId="6" fillId="0" borderId="0" xfId="7" applyNumberFormat="1" applyFont="1" applyFill="1" applyBorder="1" applyAlignment="1" applyProtection="1">
      <alignment horizontal="center" vertical="top"/>
    </xf>
    <xf numFmtId="0" fontId="6" fillId="0" borderId="0" xfId="7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03-04" xfId="5"/>
    <cellStyle name="Normal_BUDGET-2000" xfId="6"/>
    <cellStyle name="Normal_budgetDocNIC02-03" xfId="7"/>
    <cellStyle name="Normal_DEMAND17" xfId="8"/>
    <cellStyle name="Normal_DEMAND5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04-05/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" transitionEvaluation="1" codeName="Sheet1"/>
  <dimension ref="A1:AF405"/>
  <sheetViews>
    <sheetView tabSelected="1" view="pageBreakPreview" topLeftCell="A2" zoomScaleSheetLayoutView="100" workbookViewId="0">
      <selection activeCell="V18" sqref="M18:AH401"/>
    </sheetView>
  </sheetViews>
  <sheetFormatPr defaultColWidth="12.42578125" defaultRowHeight="12.75"/>
  <cols>
    <col min="1" max="1" width="6.42578125" style="7" customWidth="1"/>
    <col min="2" max="2" width="8.140625" style="156" customWidth="1"/>
    <col min="3" max="3" width="34.5703125" style="2" customWidth="1"/>
    <col min="4" max="4" width="8.5703125" style="18" customWidth="1"/>
    <col min="5" max="5" width="9.42578125" style="18" customWidth="1"/>
    <col min="6" max="6" width="8.42578125" style="2" customWidth="1"/>
    <col min="7" max="7" width="8.5703125" style="2" customWidth="1"/>
    <col min="8" max="8" width="8.5703125" style="18" customWidth="1"/>
    <col min="9" max="9" width="8.42578125" style="18" customWidth="1"/>
    <col min="10" max="10" width="8.5703125" style="18" customWidth="1"/>
    <col min="11" max="11" width="9.140625" style="18" customWidth="1"/>
    <col min="12" max="12" width="8.42578125" style="18" customWidth="1"/>
    <col min="13" max="13" width="8.7109375" style="2" customWidth="1"/>
    <col min="14" max="14" width="6.7109375" style="2" customWidth="1"/>
    <col min="15" max="16" width="6.85546875" style="2" customWidth="1"/>
    <col min="17" max="17" width="13.42578125" style="131" customWidth="1"/>
    <col min="18" max="18" width="7.28515625" style="2" customWidth="1"/>
    <col min="19" max="19" width="7.42578125" style="2" customWidth="1"/>
    <col min="20" max="20" width="4.7109375" style="2" customWidth="1"/>
    <col min="21" max="21" width="6.42578125" style="2" customWidth="1"/>
    <col min="22" max="22" width="9.28515625" style="2" customWidth="1"/>
    <col min="23" max="23" width="8.42578125" style="2" customWidth="1"/>
    <col min="24" max="24" width="5.42578125" style="2" customWidth="1"/>
    <col min="25" max="25" width="6.5703125" style="2" customWidth="1"/>
    <col min="26" max="26" width="6.140625" style="2" customWidth="1"/>
    <col min="27" max="27" width="11.28515625" style="2" bestFit="1" customWidth="1"/>
    <col min="28" max="28" width="5.5703125" style="2" customWidth="1"/>
    <col min="29" max="29" width="4.5703125" style="2" customWidth="1"/>
    <col min="30" max="30" width="7.5703125" style="2" customWidth="1"/>
    <col min="31" max="31" width="8.42578125" style="2" customWidth="1"/>
    <col min="32" max="32" width="11.28515625" style="2" bestFit="1" customWidth="1"/>
    <col min="33" max="16384" width="12.42578125" style="2"/>
  </cols>
  <sheetData>
    <row r="1" spans="1:12">
      <c r="A1" s="205" t="s">
        <v>117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>
      <c r="A3" s="3"/>
      <c r="B3" s="106"/>
      <c r="C3" s="4"/>
      <c r="D3" s="5"/>
      <c r="E3" s="6"/>
      <c r="F3" s="4"/>
      <c r="G3" s="4"/>
      <c r="H3" s="5"/>
      <c r="I3" s="5"/>
      <c r="J3" s="5"/>
      <c r="K3" s="5"/>
      <c r="L3" s="5"/>
    </row>
    <row r="4" spans="1:12">
      <c r="C4" s="8"/>
      <c r="D4" s="9" t="s">
        <v>126</v>
      </c>
      <c r="E4" s="10"/>
      <c r="F4" s="8"/>
      <c r="G4" s="8"/>
      <c r="H4" s="11"/>
      <c r="I4" s="11"/>
      <c r="J4" s="11"/>
      <c r="K4" s="11"/>
      <c r="L4" s="11"/>
    </row>
    <row r="5" spans="1:12">
      <c r="D5" s="12" t="s">
        <v>1</v>
      </c>
      <c r="E5" s="10">
        <v>2029</v>
      </c>
      <c r="F5" s="13" t="s">
        <v>2</v>
      </c>
      <c r="G5" s="8"/>
      <c r="H5" s="11"/>
      <c r="I5" s="11"/>
      <c r="J5" s="11"/>
      <c r="K5" s="11"/>
      <c r="L5" s="11"/>
    </row>
    <row r="6" spans="1:12">
      <c r="D6" s="9" t="s">
        <v>3</v>
      </c>
      <c r="E6" s="10">
        <v>2052</v>
      </c>
      <c r="F6" s="14" t="s">
        <v>4</v>
      </c>
      <c r="G6" s="8"/>
      <c r="H6" s="11"/>
      <c r="I6" s="11"/>
      <c r="J6" s="11"/>
      <c r="K6" s="11"/>
      <c r="L6" s="11"/>
    </row>
    <row r="7" spans="1:12">
      <c r="D7" s="12"/>
      <c r="E7" s="10">
        <v>2053</v>
      </c>
      <c r="F7" s="14" t="s">
        <v>5</v>
      </c>
      <c r="G7" s="8"/>
      <c r="H7" s="11"/>
      <c r="I7" s="11"/>
      <c r="J7" s="11"/>
      <c r="K7" s="11"/>
      <c r="L7" s="11"/>
    </row>
    <row r="8" spans="1:12">
      <c r="D8" s="12"/>
      <c r="E8" s="129">
        <v>2059</v>
      </c>
      <c r="F8" s="130" t="s">
        <v>192</v>
      </c>
      <c r="G8" s="8"/>
      <c r="H8" s="11"/>
      <c r="I8" s="11"/>
      <c r="J8" s="11"/>
      <c r="K8" s="11"/>
      <c r="L8" s="11"/>
    </row>
    <row r="9" spans="1:12">
      <c r="D9" s="12"/>
      <c r="E9" s="10">
        <v>2070</v>
      </c>
      <c r="F9" s="14" t="s">
        <v>157</v>
      </c>
      <c r="G9" s="8"/>
      <c r="H9" s="11"/>
      <c r="I9" s="11"/>
      <c r="J9" s="11"/>
      <c r="K9" s="11"/>
      <c r="L9" s="11"/>
    </row>
    <row r="10" spans="1:12">
      <c r="C10" s="135"/>
      <c r="D10" s="136" t="s">
        <v>210</v>
      </c>
      <c r="E10" s="135"/>
      <c r="F10" s="135"/>
      <c r="G10" s="8"/>
      <c r="H10" s="11"/>
      <c r="I10" s="11"/>
      <c r="J10" s="11"/>
      <c r="K10" s="11"/>
      <c r="L10" s="11"/>
    </row>
    <row r="11" spans="1:12">
      <c r="C11" s="135"/>
      <c r="D11" s="136" t="s">
        <v>211</v>
      </c>
      <c r="E11" s="137">
        <v>2216</v>
      </c>
      <c r="F11" s="138" t="s">
        <v>163</v>
      </c>
      <c r="G11" s="8"/>
      <c r="H11" s="11"/>
      <c r="I11" s="11"/>
      <c r="J11" s="11"/>
      <c r="K11" s="11"/>
      <c r="L11" s="11"/>
    </row>
    <row r="12" spans="1:12">
      <c r="D12" s="9" t="s">
        <v>212</v>
      </c>
      <c r="E12" s="10">
        <v>2245</v>
      </c>
      <c r="F12" s="15" t="s">
        <v>6</v>
      </c>
      <c r="G12" s="11"/>
      <c r="H12" s="11"/>
      <c r="I12" s="11"/>
      <c r="J12" s="11"/>
      <c r="K12" s="11"/>
      <c r="L12" s="11"/>
    </row>
    <row r="13" spans="1:12">
      <c r="D13" s="9" t="s">
        <v>127</v>
      </c>
      <c r="E13" s="10">
        <v>2506</v>
      </c>
      <c r="F13" s="15" t="s">
        <v>141</v>
      </c>
      <c r="G13" s="11"/>
      <c r="H13" s="11"/>
      <c r="I13" s="11"/>
      <c r="J13" s="11"/>
      <c r="K13" s="11"/>
      <c r="L13" s="11"/>
    </row>
    <row r="14" spans="1:12">
      <c r="D14" s="9" t="s">
        <v>7</v>
      </c>
      <c r="E14" s="16">
        <v>3454</v>
      </c>
      <c r="F14" s="17" t="s">
        <v>135</v>
      </c>
      <c r="G14" s="11"/>
      <c r="H14" s="11"/>
      <c r="I14" s="11"/>
      <c r="J14" s="11"/>
      <c r="K14" s="11"/>
      <c r="L14" s="11"/>
    </row>
    <row r="15" spans="1:12">
      <c r="D15" s="9" t="s">
        <v>128</v>
      </c>
      <c r="E15" s="10">
        <v>4059</v>
      </c>
      <c r="F15" s="15" t="s">
        <v>8</v>
      </c>
      <c r="G15" s="11"/>
      <c r="H15" s="11"/>
      <c r="I15" s="11"/>
      <c r="J15" s="11"/>
      <c r="K15" s="11"/>
      <c r="L15" s="11"/>
    </row>
    <row r="16" spans="1:12">
      <c r="D16" s="102" t="s">
        <v>186</v>
      </c>
      <c r="E16" s="10"/>
      <c r="F16" s="15"/>
      <c r="G16" s="11"/>
      <c r="H16" s="11"/>
      <c r="I16" s="11"/>
      <c r="J16" s="11"/>
      <c r="K16" s="11"/>
      <c r="L16" s="11"/>
    </row>
    <row r="17" spans="1:32">
      <c r="D17" s="102" t="s">
        <v>187</v>
      </c>
      <c r="E17" s="98">
        <v>4215</v>
      </c>
      <c r="F17" s="100" t="s">
        <v>183</v>
      </c>
      <c r="G17" s="11"/>
      <c r="H17" s="11"/>
      <c r="I17" s="11"/>
      <c r="J17" s="11"/>
      <c r="K17" s="11"/>
      <c r="L17" s="11"/>
    </row>
    <row r="18" spans="1:32">
      <c r="D18" s="9" t="s">
        <v>184</v>
      </c>
      <c r="E18" s="98"/>
      <c r="F18" s="100"/>
      <c r="G18" s="11"/>
      <c r="H18" s="11"/>
      <c r="I18" s="11"/>
      <c r="J18" s="11"/>
      <c r="K18" s="11"/>
      <c r="L18" s="11"/>
    </row>
    <row r="19" spans="1:32">
      <c r="D19" s="102" t="s">
        <v>185</v>
      </c>
      <c r="E19" s="99">
        <v>5054</v>
      </c>
      <c r="F19" s="101" t="s">
        <v>172</v>
      </c>
      <c r="G19" s="11"/>
      <c r="H19" s="11"/>
      <c r="I19" s="11"/>
      <c r="J19" s="11"/>
      <c r="K19" s="11"/>
      <c r="L19" s="11"/>
    </row>
    <row r="20" spans="1:32">
      <c r="D20" s="9"/>
      <c r="E20" s="10"/>
      <c r="F20" s="15"/>
      <c r="G20" s="11"/>
      <c r="H20" s="11"/>
      <c r="I20" s="11"/>
      <c r="J20" s="11"/>
      <c r="K20" s="11"/>
      <c r="L20" s="11"/>
    </row>
    <row r="21" spans="1:32">
      <c r="A21" s="13" t="s">
        <v>254</v>
      </c>
      <c r="E21" s="19"/>
      <c r="F21" s="11"/>
      <c r="G21" s="11"/>
      <c r="H21" s="11"/>
      <c r="I21" s="11"/>
      <c r="J21" s="11"/>
      <c r="K21" s="11"/>
      <c r="L21" s="11"/>
    </row>
    <row r="22" spans="1:32">
      <c r="D22" s="20"/>
      <c r="E22" s="21" t="s">
        <v>122</v>
      </c>
      <c r="F22" s="21" t="s">
        <v>123</v>
      </c>
      <c r="G22" s="21" t="s">
        <v>16</v>
      </c>
    </row>
    <row r="23" spans="1:32">
      <c r="D23" s="22" t="s">
        <v>9</v>
      </c>
      <c r="E23" s="6">
        <f>L304</f>
        <v>1562219</v>
      </c>
      <c r="F23" s="105">
        <f>L369</f>
        <v>1040306</v>
      </c>
      <c r="G23" s="6">
        <f>F23+E23</f>
        <v>2602525</v>
      </c>
    </row>
    <row r="24" spans="1:32">
      <c r="A24" s="13" t="s">
        <v>124</v>
      </c>
      <c r="C24" s="14"/>
      <c r="F24" s="18"/>
      <c r="G24" s="18"/>
    </row>
    <row r="25" spans="1:32" ht="13.5">
      <c r="C25" s="23"/>
      <c r="D25" s="24"/>
      <c r="E25" s="24"/>
      <c r="F25" s="24"/>
      <c r="G25" s="24"/>
      <c r="H25" s="24"/>
      <c r="I25" s="25"/>
      <c r="J25" s="26"/>
      <c r="K25" s="27"/>
      <c r="L25" s="1" t="s">
        <v>162</v>
      </c>
    </row>
    <row r="26" spans="1:32" s="30" customFormat="1">
      <c r="A26" s="117"/>
      <c r="B26" s="28"/>
      <c r="C26" s="118"/>
      <c r="D26" s="207" t="s">
        <v>10</v>
      </c>
      <c r="E26" s="207"/>
      <c r="F26" s="206" t="s">
        <v>11</v>
      </c>
      <c r="G26" s="206"/>
      <c r="H26" s="206" t="s">
        <v>12</v>
      </c>
      <c r="I26" s="206"/>
      <c r="J26" s="206" t="s">
        <v>11</v>
      </c>
      <c r="K26" s="206"/>
      <c r="L26" s="206"/>
      <c r="M26" s="208"/>
      <c r="N26" s="208"/>
      <c r="O26" s="208"/>
      <c r="P26" s="208"/>
      <c r="Q26" s="209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10"/>
      <c r="AC26" s="210"/>
      <c r="AD26" s="210"/>
      <c r="AE26" s="210"/>
      <c r="AF26" s="210"/>
    </row>
    <row r="27" spans="1:32" s="30" customFormat="1">
      <c r="A27" s="119"/>
      <c r="B27" s="32"/>
      <c r="C27" s="118" t="s">
        <v>13</v>
      </c>
      <c r="D27" s="206" t="s">
        <v>191</v>
      </c>
      <c r="E27" s="206"/>
      <c r="F27" s="206" t="s">
        <v>213</v>
      </c>
      <c r="G27" s="206"/>
      <c r="H27" s="206" t="s">
        <v>213</v>
      </c>
      <c r="I27" s="206"/>
      <c r="J27" s="206" t="s">
        <v>255</v>
      </c>
      <c r="K27" s="206"/>
      <c r="L27" s="206"/>
      <c r="M27" s="211"/>
      <c r="N27" s="211"/>
      <c r="O27" s="211"/>
      <c r="P27" s="211"/>
      <c r="Q27" s="212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3"/>
      <c r="AC27" s="213"/>
      <c r="AD27" s="213"/>
      <c r="AE27" s="213"/>
      <c r="AF27" s="213"/>
    </row>
    <row r="28" spans="1:32" s="30" customFormat="1">
      <c r="A28" s="120"/>
      <c r="B28" s="33"/>
      <c r="C28" s="121"/>
      <c r="D28" s="34" t="s">
        <v>14</v>
      </c>
      <c r="E28" s="34" t="s">
        <v>15</v>
      </c>
      <c r="F28" s="34" t="s">
        <v>14</v>
      </c>
      <c r="G28" s="34" t="s">
        <v>15</v>
      </c>
      <c r="H28" s="34" t="s">
        <v>14</v>
      </c>
      <c r="I28" s="34" t="s">
        <v>15</v>
      </c>
      <c r="J28" s="34" t="s">
        <v>14</v>
      </c>
      <c r="K28" s="34" t="s">
        <v>15</v>
      </c>
      <c r="L28" s="34" t="s">
        <v>16</v>
      </c>
      <c r="M28" s="122"/>
      <c r="N28" s="122"/>
      <c r="O28" s="122"/>
      <c r="P28" s="122"/>
      <c r="Q28" s="132"/>
      <c r="R28" s="122"/>
      <c r="S28" s="122"/>
      <c r="T28" s="122"/>
      <c r="U28" s="122"/>
      <c r="V28" s="132"/>
      <c r="W28" s="122"/>
      <c r="X28" s="122"/>
      <c r="Y28" s="122"/>
      <c r="Z28" s="122"/>
      <c r="AA28" s="132"/>
      <c r="AB28" s="123"/>
      <c r="AC28" s="123"/>
      <c r="AD28" s="123"/>
      <c r="AE28" s="123"/>
      <c r="AF28" s="177"/>
    </row>
    <row r="29" spans="1:32" s="30" customFormat="1" ht="14.1" customHeight="1">
      <c r="A29" s="31"/>
      <c r="B29" s="32"/>
      <c r="C29" s="29"/>
      <c r="D29" s="35"/>
      <c r="E29" s="35"/>
      <c r="F29" s="35"/>
      <c r="G29" s="35"/>
      <c r="H29" s="35"/>
      <c r="I29" s="35"/>
      <c r="J29" s="35"/>
      <c r="K29" s="35"/>
      <c r="L29" s="35"/>
    </row>
    <row r="30" spans="1:32" ht="14.1" customHeight="1">
      <c r="C30" s="36" t="s">
        <v>17</v>
      </c>
      <c r="D30" s="15"/>
      <c r="E30" s="15"/>
      <c r="F30" s="15"/>
      <c r="G30" s="15"/>
      <c r="H30" s="15"/>
      <c r="I30" s="15"/>
      <c r="J30" s="15"/>
      <c r="K30" s="15"/>
      <c r="L30" s="15"/>
      <c r="Q30" s="2"/>
    </row>
    <row r="31" spans="1:32" ht="14.1" customHeight="1">
      <c r="A31" s="7" t="s">
        <v>18</v>
      </c>
      <c r="B31" s="157">
        <v>2029</v>
      </c>
      <c r="C31" s="36" t="s">
        <v>2</v>
      </c>
      <c r="F31" s="18"/>
      <c r="G31" s="18"/>
      <c r="Q31" s="2"/>
    </row>
    <row r="32" spans="1:32" ht="14.1" customHeight="1">
      <c r="B32" s="158">
        <v>1E-3</v>
      </c>
      <c r="C32" s="36" t="s">
        <v>19</v>
      </c>
      <c r="F32" s="18"/>
      <c r="G32" s="18"/>
      <c r="Q32" s="2"/>
    </row>
    <row r="33" spans="1:32" ht="14.1" customHeight="1">
      <c r="B33" s="159">
        <v>0.44</v>
      </c>
      <c r="C33" s="184" t="s">
        <v>20</v>
      </c>
      <c r="F33" s="18"/>
      <c r="G33" s="18"/>
      <c r="Q33" s="2"/>
    </row>
    <row r="34" spans="1:32" ht="14.1" customHeight="1">
      <c r="A34" s="3"/>
      <c r="B34" s="150" t="s">
        <v>21</v>
      </c>
      <c r="C34" s="37" t="s">
        <v>56</v>
      </c>
      <c r="D34" s="38">
        <v>0</v>
      </c>
      <c r="E34" s="191">
        <v>19273</v>
      </c>
      <c r="F34" s="38">
        <v>0</v>
      </c>
      <c r="G34" s="191">
        <v>17197</v>
      </c>
      <c r="H34" s="38">
        <v>0</v>
      </c>
      <c r="I34" s="191">
        <v>17197</v>
      </c>
      <c r="J34" s="38">
        <v>0</v>
      </c>
      <c r="K34" s="191">
        <f>21987+252</f>
        <v>22239</v>
      </c>
      <c r="L34" s="9">
        <f>SUM(J34:K34)</f>
        <v>22239</v>
      </c>
      <c r="M34" s="186"/>
      <c r="N34" s="186"/>
      <c r="O34" s="186"/>
      <c r="P34" s="186"/>
      <c r="Q34" s="186"/>
      <c r="W34" s="201"/>
      <c r="X34" s="201"/>
      <c r="Y34" s="201"/>
      <c r="Z34" s="201"/>
      <c r="AA34" s="201"/>
      <c r="AB34" s="201"/>
      <c r="AC34" s="201"/>
      <c r="AD34" s="201"/>
      <c r="AE34" s="201"/>
    </row>
    <row r="35" spans="1:32" ht="14.1" customHeight="1">
      <c r="A35" s="3"/>
      <c r="B35" s="150" t="s">
        <v>22</v>
      </c>
      <c r="C35" s="37" t="s">
        <v>23</v>
      </c>
      <c r="D35" s="41">
        <v>0</v>
      </c>
      <c r="E35" s="39">
        <v>180</v>
      </c>
      <c r="F35" s="41">
        <v>0</v>
      </c>
      <c r="G35" s="39">
        <v>180</v>
      </c>
      <c r="H35" s="41">
        <v>0</v>
      </c>
      <c r="I35" s="39">
        <v>180</v>
      </c>
      <c r="J35" s="41">
        <v>0</v>
      </c>
      <c r="K35" s="39">
        <f>180-4</f>
        <v>176</v>
      </c>
      <c r="L35" s="45">
        <f>SUM(J35:K35)</f>
        <v>176</v>
      </c>
      <c r="Q35" s="2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</row>
    <row r="36" spans="1:32" ht="14.1" customHeight="1">
      <c r="A36" s="3"/>
      <c r="B36" s="150" t="s">
        <v>24</v>
      </c>
      <c r="C36" s="37" t="s">
        <v>25</v>
      </c>
      <c r="D36" s="40">
        <v>7899</v>
      </c>
      <c r="E36" s="39">
        <v>3180</v>
      </c>
      <c r="F36" s="40">
        <v>7900</v>
      </c>
      <c r="G36" s="39">
        <v>3089</v>
      </c>
      <c r="H36" s="40">
        <v>7900</v>
      </c>
      <c r="I36" s="39">
        <v>3089</v>
      </c>
      <c r="J36" s="41">
        <v>0</v>
      </c>
      <c r="K36" s="39">
        <f>3089-8</f>
        <v>3081</v>
      </c>
      <c r="L36" s="45">
        <f>SUM(J36:K36)</f>
        <v>3081</v>
      </c>
      <c r="Q36" s="2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</row>
    <row r="37" spans="1:32" ht="14.1" customHeight="1">
      <c r="A37" s="47"/>
      <c r="B37" s="151" t="s">
        <v>26</v>
      </c>
      <c r="C37" s="48" t="s">
        <v>27</v>
      </c>
      <c r="D37" s="49">
        <v>0</v>
      </c>
      <c r="E37" s="51">
        <v>7746</v>
      </c>
      <c r="F37" s="49">
        <v>0</v>
      </c>
      <c r="G37" s="51">
        <v>6475</v>
      </c>
      <c r="H37" s="49">
        <v>0</v>
      </c>
      <c r="I37" s="51">
        <v>6475</v>
      </c>
      <c r="J37" s="49">
        <v>0</v>
      </c>
      <c r="K37" s="51">
        <f>6475-13</f>
        <v>6462</v>
      </c>
      <c r="L37" s="51">
        <f>SUM(J37:K37)</f>
        <v>6462</v>
      </c>
      <c r="Q37" s="2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</row>
    <row r="38" spans="1:32">
      <c r="A38" s="3" t="s">
        <v>16</v>
      </c>
      <c r="B38" s="160">
        <v>0.44</v>
      </c>
      <c r="C38" s="37" t="s">
        <v>20</v>
      </c>
      <c r="D38" s="50">
        <f t="shared" ref="D38:L38" si="0">SUM(D34:D37)</f>
        <v>7899</v>
      </c>
      <c r="E38" s="50">
        <f t="shared" si="0"/>
        <v>30379</v>
      </c>
      <c r="F38" s="51">
        <f t="shared" si="0"/>
        <v>7900</v>
      </c>
      <c r="G38" s="50">
        <f t="shared" si="0"/>
        <v>26941</v>
      </c>
      <c r="H38" s="50">
        <f t="shared" si="0"/>
        <v>7900</v>
      </c>
      <c r="I38" s="50">
        <f t="shared" si="0"/>
        <v>26941</v>
      </c>
      <c r="J38" s="49">
        <f t="shared" si="0"/>
        <v>0</v>
      </c>
      <c r="K38" s="50">
        <f t="shared" ref="K38" si="1">SUM(K34:K37)</f>
        <v>31958</v>
      </c>
      <c r="L38" s="50">
        <f t="shared" si="0"/>
        <v>31958</v>
      </c>
      <c r="Q38" s="2"/>
    </row>
    <row r="39" spans="1:32">
      <c r="A39" s="3" t="s">
        <v>16</v>
      </c>
      <c r="B39" s="161">
        <v>1E-3</v>
      </c>
      <c r="C39" s="44" t="s">
        <v>19</v>
      </c>
      <c r="D39" s="42">
        <f t="shared" ref="D39:L39" si="2">D38</f>
        <v>7899</v>
      </c>
      <c r="E39" s="42">
        <f t="shared" si="2"/>
        <v>30379</v>
      </c>
      <c r="F39" s="60">
        <f t="shared" si="2"/>
        <v>7900</v>
      </c>
      <c r="G39" s="42">
        <f t="shared" si="2"/>
        <v>26941</v>
      </c>
      <c r="H39" s="42">
        <f t="shared" si="2"/>
        <v>7900</v>
      </c>
      <c r="I39" s="42">
        <f t="shared" si="2"/>
        <v>26941</v>
      </c>
      <c r="J39" s="43">
        <f t="shared" si="2"/>
        <v>0</v>
      </c>
      <c r="K39" s="42">
        <f t="shared" ref="K39" si="3">K38</f>
        <v>31958</v>
      </c>
      <c r="L39" s="42">
        <f t="shared" si="2"/>
        <v>31958</v>
      </c>
      <c r="Q39" s="2"/>
    </row>
    <row r="40" spans="1:32">
      <c r="A40" s="3"/>
      <c r="B40" s="106"/>
      <c r="C40" s="3"/>
      <c r="D40" s="12"/>
      <c r="E40" s="12"/>
      <c r="F40" s="12"/>
      <c r="G40" s="12"/>
      <c r="H40" s="12"/>
      <c r="I40" s="12"/>
      <c r="J40" s="12"/>
      <c r="K40" s="12"/>
      <c r="L40" s="12"/>
      <c r="Q40" s="2"/>
    </row>
    <row r="41" spans="1:32">
      <c r="A41" s="3"/>
      <c r="B41" s="161">
        <v>0.10100000000000001</v>
      </c>
      <c r="C41" s="44" t="s">
        <v>28</v>
      </c>
      <c r="D41" s="45"/>
      <c r="E41" s="45"/>
      <c r="F41" s="45"/>
      <c r="G41" s="45"/>
      <c r="H41" s="45"/>
      <c r="I41" s="45"/>
      <c r="J41" s="45"/>
      <c r="K41" s="45"/>
      <c r="L41" s="45"/>
      <c r="Q41" s="2"/>
    </row>
    <row r="42" spans="1:32">
      <c r="A42" s="3"/>
      <c r="B42" s="106">
        <v>60</v>
      </c>
      <c r="C42" s="37" t="s">
        <v>130</v>
      </c>
      <c r="D42" s="46"/>
      <c r="E42" s="46"/>
      <c r="F42" s="46"/>
      <c r="G42" s="46"/>
      <c r="H42" s="46"/>
      <c r="I42" s="46"/>
      <c r="J42" s="46"/>
      <c r="K42" s="46"/>
      <c r="L42" s="46"/>
      <c r="Q42" s="2"/>
    </row>
    <row r="43" spans="1:32">
      <c r="A43" s="3"/>
      <c r="B43" s="106">
        <v>45</v>
      </c>
      <c r="C43" s="37" t="s">
        <v>29</v>
      </c>
      <c r="D43" s="46"/>
      <c r="E43" s="46"/>
      <c r="F43" s="46"/>
      <c r="G43" s="46"/>
      <c r="H43" s="46"/>
      <c r="I43" s="46"/>
      <c r="J43" s="46"/>
      <c r="K43" s="46"/>
      <c r="L43" s="46"/>
      <c r="Q43" s="2"/>
    </row>
    <row r="44" spans="1:32">
      <c r="A44" s="3"/>
      <c r="B44" s="150" t="s">
        <v>30</v>
      </c>
      <c r="C44" s="37" t="s">
        <v>56</v>
      </c>
      <c r="D44" s="41">
        <v>0</v>
      </c>
      <c r="E44" s="39">
        <v>38364</v>
      </c>
      <c r="F44" s="41">
        <v>0</v>
      </c>
      <c r="G44" s="39">
        <v>41749</v>
      </c>
      <c r="H44" s="41">
        <v>0</v>
      </c>
      <c r="I44" s="39">
        <v>41749</v>
      </c>
      <c r="J44" s="41">
        <v>0</v>
      </c>
      <c r="K44" s="39">
        <v>31588</v>
      </c>
      <c r="L44" s="45">
        <f>SUM(J44:K44)</f>
        <v>31588</v>
      </c>
      <c r="M44" s="186"/>
      <c r="N44" s="186"/>
      <c r="O44" s="186"/>
      <c r="P44" s="186"/>
      <c r="Q44" s="186"/>
      <c r="W44" s="201"/>
      <c r="X44" s="201"/>
      <c r="Y44" s="201"/>
      <c r="Z44" s="201"/>
      <c r="AA44" s="201"/>
      <c r="AB44" s="201"/>
      <c r="AC44" s="201"/>
      <c r="AD44" s="201"/>
      <c r="AE44" s="201"/>
    </row>
    <row r="45" spans="1:32">
      <c r="A45" s="3"/>
      <c r="B45" s="150" t="s">
        <v>31</v>
      </c>
      <c r="C45" s="37" t="s">
        <v>23</v>
      </c>
      <c r="D45" s="41">
        <v>0</v>
      </c>
      <c r="E45" s="39">
        <v>107</v>
      </c>
      <c r="F45" s="41">
        <v>0</v>
      </c>
      <c r="G45" s="39">
        <v>107</v>
      </c>
      <c r="H45" s="41">
        <v>0</v>
      </c>
      <c r="I45" s="39">
        <v>107</v>
      </c>
      <c r="J45" s="41">
        <v>0</v>
      </c>
      <c r="K45" s="39">
        <v>107</v>
      </c>
      <c r="L45" s="45">
        <f>SUM(J45:K45)</f>
        <v>107</v>
      </c>
      <c r="Q45" s="2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</row>
    <row r="46" spans="1:32">
      <c r="A46" s="3"/>
      <c r="B46" s="150" t="s">
        <v>32</v>
      </c>
      <c r="C46" s="37" t="s">
        <v>25</v>
      </c>
      <c r="D46" s="41">
        <v>0</v>
      </c>
      <c r="E46" s="39">
        <v>1290</v>
      </c>
      <c r="F46" s="41">
        <v>0</v>
      </c>
      <c r="G46" s="39">
        <v>790</v>
      </c>
      <c r="H46" s="41">
        <v>0</v>
      </c>
      <c r="I46" s="39">
        <v>790</v>
      </c>
      <c r="J46" s="41">
        <v>0</v>
      </c>
      <c r="K46" s="39">
        <v>790</v>
      </c>
      <c r="L46" s="52">
        <f>SUM(J46:K46)</f>
        <v>790</v>
      </c>
      <c r="Q46" s="2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</row>
    <row r="47" spans="1:32">
      <c r="A47" s="3" t="s">
        <v>16</v>
      </c>
      <c r="B47" s="106">
        <v>45</v>
      </c>
      <c r="C47" s="37" t="s">
        <v>29</v>
      </c>
      <c r="D47" s="43">
        <f t="shared" ref="D47:L47" si="4">SUM(D44:D46)</f>
        <v>0</v>
      </c>
      <c r="E47" s="42">
        <f t="shared" si="4"/>
        <v>39761</v>
      </c>
      <c r="F47" s="43">
        <f t="shared" si="4"/>
        <v>0</v>
      </c>
      <c r="G47" s="42">
        <f t="shared" si="4"/>
        <v>42646</v>
      </c>
      <c r="H47" s="43">
        <f t="shared" si="4"/>
        <v>0</v>
      </c>
      <c r="I47" s="42">
        <f t="shared" si="4"/>
        <v>42646</v>
      </c>
      <c r="J47" s="43">
        <f t="shared" si="4"/>
        <v>0</v>
      </c>
      <c r="K47" s="42">
        <f t="shared" ref="K47" si="5">SUM(K44:K46)</f>
        <v>32485</v>
      </c>
      <c r="L47" s="42">
        <f t="shared" si="4"/>
        <v>32485</v>
      </c>
      <c r="Q47" s="2"/>
    </row>
    <row r="48" spans="1:32">
      <c r="A48" s="3"/>
      <c r="B48" s="106"/>
      <c r="C48" s="37"/>
      <c r="D48" s="45"/>
      <c r="E48" s="45"/>
      <c r="F48" s="45"/>
      <c r="G48" s="45"/>
      <c r="H48" s="45"/>
      <c r="I48" s="45"/>
      <c r="J48" s="45"/>
      <c r="K48" s="45"/>
      <c r="L48" s="45"/>
      <c r="Q48" s="2"/>
    </row>
    <row r="49" spans="1:32">
      <c r="A49" s="3"/>
      <c r="B49" s="106">
        <v>46</v>
      </c>
      <c r="C49" s="37" t="s">
        <v>33</v>
      </c>
      <c r="D49" s="12"/>
      <c r="E49" s="12"/>
      <c r="F49" s="12"/>
      <c r="G49" s="12"/>
      <c r="H49" s="12"/>
      <c r="I49" s="12"/>
      <c r="J49" s="12"/>
      <c r="K49" s="12"/>
      <c r="L49" s="12"/>
      <c r="Q49" s="2"/>
    </row>
    <row r="50" spans="1:32">
      <c r="A50" s="3"/>
      <c r="B50" s="150" t="s">
        <v>34</v>
      </c>
      <c r="C50" s="37" t="s">
        <v>56</v>
      </c>
      <c r="D50" s="38">
        <v>0</v>
      </c>
      <c r="E50" s="191">
        <v>18927</v>
      </c>
      <c r="F50" s="38">
        <v>0</v>
      </c>
      <c r="G50" s="191">
        <v>18661</v>
      </c>
      <c r="H50" s="38">
        <v>0</v>
      </c>
      <c r="I50" s="191">
        <v>18661</v>
      </c>
      <c r="J50" s="38">
        <v>0</v>
      </c>
      <c r="K50" s="191">
        <v>19988</v>
      </c>
      <c r="L50" s="9">
        <f>SUM(J50:K50)</f>
        <v>19988</v>
      </c>
      <c r="M50" s="186"/>
      <c r="N50" s="186"/>
      <c r="O50" s="186"/>
      <c r="P50" s="186"/>
      <c r="Q50" s="186"/>
      <c r="W50" s="201"/>
      <c r="X50" s="201"/>
      <c r="Y50" s="201"/>
      <c r="Z50" s="201"/>
      <c r="AA50" s="201"/>
      <c r="AB50" s="201"/>
      <c r="AC50" s="201"/>
      <c r="AD50" s="201"/>
      <c r="AE50" s="201"/>
    </row>
    <row r="51" spans="1:32">
      <c r="A51" s="3"/>
      <c r="B51" s="150" t="s">
        <v>35</v>
      </c>
      <c r="C51" s="37" t="s">
        <v>23</v>
      </c>
      <c r="D51" s="38">
        <v>0</v>
      </c>
      <c r="E51" s="191">
        <v>90</v>
      </c>
      <c r="F51" s="38">
        <v>0</v>
      </c>
      <c r="G51" s="191">
        <v>90</v>
      </c>
      <c r="H51" s="38">
        <v>0</v>
      </c>
      <c r="I51" s="191">
        <v>90</v>
      </c>
      <c r="J51" s="38">
        <v>0</v>
      </c>
      <c r="K51" s="191">
        <v>90</v>
      </c>
      <c r="L51" s="9">
        <f>SUM(J51:K51)</f>
        <v>90</v>
      </c>
      <c r="Q51" s="2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</row>
    <row r="52" spans="1:32">
      <c r="A52" s="3"/>
      <c r="B52" s="150" t="s">
        <v>36</v>
      </c>
      <c r="C52" s="37" t="s">
        <v>25</v>
      </c>
      <c r="D52" s="41">
        <v>0</v>
      </c>
      <c r="E52" s="39">
        <v>636</v>
      </c>
      <c r="F52" s="38">
        <v>0</v>
      </c>
      <c r="G52" s="191">
        <v>436</v>
      </c>
      <c r="H52" s="38">
        <v>0</v>
      </c>
      <c r="I52" s="39">
        <v>436</v>
      </c>
      <c r="J52" s="38">
        <v>0</v>
      </c>
      <c r="K52" s="191">
        <v>436</v>
      </c>
      <c r="L52" s="52">
        <f>SUM(J52:K52)</f>
        <v>436</v>
      </c>
      <c r="Q52" s="2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</row>
    <row r="53" spans="1:32">
      <c r="A53" s="3" t="s">
        <v>16</v>
      </c>
      <c r="B53" s="106">
        <v>46</v>
      </c>
      <c r="C53" s="37" t="s">
        <v>33</v>
      </c>
      <c r="D53" s="43">
        <f t="shared" ref="D53:L53" si="6">SUM(D50:D52)</f>
        <v>0</v>
      </c>
      <c r="E53" s="42">
        <f t="shared" si="6"/>
        <v>19653</v>
      </c>
      <c r="F53" s="43">
        <f t="shared" si="6"/>
        <v>0</v>
      </c>
      <c r="G53" s="42">
        <f t="shared" si="6"/>
        <v>19187</v>
      </c>
      <c r="H53" s="43">
        <f t="shared" si="6"/>
        <v>0</v>
      </c>
      <c r="I53" s="42">
        <f t="shared" si="6"/>
        <v>19187</v>
      </c>
      <c r="J53" s="43">
        <f t="shared" si="6"/>
        <v>0</v>
      </c>
      <c r="K53" s="42">
        <f t="shared" ref="K53" si="7">SUM(K50:K52)</f>
        <v>20514</v>
      </c>
      <c r="L53" s="42">
        <f t="shared" si="6"/>
        <v>20514</v>
      </c>
      <c r="Q53" s="2"/>
    </row>
    <row r="54" spans="1:32">
      <c r="A54" s="3"/>
      <c r="B54" s="106"/>
      <c r="C54" s="37"/>
      <c r="D54" s="45"/>
      <c r="E54" s="45"/>
      <c r="F54" s="45"/>
      <c r="G54" s="45"/>
      <c r="H54" s="45"/>
      <c r="I54" s="45"/>
      <c r="J54" s="45"/>
      <c r="K54" s="45"/>
      <c r="L54" s="45"/>
      <c r="Q54" s="2"/>
    </row>
    <row r="55" spans="1:32">
      <c r="A55" s="3"/>
      <c r="B55" s="106">
        <v>47</v>
      </c>
      <c r="C55" s="37" t="s">
        <v>37</v>
      </c>
      <c r="D55" s="12"/>
      <c r="E55" s="12"/>
      <c r="F55" s="12"/>
      <c r="G55" s="12"/>
      <c r="H55" s="12"/>
      <c r="I55" s="12"/>
      <c r="J55" s="12"/>
      <c r="K55" s="12"/>
      <c r="L55" s="12"/>
      <c r="Q55" s="2"/>
    </row>
    <row r="56" spans="1:32">
      <c r="A56" s="3"/>
      <c r="B56" s="150" t="s">
        <v>38</v>
      </c>
      <c r="C56" s="37" t="s">
        <v>56</v>
      </c>
      <c r="D56" s="38">
        <v>0</v>
      </c>
      <c r="E56" s="191">
        <v>9499</v>
      </c>
      <c r="F56" s="38">
        <v>0</v>
      </c>
      <c r="G56" s="191">
        <v>12660</v>
      </c>
      <c r="H56" s="38">
        <v>0</v>
      </c>
      <c r="I56" s="191">
        <v>12660</v>
      </c>
      <c r="J56" s="38">
        <v>0</v>
      </c>
      <c r="K56" s="191">
        <v>6503</v>
      </c>
      <c r="L56" s="9">
        <f>SUM(J56:K56)</f>
        <v>6503</v>
      </c>
      <c r="M56" s="186"/>
      <c r="N56" s="186"/>
      <c r="O56" s="186"/>
      <c r="P56" s="186"/>
      <c r="Q56" s="186"/>
      <c r="W56" s="201"/>
      <c r="X56" s="201"/>
      <c r="Y56" s="201"/>
      <c r="Z56" s="201"/>
      <c r="AA56" s="201"/>
      <c r="AB56" s="201"/>
      <c r="AC56" s="201"/>
      <c r="AD56" s="201"/>
      <c r="AE56" s="201"/>
    </row>
    <row r="57" spans="1:32">
      <c r="A57" s="3"/>
      <c r="B57" s="150" t="s">
        <v>39</v>
      </c>
      <c r="C57" s="37" t="s">
        <v>23</v>
      </c>
      <c r="D57" s="38">
        <v>0</v>
      </c>
      <c r="E57" s="191">
        <v>200</v>
      </c>
      <c r="F57" s="38">
        <v>0</v>
      </c>
      <c r="G57" s="191">
        <v>200</v>
      </c>
      <c r="H57" s="38">
        <v>0</v>
      </c>
      <c r="I57" s="191">
        <v>200</v>
      </c>
      <c r="J57" s="38">
        <v>0</v>
      </c>
      <c r="K57" s="191">
        <v>200</v>
      </c>
      <c r="L57" s="9">
        <f>SUM(J57:K57)</f>
        <v>200</v>
      </c>
      <c r="Q57" s="2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</row>
    <row r="58" spans="1:32">
      <c r="A58" s="3"/>
      <c r="B58" s="150" t="s">
        <v>40</v>
      </c>
      <c r="C58" s="37" t="s">
        <v>25</v>
      </c>
      <c r="D58" s="41">
        <v>0</v>
      </c>
      <c r="E58" s="39">
        <v>363</v>
      </c>
      <c r="F58" s="38">
        <v>0</v>
      </c>
      <c r="G58" s="191">
        <v>163</v>
      </c>
      <c r="H58" s="38">
        <v>0</v>
      </c>
      <c r="I58" s="39">
        <v>163</v>
      </c>
      <c r="J58" s="38">
        <v>0</v>
      </c>
      <c r="K58" s="191">
        <v>163</v>
      </c>
      <c r="L58" s="45">
        <f>SUM(J58:K58)</f>
        <v>163</v>
      </c>
      <c r="Q58" s="2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</row>
    <row r="59" spans="1:32">
      <c r="A59" s="3" t="s">
        <v>16</v>
      </c>
      <c r="B59" s="106">
        <v>47</v>
      </c>
      <c r="C59" s="37" t="s">
        <v>37</v>
      </c>
      <c r="D59" s="43">
        <f t="shared" ref="D59:L59" si="8">SUM(D56:D58)</f>
        <v>0</v>
      </c>
      <c r="E59" s="42">
        <f t="shared" si="8"/>
        <v>10062</v>
      </c>
      <c r="F59" s="43">
        <f t="shared" si="8"/>
        <v>0</v>
      </c>
      <c r="G59" s="42">
        <f t="shared" si="8"/>
        <v>13023</v>
      </c>
      <c r="H59" s="43">
        <f t="shared" si="8"/>
        <v>0</v>
      </c>
      <c r="I59" s="42">
        <f t="shared" si="8"/>
        <v>13023</v>
      </c>
      <c r="J59" s="43">
        <f t="shared" si="8"/>
        <v>0</v>
      </c>
      <c r="K59" s="42">
        <f t="shared" ref="K59" si="9">SUM(K56:K58)</f>
        <v>6866</v>
      </c>
      <c r="L59" s="42">
        <f t="shared" si="8"/>
        <v>6866</v>
      </c>
      <c r="Q59" s="2"/>
    </row>
    <row r="60" spans="1:32">
      <c r="A60" s="3"/>
      <c r="B60" s="106"/>
      <c r="C60" s="37"/>
      <c r="D60" s="45"/>
      <c r="E60" s="45"/>
      <c r="F60" s="45"/>
      <c r="G60" s="45"/>
      <c r="H60" s="45"/>
      <c r="I60" s="45"/>
      <c r="J60" s="45"/>
      <c r="K60" s="45"/>
      <c r="L60" s="45"/>
      <c r="Q60" s="2"/>
    </row>
    <row r="61" spans="1:32">
      <c r="A61" s="3"/>
      <c r="B61" s="106">
        <v>48</v>
      </c>
      <c r="C61" s="37" t="s">
        <v>41</v>
      </c>
      <c r="D61" s="12"/>
      <c r="E61" s="12"/>
      <c r="F61" s="12"/>
      <c r="G61" s="12"/>
      <c r="H61" s="12"/>
      <c r="I61" s="12"/>
      <c r="J61" s="12"/>
      <c r="K61" s="12"/>
      <c r="L61" s="12"/>
      <c r="Q61" s="2"/>
    </row>
    <row r="62" spans="1:32">
      <c r="A62" s="3"/>
      <c r="B62" s="150" t="s">
        <v>42</v>
      </c>
      <c r="C62" s="37" t="s">
        <v>56</v>
      </c>
      <c r="D62" s="38">
        <v>0</v>
      </c>
      <c r="E62" s="191">
        <v>23411</v>
      </c>
      <c r="F62" s="38">
        <v>0</v>
      </c>
      <c r="G62" s="191">
        <v>22544</v>
      </c>
      <c r="H62" s="38">
        <v>0</v>
      </c>
      <c r="I62" s="191">
        <v>22544</v>
      </c>
      <c r="J62" s="38">
        <v>0</v>
      </c>
      <c r="K62" s="191">
        <v>21082</v>
      </c>
      <c r="L62" s="9">
        <f>SUM(J62:K62)</f>
        <v>21082</v>
      </c>
      <c r="M62" s="186"/>
      <c r="N62" s="186"/>
      <c r="O62" s="186"/>
      <c r="P62" s="186"/>
      <c r="Q62" s="186"/>
      <c r="W62" s="201"/>
      <c r="X62" s="201"/>
      <c r="Y62" s="201"/>
      <c r="Z62" s="201"/>
      <c r="AA62" s="201"/>
      <c r="AB62" s="201"/>
      <c r="AC62" s="201"/>
      <c r="AD62" s="201"/>
      <c r="AE62" s="201"/>
    </row>
    <row r="63" spans="1:32">
      <c r="A63" s="3"/>
      <c r="B63" s="150" t="s">
        <v>43</v>
      </c>
      <c r="C63" s="37" t="s">
        <v>23</v>
      </c>
      <c r="D63" s="38">
        <v>0</v>
      </c>
      <c r="E63" s="191">
        <v>236</v>
      </c>
      <c r="F63" s="38">
        <v>0</v>
      </c>
      <c r="G63" s="191">
        <v>248</v>
      </c>
      <c r="H63" s="38">
        <v>0</v>
      </c>
      <c r="I63" s="191">
        <v>248</v>
      </c>
      <c r="J63" s="38">
        <v>0</v>
      </c>
      <c r="K63" s="191">
        <v>248</v>
      </c>
      <c r="L63" s="9">
        <f>SUM(J63:K63)</f>
        <v>248</v>
      </c>
      <c r="Q63" s="2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</row>
    <row r="64" spans="1:32">
      <c r="A64" s="3"/>
      <c r="B64" s="150" t="s">
        <v>44</v>
      </c>
      <c r="C64" s="37" t="s">
        <v>25</v>
      </c>
      <c r="D64" s="41">
        <v>0</v>
      </c>
      <c r="E64" s="39">
        <v>875</v>
      </c>
      <c r="F64" s="38">
        <v>0</v>
      </c>
      <c r="G64" s="191">
        <v>675</v>
      </c>
      <c r="H64" s="38">
        <v>0</v>
      </c>
      <c r="I64" s="39">
        <v>675</v>
      </c>
      <c r="J64" s="38">
        <v>0</v>
      </c>
      <c r="K64" s="191">
        <v>675</v>
      </c>
      <c r="L64" s="45">
        <f>SUM(J64:K64)</f>
        <v>675</v>
      </c>
      <c r="Q64" s="2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</row>
    <row r="65" spans="1:32">
      <c r="A65" s="3" t="s">
        <v>16</v>
      </c>
      <c r="B65" s="106">
        <v>48</v>
      </c>
      <c r="C65" s="37" t="s">
        <v>41</v>
      </c>
      <c r="D65" s="43">
        <f t="shared" ref="D65:L65" si="10">SUM(D62:D64)</f>
        <v>0</v>
      </c>
      <c r="E65" s="42">
        <f t="shared" si="10"/>
        <v>24522</v>
      </c>
      <c r="F65" s="43">
        <f t="shared" si="10"/>
        <v>0</v>
      </c>
      <c r="G65" s="42">
        <f t="shared" si="10"/>
        <v>23467</v>
      </c>
      <c r="H65" s="43">
        <f t="shared" si="10"/>
        <v>0</v>
      </c>
      <c r="I65" s="42">
        <f t="shared" si="10"/>
        <v>23467</v>
      </c>
      <c r="J65" s="43">
        <f t="shared" si="10"/>
        <v>0</v>
      </c>
      <c r="K65" s="42">
        <f t="shared" ref="K65" si="11">SUM(K62:K64)</f>
        <v>22005</v>
      </c>
      <c r="L65" s="42">
        <f t="shared" si="10"/>
        <v>22005</v>
      </c>
      <c r="Q65" s="2"/>
    </row>
    <row r="66" spans="1:32">
      <c r="A66" s="3" t="s">
        <v>16</v>
      </c>
      <c r="B66" s="106">
        <v>60</v>
      </c>
      <c r="C66" s="37" t="s">
        <v>130</v>
      </c>
      <c r="D66" s="49">
        <f t="shared" ref="D66:K66" si="12">D67</f>
        <v>0</v>
      </c>
      <c r="E66" s="51">
        <f t="shared" si="12"/>
        <v>93998</v>
      </c>
      <c r="F66" s="49">
        <f t="shared" si="12"/>
        <v>0</v>
      </c>
      <c r="G66" s="51">
        <f t="shared" si="12"/>
        <v>98323</v>
      </c>
      <c r="H66" s="49">
        <f t="shared" si="12"/>
        <v>0</v>
      </c>
      <c r="I66" s="51">
        <f t="shared" si="12"/>
        <v>98323</v>
      </c>
      <c r="J66" s="49">
        <f t="shared" si="12"/>
        <v>0</v>
      </c>
      <c r="K66" s="51">
        <f t="shared" si="12"/>
        <v>81870</v>
      </c>
      <c r="L66" s="51">
        <f>L67</f>
        <v>81870</v>
      </c>
      <c r="Q66" s="2"/>
    </row>
    <row r="67" spans="1:32">
      <c r="A67" s="3" t="s">
        <v>16</v>
      </c>
      <c r="B67" s="161">
        <v>0.10100000000000001</v>
      </c>
      <c r="C67" s="44" t="s">
        <v>28</v>
      </c>
      <c r="D67" s="49">
        <f t="shared" ref="D67:J67" si="13">D65+D59+D53+D47</f>
        <v>0</v>
      </c>
      <c r="E67" s="50">
        <f t="shared" si="13"/>
        <v>93998</v>
      </c>
      <c r="F67" s="49">
        <f t="shared" si="13"/>
        <v>0</v>
      </c>
      <c r="G67" s="50">
        <f t="shared" si="13"/>
        <v>98323</v>
      </c>
      <c r="H67" s="49">
        <f t="shared" si="13"/>
        <v>0</v>
      </c>
      <c r="I67" s="50">
        <f t="shared" si="13"/>
        <v>98323</v>
      </c>
      <c r="J67" s="49">
        <f t="shared" si="13"/>
        <v>0</v>
      </c>
      <c r="K67" s="50">
        <f t="shared" ref="K67" si="14">K65+K59+K53+K47</f>
        <v>81870</v>
      </c>
      <c r="L67" s="50">
        <f>L65+L59+L53+L47</f>
        <v>81870</v>
      </c>
      <c r="Q67" s="2"/>
    </row>
    <row r="68" spans="1:32">
      <c r="A68" s="3"/>
      <c r="B68" s="162"/>
      <c r="C68" s="44"/>
      <c r="D68" s="45"/>
      <c r="E68" s="45"/>
      <c r="F68" s="45"/>
      <c r="G68" s="45"/>
      <c r="H68" s="45"/>
      <c r="I68" s="45"/>
      <c r="J68" s="45"/>
      <c r="K68" s="45"/>
      <c r="L68" s="45"/>
      <c r="Q68" s="2"/>
    </row>
    <row r="69" spans="1:32">
      <c r="A69" s="3"/>
      <c r="B69" s="161">
        <v>0.10299999999999999</v>
      </c>
      <c r="C69" s="44" t="s">
        <v>45</v>
      </c>
      <c r="D69" s="45"/>
      <c r="E69" s="45"/>
      <c r="F69" s="45"/>
      <c r="G69" s="45"/>
      <c r="H69" s="45"/>
      <c r="I69" s="45"/>
      <c r="J69" s="45"/>
      <c r="K69" s="45"/>
      <c r="L69" s="45"/>
      <c r="Q69" s="2"/>
    </row>
    <row r="70" spans="1:32">
      <c r="A70" s="3"/>
      <c r="B70" s="106">
        <v>61</v>
      </c>
      <c r="C70" s="37" t="s">
        <v>45</v>
      </c>
      <c r="D70" s="46"/>
      <c r="E70" s="46"/>
      <c r="F70" s="46"/>
      <c r="G70" s="46"/>
      <c r="H70" s="46"/>
      <c r="I70" s="46"/>
      <c r="J70" s="46"/>
      <c r="K70" s="46"/>
      <c r="L70" s="46"/>
      <c r="Q70" s="2"/>
    </row>
    <row r="71" spans="1:32">
      <c r="A71" s="47"/>
      <c r="B71" s="151" t="s">
        <v>46</v>
      </c>
      <c r="C71" s="48" t="s">
        <v>56</v>
      </c>
      <c r="D71" s="49">
        <v>0</v>
      </c>
      <c r="E71" s="50">
        <v>8892</v>
      </c>
      <c r="F71" s="49">
        <v>0</v>
      </c>
      <c r="G71" s="50">
        <v>8931</v>
      </c>
      <c r="H71" s="49">
        <v>0</v>
      </c>
      <c r="I71" s="50">
        <v>8931</v>
      </c>
      <c r="J71" s="49">
        <v>0</v>
      </c>
      <c r="K71" s="50">
        <v>9736</v>
      </c>
      <c r="L71" s="52">
        <f>SUM(J71:K71)</f>
        <v>9736</v>
      </c>
      <c r="M71" s="186"/>
      <c r="N71" s="186"/>
      <c r="O71" s="186"/>
      <c r="P71" s="186"/>
      <c r="Q71" s="186"/>
      <c r="W71" s="201"/>
      <c r="X71" s="201"/>
      <c r="Y71" s="201"/>
      <c r="Z71" s="201"/>
      <c r="AA71" s="201"/>
      <c r="AB71" s="201"/>
      <c r="AC71" s="201"/>
      <c r="AD71" s="201"/>
      <c r="AE71" s="201"/>
    </row>
    <row r="72" spans="1:32">
      <c r="A72" s="3"/>
      <c r="B72" s="150" t="s">
        <v>47</v>
      </c>
      <c r="C72" s="37" t="s">
        <v>23</v>
      </c>
      <c r="D72" s="41">
        <v>0</v>
      </c>
      <c r="E72" s="39">
        <v>134</v>
      </c>
      <c r="F72" s="41">
        <v>0</v>
      </c>
      <c r="G72" s="39">
        <v>135</v>
      </c>
      <c r="H72" s="41">
        <v>0</v>
      </c>
      <c r="I72" s="39">
        <v>135</v>
      </c>
      <c r="J72" s="41">
        <v>0</v>
      </c>
      <c r="K72" s="39">
        <v>135</v>
      </c>
      <c r="L72" s="45">
        <f>SUM(J72:K72)</f>
        <v>135</v>
      </c>
      <c r="Q72" s="2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</row>
    <row r="73" spans="1:32">
      <c r="A73" s="3"/>
      <c r="B73" s="150" t="s">
        <v>48</v>
      </c>
      <c r="C73" s="37" t="s">
        <v>25</v>
      </c>
      <c r="D73" s="49">
        <v>0</v>
      </c>
      <c r="E73" s="50">
        <v>224</v>
      </c>
      <c r="F73" s="49">
        <v>0</v>
      </c>
      <c r="G73" s="50">
        <v>225</v>
      </c>
      <c r="H73" s="49">
        <v>0</v>
      </c>
      <c r="I73" s="50">
        <v>225</v>
      </c>
      <c r="J73" s="49">
        <v>0</v>
      </c>
      <c r="K73" s="50">
        <v>225</v>
      </c>
      <c r="L73" s="52">
        <f>SUM(J73:K73)</f>
        <v>225</v>
      </c>
      <c r="Q73" s="2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</row>
    <row r="74" spans="1:32">
      <c r="A74" s="3" t="s">
        <v>16</v>
      </c>
      <c r="B74" s="106">
        <v>61</v>
      </c>
      <c r="C74" s="37" t="s">
        <v>45</v>
      </c>
      <c r="D74" s="49">
        <f t="shared" ref="D74:L74" si="15">SUM(D71:D73)</f>
        <v>0</v>
      </c>
      <c r="E74" s="50">
        <f t="shared" si="15"/>
        <v>9250</v>
      </c>
      <c r="F74" s="49">
        <f t="shared" si="15"/>
        <v>0</v>
      </c>
      <c r="G74" s="50">
        <f t="shared" si="15"/>
        <v>9291</v>
      </c>
      <c r="H74" s="49">
        <f t="shared" si="15"/>
        <v>0</v>
      </c>
      <c r="I74" s="50">
        <f t="shared" si="15"/>
        <v>9291</v>
      </c>
      <c r="J74" s="49">
        <f t="shared" si="15"/>
        <v>0</v>
      </c>
      <c r="K74" s="50">
        <f t="shared" ref="K74" si="16">SUM(K71:K73)</f>
        <v>10096</v>
      </c>
      <c r="L74" s="50">
        <f t="shared" si="15"/>
        <v>10096</v>
      </c>
      <c r="Q74" s="2"/>
    </row>
    <row r="75" spans="1:32">
      <c r="A75" s="3" t="s">
        <v>16</v>
      </c>
      <c r="B75" s="161">
        <v>0.10299999999999999</v>
      </c>
      <c r="C75" s="44" t="s">
        <v>45</v>
      </c>
      <c r="D75" s="43">
        <f t="shared" ref="D75:L75" si="17">D74</f>
        <v>0</v>
      </c>
      <c r="E75" s="42">
        <f t="shared" si="17"/>
        <v>9250</v>
      </c>
      <c r="F75" s="43">
        <f t="shared" si="17"/>
        <v>0</v>
      </c>
      <c r="G75" s="42">
        <f t="shared" si="17"/>
        <v>9291</v>
      </c>
      <c r="H75" s="43">
        <f t="shared" si="17"/>
        <v>0</v>
      </c>
      <c r="I75" s="42">
        <f t="shared" si="17"/>
        <v>9291</v>
      </c>
      <c r="J75" s="43">
        <f t="shared" si="17"/>
        <v>0</v>
      </c>
      <c r="K75" s="42">
        <f t="shared" ref="K75" si="18">K74</f>
        <v>10096</v>
      </c>
      <c r="L75" s="42">
        <f t="shared" si="17"/>
        <v>10096</v>
      </c>
      <c r="Q75" s="2"/>
    </row>
    <row r="76" spans="1:32">
      <c r="A76" s="3" t="s">
        <v>16</v>
      </c>
      <c r="B76" s="162">
        <v>2029</v>
      </c>
      <c r="C76" s="44" t="s">
        <v>2</v>
      </c>
      <c r="D76" s="50">
        <f t="shared" ref="D76:L76" si="19">D75+D67+D39</f>
        <v>7899</v>
      </c>
      <c r="E76" s="50">
        <f t="shared" si="19"/>
        <v>133627</v>
      </c>
      <c r="F76" s="51">
        <f t="shared" si="19"/>
        <v>7900</v>
      </c>
      <c r="G76" s="50">
        <f t="shared" si="19"/>
        <v>134555</v>
      </c>
      <c r="H76" s="50">
        <f t="shared" si="19"/>
        <v>7900</v>
      </c>
      <c r="I76" s="50">
        <f t="shared" si="19"/>
        <v>134555</v>
      </c>
      <c r="J76" s="49">
        <f t="shared" si="19"/>
        <v>0</v>
      </c>
      <c r="K76" s="50">
        <f t="shared" ref="K76" si="20">K75+K67+K39</f>
        <v>123924</v>
      </c>
      <c r="L76" s="50">
        <f t="shared" si="19"/>
        <v>123924</v>
      </c>
      <c r="Q76" s="2"/>
    </row>
    <row r="77" spans="1:32" ht="9" customHeight="1">
      <c r="A77" s="3"/>
      <c r="B77" s="162"/>
      <c r="C77" s="44"/>
      <c r="D77" s="45"/>
      <c r="E77" s="45"/>
      <c r="F77" s="40"/>
      <c r="G77" s="45"/>
      <c r="H77" s="45"/>
      <c r="I77" s="45"/>
      <c r="J77" s="40"/>
      <c r="K77" s="45"/>
      <c r="L77" s="45"/>
      <c r="Q77" s="2"/>
    </row>
    <row r="78" spans="1:32">
      <c r="A78" s="3" t="s">
        <v>18</v>
      </c>
      <c r="B78" s="162">
        <v>2052</v>
      </c>
      <c r="C78" s="44" t="s">
        <v>49</v>
      </c>
      <c r="D78" s="45"/>
      <c r="E78" s="45"/>
      <c r="F78" s="45"/>
      <c r="G78" s="45"/>
      <c r="H78" s="45"/>
      <c r="I78" s="45"/>
      <c r="J78" s="45"/>
      <c r="K78" s="45"/>
      <c r="L78" s="45"/>
      <c r="Q78" s="2"/>
    </row>
    <row r="79" spans="1:32">
      <c r="A79" s="3"/>
      <c r="B79" s="161">
        <v>0.09</v>
      </c>
      <c r="C79" s="44" t="s">
        <v>125</v>
      </c>
      <c r="D79" s="45"/>
      <c r="E79" s="45"/>
      <c r="F79" s="45"/>
      <c r="G79" s="45"/>
      <c r="H79" s="45"/>
      <c r="I79" s="45"/>
      <c r="J79" s="45"/>
      <c r="K79" s="45"/>
      <c r="L79" s="45"/>
      <c r="M79" s="55"/>
      <c r="Q79" s="2"/>
    </row>
    <row r="80" spans="1:32">
      <c r="A80" s="3"/>
      <c r="B80" s="106">
        <v>23</v>
      </c>
      <c r="C80" s="37" t="s">
        <v>50</v>
      </c>
      <c r="D80" s="46"/>
      <c r="E80" s="46"/>
      <c r="F80" s="46"/>
      <c r="G80" s="46"/>
      <c r="H80" s="46"/>
      <c r="I80" s="46"/>
      <c r="J80" s="46"/>
      <c r="K80" s="46"/>
      <c r="L80" s="46"/>
      <c r="M80" s="55"/>
      <c r="Q80" s="2"/>
    </row>
    <row r="81" spans="1:32">
      <c r="A81" s="3"/>
      <c r="B81" s="150" t="s">
        <v>51</v>
      </c>
      <c r="C81" s="37" t="s">
        <v>56</v>
      </c>
      <c r="D81" s="41">
        <v>0</v>
      </c>
      <c r="E81" s="39">
        <v>18709</v>
      </c>
      <c r="F81" s="41">
        <v>0</v>
      </c>
      <c r="G81" s="39">
        <v>24832</v>
      </c>
      <c r="H81" s="41">
        <v>0</v>
      </c>
      <c r="I81" s="39">
        <v>24832</v>
      </c>
      <c r="J81" s="41">
        <v>0</v>
      </c>
      <c r="K81" s="39">
        <v>21697</v>
      </c>
      <c r="L81" s="45">
        <f>SUM(J81:K81)</f>
        <v>21697</v>
      </c>
      <c r="M81" s="185"/>
      <c r="N81" s="186"/>
      <c r="O81" s="186"/>
      <c r="P81" s="186"/>
      <c r="Q81" s="186"/>
      <c r="W81" s="201"/>
      <c r="X81" s="201"/>
      <c r="Y81" s="201"/>
      <c r="Z81" s="201"/>
      <c r="AA81" s="201"/>
      <c r="AB81" s="201"/>
      <c r="AC81" s="201"/>
      <c r="AD81" s="201"/>
      <c r="AE81" s="201"/>
    </row>
    <row r="82" spans="1:32">
      <c r="A82" s="3"/>
      <c r="B82" s="150" t="s">
        <v>52</v>
      </c>
      <c r="C82" s="37" t="s">
        <v>23</v>
      </c>
      <c r="D82" s="41">
        <v>0</v>
      </c>
      <c r="E82" s="39">
        <v>250</v>
      </c>
      <c r="F82" s="41">
        <v>0</v>
      </c>
      <c r="G82" s="191">
        <v>250</v>
      </c>
      <c r="H82" s="41">
        <v>0</v>
      </c>
      <c r="I82" s="39">
        <v>250</v>
      </c>
      <c r="J82" s="41">
        <v>0</v>
      </c>
      <c r="K82" s="191">
        <f>250-50</f>
        <v>200</v>
      </c>
      <c r="L82" s="45">
        <f>SUM(J82:K82)</f>
        <v>200</v>
      </c>
      <c r="M82" s="55"/>
      <c r="Q82" s="2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</row>
    <row r="83" spans="1:32">
      <c r="A83" s="3"/>
      <c r="B83" s="150" t="s">
        <v>53</v>
      </c>
      <c r="C83" s="37" t="s">
        <v>25</v>
      </c>
      <c r="D83" s="38">
        <v>0</v>
      </c>
      <c r="E83" s="191">
        <v>1020</v>
      </c>
      <c r="F83" s="38">
        <v>0</v>
      </c>
      <c r="G83" s="191">
        <v>2671</v>
      </c>
      <c r="H83" s="38">
        <v>0</v>
      </c>
      <c r="I83" s="191">
        <v>2671</v>
      </c>
      <c r="J83" s="38">
        <v>0</v>
      </c>
      <c r="K83" s="191">
        <v>2671</v>
      </c>
      <c r="L83" s="9">
        <f>SUM(J83:K83)</f>
        <v>2671</v>
      </c>
      <c r="M83" s="55"/>
      <c r="Q83" s="2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</row>
    <row r="84" spans="1:32">
      <c r="A84" s="3" t="s">
        <v>16</v>
      </c>
      <c r="B84" s="106">
        <v>23</v>
      </c>
      <c r="C84" s="37" t="s">
        <v>50</v>
      </c>
      <c r="D84" s="43">
        <f t="shared" ref="D84:L84" si="21">SUM(D81:D83)</f>
        <v>0</v>
      </c>
      <c r="E84" s="42">
        <f t="shared" si="21"/>
        <v>19979</v>
      </c>
      <c r="F84" s="43">
        <f t="shared" si="21"/>
        <v>0</v>
      </c>
      <c r="G84" s="42">
        <f t="shared" si="21"/>
        <v>27753</v>
      </c>
      <c r="H84" s="43">
        <f t="shared" si="21"/>
        <v>0</v>
      </c>
      <c r="I84" s="42">
        <f t="shared" si="21"/>
        <v>27753</v>
      </c>
      <c r="J84" s="43">
        <f t="shared" si="21"/>
        <v>0</v>
      </c>
      <c r="K84" s="42">
        <f t="shared" ref="K84" si="22">SUM(K81:K83)</f>
        <v>24568</v>
      </c>
      <c r="L84" s="42">
        <f t="shared" si="21"/>
        <v>24568</v>
      </c>
      <c r="M84" s="55"/>
      <c r="Q84" s="2"/>
    </row>
    <row r="85" spans="1:32">
      <c r="A85" s="3" t="s">
        <v>16</v>
      </c>
      <c r="B85" s="161">
        <v>0.09</v>
      </c>
      <c r="C85" s="44" t="s">
        <v>125</v>
      </c>
      <c r="D85" s="43">
        <f t="shared" ref="D85:L86" si="23">D84</f>
        <v>0</v>
      </c>
      <c r="E85" s="42">
        <f t="shared" si="23"/>
        <v>19979</v>
      </c>
      <c r="F85" s="43">
        <f t="shared" si="23"/>
        <v>0</v>
      </c>
      <c r="G85" s="42">
        <f t="shared" si="23"/>
        <v>27753</v>
      </c>
      <c r="H85" s="43">
        <f t="shared" si="23"/>
        <v>0</v>
      </c>
      <c r="I85" s="42">
        <f t="shared" si="23"/>
        <v>27753</v>
      </c>
      <c r="J85" s="43">
        <f t="shared" si="23"/>
        <v>0</v>
      </c>
      <c r="K85" s="42">
        <f t="shared" ref="K85" si="24">K84</f>
        <v>24568</v>
      </c>
      <c r="L85" s="42">
        <f t="shared" si="23"/>
        <v>24568</v>
      </c>
      <c r="M85" s="55"/>
      <c r="Q85" s="2"/>
    </row>
    <row r="86" spans="1:32">
      <c r="A86" s="3" t="s">
        <v>16</v>
      </c>
      <c r="B86" s="162">
        <v>2052</v>
      </c>
      <c r="C86" s="44" t="s">
        <v>49</v>
      </c>
      <c r="D86" s="43">
        <f t="shared" si="23"/>
        <v>0</v>
      </c>
      <c r="E86" s="42">
        <f t="shared" si="23"/>
        <v>19979</v>
      </c>
      <c r="F86" s="43">
        <f t="shared" si="23"/>
        <v>0</v>
      </c>
      <c r="G86" s="42">
        <f t="shared" si="23"/>
        <v>27753</v>
      </c>
      <c r="H86" s="43">
        <f t="shared" si="23"/>
        <v>0</v>
      </c>
      <c r="I86" s="42">
        <f t="shared" si="23"/>
        <v>27753</v>
      </c>
      <c r="J86" s="43">
        <f t="shared" si="23"/>
        <v>0</v>
      </c>
      <c r="K86" s="42">
        <f t="shared" ref="K86" si="25">K85</f>
        <v>24568</v>
      </c>
      <c r="L86" s="42">
        <f t="shared" si="23"/>
        <v>24568</v>
      </c>
      <c r="M86" s="55"/>
      <c r="Q86" s="2"/>
    </row>
    <row r="87" spans="1:32" ht="9" customHeight="1">
      <c r="A87" s="3"/>
      <c r="B87" s="162"/>
      <c r="C87" s="44"/>
      <c r="D87" s="45"/>
      <c r="E87" s="45"/>
      <c r="F87" s="45"/>
      <c r="G87" s="45"/>
      <c r="H87" s="45"/>
      <c r="I87" s="45"/>
      <c r="J87" s="45"/>
      <c r="K87" s="45"/>
      <c r="L87" s="45"/>
      <c r="M87" s="55"/>
      <c r="Q87" s="2"/>
    </row>
    <row r="88" spans="1:32">
      <c r="A88" s="3" t="s">
        <v>18</v>
      </c>
      <c r="B88" s="162">
        <v>2053</v>
      </c>
      <c r="C88" s="44" t="s">
        <v>5</v>
      </c>
      <c r="D88" s="12"/>
      <c r="E88" s="12"/>
      <c r="F88" s="12"/>
      <c r="G88" s="12"/>
      <c r="H88" s="12"/>
      <c r="I88" s="12"/>
      <c r="J88" s="12"/>
      <c r="K88" s="12"/>
      <c r="L88" s="12"/>
      <c r="M88" s="55"/>
      <c r="Q88" s="2"/>
    </row>
    <row r="89" spans="1:32">
      <c r="A89" s="3"/>
      <c r="B89" s="161">
        <v>9.2999999999999999E-2</v>
      </c>
      <c r="C89" s="44" t="s">
        <v>54</v>
      </c>
      <c r="D89" s="12"/>
      <c r="E89" s="12"/>
      <c r="F89" s="12"/>
      <c r="G89" s="12"/>
      <c r="H89" s="12"/>
      <c r="I89" s="12"/>
      <c r="J89" s="12"/>
      <c r="K89" s="12"/>
      <c r="L89" s="12"/>
      <c r="M89" s="55"/>
      <c r="Q89" s="2"/>
    </row>
    <row r="90" spans="1:32">
      <c r="A90" s="3"/>
      <c r="B90" s="56">
        <v>0.45</v>
      </c>
      <c r="C90" s="37" t="s">
        <v>29</v>
      </c>
      <c r="D90" s="12"/>
      <c r="E90" s="12"/>
      <c r="F90" s="12"/>
      <c r="G90" s="12"/>
      <c r="H90" s="12"/>
      <c r="I90" s="12"/>
      <c r="J90" s="12"/>
      <c r="K90" s="12"/>
      <c r="L90" s="12"/>
      <c r="M90" s="55"/>
      <c r="Q90" s="2"/>
    </row>
    <row r="91" spans="1:32">
      <c r="A91" s="3"/>
      <c r="B91" s="150" t="s">
        <v>55</v>
      </c>
      <c r="C91" s="37" t="s">
        <v>56</v>
      </c>
      <c r="D91" s="38">
        <v>0</v>
      </c>
      <c r="E91" s="191">
        <v>18449</v>
      </c>
      <c r="F91" s="38">
        <v>0</v>
      </c>
      <c r="G91" s="191">
        <v>24224</v>
      </c>
      <c r="H91" s="38">
        <v>0</v>
      </c>
      <c r="I91" s="191">
        <v>24224</v>
      </c>
      <c r="J91" s="38">
        <v>0</v>
      </c>
      <c r="K91" s="191">
        <f>24023+5000</f>
        <v>29023</v>
      </c>
      <c r="L91" s="9">
        <f>SUM(J91:K91)</f>
        <v>29023</v>
      </c>
      <c r="M91" s="185"/>
      <c r="N91" s="186"/>
      <c r="O91" s="186"/>
      <c r="P91" s="186"/>
      <c r="Q91" s="186"/>
      <c r="W91" s="201"/>
      <c r="X91" s="201"/>
      <c r="Y91" s="201"/>
      <c r="Z91" s="201"/>
      <c r="AA91" s="201"/>
      <c r="AB91" s="201"/>
      <c r="AC91" s="201"/>
      <c r="AD91" s="201"/>
      <c r="AE91" s="201"/>
    </row>
    <row r="92" spans="1:32">
      <c r="A92" s="3"/>
      <c r="B92" s="150" t="s">
        <v>57</v>
      </c>
      <c r="C92" s="37" t="s">
        <v>23</v>
      </c>
      <c r="D92" s="38">
        <v>0</v>
      </c>
      <c r="E92" s="191">
        <v>150</v>
      </c>
      <c r="F92" s="38">
        <v>0</v>
      </c>
      <c r="G92" s="191">
        <v>250</v>
      </c>
      <c r="H92" s="38">
        <v>0</v>
      </c>
      <c r="I92" s="191">
        <v>250</v>
      </c>
      <c r="J92" s="38">
        <v>0</v>
      </c>
      <c r="K92" s="191">
        <v>250</v>
      </c>
      <c r="L92" s="9">
        <f>SUM(J92:K92)</f>
        <v>250</v>
      </c>
      <c r="M92" s="55"/>
      <c r="Q92" s="2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</row>
    <row r="93" spans="1:32">
      <c r="A93" s="3"/>
      <c r="B93" s="150" t="s">
        <v>58</v>
      </c>
      <c r="C93" s="37" t="s">
        <v>25</v>
      </c>
      <c r="D93" s="38">
        <v>0</v>
      </c>
      <c r="E93" s="191">
        <v>2045</v>
      </c>
      <c r="F93" s="38">
        <v>0</v>
      </c>
      <c r="G93" s="191">
        <v>2317</v>
      </c>
      <c r="H93" s="38">
        <v>0</v>
      </c>
      <c r="I93" s="191">
        <v>2317</v>
      </c>
      <c r="J93" s="38">
        <v>0</v>
      </c>
      <c r="K93" s="191">
        <v>2317</v>
      </c>
      <c r="L93" s="9">
        <f>SUM(J93:K93)</f>
        <v>2317</v>
      </c>
      <c r="M93" s="55"/>
      <c r="Q93" s="2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</row>
    <row r="94" spans="1:32">
      <c r="A94" s="3"/>
      <c r="B94" s="150" t="s">
        <v>59</v>
      </c>
      <c r="C94" s="37" t="s">
        <v>60</v>
      </c>
      <c r="D94" s="38">
        <v>0</v>
      </c>
      <c r="E94" s="38">
        <v>0</v>
      </c>
      <c r="F94" s="38">
        <v>0</v>
      </c>
      <c r="G94" s="191">
        <v>45</v>
      </c>
      <c r="H94" s="38">
        <v>0</v>
      </c>
      <c r="I94" s="191">
        <v>45</v>
      </c>
      <c r="J94" s="38">
        <v>0</v>
      </c>
      <c r="K94" s="191">
        <v>45</v>
      </c>
      <c r="L94" s="9">
        <f>SUM(J94:K94)</f>
        <v>45</v>
      </c>
      <c r="M94" s="55"/>
      <c r="Q94" s="2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</row>
    <row r="95" spans="1:32" ht="25.5">
      <c r="A95" s="3"/>
      <c r="B95" s="150" t="s">
        <v>118</v>
      </c>
      <c r="C95" s="37" t="s">
        <v>131</v>
      </c>
      <c r="D95" s="38">
        <v>0</v>
      </c>
      <c r="E95" s="191">
        <v>26</v>
      </c>
      <c r="F95" s="38">
        <v>0</v>
      </c>
      <c r="G95" s="191">
        <v>163</v>
      </c>
      <c r="H95" s="38">
        <v>0</v>
      </c>
      <c r="I95" s="191">
        <v>163</v>
      </c>
      <c r="J95" s="38">
        <v>0</v>
      </c>
      <c r="K95" s="191">
        <v>163</v>
      </c>
      <c r="L95" s="9">
        <f>SUM(J95:K95)</f>
        <v>163</v>
      </c>
      <c r="M95" s="55"/>
      <c r="Q95" s="2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</row>
    <row r="96" spans="1:32">
      <c r="A96" s="3" t="s">
        <v>16</v>
      </c>
      <c r="B96" s="56">
        <v>0.45</v>
      </c>
      <c r="C96" s="37" t="s">
        <v>29</v>
      </c>
      <c r="D96" s="43">
        <f t="shared" ref="D96:L96" si="26">SUM(D91:D95)</f>
        <v>0</v>
      </c>
      <c r="E96" s="42">
        <f t="shared" si="26"/>
        <v>20670</v>
      </c>
      <c r="F96" s="43">
        <f t="shared" si="26"/>
        <v>0</v>
      </c>
      <c r="G96" s="42">
        <f t="shared" si="26"/>
        <v>26999</v>
      </c>
      <c r="H96" s="43">
        <f t="shared" si="26"/>
        <v>0</v>
      </c>
      <c r="I96" s="42">
        <f t="shared" si="26"/>
        <v>26999</v>
      </c>
      <c r="J96" s="43">
        <f t="shared" si="26"/>
        <v>0</v>
      </c>
      <c r="K96" s="42">
        <f t="shared" ref="K96" si="27">SUM(K91:K95)</f>
        <v>31798</v>
      </c>
      <c r="L96" s="42">
        <f t="shared" si="26"/>
        <v>31798</v>
      </c>
      <c r="M96" s="55"/>
      <c r="Q96" s="2"/>
    </row>
    <row r="97" spans="1:32" ht="9" customHeight="1">
      <c r="A97" s="3"/>
      <c r="B97" s="163"/>
      <c r="C97" s="37"/>
      <c r="D97" s="45"/>
      <c r="E97" s="45"/>
      <c r="F97" s="45"/>
      <c r="G97" s="45"/>
      <c r="H97" s="45"/>
      <c r="I97" s="45"/>
      <c r="J97" s="45"/>
      <c r="K97" s="45"/>
      <c r="L97" s="45"/>
      <c r="M97" s="55"/>
      <c r="Q97" s="2"/>
    </row>
    <row r="98" spans="1:32">
      <c r="A98" s="3"/>
      <c r="B98" s="56">
        <v>0.46</v>
      </c>
      <c r="C98" s="37" t="s">
        <v>33</v>
      </c>
      <c r="D98" s="12"/>
      <c r="E98" s="12"/>
      <c r="F98" s="12"/>
      <c r="G98" s="12"/>
      <c r="H98" s="12"/>
      <c r="I98" s="12"/>
      <c r="J98" s="12"/>
      <c r="K98" s="12"/>
      <c r="L98" s="12"/>
      <c r="M98" s="55"/>
      <c r="Q98" s="2"/>
    </row>
    <row r="99" spans="1:32">
      <c r="A99" s="3"/>
      <c r="B99" s="150" t="s">
        <v>61</v>
      </c>
      <c r="C99" s="37" t="s">
        <v>56</v>
      </c>
      <c r="D99" s="38">
        <v>0</v>
      </c>
      <c r="E99" s="191">
        <v>10236</v>
      </c>
      <c r="F99" s="38">
        <v>0</v>
      </c>
      <c r="G99" s="191">
        <v>10802</v>
      </c>
      <c r="H99" s="38">
        <v>0</v>
      </c>
      <c r="I99" s="191">
        <v>10802</v>
      </c>
      <c r="J99" s="38">
        <v>0</v>
      </c>
      <c r="K99" s="191">
        <f>11474+676</f>
        <v>12150</v>
      </c>
      <c r="L99" s="9">
        <f>SUM(J99:K99)</f>
        <v>12150</v>
      </c>
      <c r="M99" s="185"/>
      <c r="N99" s="186"/>
      <c r="O99" s="186"/>
      <c r="P99" s="186"/>
      <c r="Q99" s="186"/>
      <c r="W99" s="201"/>
      <c r="X99" s="201"/>
      <c r="Y99" s="201"/>
      <c r="Z99" s="201"/>
      <c r="AA99" s="201"/>
      <c r="AB99" s="201"/>
      <c r="AC99" s="201"/>
      <c r="AD99" s="201"/>
      <c r="AE99" s="201"/>
    </row>
    <row r="100" spans="1:32">
      <c r="A100" s="3"/>
      <c r="B100" s="150" t="s">
        <v>62</v>
      </c>
      <c r="C100" s="37" t="s">
        <v>23</v>
      </c>
      <c r="D100" s="38">
        <v>0</v>
      </c>
      <c r="E100" s="191">
        <v>359</v>
      </c>
      <c r="F100" s="38">
        <v>0</v>
      </c>
      <c r="G100" s="191">
        <v>350</v>
      </c>
      <c r="H100" s="38">
        <v>0</v>
      </c>
      <c r="I100" s="191">
        <v>350</v>
      </c>
      <c r="J100" s="38">
        <v>0</v>
      </c>
      <c r="K100" s="191">
        <v>350</v>
      </c>
      <c r="L100" s="9">
        <f>SUM(J100:K100)</f>
        <v>350</v>
      </c>
      <c r="M100" s="55"/>
      <c r="Q100" s="2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</row>
    <row r="101" spans="1:32">
      <c r="A101" s="3"/>
      <c r="B101" s="150" t="s">
        <v>63</v>
      </c>
      <c r="C101" s="37" t="s">
        <v>25</v>
      </c>
      <c r="D101" s="38">
        <v>0</v>
      </c>
      <c r="E101" s="191">
        <v>1540</v>
      </c>
      <c r="F101" s="38">
        <v>0</v>
      </c>
      <c r="G101" s="191">
        <v>2077</v>
      </c>
      <c r="H101" s="38">
        <v>0</v>
      </c>
      <c r="I101" s="191">
        <v>2077</v>
      </c>
      <c r="J101" s="38">
        <v>0</v>
      </c>
      <c r="K101" s="191">
        <v>2077</v>
      </c>
      <c r="L101" s="9">
        <f>SUM(J101:K101)</f>
        <v>2077</v>
      </c>
      <c r="M101" s="55"/>
      <c r="Q101" s="2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</row>
    <row r="102" spans="1:32">
      <c r="A102" s="3"/>
      <c r="B102" s="150" t="s">
        <v>64</v>
      </c>
      <c r="C102" s="37" t="s">
        <v>60</v>
      </c>
      <c r="D102" s="41">
        <v>0</v>
      </c>
      <c r="E102" s="39">
        <v>26</v>
      </c>
      <c r="F102" s="41">
        <v>0</v>
      </c>
      <c r="G102" s="39">
        <v>26</v>
      </c>
      <c r="H102" s="41">
        <v>0</v>
      </c>
      <c r="I102" s="39">
        <v>26</v>
      </c>
      <c r="J102" s="41">
        <v>0</v>
      </c>
      <c r="K102" s="39">
        <v>26</v>
      </c>
      <c r="L102" s="45">
        <f>SUM(J102:K102)</f>
        <v>26</v>
      </c>
      <c r="M102" s="55"/>
      <c r="Q102" s="2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</row>
    <row r="103" spans="1:32" ht="25.5">
      <c r="A103" s="3"/>
      <c r="B103" s="150" t="s">
        <v>119</v>
      </c>
      <c r="C103" s="37" t="s">
        <v>131</v>
      </c>
      <c r="D103" s="41">
        <v>0</v>
      </c>
      <c r="E103" s="39">
        <v>115</v>
      </c>
      <c r="F103" s="41">
        <v>0</v>
      </c>
      <c r="G103" s="39">
        <v>100</v>
      </c>
      <c r="H103" s="41">
        <v>0</v>
      </c>
      <c r="I103" s="39">
        <v>100</v>
      </c>
      <c r="J103" s="41">
        <v>0</v>
      </c>
      <c r="K103" s="39">
        <v>100</v>
      </c>
      <c r="L103" s="45">
        <f>SUM(J103:K103)</f>
        <v>100</v>
      </c>
      <c r="M103" s="55"/>
      <c r="Q103" s="2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</row>
    <row r="104" spans="1:32">
      <c r="A104" s="47" t="s">
        <v>16</v>
      </c>
      <c r="B104" s="196">
        <v>0.46</v>
      </c>
      <c r="C104" s="48" t="s">
        <v>33</v>
      </c>
      <c r="D104" s="49">
        <f t="shared" ref="D104:L104" si="28">SUM(D99:D103)</f>
        <v>0</v>
      </c>
      <c r="E104" s="50">
        <f t="shared" si="28"/>
        <v>12276</v>
      </c>
      <c r="F104" s="49">
        <f t="shared" si="28"/>
        <v>0</v>
      </c>
      <c r="G104" s="50">
        <f t="shared" si="28"/>
        <v>13355</v>
      </c>
      <c r="H104" s="49">
        <f t="shared" si="28"/>
        <v>0</v>
      </c>
      <c r="I104" s="50">
        <f t="shared" si="28"/>
        <v>13355</v>
      </c>
      <c r="J104" s="49">
        <f t="shared" si="28"/>
        <v>0</v>
      </c>
      <c r="K104" s="50">
        <f t="shared" ref="K104" si="29">SUM(K99:K103)</f>
        <v>14703</v>
      </c>
      <c r="L104" s="50">
        <f t="shared" si="28"/>
        <v>14703</v>
      </c>
      <c r="M104" s="55"/>
      <c r="Q104" s="2"/>
    </row>
    <row r="105" spans="1:32" ht="1.5" customHeight="1">
      <c r="A105" s="3"/>
      <c r="B105" s="163"/>
      <c r="C105" s="37"/>
      <c r="D105" s="45"/>
      <c r="E105" s="45"/>
      <c r="F105" s="45"/>
      <c r="G105" s="45"/>
      <c r="H105" s="45"/>
      <c r="I105" s="45"/>
      <c r="J105" s="45"/>
      <c r="K105" s="45"/>
      <c r="L105" s="45"/>
      <c r="M105" s="55"/>
      <c r="Q105" s="2"/>
    </row>
    <row r="106" spans="1:32">
      <c r="A106" s="3"/>
      <c r="B106" s="56">
        <v>0.47</v>
      </c>
      <c r="C106" s="37" t="s">
        <v>37</v>
      </c>
      <c r="D106" s="12"/>
      <c r="E106" s="12"/>
      <c r="F106" s="12"/>
      <c r="G106" s="12"/>
      <c r="H106" s="12"/>
      <c r="I106" s="12"/>
      <c r="J106" s="12"/>
      <c r="K106" s="12"/>
      <c r="L106" s="9"/>
      <c r="M106" s="55"/>
      <c r="Q106" s="2"/>
    </row>
    <row r="107" spans="1:32">
      <c r="A107" s="3"/>
      <c r="B107" s="150" t="s">
        <v>65</v>
      </c>
      <c r="C107" s="37" t="s">
        <v>56</v>
      </c>
      <c r="D107" s="41">
        <v>0</v>
      </c>
      <c r="E107" s="39">
        <v>12016</v>
      </c>
      <c r="F107" s="41">
        <v>0</v>
      </c>
      <c r="G107" s="39">
        <v>13910</v>
      </c>
      <c r="H107" s="41">
        <v>0</v>
      </c>
      <c r="I107" s="39">
        <v>13910</v>
      </c>
      <c r="J107" s="41">
        <v>0</v>
      </c>
      <c r="K107" s="39">
        <v>14917</v>
      </c>
      <c r="L107" s="45">
        <f t="shared" ref="L107:L112" si="30">SUM(J107:K107)</f>
        <v>14917</v>
      </c>
      <c r="M107" s="185"/>
      <c r="N107" s="186"/>
      <c r="O107" s="186"/>
      <c r="P107" s="186"/>
      <c r="Q107" s="186"/>
      <c r="W107" s="201"/>
      <c r="X107" s="201"/>
      <c r="Y107" s="201"/>
      <c r="Z107" s="201"/>
      <c r="AA107" s="201"/>
      <c r="AB107" s="201"/>
      <c r="AC107" s="201"/>
      <c r="AD107" s="201"/>
      <c r="AE107" s="201"/>
    </row>
    <row r="108" spans="1:32">
      <c r="A108" s="3"/>
      <c r="B108" s="150" t="s">
        <v>66</v>
      </c>
      <c r="C108" s="37" t="s">
        <v>23</v>
      </c>
      <c r="D108" s="41">
        <v>0</v>
      </c>
      <c r="E108" s="40">
        <v>147</v>
      </c>
      <c r="F108" s="41">
        <v>0</v>
      </c>
      <c r="G108" s="191">
        <v>247</v>
      </c>
      <c r="H108" s="41">
        <v>0</v>
      </c>
      <c r="I108" s="39">
        <v>247</v>
      </c>
      <c r="J108" s="41">
        <v>0</v>
      </c>
      <c r="K108" s="191">
        <v>247</v>
      </c>
      <c r="L108" s="45">
        <f t="shared" si="30"/>
        <v>247</v>
      </c>
      <c r="M108" s="55"/>
      <c r="Q108" s="2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</row>
    <row r="109" spans="1:32">
      <c r="A109" s="3"/>
      <c r="B109" s="150" t="s">
        <v>67</v>
      </c>
      <c r="C109" s="37" t="s">
        <v>25</v>
      </c>
      <c r="D109" s="41">
        <v>0</v>
      </c>
      <c r="E109" s="39">
        <v>1173</v>
      </c>
      <c r="F109" s="41">
        <v>0</v>
      </c>
      <c r="G109" s="39">
        <v>1673</v>
      </c>
      <c r="H109" s="41">
        <v>0</v>
      </c>
      <c r="I109" s="39">
        <v>1673</v>
      </c>
      <c r="J109" s="41">
        <v>0</v>
      </c>
      <c r="K109" s="39">
        <v>1673</v>
      </c>
      <c r="L109" s="45">
        <f t="shared" si="30"/>
        <v>1673</v>
      </c>
      <c r="M109" s="55"/>
      <c r="Q109" s="2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</row>
    <row r="110" spans="1:32">
      <c r="A110" s="3"/>
      <c r="B110" s="150" t="s">
        <v>257</v>
      </c>
      <c r="C110" s="37" t="s">
        <v>142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39">
        <v>55</v>
      </c>
      <c r="L110" s="45">
        <f t="shared" si="30"/>
        <v>55</v>
      </c>
      <c r="M110" s="185"/>
      <c r="N110" s="186"/>
      <c r="O110" s="186"/>
      <c r="P110" s="186"/>
      <c r="Q110" s="186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</row>
    <row r="111" spans="1:32">
      <c r="A111" s="3"/>
      <c r="B111" s="150" t="s">
        <v>68</v>
      </c>
      <c r="C111" s="37" t="s">
        <v>60</v>
      </c>
      <c r="D111" s="41">
        <v>0</v>
      </c>
      <c r="E111" s="39">
        <v>30</v>
      </c>
      <c r="F111" s="41">
        <v>0</v>
      </c>
      <c r="G111" s="39">
        <v>30</v>
      </c>
      <c r="H111" s="41">
        <v>0</v>
      </c>
      <c r="I111" s="39">
        <v>30</v>
      </c>
      <c r="J111" s="41">
        <v>0</v>
      </c>
      <c r="K111" s="39">
        <v>30</v>
      </c>
      <c r="L111" s="45">
        <f t="shared" si="30"/>
        <v>30</v>
      </c>
      <c r="M111" s="55"/>
      <c r="Q111" s="2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</row>
    <row r="112" spans="1:32" ht="25.5">
      <c r="A112" s="3"/>
      <c r="B112" s="150" t="s">
        <v>120</v>
      </c>
      <c r="C112" s="37" t="s">
        <v>131</v>
      </c>
      <c r="D112" s="41">
        <v>0</v>
      </c>
      <c r="E112" s="39">
        <v>60</v>
      </c>
      <c r="F112" s="38">
        <v>0</v>
      </c>
      <c r="G112" s="191">
        <v>60</v>
      </c>
      <c r="H112" s="38">
        <v>0</v>
      </c>
      <c r="I112" s="39">
        <v>60</v>
      </c>
      <c r="J112" s="38">
        <v>0</v>
      </c>
      <c r="K112" s="191">
        <v>60</v>
      </c>
      <c r="L112" s="45">
        <f t="shared" si="30"/>
        <v>60</v>
      </c>
      <c r="M112" s="55"/>
      <c r="Q112" s="2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</row>
    <row r="113" spans="1:32">
      <c r="A113" s="3" t="s">
        <v>16</v>
      </c>
      <c r="B113" s="56">
        <v>0.47</v>
      </c>
      <c r="C113" s="37" t="s">
        <v>37</v>
      </c>
      <c r="D113" s="43">
        <f t="shared" ref="D113:L113" si="31">SUM(D107:D112)</f>
        <v>0</v>
      </c>
      <c r="E113" s="42">
        <f t="shared" si="31"/>
        <v>13426</v>
      </c>
      <c r="F113" s="43">
        <f t="shared" si="31"/>
        <v>0</v>
      </c>
      <c r="G113" s="42">
        <f t="shared" si="31"/>
        <v>15920</v>
      </c>
      <c r="H113" s="43">
        <f t="shared" si="31"/>
        <v>0</v>
      </c>
      <c r="I113" s="42">
        <f t="shared" si="31"/>
        <v>15920</v>
      </c>
      <c r="J113" s="43">
        <f t="shared" si="31"/>
        <v>0</v>
      </c>
      <c r="K113" s="42">
        <f>SUM(K107:K112)</f>
        <v>16982</v>
      </c>
      <c r="L113" s="42">
        <f t="shared" si="31"/>
        <v>16982</v>
      </c>
      <c r="M113" s="55"/>
      <c r="Q113" s="2"/>
    </row>
    <row r="114" spans="1:32">
      <c r="A114" s="3"/>
      <c r="B114" s="106"/>
      <c r="C114" s="37"/>
      <c r="D114" s="45"/>
      <c r="E114" s="45"/>
      <c r="F114" s="45"/>
      <c r="G114" s="45"/>
      <c r="H114" s="45"/>
      <c r="I114" s="45"/>
      <c r="J114" s="45"/>
      <c r="K114" s="45"/>
      <c r="L114" s="45"/>
      <c r="M114" s="55"/>
      <c r="Q114" s="2"/>
    </row>
    <row r="115" spans="1:32">
      <c r="A115" s="3"/>
      <c r="B115" s="56">
        <v>0.48</v>
      </c>
      <c r="C115" s="37" t="s">
        <v>41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55"/>
      <c r="Q115" s="2"/>
    </row>
    <row r="116" spans="1:32">
      <c r="A116" s="3"/>
      <c r="B116" s="150" t="s">
        <v>69</v>
      </c>
      <c r="C116" s="37" t="s">
        <v>56</v>
      </c>
      <c r="D116" s="41">
        <v>0</v>
      </c>
      <c r="E116" s="39">
        <v>17940</v>
      </c>
      <c r="F116" s="41">
        <v>0</v>
      </c>
      <c r="G116" s="39">
        <v>21030</v>
      </c>
      <c r="H116" s="41">
        <v>0</v>
      </c>
      <c r="I116" s="39">
        <v>21030</v>
      </c>
      <c r="J116" s="41">
        <v>0</v>
      </c>
      <c r="K116" s="39">
        <v>20564</v>
      </c>
      <c r="L116" s="45">
        <f>SUM(J116:K116)</f>
        <v>20564</v>
      </c>
      <c r="M116" s="185"/>
      <c r="N116" s="186"/>
      <c r="O116" s="186"/>
      <c r="P116" s="186"/>
      <c r="Q116" s="186"/>
      <c r="W116" s="201"/>
      <c r="X116" s="201"/>
      <c r="Y116" s="201"/>
      <c r="Z116" s="201"/>
      <c r="AA116" s="201"/>
      <c r="AB116" s="201"/>
      <c r="AC116" s="201"/>
      <c r="AD116" s="201"/>
      <c r="AE116" s="201"/>
    </row>
    <row r="117" spans="1:32">
      <c r="A117" s="3"/>
      <c r="B117" s="150" t="s">
        <v>70</v>
      </c>
      <c r="C117" s="37" t="s">
        <v>23</v>
      </c>
      <c r="D117" s="41">
        <v>0</v>
      </c>
      <c r="E117" s="39">
        <v>442</v>
      </c>
      <c r="F117" s="41">
        <v>0</v>
      </c>
      <c r="G117" s="191">
        <v>441</v>
      </c>
      <c r="H117" s="41">
        <v>0</v>
      </c>
      <c r="I117" s="39">
        <v>441</v>
      </c>
      <c r="J117" s="41">
        <v>0</v>
      </c>
      <c r="K117" s="191">
        <v>441</v>
      </c>
      <c r="L117" s="45">
        <f>SUM(J117:K117)</f>
        <v>441</v>
      </c>
      <c r="M117" s="55"/>
      <c r="Q117" s="2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</row>
    <row r="118" spans="1:32">
      <c r="A118" s="3"/>
      <c r="B118" s="150" t="s">
        <v>71</v>
      </c>
      <c r="C118" s="37" t="s">
        <v>25</v>
      </c>
      <c r="D118" s="41">
        <v>0</v>
      </c>
      <c r="E118" s="39">
        <v>1381</v>
      </c>
      <c r="F118" s="41">
        <v>0</v>
      </c>
      <c r="G118" s="191">
        <v>1876</v>
      </c>
      <c r="H118" s="41">
        <v>0</v>
      </c>
      <c r="I118" s="39">
        <v>1876</v>
      </c>
      <c r="J118" s="41">
        <v>0</v>
      </c>
      <c r="K118" s="191">
        <v>1876</v>
      </c>
      <c r="L118" s="45">
        <f>SUM(J118:K118)</f>
        <v>1876</v>
      </c>
      <c r="M118" s="55"/>
      <c r="Q118" s="2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</row>
    <row r="119" spans="1:32">
      <c r="A119" s="3"/>
      <c r="B119" s="150" t="s">
        <v>72</v>
      </c>
      <c r="C119" s="37" t="s">
        <v>60</v>
      </c>
      <c r="D119" s="38">
        <v>0</v>
      </c>
      <c r="E119" s="191">
        <v>45</v>
      </c>
      <c r="F119" s="38">
        <v>0</v>
      </c>
      <c r="G119" s="191">
        <v>45</v>
      </c>
      <c r="H119" s="38">
        <v>0</v>
      </c>
      <c r="I119" s="191">
        <v>45</v>
      </c>
      <c r="J119" s="38">
        <v>0</v>
      </c>
      <c r="K119" s="191">
        <v>45</v>
      </c>
      <c r="L119" s="9">
        <f>SUM(J119:K119)</f>
        <v>45</v>
      </c>
      <c r="M119" s="55"/>
      <c r="Q119" s="2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</row>
    <row r="120" spans="1:32" ht="25.5">
      <c r="A120" s="3"/>
      <c r="B120" s="150" t="s">
        <v>121</v>
      </c>
      <c r="C120" s="37" t="s">
        <v>131</v>
      </c>
      <c r="D120" s="38">
        <v>0</v>
      </c>
      <c r="E120" s="191">
        <v>218</v>
      </c>
      <c r="F120" s="38">
        <v>0</v>
      </c>
      <c r="G120" s="191">
        <v>218</v>
      </c>
      <c r="H120" s="38">
        <v>0</v>
      </c>
      <c r="I120" s="191">
        <v>218</v>
      </c>
      <c r="J120" s="38">
        <v>0</v>
      </c>
      <c r="K120" s="191">
        <v>218</v>
      </c>
      <c r="L120" s="9">
        <f>SUM(J120:K120)</f>
        <v>218</v>
      </c>
      <c r="M120" s="55"/>
      <c r="Q120" s="2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</row>
    <row r="121" spans="1:32">
      <c r="A121" s="3" t="s">
        <v>16</v>
      </c>
      <c r="B121" s="56">
        <v>0.48</v>
      </c>
      <c r="C121" s="37" t="s">
        <v>41</v>
      </c>
      <c r="D121" s="43">
        <f t="shared" ref="D121:L121" si="32">SUM(D116:D120)</f>
        <v>0</v>
      </c>
      <c r="E121" s="42">
        <f t="shared" si="32"/>
        <v>20026</v>
      </c>
      <c r="F121" s="43">
        <f t="shared" si="32"/>
        <v>0</v>
      </c>
      <c r="G121" s="42">
        <f t="shared" si="32"/>
        <v>23610</v>
      </c>
      <c r="H121" s="43">
        <f t="shared" si="32"/>
        <v>0</v>
      </c>
      <c r="I121" s="42">
        <f t="shared" si="32"/>
        <v>23610</v>
      </c>
      <c r="J121" s="43">
        <f t="shared" si="32"/>
        <v>0</v>
      </c>
      <c r="K121" s="42">
        <f t="shared" ref="K121" si="33">SUM(K116:K120)</f>
        <v>23144</v>
      </c>
      <c r="L121" s="42">
        <f t="shared" si="32"/>
        <v>23144</v>
      </c>
      <c r="M121" s="55"/>
      <c r="Q121" s="2"/>
    </row>
    <row r="122" spans="1:32">
      <c r="A122" s="3" t="s">
        <v>16</v>
      </c>
      <c r="B122" s="161">
        <v>9.2999999999999999E-2</v>
      </c>
      <c r="C122" s="44" t="s">
        <v>54</v>
      </c>
      <c r="D122" s="43">
        <f t="shared" ref="D122:L122" si="34">D121+D113+D104+D96</f>
        <v>0</v>
      </c>
      <c r="E122" s="42">
        <f t="shared" si="34"/>
        <v>66398</v>
      </c>
      <c r="F122" s="43">
        <f t="shared" si="34"/>
        <v>0</v>
      </c>
      <c r="G122" s="42">
        <f t="shared" si="34"/>
        <v>79884</v>
      </c>
      <c r="H122" s="43">
        <f t="shared" si="34"/>
        <v>0</v>
      </c>
      <c r="I122" s="42">
        <f t="shared" si="34"/>
        <v>79884</v>
      </c>
      <c r="J122" s="43">
        <f t="shared" si="34"/>
        <v>0</v>
      </c>
      <c r="K122" s="42">
        <f t="shared" ref="K122" si="35">K121+K113+K104+K96</f>
        <v>86627</v>
      </c>
      <c r="L122" s="42">
        <f t="shared" si="34"/>
        <v>86627</v>
      </c>
      <c r="M122" s="55"/>
      <c r="Q122" s="2"/>
    </row>
    <row r="123" spans="1:32">
      <c r="A123" s="3"/>
      <c r="B123" s="164"/>
      <c r="C123" s="44"/>
      <c r="D123" s="45"/>
      <c r="E123" s="45"/>
      <c r="F123" s="45"/>
      <c r="G123" s="45"/>
      <c r="H123" s="45"/>
      <c r="I123" s="45"/>
      <c r="J123" s="45"/>
      <c r="K123" s="45"/>
      <c r="L123" s="45"/>
      <c r="M123" s="55"/>
      <c r="Q123" s="2"/>
    </row>
    <row r="124" spans="1:32">
      <c r="A124" s="3"/>
      <c r="B124" s="161">
        <v>9.4E-2</v>
      </c>
      <c r="C124" s="44" t="s">
        <v>97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55"/>
      <c r="Q124" s="2"/>
    </row>
    <row r="125" spans="1:32">
      <c r="A125" s="3"/>
      <c r="B125" s="106">
        <v>60</v>
      </c>
      <c r="C125" s="37" t="s">
        <v>73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55"/>
      <c r="Q125" s="2"/>
    </row>
    <row r="126" spans="1:32">
      <c r="A126" s="3"/>
      <c r="B126" s="106">
        <v>50</v>
      </c>
      <c r="C126" s="37" t="s">
        <v>74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55"/>
      <c r="Q126" s="2"/>
    </row>
    <row r="127" spans="1:32">
      <c r="A127" s="3"/>
      <c r="B127" s="150" t="s">
        <v>75</v>
      </c>
      <c r="C127" s="37" t="s">
        <v>56</v>
      </c>
      <c r="D127" s="38">
        <v>0</v>
      </c>
      <c r="E127" s="191">
        <v>3833</v>
      </c>
      <c r="F127" s="38">
        <v>0</v>
      </c>
      <c r="G127" s="191">
        <v>4229</v>
      </c>
      <c r="H127" s="38">
        <v>0</v>
      </c>
      <c r="I127" s="191">
        <v>4229</v>
      </c>
      <c r="J127" s="38">
        <v>0</v>
      </c>
      <c r="K127" s="191">
        <v>11955</v>
      </c>
      <c r="L127" s="9">
        <f>SUM(J127:K127)</f>
        <v>11955</v>
      </c>
      <c r="M127" s="185"/>
      <c r="N127" s="186"/>
      <c r="O127" s="186"/>
      <c r="P127" s="186"/>
      <c r="Q127" s="186"/>
      <c r="W127" s="201"/>
      <c r="X127" s="201"/>
      <c r="Y127" s="201"/>
      <c r="Z127" s="201"/>
      <c r="AA127" s="201"/>
      <c r="AB127" s="201"/>
      <c r="AC127" s="201"/>
      <c r="AD127" s="201"/>
      <c r="AE127" s="201"/>
    </row>
    <row r="128" spans="1:32">
      <c r="A128" s="3"/>
      <c r="B128" s="150" t="s">
        <v>76</v>
      </c>
      <c r="C128" s="37" t="s">
        <v>23</v>
      </c>
      <c r="D128" s="38">
        <v>0</v>
      </c>
      <c r="E128" s="191">
        <v>100</v>
      </c>
      <c r="F128" s="38">
        <v>0</v>
      </c>
      <c r="G128" s="191">
        <v>100</v>
      </c>
      <c r="H128" s="38">
        <v>0</v>
      </c>
      <c r="I128" s="191">
        <v>100</v>
      </c>
      <c r="J128" s="38">
        <v>0</v>
      </c>
      <c r="K128" s="191">
        <v>100</v>
      </c>
      <c r="L128" s="9">
        <f>SUM(J128:K128)</f>
        <v>100</v>
      </c>
      <c r="M128" s="55"/>
      <c r="Q128" s="2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</row>
    <row r="129" spans="1:32">
      <c r="A129" s="3"/>
      <c r="B129" s="150" t="s">
        <v>77</v>
      </c>
      <c r="C129" s="37" t="s">
        <v>25</v>
      </c>
      <c r="D129" s="38">
        <v>0</v>
      </c>
      <c r="E129" s="191">
        <v>525</v>
      </c>
      <c r="F129" s="38">
        <v>0</v>
      </c>
      <c r="G129" s="191">
        <v>484</v>
      </c>
      <c r="H129" s="38">
        <v>0</v>
      </c>
      <c r="I129" s="191">
        <v>484</v>
      </c>
      <c r="J129" s="38">
        <v>0</v>
      </c>
      <c r="K129" s="191">
        <v>484</v>
      </c>
      <c r="L129" s="9">
        <f>SUM(J129:K129)</f>
        <v>484</v>
      </c>
      <c r="M129" s="55"/>
      <c r="Q129" s="2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</row>
    <row r="130" spans="1:32">
      <c r="A130" s="3" t="s">
        <v>16</v>
      </c>
      <c r="B130" s="106">
        <v>50</v>
      </c>
      <c r="C130" s="37" t="s">
        <v>74</v>
      </c>
      <c r="D130" s="43">
        <f t="shared" ref="D130:L130" si="36">SUM(D127:D129)</f>
        <v>0</v>
      </c>
      <c r="E130" s="42">
        <f t="shared" si="36"/>
        <v>4458</v>
      </c>
      <c r="F130" s="43">
        <f t="shared" si="36"/>
        <v>0</v>
      </c>
      <c r="G130" s="42">
        <f t="shared" si="36"/>
        <v>4813</v>
      </c>
      <c r="H130" s="43">
        <f t="shared" si="36"/>
        <v>0</v>
      </c>
      <c r="I130" s="42">
        <f t="shared" si="36"/>
        <v>4813</v>
      </c>
      <c r="J130" s="43">
        <f t="shared" si="36"/>
        <v>0</v>
      </c>
      <c r="K130" s="42">
        <f t="shared" ref="K130" si="37">SUM(K127:K129)</f>
        <v>12539</v>
      </c>
      <c r="L130" s="42">
        <f t="shared" si="36"/>
        <v>12539</v>
      </c>
      <c r="M130" s="55"/>
      <c r="Q130" s="2"/>
    </row>
    <row r="131" spans="1:32">
      <c r="A131" s="3"/>
      <c r="B131" s="106"/>
      <c r="C131" s="37"/>
      <c r="D131" s="45"/>
      <c r="E131" s="45"/>
      <c r="F131" s="45"/>
      <c r="G131" s="45"/>
      <c r="H131" s="45"/>
      <c r="I131" s="45"/>
      <c r="J131" s="45"/>
      <c r="K131" s="45"/>
      <c r="L131" s="45"/>
      <c r="M131" s="55"/>
      <c r="Q131" s="2"/>
    </row>
    <row r="132" spans="1:32">
      <c r="A132" s="3"/>
      <c r="B132" s="106">
        <v>51</v>
      </c>
      <c r="C132" s="37" t="s">
        <v>78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55"/>
      <c r="Q132" s="2"/>
    </row>
    <row r="133" spans="1:32">
      <c r="A133" s="3"/>
      <c r="B133" s="150" t="s">
        <v>79</v>
      </c>
      <c r="C133" s="37" t="s">
        <v>56</v>
      </c>
      <c r="D133" s="38">
        <v>0</v>
      </c>
      <c r="E133" s="191">
        <v>6708</v>
      </c>
      <c r="F133" s="38">
        <v>0</v>
      </c>
      <c r="G133" s="191">
        <v>5863</v>
      </c>
      <c r="H133" s="38">
        <v>0</v>
      </c>
      <c r="I133" s="191">
        <v>5863</v>
      </c>
      <c r="J133" s="38">
        <v>0</v>
      </c>
      <c r="K133" s="191">
        <v>9146</v>
      </c>
      <c r="L133" s="9">
        <f>SUM(J133:K133)</f>
        <v>9146</v>
      </c>
      <c r="M133" s="185"/>
      <c r="N133" s="186"/>
      <c r="O133" s="186"/>
      <c r="P133" s="186"/>
      <c r="Q133" s="186"/>
      <c r="W133" s="201"/>
      <c r="X133" s="201"/>
      <c r="Y133" s="201"/>
      <c r="Z133" s="201"/>
      <c r="AA133" s="201"/>
      <c r="AB133" s="201"/>
      <c r="AC133" s="201"/>
      <c r="AD133" s="201"/>
      <c r="AE133" s="201"/>
    </row>
    <row r="134" spans="1:32">
      <c r="A134" s="3"/>
      <c r="B134" s="150" t="s">
        <v>80</v>
      </c>
      <c r="C134" s="37" t="s">
        <v>23</v>
      </c>
      <c r="D134" s="38">
        <v>0</v>
      </c>
      <c r="E134" s="191">
        <v>50</v>
      </c>
      <c r="F134" s="38">
        <v>0</v>
      </c>
      <c r="G134" s="191">
        <v>100</v>
      </c>
      <c r="H134" s="38">
        <v>0</v>
      </c>
      <c r="I134" s="191">
        <v>100</v>
      </c>
      <c r="J134" s="38">
        <v>0</v>
      </c>
      <c r="K134" s="191">
        <v>100</v>
      </c>
      <c r="L134" s="9">
        <f>SUM(J134:K134)</f>
        <v>100</v>
      </c>
      <c r="M134" s="55"/>
      <c r="Q134" s="2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</row>
    <row r="135" spans="1:32">
      <c r="A135" s="3"/>
      <c r="B135" s="150" t="s">
        <v>81</v>
      </c>
      <c r="C135" s="37" t="s">
        <v>25</v>
      </c>
      <c r="D135" s="38">
        <v>0</v>
      </c>
      <c r="E135" s="191">
        <v>464</v>
      </c>
      <c r="F135" s="38">
        <v>0</v>
      </c>
      <c r="G135" s="191">
        <v>464</v>
      </c>
      <c r="H135" s="38">
        <v>0</v>
      </c>
      <c r="I135" s="191">
        <v>464</v>
      </c>
      <c r="J135" s="38">
        <v>0</v>
      </c>
      <c r="K135" s="191">
        <v>464</v>
      </c>
      <c r="L135" s="9">
        <f>SUM(J135:K135)</f>
        <v>464</v>
      </c>
      <c r="M135" s="55"/>
      <c r="Q135" s="2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</row>
    <row r="136" spans="1:32">
      <c r="A136" s="47" t="s">
        <v>16</v>
      </c>
      <c r="B136" s="165">
        <v>51</v>
      </c>
      <c r="C136" s="48" t="s">
        <v>78</v>
      </c>
      <c r="D136" s="43">
        <f t="shared" ref="D136:L136" si="38">SUM(D133:D135)</f>
        <v>0</v>
      </c>
      <c r="E136" s="42">
        <f t="shared" si="38"/>
        <v>7222</v>
      </c>
      <c r="F136" s="43">
        <f t="shared" si="38"/>
        <v>0</v>
      </c>
      <c r="G136" s="42">
        <f t="shared" si="38"/>
        <v>6427</v>
      </c>
      <c r="H136" s="43">
        <f t="shared" si="38"/>
        <v>0</v>
      </c>
      <c r="I136" s="42">
        <f t="shared" si="38"/>
        <v>6427</v>
      </c>
      <c r="J136" s="43">
        <f t="shared" si="38"/>
        <v>0</v>
      </c>
      <c r="K136" s="42">
        <f t="shared" ref="K136" si="39">SUM(K133:K135)</f>
        <v>9710</v>
      </c>
      <c r="L136" s="42">
        <f t="shared" si="38"/>
        <v>9710</v>
      </c>
      <c r="M136" s="55"/>
      <c r="Q136" s="2"/>
    </row>
    <row r="137" spans="1:32">
      <c r="A137" s="3"/>
      <c r="B137" s="106"/>
      <c r="C137" s="37"/>
      <c r="D137" s="45"/>
      <c r="E137" s="45"/>
      <c r="F137" s="45"/>
      <c r="G137" s="45"/>
      <c r="H137" s="45"/>
      <c r="I137" s="45"/>
      <c r="J137" s="45"/>
      <c r="K137" s="45"/>
      <c r="L137" s="45"/>
      <c r="M137" s="55"/>
      <c r="Q137" s="2"/>
    </row>
    <row r="138" spans="1:32" ht="13.5" customHeight="1">
      <c r="A138" s="3"/>
      <c r="B138" s="106">
        <v>52</v>
      </c>
      <c r="C138" s="37" t="s">
        <v>86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55"/>
      <c r="Q138" s="2"/>
    </row>
    <row r="139" spans="1:32" ht="13.5" customHeight="1">
      <c r="A139" s="3"/>
      <c r="B139" s="150" t="s">
        <v>82</v>
      </c>
      <c r="C139" s="37" t="s">
        <v>56</v>
      </c>
      <c r="D139" s="38">
        <v>0</v>
      </c>
      <c r="E139" s="191">
        <v>5600</v>
      </c>
      <c r="F139" s="38">
        <v>0</v>
      </c>
      <c r="G139" s="191">
        <v>5986</v>
      </c>
      <c r="H139" s="38">
        <v>0</v>
      </c>
      <c r="I139" s="191">
        <v>5986</v>
      </c>
      <c r="J139" s="38">
        <v>0</v>
      </c>
      <c r="K139" s="191">
        <v>6499</v>
      </c>
      <c r="L139" s="9">
        <f>SUM(J139:K139)</f>
        <v>6499</v>
      </c>
      <c r="M139" s="185"/>
      <c r="N139" s="186"/>
      <c r="O139" s="186"/>
      <c r="P139" s="186"/>
      <c r="Q139" s="186"/>
      <c r="W139" s="201"/>
      <c r="X139" s="201"/>
      <c r="Y139" s="201"/>
      <c r="Z139" s="201"/>
      <c r="AA139" s="201"/>
      <c r="AB139" s="201"/>
      <c r="AC139" s="201"/>
      <c r="AD139" s="201"/>
      <c r="AE139" s="201"/>
    </row>
    <row r="140" spans="1:32" ht="13.5" customHeight="1">
      <c r="A140" s="3"/>
      <c r="B140" s="150" t="s">
        <v>83</v>
      </c>
      <c r="C140" s="37" t="s">
        <v>23</v>
      </c>
      <c r="D140" s="41">
        <v>0</v>
      </c>
      <c r="E140" s="39">
        <v>71</v>
      </c>
      <c r="F140" s="41">
        <v>0</v>
      </c>
      <c r="G140" s="191">
        <v>100</v>
      </c>
      <c r="H140" s="41">
        <v>0</v>
      </c>
      <c r="I140" s="39">
        <v>100</v>
      </c>
      <c r="J140" s="41">
        <v>0</v>
      </c>
      <c r="K140" s="191">
        <v>100</v>
      </c>
      <c r="L140" s="45">
        <f>SUM(J140:K140)</f>
        <v>100</v>
      </c>
      <c r="M140" s="55"/>
      <c r="Q140" s="2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</row>
    <row r="141" spans="1:32" ht="13.5" customHeight="1">
      <c r="A141" s="3"/>
      <c r="B141" s="150" t="s">
        <v>84</v>
      </c>
      <c r="C141" s="37" t="s">
        <v>25</v>
      </c>
      <c r="D141" s="41">
        <v>0</v>
      </c>
      <c r="E141" s="39">
        <v>416</v>
      </c>
      <c r="F141" s="41">
        <v>0</v>
      </c>
      <c r="G141" s="39">
        <v>436</v>
      </c>
      <c r="H141" s="41">
        <v>0</v>
      </c>
      <c r="I141" s="39">
        <v>436</v>
      </c>
      <c r="J141" s="41">
        <v>0</v>
      </c>
      <c r="K141" s="39">
        <v>436</v>
      </c>
      <c r="L141" s="45">
        <f>SUM(J141:K141)</f>
        <v>436</v>
      </c>
      <c r="M141" s="55"/>
      <c r="Q141" s="2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</row>
    <row r="142" spans="1:32" ht="13.5" customHeight="1">
      <c r="A142" s="3"/>
      <c r="B142" s="150" t="s">
        <v>85</v>
      </c>
      <c r="C142" s="37" t="s">
        <v>142</v>
      </c>
      <c r="D142" s="38">
        <v>0</v>
      </c>
      <c r="E142" s="191">
        <v>35</v>
      </c>
      <c r="F142" s="38">
        <v>0</v>
      </c>
      <c r="G142" s="191">
        <v>35</v>
      </c>
      <c r="H142" s="38">
        <v>0</v>
      </c>
      <c r="I142" s="191">
        <v>35</v>
      </c>
      <c r="J142" s="38">
        <v>0</v>
      </c>
      <c r="K142" s="191">
        <v>35</v>
      </c>
      <c r="L142" s="9">
        <f>SUM(J142:K142)</f>
        <v>35</v>
      </c>
      <c r="M142" s="55"/>
      <c r="Q142" s="2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</row>
    <row r="143" spans="1:32" ht="13.5" customHeight="1">
      <c r="A143" s="3" t="s">
        <v>16</v>
      </c>
      <c r="B143" s="106">
        <v>52</v>
      </c>
      <c r="C143" s="37" t="s">
        <v>86</v>
      </c>
      <c r="D143" s="43">
        <f t="shared" ref="D143:L143" si="40">SUM(D139:D142)</f>
        <v>0</v>
      </c>
      <c r="E143" s="42">
        <f t="shared" si="40"/>
        <v>6122</v>
      </c>
      <c r="F143" s="43">
        <f t="shared" si="40"/>
        <v>0</v>
      </c>
      <c r="G143" s="42">
        <f t="shared" si="40"/>
        <v>6557</v>
      </c>
      <c r="H143" s="43">
        <f t="shared" si="40"/>
        <v>0</v>
      </c>
      <c r="I143" s="42">
        <f t="shared" si="40"/>
        <v>6557</v>
      </c>
      <c r="J143" s="43">
        <f t="shared" si="40"/>
        <v>0</v>
      </c>
      <c r="K143" s="42">
        <f t="shared" ref="K143" si="41">SUM(K139:K142)</f>
        <v>7070</v>
      </c>
      <c r="L143" s="42">
        <f t="shared" si="40"/>
        <v>7070</v>
      </c>
      <c r="M143" s="55"/>
      <c r="Q143" s="2"/>
    </row>
    <row r="144" spans="1:32" ht="13.5" customHeight="1">
      <c r="A144" s="3"/>
      <c r="B144" s="106"/>
      <c r="C144" s="37"/>
      <c r="D144" s="45"/>
      <c r="E144" s="45"/>
      <c r="F144" s="45"/>
      <c r="G144" s="45"/>
      <c r="H144" s="45"/>
      <c r="I144" s="45"/>
      <c r="J144" s="45"/>
      <c r="K144" s="45"/>
      <c r="L144" s="45"/>
      <c r="M144" s="55"/>
      <c r="Q144" s="2"/>
    </row>
    <row r="145" spans="1:32" ht="13.5" customHeight="1">
      <c r="A145" s="3"/>
      <c r="B145" s="106">
        <v>55</v>
      </c>
      <c r="C145" s="37" t="s">
        <v>87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55"/>
      <c r="Q145" s="2"/>
    </row>
    <row r="146" spans="1:32" ht="13.5" customHeight="1">
      <c r="A146" s="3"/>
      <c r="B146" s="150" t="s">
        <v>88</v>
      </c>
      <c r="C146" s="37" t="s">
        <v>56</v>
      </c>
      <c r="D146" s="38">
        <v>0</v>
      </c>
      <c r="E146" s="191">
        <v>4682</v>
      </c>
      <c r="F146" s="38">
        <v>0</v>
      </c>
      <c r="G146" s="191">
        <v>6322</v>
      </c>
      <c r="H146" s="38">
        <v>0</v>
      </c>
      <c r="I146" s="191">
        <v>6322</v>
      </c>
      <c r="J146" s="38">
        <v>0</v>
      </c>
      <c r="K146" s="191">
        <v>5721</v>
      </c>
      <c r="L146" s="9">
        <f>SUM(J146:K146)</f>
        <v>5721</v>
      </c>
      <c r="M146" s="185"/>
      <c r="N146" s="186"/>
      <c r="O146" s="186"/>
      <c r="P146" s="186"/>
      <c r="Q146" s="186"/>
      <c r="W146" s="201"/>
      <c r="X146" s="201"/>
      <c r="Y146" s="201"/>
      <c r="Z146" s="201"/>
      <c r="AA146" s="201"/>
      <c r="AB146" s="201"/>
      <c r="AC146" s="201"/>
      <c r="AD146" s="201"/>
      <c r="AE146" s="201"/>
    </row>
    <row r="147" spans="1:32" ht="13.5" customHeight="1">
      <c r="A147" s="3"/>
      <c r="B147" s="150" t="s">
        <v>89</v>
      </c>
      <c r="C147" s="37" t="s">
        <v>23</v>
      </c>
      <c r="D147" s="38">
        <v>0</v>
      </c>
      <c r="E147" s="191">
        <v>100</v>
      </c>
      <c r="F147" s="38">
        <v>0</v>
      </c>
      <c r="G147" s="191">
        <v>100</v>
      </c>
      <c r="H147" s="38">
        <v>0</v>
      </c>
      <c r="I147" s="191">
        <v>100</v>
      </c>
      <c r="J147" s="38">
        <v>0</v>
      </c>
      <c r="K147" s="191">
        <v>100</v>
      </c>
      <c r="L147" s="9">
        <f>SUM(J147:K147)</f>
        <v>100</v>
      </c>
      <c r="M147" s="55"/>
      <c r="Q147" s="2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</row>
    <row r="148" spans="1:32" ht="13.5" customHeight="1">
      <c r="A148" s="3"/>
      <c r="B148" s="150" t="s">
        <v>90</v>
      </c>
      <c r="C148" s="37" t="s">
        <v>25</v>
      </c>
      <c r="D148" s="38">
        <v>0</v>
      </c>
      <c r="E148" s="191">
        <v>337</v>
      </c>
      <c r="F148" s="38">
        <v>0</v>
      </c>
      <c r="G148" s="191">
        <v>337</v>
      </c>
      <c r="H148" s="38">
        <v>0</v>
      </c>
      <c r="I148" s="191">
        <v>337</v>
      </c>
      <c r="J148" s="38">
        <v>0</v>
      </c>
      <c r="K148" s="191">
        <v>337</v>
      </c>
      <c r="L148" s="9">
        <f>SUM(J148:K148)</f>
        <v>337</v>
      </c>
      <c r="M148" s="55"/>
      <c r="Q148" s="2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</row>
    <row r="149" spans="1:32" ht="13.5" customHeight="1">
      <c r="A149" s="3"/>
      <c r="B149" s="150" t="s">
        <v>91</v>
      </c>
      <c r="C149" s="37" t="s">
        <v>142</v>
      </c>
      <c r="D149" s="41">
        <v>0</v>
      </c>
      <c r="E149" s="39">
        <v>55</v>
      </c>
      <c r="F149" s="41">
        <v>0</v>
      </c>
      <c r="G149" s="39">
        <v>55</v>
      </c>
      <c r="H149" s="41">
        <v>0</v>
      </c>
      <c r="I149" s="39">
        <v>55</v>
      </c>
      <c r="J149" s="41">
        <v>0</v>
      </c>
      <c r="K149" s="41">
        <v>0</v>
      </c>
      <c r="L149" s="38">
        <f>SUM(J149:K149)</f>
        <v>0</v>
      </c>
      <c r="M149" s="55"/>
      <c r="Q149" s="2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</row>
    <row r="150" spans="1:32" ht="13.5" customHeight="1">
      <c r="A150" s="3" t="s">
        <v>16</v>
      </c>
      <c r="B150" s="106">
        <v>55</v>
      </c>
      <c r="C150" s="37" t="s">
        <v>87</v>
      </c>
      <c r="D150" s="43">
        <f t="shared" ref="D150:L150" si="42">SUM(D146:D149)</f>
        <v>0</v>
      </c>
      <c r="E150" s="42">
        <f t="shared" si="42"/>
        <v>5174</v>
      </c>
      <c r="F150" s="43">
        <f t="shared" si="42"/>
        <v>0</v>
      </c>
      <c r="G150" s="42">
        <f t="shared" si="42"/>
        <v>6814</v>
      </c>
      <c r="H150" s="43">
        <f t="shared" si="42"/>
        <v>0</v>
      </c>
      <c r="I150" s="42">
        <f t="shared" si="42"/>
        <v>6814</v>
      </c>
      <c r="J150" s="43">
        <f t="shared" si="42"/>
        <v>0</v>
      </c>
      <c r="K150" s="42">
        <f t="shared" ref="K150" si="43">SUM(K146:K149)</f>
        <v>6158</v>
      </c>
      <c r="L150" s="42">
        <f t="shared" si="42"/>
        <v>6158</v>
      </c>
      <c r="M150" s="55"/>
      <c r="Q150" s="2"/>
    </row>
    <row r="151" spans="1:32" ht="13.5" customHeight="1">
      <c r="A151" s="3"/>
      <c r="B151" s="106"/>
      <c r="C151" s="37"/>
      <c r="D151" s="45"/>
      <c r="E151" s="45"/>
      <c r="F151" s="45"/>
      <c r="G151" s="45"/>
      <c r="H151" s="45"/>
      <c r="I151" s="45"/>
      <c r="J151" s="45"/>
      <c r="K151" s="45"/>
      <c r="L151" s="45"/>
      <c r="M151" s="55"/>
      <c r="Q151" s="2"/>
    </row>
    <row r="152" spans="1:32" ht="13.5" customHeight="1">
      <c r="A152" s="3"/>
      <c r="B152" s="106">
        <v>57</v>
      </c>
      <c r="C152" s="37" t="s">
        <v>92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55"/>
      <c r="Q152" s="2"/>
    </row>
    <row r="153" spans="1:32" ht="13.5" customHeight="1">
      <c r="A153" s="3"/>
      <c r="B153" s="150" t="s">
        <v>93</v>
      </c>
      <c r="C153" s="37" t="s">
        <v>56</v>
      </c>
      <c r="D153" s="38">
        <v>0</v>
      </c>
      <c r="E153" s="191">
        <v>5171</v>
      </c>
      <c r="F153" s="38">
        <v>0</v>
      </c>
      <c r="G153" s="191">
        <v>5385</v>
      </c>
      <c r="H153" s="38">
        <v>0</v>
      </c>
      <c r="I153" s="191">
        <v>5385</v>
      </c>
      <c r="J153" s="38">
        <v>0</v>
      </c>
      <c r="K153" s="191">
        <v>6048</v>
      </c>
      <c r="L153" s="9">
        <f>SUM(J153:K153)</f>
        <v>6048</v>
      </c>
      <c r="M153" s="185"/>
      <c r="N153" s="186"/>
      <c r="O153" s="186"/>
      <c r="P153" s="186"/>
      <c r="Q153" s="186"/>
      <c r="W153" s="201"/>
      <c r="X153" s="201"/>
      <c r="Y153" s="201"/>
      <c r="Z153" s="201"/>
      <c r="AA153" s="201"/>
      <c r="AB153" s="201"/>
      <c r="AC153" s="201"/>
      <c r="AD153" s="201"/>
      <c r="AE153" s="201"/>
    </row>
    <row r="154" spans="1:32" ht="13.5" customHeight="1">
      <c r="A154" s="3"/>
      <c r="B154" s="150" t="s">
        <v>94</v>
      </c>
      <c r="C154" s="37" t="s">
        <v>23</v>
      </c>
      <c r="D154" s="38">
        <v>0</v>
      </c>
      <c r="E154" s="191">
        <v>147</v>
      </c>
      <c r="F154" s="38">
        <v>0</v>
      </c>
      <c r="G154" s="191">
        <v>147</v>
      </c>
      <c r="H154" s="38">
        <v>0</v>
      </c>
      <c r="I154" s="191">
        <v>147</v>
      </c>
      <c r="J154" s="38">
        <v>0</v>
      </c>
      <c r="K154" s="191">
        <v>147</v>
      </c>
      <c r="L154" s="9">
        <f>SUM(J154:K154)</f>
        <v>147</v>
      </c>
      <c r="M154" s="55"/>
      <c r="Q154" s="2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</row>
    <row r="155" spans="1:32" ht="13.5" customHeight="1">
      <c r="A155" s="3"/>
      <c r="B155" s="150" t="s">
        <v>95</v>
      </c>
      <c r="C155" s="37" t="s">
        <v>25</v>
      </c>
      <c r="D155" s="38">
        <v>0</v>
      </c>
      <c r="E155" s="191">
        <v>484</v>
      </c>
      <c r="F155" s="38">
        <v>0</v>
      </c>
      <c r="G155" s="191">
        <v>484</v>
      </c>
      <c r="H155" s="38">
        <v>0</v>
      </c>
      <c r="I155" s="191">
        <v>484</v>
      </c>
      <c r="J155" s="38">
        <v>0</v>
      </c>
      <c r="K155" s="191">
        <v>484</v>
      </c>
      <c r="L155" s="9">
        <f>SUM(J155:K155)</f>
        <v>484</v>
      </c>
      <c r="M155" s="55"/>
      <c r="Q155" s="2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</row>
    <row r="156" spans="1:32" ht="13.5" customHeight="1">
      <c r="A156" s="3"/>
      <c r="B156" s="150" t="s">
        <v>96</v>
      </c>
      <c r="C156" s="37" t="s">
        <v>142</v>
      </c>
      <c r="D156" s="38">
        <v>0</v>
      </c>
      <c r="E156" s="191">
        <v>44</v>
      </c>
      <c r="F156" s="38">
        <v>0</v>
      </c>
      <c r="G156" s="191">
        <v>44</v>
      </c>
      <c r="H156" s="38">
        <v>0</v>
      </c>
      <c r="I156" s="191">
        <v>44</v>
      </c>
      <c r="J156" s="38">
        <v>0</v>
      </c>
      <c r="K156" s="191">
        <v>44</v>
      </c>
      <c r="L156" s="9">
        <f>SUM(J156:K156)</f>
        <v>44</v>
      </c>
      <c r="M156" s="55"/>
      <c r="Q156" s="2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</row>
    <row r="157" spans="1:32" ht="13.5" customHeight="1">
      <c r="A157" s="3" t="s">
        <v>16</v>
      </c>
      <c r="B157" s="106">
        <v>57</v>
      </c>
      <c r="C157" s="37" t="s">
        <v>92</v>
      </c>
      <c r="D157" s="43">
        <f t="shared" ref="D157:L157" si="44">SUM(D153:D156)</f>
        <v>0</v>
      </c>
      <c r="E157" s="42">
        <f t="shared" si="44"/>
        <v>5846</v>
      </c>
      <c r="F157" s="43">
        <f t="shared" si="44"/>
        <v>0</v>
      </c>
      <c r="G157" s="42">
        <f t="shared" si="44"/>
        <v>6060</v>
      </c>
      <c r="H157" s="43">
        <f t="shared" si="44"/>
        <v>0</v>
      </c>
      <c r="I157" s="42">
        <f t="shared" si="44"/>
        <v>6060</v>
      </c>
      <c r="J157" s="43">
        <f t="shared" si="44"/>
        <v>0</v>
      </c>
      <c r="K157" s="42">
        <f t="shared" ref="K157" si="45">SUM(K153:K156)</f>
        <v>6723</v>
      </c>
      <c r="L157" s="42">
        <f t="shared" si="44"/>
        <v>6723</v>
      </c>
      <c r="M157" s="55"/>
      <c r="Q157" s="2"/>
    </row>
    <row r="158" spans="1:32" ht="13.5" customHeight="1">
      <c r="A158" s="3"/>
      <c r="B158" s="106"/>
      <c r="C158" s="37"/>
      <c r="D158" s="41"/>
      <c r="E158" s="39"/>
      <c r="F158" s="41"/>
      <c r="G158" s="39"/>
      <c r="H158" s="41"/>
      <c r="I158" s="39"/>
      <c r="J158" s="40"/>
      <c r="K158" s="39"/>
      <c r="L158" s="39"/>
      <c r="M158" s="55"/>
      <c r="Q158" s="2"/>
    </row>
    <row r="159" spans="1:32" ht="13.5" customHeight="1">
      <c r="A159" s="3"/>
      <c r="B159" s="106">
        <v>58</v>
      </c>
      <c r="C159" s="37" t="s">
        <v>241</v>
      </c>
      <c r="D159" s="40"/>
      <c r="E159" s="39"/>
      <c r="F159" s="40"/>
      <c r="G159" s="39"/>
      <c r="H159" s="40"/>
      <c r="I159" s="39"/>
      <c r="J159" s="40"/>
      <c r="K159" s="39"/>
      <c r="L159" s="39"/>
      <c r="M159" s="55"/>
      <c r="Q159" s="2"/>
    </row>
    <row r="160" spans="1:32" ht="13.5" customHeight="1">
      <c r="A160" s="3"/>
      <c r="B160" s="106" t="s">
        <v>220</v>
      </c>
      <c r="C160" s="37" t="s">
        <v>56</v>
      </c>
      <c r="D160" s="41">
        <v>0</v>
      </c>
      <c r="E160" s="41">
        <v>0</v>
      </c>
      <c r="F160" s="40">
        <v>1</v>
      </c>
      <c r="G160" s="40">
        <v>1500</v>
      </c>
      <c r="H160" s="40">
        <v>1</v>
      </c>
      <c r="I160" s="40">
        <v>1500</v>
      </c>
      <c r="J160" s="41">
        <v>0</v>
      </c>
      <c r="K160" s="40">
        <f>7126+66</f>
        <v>7192</v>
      </c>
      <c r="L160" s="40">
        <f>SUM(J160:K160)</f>
        <v>7192</v>
      </c>
      <c r="M160" s="185"/>
      <c r="N160" s="186"/>
      <c r="O160" s="186"/>
      <c r="P160" s="186"/>
      <c r="Q160" s="186"/>
      <c r="W160" s="201"/>
      <c r="X160" s="201"/>
      <c r="Y160" s="201"/>
      <c r="Z160" s="201"/>
      <c r="AA160" s="201"/>
      <c r="AB160" s="201"/>
      <c r="AC160" s="201"/>
      <c r="AD160" s="201"/>
      <c r="AE160" s="201"/>
    </row>
    <row r="161" spans="1:32" ht="13.5" customHeight="1">
      <c r="A161" s="3"/>
      <c r="B161" s="106" t="s">
        <v>221</v>
      </c>
      <c r="C161" s="37" t="s">
        <v>23</v>
      </c>
      <c r="D161" s="40">
        <v>50</v>
      </c>
      <c r="E161" s="41">
        <v>0</v>
      </c>
      <c r="F161" s="40">
        <v>100</v>
      </c>
      <c r="G161" s="41">
        <v>0</v>
      </c>
      <c r="H161" s="40">
        <v>100</v>
      </c>
      <c r="I161" s="41">
        <v>0</v>
      </c>
      <c r="J161" s="40">
        <v>100</v>
      </c>
      <c r="K161" s="41">
        <v>0</v>
      </c>
      <c r="L161" s="40">
        <f>SUM(J161:K161)</f>
        <v>100</v>
      </c>
      <c r="M161" s="185"/>
      <c r="N161" s="186"/>
      <c r="O161" s="186"/>
      <c r="P161" s="186"/>
      <c r="Q161" s="186"/>
      <c r="R161" s="186"/>
      <c r="S161" s="186"/>
      <c r="T161" s="186"/>
      <c r="U161" s="186"/>
      <c r="V161" s="186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</row>
    <row r="162" spans="1:32" ht="13.5" customHeight="1">
      <c r="A162" s="3"/>
      <c r="B162" s="106" t="s">
        <v>222</v>
      </c>
      <c r="C162" s="37" t="s">
        <v>25</v>
      </c>
      <c r="D162" s="40">
        <v>350</v>
      </c>
      <c r="E162" s="41">
        <v>0</v>
      </c>
      <c r="F162" s="40">
        <v>900</v>
      </c>
      <c r="G162" s="41">
        <v>0</v>
      </c>
      <c r="H162" s="40">
        <v>900</v>
      </c>
      <c r="I162" s="41">
        <v>0</v>
      </c>
      <c r="J162" s="40">
        <v>700</v>
      </c>
      <c r="K162" s="41">
        <v>0</v>
      </c>
      <c r="L162" s="40">
        <f>SUM(J162:K162)</f>
        <v>700</v>
      </c>
      <c r="M162" s="199"/>
      <c r="N162" s="200"/>
      <c r="O162" s="200"/>
      <c r="P162" s="200"/>
      <c r="Q162" s="200"/>
      <c r="R162" s="199"/>
      <c r="S162" s="200"/>
      <c r="T162" s="200"/>
      <c r="U162" s="200"/>
      <c r="V162" s="200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</row>
    <row r="163" spans="1:32" ht="13.5" customHeight="1">
      <c r="A163" s="3" t="s">
        <v>16</v>
      </c>
      <c r="B163" s="106">
        <v>58</v>
      </c>
      <c r="C163" s="37" t="s">
        <v>241</v>
      </c>
      <c r="D163" s="60">
        <f t="shared" ref="D163:L163" si="46">SUM(D160:D162)</f>
        <v>400</v>
      </c>
      <c r="E163" s="43">
        <f t="shared" si="46"/>
        <v>0</v>
      </c>
      <c r="F163" s="60">
        <f t="shared" si="46"/>
        <v>1001</v>
      </c>
      <c r="G163" s="60">
        <f t="shared" si="46"/>
        <v>1500</v>
      </c>
      <c r="H163" s="60">
        <f t="shared" si="46"/>
        <v>1001</v>
      </c>
      <c r="I163" s="60">
        <f t="shared" si="46"/>
        <v>1500</v>
      </c>
      <c r="J163" s="60">
        <f t="shared" si="46"/>
        <v>800</v>
      </c>
      <c r="K163" s="60">
        <f t="shared" ref="K163" si="47">SUM(K160:K162)</f>
        <v>7192</v>
      </c>
      <c r="L163" s="60">
        <f t="shared" si="46"/>
        <v>7992</v>
      </c>
      <c r="M163" s="55"/>
      <c r="Q163" s="2"/>
    </row>
    <row r="164" spans="1:32" ht="13.5" customHeight="1">
      <c r="A164" s="3"/>
      <c r="B164" s="106"/>
      <c r="C164" s="37"/>
      <c r="D164" s="40"/>
      <c r="E164" s="39"/>
      <c r="F164" s="40"/>
      <c r="G164" s="39"/>
      <c r="H164" s="40"/>
      <c r="I164" s="39"/>
      <c r="J164" s="40"/>
      <c r="K164" s="39"/>
      <c r="L164" s="39"/>
      <c r="M164" s="55"/>
      <c r="Q164" s="2"/>
    </row>
    <row r="165" spans="1:32" ht="13.5" customHeight="1">
      <c r="A165" s="3"/>
      <c r="B165" s="106">
        <v>59</v>
      </c>
      <c r="C165" s="37" t="s">
        <v>215</v>
      </c>
      <c r="D165" s="40"/>
      <c r="E165" s="39"/>
      <c r="F165" s="40"/>
      <c r="G165" s="39"/>
      <c r="H165" s="40"/>
      <c r="I165" s="39"/>
      <c r="J165" s="40"/>
      <c r="K165" s="39"/>
      <c r="L165" s="39"/>
      <c r="M165" s="55"/>
      <c r="Q165" s="2"/>
    </row>
    <row r="166" spans="1:32" ht="13.5" customHeight="1">
      <c r="A166" s="3"/>
      <c r="B166" s="106" t="s">
        <v>223</v>
      </c>
      <c r="C166" s="37" t="s">
        <v>56</v>
      </c>
      <c r="D166" s="41">
        <v>0</v>
      </c>
      <c r="E166" s="41">
        <v>0</v>
      </c>
      <c r="F166" s="40">
        <v>1</v>
      </c>
      <c r="G166" s="40">
        <v>1500</v>
      </c>
      <c r="H166" s="40">
        <v>1</v>
      </c>
      <c r="I166" s="40">
        <v>1500</v>
      </c>
      <c r="J166" s="41">
        <v>0</v>
      </c>
      <c r="K166" s="40">
        <v>5420</v>
      </c>
      <c r="L166" s="40">
        <f>SUM(J166:K166)</f>
        <v>5420</v>
      </c>
      <c r="M166" s="185"/>
      <c r="N166" s="186"/>
      <c r="O166" s="186"/>
      <c r="P166" s="186"/>
      <c r="Q166" s="186"/>
      <c r="W166" s="201"/>
      <c r="X166" s="201"/>
      <c r="Y166" s="201"/>
      <c r="Z166" s="201"/>
      <c r="AA166" s="201"/>
      <c r="AB166" s="201"/>
      <c r="AC166" s="201"/>
      <c r="AD166" s="201"/>
      <c r="AE166" s="201"/>
    </row>
    <row r="167" spans="1:32" ht="13.5" customHeight="1">
      <c r="A167" s="3"/>
      <c r="B167" s="106" t="s">
        <v>224</v>
      </c>
      <c r="C167" s="37" t="s">
        <v>23</v>
      </c>
      <c r="D167" s="40">
        <v>50</v>
      </c>
      <c r="E167" s="41">
        <v>0</v>
      </c>
      <c r="F167" s="40">
        <v>100</v>
      </c>
      <c r="G167" s="41">
        <v>0</v>
      </c>
      <c r="H167" s="40">
        <v>100</v>
      </c>
      <c r="I167" s="41">
        <v>0</v>
      </c>
      <c r="J167" s="40">
        <v>100</v>
      </c>
      <c r="K167" s="41">
        <v>0</v>
      </c>
      <c r="L167" s="40">
        <f>SUM(J167:K167)</f>
        <v>100</v>
      </c>
      <c r="M167" s="185"/>
      <c r="N167" s="186"/>
      <c r="O167" s="186"/>
      <c r="P167" s="186"/>
      <c r="Q167" s="186"/>
      <c r="R167" s="186"/>
      <c r="S167" s="186"/>
      <c r="T167" s="186"/>
      <c r="U167" s="186"/>
      <c r="V167" s="186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</row>
    <row r="168" spans="1:32" ht="13.5" customHeight="1">
      <c r="A168" s="3"/>
      <c r="B168" s="106" t="s">
        <v>225</v>
      </c>
      <c r="C168" s="37" t="s">
        <v>25</v>
      </c>
      <c r="D168" s="40">
        <v>350</v>
      </c>
      <c r="E168" s="41">
        <v>0</v>
      </c>
      <c r="F168" s="40">
        <v>900</v>
      </c>
      <c r="G168" s="41">
        <v>0</v>
      </c>
      <c r="H168" s="40">
        <v>900</v>
      </c>
      <c r="I168" s="41">
        <v>0</v>
      </c>
      <c r="J168" s="40">
        <v>700</v>
      </c>
      <c r="K168" s="41">
        <v>0</v>
      </c>
      <c r="L168" s="40">
        <f>SUM(J168:K168)</f>
        <v>700</v>
      </c>
      <c r="M168" s="199"/>
      <c r="N168" s="200"/>
      <c r="O168" s="200"/>
      <c r="P168" s="200"/>
      <c r="Q168" s="200"/>
      <c r="R168" s="199"/>
      <c r="S168" s="200"/>
      <c r="T168" s="200"/>
      <c r="U168" s="200"/>
      <c r="V168" s="200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</row>
    <row r="169" spans="1:32" ht="13.5" customHeight="1">
      <c r="A169" s="47" t="s">
        <v>16</v>
      </c>
      <c r="B169" s="165">
        <v>59</v>
      </c>
      <c r="C169" s="48" t="s">
        <v>215</v>
      </c>
      <c r="D169" s="60">
        <f t="shared" ref="D169:L169" si="48">SUM(D166:D168)</f>
        <v>400</v>
      </c>
      <c r="E169" s="43">
        <f t="shared" si="48"/>
        <v>0</v>
      </c>
      <c r="F169" s="60">
        <f t="shared" si="48"/>
        <v>1001</v>
      </c>
      <c r="G169" s="60">
        <f t="shared" si="48"/>
        <v>1500</v>
      </c>
      <c r="H169" s="60">
        <f t="shared" si="48"/>
        <v>1001</v>
      </c>
      <c r="I169" s="60">
        <f t="shared" si="48"/>
        <v>1500</v>
      </c>
      <c r="J169" s="60">
        <f t="shared" si="48"/>
        <v>800</v>
      </c>
      <c r="K169" s="60">
        <f t="shared" ref="K169" si="49">SUM(K166:K168)</f>
        <v>5420</v>
      </c>
      <c r="L169" s="60">
        <f t="shared" si="48"/>
        <v>6220</v>
      </c>
      <c r="M169" s="55"/>
      <c r="Q169" s="2"/>
    </row>
    <row r="170" spans="1:32" ht="2.25" customHeight="1">
      <c r="A170" s="3"/>
      <c r="B170" s="106"/>
      <c r="C170" s="37"/>
      <c r="D170" s="40"/>
      <c r="E170" s="39"/>
      <c r="F170" s="40"/>
      <c r="G170" s="39"/>
      <c r="H170" s="40"/>
      <c r="I170" s="39"/>
      <c r="J170" s="40"/>
      <c r="K170" s="39"/>
      <c r="L170" s="39"/>
      <c r="M170" s="55"/>
      <c r="Q170" s="2"/>
    </row>
    <row r="171" spans="1:32" ht="13.5" customHeight="1">
      <c r="A171" s="3"/>
      <c r="B171" s="106">
        <v>60</v>
      </c>
      <c r="C171" s="37" t="s">
        <v>216</v>
      </c>
      <c r="D171" s="40"/>
      <c r="E171" s="39"/>
      <c r="F171" s="40"/>
      <c r="G171" s="39"/>
      <c r="H171" s="40"/>
      <c r="I171" s="39"/>
      <c r="J171" s="40"/>
      <c r="K171" s="39"/>
      <c r="L171" s="39"/>
      <c r="M171" s="55"/>
      <c r="Q171" s="2"/>
    </row>
    <row r="172" spans="1:32" ht="13.5" customHeight="1">
      <c r="A172" s="3"/>
      <c r="B172" s="106" t="s">
        <v>226</v>
      </c>
      <c r="C172" s="37" t="s">
        <v>56</v>
      </c>
      <c r="D172" s="41">
        <v>0</v>
      </c>
      <c r="E172" s="41">
        <v>0</v>
      </c>
      <c r="F172" s="40">
        <v>1</v>
      </c>
      <c r="G172" s="40">
        <v>1500</v>
      </c>
      <c r="H172" s="40">
        <v>1</v>
      </c>
      <c r="I172" s="40">
        <v>1500</v>
      </c>
      <c r="J172" s="41">
        <v>0</v>
      </c>
      <c r="K172" s="40">
        <v>2547</v>
      </c>
      <c r="L172" s="40">
        <f>SUM(J172:K172)</f>
        <v>2547</v>
      </c>
      <c r="M172" s="185"/>
      <c r="N172" s="186"/>
      <c r="O172" s="186"/>
      <c r="P172" s="186"/>
      <c r="Q172" s="186"/>
      <c r="W172" s="201"/>
      <c r="X172" s="201"/>
      <c r="Y172" s="201"/>
      <c r="Z172" s="201"/>
      <c r="AA172" s="201"/>
      <c r="AB172" s="201"/>
      <c r="AC172" s="201"/>
      <c r="AD172" s="201"/>
      <c r="AE172" s="201"/>
    </row>
    <row r="173" spans="1:32" ht="13.5" customHeight="1">
      <c r="A173" s="3"/>
      <c r="B173" s="106" t="s">
        <v>227</v>
      </c>
      <c r="C173" s="37" t="s">
        <v>23</v>
      </c>
      <c r="D173" s="40">
        <v>50</v>
      </c>
      <c r="E173" s="41">
        <v>0</v>
      </c>
      <c r="F173" s="40">
        <v>100</v>
      </c>
      <c r="G173" s="41">
        <v>0</v>
      </c>
      <c r="H173" s="40">
        <v>100</v>
      </c>
      <c r="I173" s="41">
        <v>0</v>
      </c>
      <c r="J173" s="40">
        <v>100</v>
      </c>
      <c r="K173" s="41">
        <v>0</v>
      </c>
      <c r="L173" s="40">
        <f>SUM(J173:K173)</f>
        <v>100</v>
      </c>
      <c r="M173" s="185"/>
      <c r="N173" s="186"/>
      <c r="O173" s="186"/>
      <c r="P173" s="186"/>
      <c r="Q173" s="186"/>
      <c r="R173" s="186"/>
      <c r="S173" s="186"/>
      <c r="T173" s="186"/>
      <c r="U173" s="186"/>
      <c r="V173" s="186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</row>
    <row r="174" spans="1:32" ht="13.5" customHeight="1">
      <c r="A174" s="3"/>
      <c r="B174" s="106" t="s">
        <v>228</v>
      </c>
      <c r="C174" s="37" t="s">
        <v>25</v>
      </c>
      <c r="D174" s="40">
        <v>349</v>
      </c>
      <c r="E174" s="41">
        <v>0</v>
      </c>
      <c r="F174" s="40">
        <v>900</v>
      </c>
      <c r="G174" s="41">
        <v>0</v>
      </c>
      <c r="H174" s="40">
        <v>900</v>
      </c>
      <c r="I174" s="41">
        <v>0</v>
      </c>
      <c r="J174" s="40">
        <v>700</v>
      </c>
      <c r="K174" s="41">
        <v>0</v>
      </c>
      <c r="L174" s="40">
        <f>SUM(J174:K174)</f>
        <v>700</v>
      </c>
      <c r="M174" s="199"/>
      <c r="N174" s="200"/>
      <c r="O174" s="200"/>
      <c r="P174" s="200"/>
      <c r="Q174" s="200"/>
      <c r="R174" s="199"/>
      <c r="S174" s="200"/>
      <c r="T174" s="200"/>
      <c r="U174" s="200"/>
      <c r="V174" s="200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</row>
    <row r="175" spans="1:32" ht="13.5" customHeight="1">
      <c r="A175" s="3" t="s">
        <v>16</v>
      </c>
      <c r="B175" s="106">
        <v>60</v>
      </c>
      <c r="C175" s="37" t="s">
        <v>216</v>
      </c>
      <c r="D175" s="60">
        <f t="shared" ref="D175:L175" si="50">SUM(D172:D174)</f>
        <v>399</v>
      </c>
      <c r="E175" s="43">
        <f t="shared" si="50"/>
        <v>0</v>
      </c>
      <c r="F175" s="60">
        <f t="shared" si="50"/>
        <v>1001</v>
      </c>
      <c r="G175" s="60">
        <f t="shared" si="50"/>
        <v>1500</v>
      </c>
      <c r="H175" s="60">
        <f t="shared" si="50"/>
        <v>1001</v>
      </c>
      <c r="I175" s="60">
        <f t="shared" si="50"/>
        <v>1500</v>
      </c>
      <c r="J175" s="60">
        <f t="shared" si="50"/>
        <v>800</v>
      </c>
      <c r="K175" s="60">
        <f t="shared" ref="K175" si="51">SUM(K172:K174)</f>
        <v>2547</v>
      </c>
      <c r="L175" s="60">
        <f t="shared" si="50"/>
        <v>3347</v>
      </c>
      <c r="M175" s="55"/>
      <c r="Q175" s="2"/>
    </row>
    <row r="176" spans="1:32" ht="13.5" customHeight="1">
      <c r="A176" s="3"/>
      <c r="B176" s="106"/>
      <c r="C176" s="37"/>
      <c r="D176" s="40"/>
      <c r="E176" s="39"/>
      <c r="F176" s="40"/>
      <c r="G176" s="39"/>
      <c r="H176" s="40"/>
      <c r="I176" s="39"/>
      <c r="J176" s="40"/>
      <c r="K176" s="39"/>
      <c r="L176" s="39"/>
      <c r="M176" s="55"/>
      <c r="Q176" s="2"/>
    </row>
    <row r="177" spans="1:32" ht="13.5" customHeight="1">
      <c r="A177" s="3"/>
      <c r="B177" s="106">
        <v>61</v>
      </c>
      <c r="C177" s="37" t="s">
        <v>217</v>
      </c>
      <c r="D177" s="40"/>
      <c r="E177" s="39"/>
      <c r="F177" s="40"/>
      <c r="G177" s="39"/>
      <c r="H177" s="40"/>
      <c r="I177" s="39"/>
      <c r="J177" s="40"/>
      <c r="K177" s="39"/>
      <c r="L177" s="39"/>
      <c r="M177" s="55"/>
      <c r="Q177" s="2"/>
    </row>
    <row r="178" spans="1:32" ht="13.5" customHeight="1">
      <c r="A178" s="3"/>
      <c r="B178" s="106" t="s">
        <v>229</v>
      </c>
      <c r="C178" s="37" t="s">
        <v>56</v>
      </c>
      <c r="D178" s="41">
        <v>0</v>
      </c>
      <c r="E178" s="41">
        <v>0</v>
      </c>
      <c r="F178" s="40">
        <v>1</v>
      </c>
      <c r="G178" s="40">
        <v>1500</v>
      </c>
      <c r="H178" s="40">
        <v>1</v>
      </c>
      <c r="I178" s="40">
        <v>1500</v>
      </c>
      <c r="J178" s="41">
        <v>0</v>
      </c>
      <c r="K178" s="40">
        <v>4655</v>
      </c>
      <c r="L178" s="40">
        <f>SUM(J178:K178)</f>
        <v>4655</v>
      </c>
      <c r="M178" s="185"/>
      <c r="N178" s="186"/>
      <c r="O178" s="186"/>
      <c r="P178" s="186"/>
      <c r="Q178" s="186"/>
      <c r="W178" s="201"/>
      <c r="X178" s="201"/>
      <c r="Y178" s="201"/>
      <c r="Z178" s="201"/>
      <c r="AA178" s="201"/>
      <c r="AB178" s="201"/>
      <c r="AC178" s="201"/>
      <c r="AD178" s="201"/>
      <c r="AE178" s="201"/>
    </row>
    <row r="179" spans="1:32" ht="13.5" customHeight="1">
      <c r="A179" s="3"/>
      <c r="B179" s="106" t="s">
        <v>230</v>
      </c>
      <c r="C179" s="37" t="s">
        <v>23</v>
      </c>
      <c r="D179" s="40">
        <v>50</v>
      </c>
      <c r="E179" s="41">
        <v>0</v>
      </c>
      <c r="F179" s="40">
        <v>100</v>
      </c>
      <c r="G179" s="41">
        <v>0</v>
      </c>
      <c r="H179" s="40">
        <v>100</v>
      </c>
      <c r="I179" s="41">
        <v>0</v>
      </c>
      <c r="J179" s="40">
        <v>100</v>
      </c>
      <c r="K179" s="41">
        <v>0</v>
      </c>
      <c r="L179" s="40">
        <f>SUM(J179:K179)</f>
        <v>100</v>
      </c>
      <c r="M179" s="185"/>
      <c r="N179" s="186"/>
      <c r="O179" s="186"/>
      <c r="P179" s="186"/>
      <c r="Q179" s="186"/>
      <c r="R179" s="186"/>
      <c r="S179" s="186"/>
      <c r="T179" s="186"/>
      <c r="U179" s="186"/>
      <c r="V179" s="186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</row>
    <row r="180" spans="1:32" ht="13.5" customHeight="1">
      <c r="A180" s="3"/>
      <c r="B180" s="106" t="s">
        <v>231</v>
      </c>
      <c r="C180" s="37" t="s">
        <v>25</v>
      </c>
      <c r="D180" s="40">
        <v>350</v>
      </c>
      <c r="E180" s="41">
        <v>0</v>
      </c>
      <c r="F180" s="40">
        <v>900</v>
      </c>
      <c r="G180" s="41">
        <v>0</v>
      </c>
      <c r="H180" s="40">
        <v>900</v>
      </c>
      <c r="I180" s="41">
        <v>0</v>
      </c>
      <c r="J180" s="40">
        <v>700</v>
      </c>
      <c r="K180" s="41">
        <v>0</v>
      </c>
      <c r="L180" s="40">
        <f>SUM(J180:K180)</f>
        <v>700</v>
      </c>
      <c r="M180" s="199"/>
      <c r="N180" s="200"/>
      <c r="O180" s="200"/>
      <c r="P180" s="200"/>
      <c r="Q180" s="200"/>
      <c r="R180" s="199"/>
      <c r="S180" s="200"/>
      <c r="T180" s="200"/>
      <c r="U180" s="200"/>
      <c r="V180" s="200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</row>
    <row r="181" spans="1:32" ht="13.5" customHeight="1">
      <c r="A181" s="3" t="s">
        <v>16</v>
      </c>
      <c r="B181" s="106">
        <v>61</v>
      </c>
      <c r="C181" s="37" t="s">
        <v>217</v>
      </c>
      <c r="D181" s="60">
        <f t="shared" ref="D181:L181" si="52">SUM(D178:D180)</f>
        <v>400</v>
      </c>
      <c r="E181" s="43">
        <f t="shared" si="52"/>
        <v>0</v>
      </c>
      <c r="F181" s="60">
        <f t="shared" si="52"/>
        <v>1001</v>
      </c>
      <c r="G181" s="60">
        <f t="shared" si="52"/>
        <v>1500</v>
      </c>
      <c r="H181" s="60">
        <f t="shared" si="52"/>
        <v>1001</v>
      </c>
      <c r="I181" s="60">
        <f t="shared" si="52"/>
        <v>1500</v>
      </c>
      <c r="J181" s="60">
        <f t="shared" si="52"/>
        <v>800</v>
      </c>
      <c r="K181" s="60">
        <f t="shared" ref="K181" si="53">SUM(K178:K180)</f>
        <v>4655</v>
      </c>
      <c r="L181" s="60">
        <f t="shared" si="52"/>
        <v>5455</v>
      </c>
      <c r="M181" s="55"/>
      <c r="Q181" s="2"/>
    </row>
    <row r="182" spans="1:32" ht="13.5" customHeight="1">
      <c r="A182" s="3"/>
      <c r="B182" s="106"/>
      <c r="C182" s="37"/>
      <c r="D182" s="40"/>
      <c r="E182" s="39"/>
      <c r="F182" s="40"/>
      <c r="G182" s="39"/>
      <c r="H182" s="40"/>
      <c r="I182" s="39"/>
      <c r="J182" s="40"/>
      <c r="K182" s="39"/>
      <c r="L182" s="39"/>
      <c r="M182" s="55"/>
      <c r="Q182" s="2"/>
    </row>
    <row r="183" spans="1:32" ht="13.5" customHeight="1">
      <c r="A183" s="3"/>
      <c r="B183" s="106">
        <v>62</v>
      </c>
      <c r="C183" s="37" t="s">
        <v>218</v>
      </c>
      <c r="D183" s="40"/>
      <c r="E183" s="39"/>
      <c r="F183" s="40"/>
      <c r="G183" s="39"/>
      <c r="H183" s="40"/>
      <c r="I183" s="39"/>
      <c r="J183" s="40"/>
      <c r="K183" s="39"/>
      <c r="L183" s="39"/>
      <c r="M183" s="55"/>
      <c r="Q183" s="2"/>
    </row>
    <row r="184" spans="1:32" ht="13.5" customHeight="1">
      <c r="A184" s="3"/>
      <c r="B184" s="106" t="s">
        <v>232</v>
      </c>
      <c r="C184" s="37" t="s">
        <v>56</v>
      </c>
      <c r="D184" s="41">
        <v>0</v>
      </c>
      <c r="E184" s="41">
        <v>0</v>
      </c>
      <c r="F184" s="40">
        <v>1</v>
      </c>
      <c r="G184" s="40">
        <v>1500</v>
      </c>
      <c r="H184" s="40">
        <v>1</v>
      </c>
      <c r="I184" s="40">
        <v>1500</v>
      </c>
      <c r="J184" s="41">
        <v>0</v>
      </c>
      <c r="K184" s="40">
        <v>4483</v>
      </c>
      <c r="L184" s="40">
        <f>SUM(J184:K184)</f>
        <v>4483</v>
      </c>
      <c r="M184" s="185"/>
      <c r="N184" s="186"/>
      <c r="O184" s="186"/>
      <c r="P184" s="186"/>
      <c r="Q184" s="186"/>
      <c r="W184" s="201"/>
      <c r="X184" s="201"/>
      <c r="Y184" s="201"/>
      <c r="Z184" s="201"/>
      <c r="AA184" s="201"/>
      <c r="AB184" s="201"/>
      <c r="AC184" s="201"/>
      <c r="AD184" s="201"/>
      <c r="AE184" s="201"/>
    </row>
    <row r="185" spans="1:32" ht="13.5" customHeight="1">
      <c r="A185" s="3"/>
      <c r="B185" s="106" t="s">
        <v>233</v>
      </c>
      <c r="C185" s="37" t="s">
        <v>23</v>
      </c>
      <c r="D185" s="40">
        <v>50</v>
      </c>
      <c r="E185" s="41">
        <v>0</v>
      </c>
      <c r="F185" s="40">
        <v>100</v>
      </c>
      <c r="G185" s="41">
        <v>0</v>
      </c>
      <c r="H185" s="40">
        <v>100</v>
      </c>
      <c r="I185" s="41">
        <v>0</v>
      </c>
      <c r="J185" s="40">
        <v>100</v>
      </c>
      <c r="K185" s="41">
        <v>0</v>
      </c>
      <c r="L185" s="40">
        <f>SUM(J185:K185)</f>
        <v>100</v>
      </c>
      <c r="M185" s="185"/>
      <c r="N185" s="186"/>
      <c r="O185" s="186"/>
      <c r="P185" s="186"/>
      <c r="Q185" s="186"/>
      <c r="R185" s="186"/>
      <c r="S185" s="186"/>
      <c r="T185" s="186"/>
      <c r="U185" s="186"/>
      <c r="V185" s="186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</row>
    <row r="186" spans="1:32" ht="13.5" customHeight="1">
      <c r="A186" s="3"/>
      <c r="B186" s="106" t="s">
        <v>234</v>
      </c>
      <c r="C186" s="37" t="s">
        <v>25</v>
      </c>
      <c r="D186" s="40">
        <v>350</v>
      </c>
      <c r="E186" s="41">
        <v>0</v>
      </c>
      <c r="F186" s="40">
        <v>900</v>
      </c>
      <c r="G186" s="41">
        <v>0</v>
      </c>
      <c r="H186" s="40">
        <v>900</v>
      </c>
      <c r="I186" s="41">
        <v>0</v>
      </c>
      <c r="J186" s="40">
        <v>700</v>
      </c>
      <c r="K186" s="41">
        <v>0</v>
      </c>
      <c r="L186" s="40">
        <f>SUM(J186:K186)</f>
        <v>700</v>
      </c>
      <c r="M186" s="199"/>
      <c r="N186" s="200"/>
      <c r="O186" s="200"/>
      <c r="P186" s="200"/>
      <c r="Q186" s="200"/>
      <c r="R186" s="199"/>
      <c r="S186" s="200"/>
      <c r="T186" s="200"/>
      <c r="U186" s="200"/>
      <c r="V186" s="200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</row>
    <row r="187" spans="1:32" ht="13.5" customHeight="1">
      <c r="A187" s="3" t="s">
        <v>16</v>
      </c>
      <c r="B187" s="106">
        <v>62</v>
      </c>
      <c r="C187" s="37" t="s">
        <v>218</v>
      </c>
      <c r="D187" s="60">
        <f t="shared" ref="D187:L187" si="54">SUM(D184:D186)</f>
        <v>400</v>
      </c>
      <c r="E187" s="43">
        <f t="shared" si="54"/>
        <v>0</v>
      </c>
      <c r="F187" s="60">
        <f t="shared" si="54"/>
        <v>1001</v>
      </c>
      <c r="G187" s="60">
        <f t="shared" si="54"/>
        <v>1500</v>
      </c>
      <c r="H187" s="60">
        <f t="shared" si="54"/>
        <v>1001</v>
      </c>
      <c r="I187" s="60">
        <f t="shared" si="54"/>
        <v>1500</v>
      </c>
      <c r="J187" s="60">
        <f t="shared" si="54"/>
        <v>800</v>
      </c>
      <c r="K187" s="60">
        <f t="shared" ref="K187" si="55">SUM(K184:K186)</f>
        <v>4483</v>
      </c>
      <c r="L187" s="60">
        <f t="shared" si="54"/>
        <v>5283</v>
      </c>
      <c r="M187" s="55"/>
      <c r="Q187" s="2"/>
    </row>
    <row r="188" spans="1:32" ht="13.5" customHeight="1">
      <c r="A188" s="3"/>
      <c r="B188" s="106"/>
      <c r="C188" s="37"/>
      <c r="D188" s="40"/>
      <c r="E188" s="39"/>
      <c r="F188" s="40"/>
      <c r="G188" s="39"/>
      <c r="H188" s="40"/>
      <c r="I188" s="39"/>
      <c r="J188" s="40"/>
      <c r="K188" s="39"/>
      <c r="L188" s="39"/>
      <c r="M188" s="55"/>
      <c r="Q188" s="2"/>
    </row>
    <row r="189" spans="1:32" ht="13.5" customHeight="1">
      <c r="A189" s="3"/>
      <c r="B189" s="106">
        <v>63</v>
      </c>
      <c r="C189" s="37" t="s">
        <v>242</v>
      </c>
      <c r="D189" s="40"/>
      <c r="E189" s="39"/>
      <c r="F189" s="40"/>
      <c r="G189" s="39"/>
      <c r="H189" s="40"/>
      <c r="I189" s="39"/>
      <c r="J189" s="40"/>
      <c r="K189" s="39"/>
      <c r="L189" s="39"/>
      <c r="M189" s="55"/>
      <c r="Q189" s="2"/>
    </row>
    <row r="190" spans="1:32" ht="13.5" customHeight="1">
      <c r="A190" s="3"/>
      <c r="B190" s="106" t="s">
        <v>235</v>
      </c>
      <c r="C190" s="37" t="s">
        <v>56</v>
      </c>
      <c r="D190" s="41">
        <v>0</v>
      </c>
      <c r="E190" s="41">
        <v>0</v>
      </c>
      <c r="F190" s="40">
        <v>1</v>
      </c>
      <c r="G190" s="40">
        <v>1500</v>
      </c>
      <c r="H190" s="40">
        <v>1</v>
      </c>
      <c r="I190" s="40">
        <v>1500</v>
      </c>
      <c r="J190" s="41">
        <v>0</v>
      </c>
      <c r="K190" s="40">
        <v>2245</v>
      </c>
      <c r="L190" s="40">
        <f>SUM(J190:K190)</f>
        <v>2245</v>
      </c>
      <c r="M190" s="185"/>
      <c r="N190" s="186"/>
      <c r="O190" s="186"/>
      <c r="P190" s="186"/>
      <c r="Q190" s="186"/>
      <c r="W190" s="201"/>
      <c r="X190" s="201"/>
      <c r="Y190" s="201"/>
      <c r="Z190" s="201"/>
      <c r="AA190" s="201"/>
      <c r="AB190" s="201"/>
      <c r="AC190" s="201"/>
      <c r="AD190" s="201"/>
      <c r="AE190" s="201"/>
    </row>
    <row r="191" spans="1:32" ht="13.5" customHeight="1">
      <c r="A191" s="3"/>
      <c r="B191" s="106" t="s">
        <v>236</v>
      </c>
      <c r="C191" s="37" t="s">
        <v>23</v>
      </c>
      <c r="D191" s="40">
        <v>48</v>
      </c>
      <c r="E191" s="41">
        <v>0</v>
      </c>
      <c r="F191" s="40">
        <v>100</v>
      </c>
      <c r="G191" s="41">
        <v>0</v>
      </c>
      <c r="H191" s="40">
        <v>100</v>
      </c>
      <c r="I191" s="41">
        <v>0</v>
      </c>
      <c r="J191" s="40">
        <v>100</v>
      </c>
      <c r="K191" s="41">
        <v>0</v>
      </c>
      <c r="L191" s="40">
        <f>SUM(J191:K191)</f>
        <v>100</v>
      </c>
      <c r="M191" s="185"/>
      <c r="N191" s="186"/>
      <c r="O191" s="186"/>
      <c r="P191" s="186"/>
      <c r="Q191" s="186"/>
      <c r="R191" s="186"/>
      <c r="S191" s="186"/>
      <c r="T191" s="186"/>
      <c r="U191" s="186"/>
      <c r="V191" s="186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</row>
    <row r="192" spans="1:32" ht="13.5" customHeight="1">
      <c r="A192" s="3"/>
      <c r="B192" s="106" t="s">
        <v>237</v>
      </c>
      <c r="C192" s="37" t="s">
        <v>25</v>
      </c>
      <c r="D192" s="40">
        <v>426</v>
      </c>
      <c r="E192" s="41">
        <v>0</v>
      </c>
      <c r="F192" s="40">
        <v>900</v>
      </c>
      <c r="G192" s="41">
        <v>0</v>
      </c>
      <c r="H192" s="40">
        <v>900</v>
      </c>
      <c r="I192" s="41">
        <v>0</v>
      </c>
      <c r="J192" s="40">
        <v>700</v>
      </c>
      <c r="K192" s="41">
        <v>0</v>
      </c>
      <c r="L192" s="40">
        <f>SUM(J192:K192)</f>
        <v>700</v>
      </c>
      <c r="M192" s="199"/>
      <c r="N192" s="200"/>
      <c r="O192" s="200"/>
      <c r="P192" s="200"/>
      <c r="Q192" s="200"/>
      <c r="R192" s="199"/>
      <c r="S192" s="200"/>
      <c r="T192" s="200"/>
      <c r="U192" s="200"/>
      <c r="V192" s="200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</row>
    <row r="193" spans="1:32" ht="13.5" customHeight="1">
      <c r="A193" s="3" t="s">
        <v>16</v>
      </c>
      <c r="B193" s="106">
        <v>63</v>
      </c>
      <c r="C193" s="37" t="s">
        <v>242</v>
      </c>
      <c r="D193" s="60">
        <f t="shared" ref="D193:L193" si="56">SUM(D190:D192)</f>
        <v>474</v>
      </c>
      <c r="E193" s="43">
        <f t="shared" si="56"/>
        <v>0</v>
      </c>
      <c r="F193" s="60">
        <f t="shared" si="56"/>
        <v>1001</v>
      </c>
      <c r="G193" s="60">
        <f t="shared" si="56"/>
        <v>1500</v>
      </c>
      <c r="H193" s="60">
        <f t="shared" si="56"/>
        <v>1001</v>
      </c>
      <c r="I193" s="60">
        <f t="shared" si="56"/>
        <v>1500</v>
      </c>
      <c r="J193" s="60">
        <f t="shared" si="56"/>
        <v>800</v>
      </c>
      <c r="K193" s="60">
        <f t="shared" ref="K193" si="57">SUM(K190:K192)</f>
        <v>2245</v>
      </c>
      <c r="L193" s="60">
        <f t="shared" si="56"/>
        <v>3045</v>
      </c>
      <c r="M193" s="55"/>
      <c r="Q193" s="2"/>
    </row>
    <row r="194" spans="1:32" ht="13.5" customHeight="1">
      <c r="A194" s="3"/>
      <c r="B194" s="106"/>
      <c r="C194" s="37"/>
      <c r="D194" s="40"/>
      <c r="E194" s="39"/>
      <c r="F194" s="40"/>
      <c r="G194" s="39"/>
      <c r="H194" s="40"/>
      <c r="I194" s="39"/>
      <c r="J194" s="40"/>
      <c r="K194" s="39"/>
      <c r="L194" s="39"/>
      <c r="M194" s="55"/>
      <c r="Q194" s="2"/>
    </row>
    <row r="195" spans="1:32" ht="13.5" customHeight="1">
      <c r="A195" s="3"/>
      <c r="B195" s="106">
        <v>64</v>
      </c>
      <c r="C195" s="37" t="s">
        <v>219</v>
      </c>
      <c r="D195" s="40"/>
      <c r="E195" s="39"/>
      <c r="F195" s="40"/>
      <c r="G195" s="39"/>
      <c r="H195" s="40"/>
      <c r="I195" s="39"/>
      <c r="J195" s="40"/>
      <c r="K195" s="39"/>
      <c r="L195" s="39"/>
      <c r="M195" s="55"/>
      <c r="Q195" s="2"/>
    </row>
    <row r="196" spans="1:32" ht="13.5" customHeight="1">
      <c r="A196" s="3"/>
      <c r="B196" s="106" t="s">
        <v>238</v>
      </c>
      <c r="C196" s="37" t="s">
        <v>56</v>
      </c>
      <c r="D196" s="41">
        <v>0</v>
      </c>
      <c r="E196" s="41">
        <v>0</v>
      </c>
      <c r="F196" s="40">
        <v>1</v>
      </c>
      <c r="G196" s="40">
        <v>1500</v>
      </c>
      <c r="H196" s="40">
        <v>1</v>
      </c>
      <c r="I196" s="40">
        <v>1500</v>
      </c>
      <c r="J196" s="41">
        <v>0</v>
      </c>
      <c r="K196" s="40">
        <v>2515</v>
      </c>
      <c r="L196" s="40">
        <f>SUM(J196:K196)</f>
        <v>2515</v>
      </c>
      <c r="M196" s="185"/>
      <c r="N196" s="186"/>
      <c r="O196" s="186"/>
      <c r="P196" s="186"/>
      <c r="Q196" s="186"/>
      <c r="W196" s="201"/>
      <c r="X196" s="201"/>
      <c r="Y196" s="201"/>
      <c r="Z196" s="201"/>
      <c r="AA196" s="201"/>
      <c r="AB196" s="201"/>
      <c r="AC196" s="201"/>
      <c r="AD196" s="201"/>
      <c r="AE196" s="201"/>
    </row>
    <row r="197" spans="1:32" ht="13.5" customHeight="1">
      <c r="A197" s="3"/>
      <c r="B197" s="106" t="s">
        <v>239</v>
      </c>
      <c r="C197" s="37" t="s">
        <v>23</v>
      </c>
      <c r="D197" s="40">
        <v>50</v>
      </c>
      <c r="E197" s="41">
        <v>0</v>
      </c>
      <c r="F197" s="40">
        <v>100</v>
      </c>
      <c r="G197" s="41">
        <v>0</v>
      </c>
      <c r="H197" s="40">
        <v>100</v>
      </c>
      <c r="I197" s="41">
        <v>0</v>
      </c>
      <c r="J197" s="40">
        <v>100</v>
      </c>
      <c r="K197" s="41">
        <v>0</v>
      </c>
      <c r="L197" s="40">
        <f>SUM(J197:K197)</f>
        <v>100</v>
      </c>
      <c r="M197" s="185"/>
      <c r="N197" s="186"/>
      <c r="O197" s="186"/>
      <c r="P197" s="186"/>
      <c r="Q197" s="186"/>
      <c r="R197" s="186"/>
      <c r="S197" s="186"/>
      <c r="T197" s="186"/>
      <c r="U197" s="186"/>
      <c r="V197" s="186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</row>
    <row r="198" spans="1:32" ht="13.5" customHeight="1">
      <c r="A198" s="3"/>
      <c r="B198" s="106" t="s">
        <v>240</v>
      </c>
      <c r="C198" s="37" t="s">
        <v>25</v>
      </c>
      <c r="D198" s="40">
        <v>315</v>
      </c>
      <c r="E198" s="41">
        <v>0</v>
      </c>
      <c r="F198" s="40">
        <v>900</v>
      </c>
      <c r="G198" s="41">
        <v>0</v>
      </c>
      <c r="H198" s="40">
        <v>900</v>
      </c>
      <c r="I198" s="41">
        <v>0</v>
      </c>
      <c r="J198" s="40">
        <v>700</v>
      </c>
      <c r="K198" s="41">
        <v>0</v>
      </c>
      <c r="L198" s="40">
        <f>SUM(J198:K198)</f>
        <v>700</v>
      </c>
      <c r="M198" s="199"/>
      <c r="N198" s="200"/>
      <c r="O198" s="200"/>
      <c r="P198" s="200"/>
      <c r="Q198" s="200"/>
      <c r="R198" s="199"/>
      <c r="S198" s="200"/>
      <c r="T198" s="200"/>
      <c r="U198" s="200"/>
      <c r="V198" s="200"/>
      <c r="W198" s="201"/>
      <c r="X198" s="201"/>
      <c r="Y198" s="201"/>
      <c r="Z198" s="201"/>
      <c r="AA198" s="201"/>
      <c r="AB198" s="201"/>
      <c r="AC198" s="201"/>
      <c r="AD198" s="201"/>
      <c r="AE198" s="201"/>
      <c r="AF198" s="201"/>
    </row>
    <row r="199" spans="1:32" ht="13.5" customHeight="1">
      <c r="A199" s="3" t="s">
        <v>16</v>
      </c>
      <c r="B199" s="106">
        <v>64</v>
      </c>
      <c r="C199" s="37" t="s">
        <v>219</v>
      </c>
      <c r="D199" s="60">
        <f t="shared" ref="D199:L199" si="58">SUM(D196:D198)</f>
        <v>365</v>
      </c>
      <c r="E199" s="43">
        <f t="shared" si="58"/>
        <v>0</v>
      </c>
      <c r="F199" s="60">
        <f t="shared" si="58"/>
        <v>1001</v>
      </c>
      <c r="G199" s="60">
        <f t="shared" si="58"/>
        <v>1500</v>
      </c>
      <c r="H199" s="60">
        <f t="shared" si="58"/>
        <v>1001</v>
      </c>
      <c r="I199" s="60">
        <f t="shared" si="58"/>
        <v>1500</v>
      </c>
      <c r="J199" s="60">
        <f t="shared" si="58"/>
        <v>800</v>
      </c>
      <c r="K199" s="60">
        <f t="shared" ref="K199" si="59">SUM(K196:K198)</f>
        <v>2515</v>
      </c>
      <c r="L199" s="60">
        <f t="shared" si="58"/>
        <v>3315</v>
      </c>
      <c r="M199" s="55"/>
      <c r="Q199" s="2"/>
    </row>
    <row r="200" spans="1:32" ht="13.5" customHeight="1">
      <c r="A200" s="3" t="s">
        <v>16</v>
      </c>
      <c r="B200" s="106">
        <v>60</v>
      </c>
      <c r="C200" s="37" t="s">
        <v>73</v>
      </c>
      <c r="D200" s="51">
        <f t="shared" ref="D200:L200" si="60">D201</f>
        <v>2838</v>
      </c>
      <c r="E200" s="50">
        <f t="shared" si="60"/>
        <v>28822</v>
      </c>
      <c r="F200" s="51">
        <f t="shared" si="60"/>
        <v>7007</v>
      </c>
      <c r="G200" s="50">
        <f t="shared" si="60"/>
        <v>41171</v>
      </c>
      <c r="H200" s="51">
        <f t="shared" si="60"/>
        <v>7007</v>
      </c>
      <c r="I200" s="51">
        <f t="shared" si="60"/>
        <v>41171</v>
      </c>
      <c r="J200" s="51">
        <f t="shared" si="60"/>
        <v>5600</v>
      </c>
      <c r="K200" s="50">
        <f t="shared" si="60"/>
        <v>71257</v>
      </c>
      <c r="L200" s="50">
        <f t="shared" si="60"/>
        <v>76857</v>
      </c>
      <c r="M200" s="55"/>
      <c r="Q200" s="2"/>
    </row>
    <row r="201" spans="1:32" ht="13.5" customHeight="1">
      <c r="A201" s="3" t="s">
        <v>16</v>
      </c>
      <c r="B201" s="161">
        <v>9.4E-2</v>
      </c>
      <c r="C201" s="44" t="s">
        <v>97</v>
      </c>
      <c r="D201" s="51">
        <f t="shared" ref="D201:L201" si="61">D157+D150+D143+D136+D130+D163+D169+D175+D181+D187+D193+D199</f>
        <v>2838</v>
      </c>
      <c r="E201" s="51">
        <f t="shared" si="61"/>
        <v>28822</v>
      </c>
      <c r="F201" s="51">
        <f t="shared" si="61"/>
        <v>7007</v>
      </c>
      <c r="G201" s="51">
        <f t="shared" si="61"/>
        <v>41171</v>
      </c>
      <c r="H201" s="51">
        <f t="shared" si="61"/>
        <v>7007</v>
      </c>
      <c r="I201" s="51">
        <f t="shared" si="61"/>
        <v>41171</v>
      </c>
      <c r="J201" s="51">
        <f t="shared" si="61"/>
        <v>5600</v>
      </c>
      <c r="K201" s="51">
        <f t="shared" ref="K201" si="62">K157+K150+K143+K136+K130+K163+K169+K175+K181+K187+K193+K199</f>
        <v>71257</v>
      </c>
      <c r="L201" s="51">
        <f t="shared" si="61"/>
        <v>76857</v>
      </c>
      <c r="M201" s="55"/>
      <c r="Q201" s="2"/>
    </row>
    <row r="202" spans="1:32" ht="13.5" customHeight="1">
      <c r="A202" s="111" t="s">
        <v>16</v>
      </c>
      <c r="B202" s="166">
        <v>2053</v>
      </c>
      <c r="C202" s="149" t="s">
        <v>5</v>
      </c>
      <c r="D202" s="60">
        <f t="shared" ref="D202:L202" si="63">D201+D122</f>
        <v>2838</v>
      </c>
      <c r="E202" s="42">
        <f t="shared" si="63"/>
        <v>95220</v>
      </c>
      <c r="F202" s="60">
        <f t="shared" si="63"/>
        <v>7007</v>
      </c>
      <c r="G202" s="42">
        <f t="shared" si="63"/>
        <v>121055</v>
      </c>
      <c r="H202" s="60">
        <f t="shared" si="63"/>
        <v>7007</v>
      </c>
      <c r="I202" s="60">
        <f t="shared" si="63"/>
        <v>121055</v>
      </c>
      <c r="J202" s="60">
        <f t="shared" si="63"/>
        <v>5600</v>
      </c>
      <c r="K202" s="42">
        <f t="shared" ref="K202" si="64">K201+K122</f>
        <v>157884</v>
      </c>
      <c r="L202" s="42">
        <f t="shared" si="63"/>
        <v>163484</v>
      </c>
      <c r="M202" s="55"/>
      <c r="Q202" s="2"/>
    </row>
    <row r="203" spans="1:32" ht="0.75" customHeight="1">
      <c r="A203" s="57"/>
      <c r="B203" s="162"/>
      <c r="C203" s="44"/>
      <c r="D203" s="41"/>
      <c r="E203" s="39"/>
      <c r="F203" s="41"/>
      <c r="G203" s="39"/>
      <c r="H203" s="41"/>
      <c r="I203" s="39"/>
      <c r="J203" s="40"/>
      <c r="K203" s="39"/>
      <c r="L203" s="39"/>
      <c r="M203" s="55"/>
      <c r="Q203" s="2"/>
    </row>
    <row r="204" spans="1:32" ht="14.1" customHeight="1">
      <c r="A204" s="57"/>
      <c r="B204" s="124">
        <v>2059</v>
      </c>
      <c r="C204" s="125" t="s">
        <v>192</v>
      </c>
      <c r="D204" s="41"/>
      <c r="E204" s="39"/>
      <c r="F204" s="41"/>
      <c r="G204" s="39"/>
      <c r="H204" s="41"/>
      <c r="I204" s="39"/>
      <c r="J204" s="40"/>
      <c r="K204" s="39"/>
      <c r="L204" s="39"/>
      <c r="M204" s="55"/>
      <c r="Q204" s="2"/>
    </row>
    <row r="205" spans="1:32" ht="14.1" customHeight="1">
      <c r="A205" s="57"/>
      <c r="B205" s="106">
        <v>60</v>
      </c>
      <c r="C205" s="37" t="s">
        <v>193</v>
      </c>
      <c r="D205" s="41"/>
      <c r="E205" s="39"/>
      <c r="F205" s="41"/>
      <c r="G205" s="39"/>
      <c r="H205" s="41"/>
      <c r="I205" s="39"/>
      <c r="J205" s="40"/>
      <c r="K205" s="39"/>
      <c r="L205" s="39"/>
      <c r="M205" s="55"/>
      <c r="Q205" s="2"/>
    </row>
    <row r="206" spans="1:32" ht="14.1" customHeight="1">
      <c r="A206" s="57"/>
      <c r="B206" s="126">
        <v>60.052999999999997</v>
      </c>
      <c r="C206" s="127" t="s">
        <v>194</v>
      </c>
      <c r="D206" s="41"/>
      <c r="E206" s="39"/>
      <c r="F206" s="41"/>
      <c r="G206" s="39"/>
      <c r="H206" s="41"/>
      <c r="I206" s="39"/>
      <c r="J206" s="40"/>
      <c r="K206" s="39"/>
      <c r="L206" s="39"/>
      <c r="M206" s="55"/>
      <c r="Q206" s="2"/>
    </row>
    <row r="207" spans="1:32" ht="25.5">
      <c r="A207" s="57"/>
      <c r="B207" s="106">
        <v>75</v>
      </c>
      <c r="C207" s="75" t="s">
        <v>195</v>
      </c>
      <c r="D207" s="41"/>
      <c r="E207" s="39"/>
      <c r="F207" s="41"/>
      <c r="G207" s="39"/>
      <c r="H207" s="41"/>
      <c r="I207" s="39"/>
      <c r="J207" s="40"/>
      <c r="K207" s="39"/>
      <c r="L207" s="39"/>
      <c r="M207" s="55"/>
      <c r="Q207" s="2"/>
    </row>
    <row r="208" spans="1:32" ht="14.1" customHeight="1">
      <c r="A208" s="57"/>
      <c r="B208" s="152" t="s">
        <v>203</v>
      </c>
      <c r="C208" s="128" t="s">
        <v>166</v>
      </c>
      <c r="D208" s="40">
        <v>235246</v>
      </c>
      <c r="E208" s="41">
        <v>0</v>
      </c>
      <c r="F208" s="40">
        <v>58100</v>
      </c>
      <c r="G208" s="41">
        <v>0</v>
      </c>
      <c r="H208" s="40">
        <v>58100</v>
      </c>
      <c r="I208" s="41">
        <v>0</v>
      </c>
      <c r="J208" s="40">
        <v>10000</v>
      </c>
      <c r="K208" s="41">
        <v>0</v>
      </c>
      <c r="L208" s="40">
        <f>SUM(J208:K208)</f>
        <v>10000</v>
      </c>
      <c r="M208" s="186"/>
      <c r="N208" s="186"/>
      <c r="O208" s="186"/>
      <c r="P208" s="186"/>
      <c r="Q208" s="186"/>
    </row>
    <row r="209" spans="1:17" ht="14.1" customHeight="1">
      <c r="A209" s="57"/>
      <c r="B209" s="152"/>
      <c r="C209" s="128"/>
      <c r="D209" s="40"/>
      <c r="E209" s="41"/>
      <c r="F209" s="40"/>
      <c r="G209" s="41"/>
      <c r="H209" s="40"/>
      <c r="I209" s="41"/>
      <c r="J209" s="40"/>
      <c r="K209" s="41"/>
      <c r="L209" s="40"/>
      <c r="Q209" s="2"/>
    </row>
    <row r="210" spans="1:17" ht="14.1" customHeight="1">
      <c r="A210" s="57"/>
      <c r="B210" s="152">
        <v>76</v>
      </c>
      <c r="C210" s="128" t="s">
        <v>250</v>
      </c>
      <c r="D210" s="40"/>
      <c r="E210" s="41"/>
      <c r="F210" s="40"/>
      <c r="G210" s="41"/>
      <c r="H210" s="40"/>
      <c r="I210" s="41"/>
      <c r="J210" s="40"/>
      <c r="K210" s="41"/>
      <c r="L210" s="40"/>
      <c r="Q210" s="2"/>
    </row>
    <row r="211" spans="1:17" ht="14.1" customHeight="1">
      <c r="A211" s="57"/>
      <c r="B211" s="152" t="s">
        <v>251</v>
      </c>
      <c r="C211" s="128" t="s">
        <v>166</v>
      </c>
      <c r="D211" s="41">
        <v>0</v>
      </c>
      <c r="E211" s="41">
        <v>0</v>
      </c>
      <c r="F211" s="40">
        <v>5000</v>
      </c>
      <c r="G211" s="41">
        <v>0</v>
      </c>
      <c r="H211" s="40">
        <v>5000</v>
      </c>
      <c r="I211" s="41">
        <v>0</v>
      </c>
      <c r="J211" s="41">
        <v>0</v>
      </c>
      <c r="K211" s="41">
        <v>0</v>
      </c>
      <c r="L211" s="41">
        <f>SUM(J211:K211)</f>
        <v>0</v>
      </c>
      <c r="M211" s="55"/>
      <c r="Q211" s="2"/>
    </row>
    <row r="212" spans="1:17" ht="14.1" customHeight="1">
      <c r="A212" s="57" t="s">
        <v>16</v>
      </c>
      <c r="B212" s="106">
        <v>60</v>
      </c>
      <c r="C212" s="37" t="s">
        <v>193</v>
      </c>
      <c r="D212" s="60">
        <f t="shared" ref="D212:I212" si="65">D208+D211</f>
        <v>235246</v>
      </c>
      <c r="E212" s="43">
        <f t="shared" si="65"/>
        <v>0</v>
      </c>
      <c r="F212" s="60">
        <f t="shared" si="65"/>
        <v>63100</v>
      </c>
      <c r="G212" s="43">
        <f t="shared" si="65"/>
        <v>0</v>
      </c>
      <c r="H212" s="60">
        <f t="shared" si="65"/>
        <v>63100</v>
      </c>
      <c r="I212" s="43">
        <f t="shared" si="65"/>
        <v>0</v>
      </c>
      <c r="J212" s="60">
        <f>J208+J211</f>
        <v>10000</v>
      </c>
      <c r="K212" s="43">
        <f t="shared" ref="K212" si="66">K208+K211</f>
        <v>0</v>
      </c>
      <c r="L212" s="60">
        <f t="shared" ref="L212" si="67">L208+L211</f>
        <v>10000</v>
      </c>
      <c r="M212" s="55"/>
      <c r="Q212" s="2"/>
    </row>
    <row r="213" spans="1:17" ht="14.1" customHeight="1">
      <c r="A213" s="57" t="s">
        <v>16</v>
      </c>
      <c r="B213" s="134">
        <v>60.052999999999997</v>
      </c>
      <c r="C213" s="74" t="s">
        <v>194</v>
      </c>
      <c r="D213" s="60">
        <f t="shared" ref="D213:L214" si="68">D212</f>
        <v>235246</v>
      </c>
      <c r="E213" s="43">
        <f t="shared" si="68"/>
        <v>0</v>
      </c>
      <c r="F213" s="60">
        <f t="shared" si="68"/>
        <v>63100</v>
      </c>
      <c r="G213" s="43">
        <f t="shared" si="68"/>
        <v>0</v>
      </c>
      <c r="H213" s="60">
        <f t="shared" si="68"/>
        <v>63100</v>
      </c>
      <c r="I213" s="43">
        <f t="shared" si="68"/>
        <v>0</v>
      </c>
      <c r="J213" s="60">
        <f t="shared" si="68"/>
        <v>10000</v>
      </c>
      <c r="K213" s="43">
        <f t="shared" ref="K213" si="69">K212</f>
        <v>0</v>
      </c>
      <c r="L213" s="60">
        <f t="shared" si="68"/>
        <v>10000</v>
      </c>
      <c r="M213" s="55"/>
      <c r="Q213" s="2"/>
    </row>
    <row r="214" spans="1:17" ht="14.1" customHeight="1">
      <c r="A214" s="57" t="s">
        <v>16</v>
      </c>
      <c r="B214" s="146">
        <v>2059</v>
      </c>
      <c r="C214" s="147" t="s">
        <v>192</v>
      </c>
      <c r="D214" s="60">
        <f t="shared" si="68"/>
        <v>235246</v>
      </c>
      <c r="E214" s="43">
        <f t="shared" si="68"/>
        <v>0</v>
      </c>
      <c r="F214" s="60">
        <f t="shared" si="68"/>
        <v>63100</v>
      </c>
      <c r="G214" s="43">
        <f t="shared" si="68"/>
        <v>0</v>
      </c>
      <c r="H214" s="60">
        <f t="shared" si="68"/>
        <v>63100</v>
      </c>
      <c r="I214" s="43">
        <f t="shared" si="68"/>
        <v>0</v>
      </c>
      <c r="J214" s="60">
        <f t="shared" si="68"/>
        <v>10000</v>
      </c>
      <c r="K214" s="43">
        <f t="shared" ref="K214" si="70">K213</f>
        <v>0</v>
      </c>
      <c r="L214" s="60">
        <f t="shared" si="68"/>
        <v>10000</v>
      </c>
      <c r="M214" s="55"/>
      <c r="Q214" s="2"/>
    </row>
    <row r="215" spans="1:17" ht="14.1" customHeight="1">
      <c r="A215" s="57"/>
      <c r="B215" s="162"/>
      <c r="C215" s="44"/>
      <c r="D215" s="41"/>
      <c r="E215" s="39"/>
      <c r="F215" s="41"/>
      <c r="G215" s="39"/>
      <c r="H215" s="41"/>
      <c r="I215" s="39"/>
      <c r="J215" s="40"/>
      <c r="K215" s="39"/>
      <c r="L215" s="39"/>
      <c r="M215" s="55"/>
      <c r="Q215" s="2"/>
    </row>
    <row r="216" spans="1:17" ht="14.1" customHeight="1">
      <c r="A216" s="57"/>
      <c r="B216" s="58">
        <v>2070</v>
      </c>
      <c r="C216" s="59" t="s">
        <v>157</v>
      </c>
      <c r="D216" s="41"/>
      <c r="E216" s="39"/>
      <c r="F216" s="41"/>
      <c r="G216" s="39"/>
      <c r="H216" s="41"/>
      <c r="I216" s="39"/>
      <c r="J216" s="40"/>
      <c r="K216" s="39"/>
      <c r="L216" s="39"/>
      <c r="M216" s="55"/>
      <c r="Q216" s="2"/>
    </row>
    <row r="217" spans="1:17" ht="14.1" customHeight="1">
      <c r="A217" s="57"/>
      <c r="B217" s="104">
        <v>0.106</v>
      </c>
      <c r="C217" s="44" t="s">
        <v>158</v>
      </c>
      <c r="D217" s="41"/>
      <c r="E217" s="39"/>
      <c r="F217" s="41"/>
      <c r="G217" s="39"/>
      <c r="H217" s="41"/>
      <c r="I217" s="39"/>
      <c r="J217" s="40"/>
      <c r="K217" s="39"/>
      <c r="L217" s="39"/>
      <c r="M217" s="55"/>
      <c r="Q217" s="2"/>
    </row>
    <row r="218" spans="1:17" ht="25.5">
      <c r="A218" s="57"/>
      <c r="B218" s="106">
        <v>81</v>
      </c>
      <c r="C218" s="37" t="s">
        <v>161</v>
      </c>
      <c r="D218" s="41"/>
      <c r="E218" s="39"/>
      <c r="F218" s="41"/>
      <c r="G218" s="39"/>
      <c r="H218" s="41"/>
      <c r="I218" s="39"/>
      <c r="J218" s="40"/>
      <c r="K218" s="39"/>
      <c r="L218" s="39"/>
      <c r="M218" s="55"/>
      <c r="Q218" s="2"/>
    </row>
    <row r="219" spans="1:17" ht="14.1" customHeight="1">
      <c r="A219" s="57"/>
      <c r="B219" s="106" t="s">
        <v>159</v>
      </c>
      <c r="C219" s="37" t="s">
        <v>160</v>
      </c>
      <c r="D219" s="40">
        <v>140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f>SUM(J219:K219)</f>
        <v>0</v>
      </c>
      <c r="M219" s="185"/>
      <c r="N219" s="186"/>
      <c r="O219" s="186"/>
      <c r="P219" s="186"/>
      <c r="Q219" s="186"/>
    </row>
    <row r="220" spans="1:17" ht="25.5">
      <c r="A220" s="57" t="s">
        <v>16</v>
      </c>
      <c r="B220" s="106">
        <v>81</v>
      </c>
      <c r="C220" s="37" t="s">
        <v>161</v>
      </c>
      <c r="D220" s="60">
        <f t="shared" ref="D220:J220" si="71">SUM(D219:D219)</f>
        <v>140</v>
      </c>
      <c r="E220" s="43">
        <f t="shared" si="71"/>
        <v>0</v>
      </c>
      <c r="F220" s="43">
        <f t="shared" si="71"/>
        <v>0</v>
      </c>
      <c r="G220" s="43">
        <f t="shared" si="71"/>
        <v>0</v>
      </c>
      <c r="H220" s="43">
        <f t="shared" si="71"/>
        <v>0</v>
      </c>
      <c r="I220" s="43">
        <f t="shared" si="71"/>
        <v>0</v>
      </c>
      <c r="J220" s="43">
        <f t="shared" si="71"/>
        <v>0</v>
      </c>
      <c r="K220" s="43">
        <f t="shared" ref="K220" si="72">SUM(K219:K219)</f>
        <v>0</v>
      </c>
      <c r="L220" s="43">
        <f>SUM(J220:K220)</f>
        <v>0</v>
      </c>
      <c r="M220" s="55"/>
      <c r="Q220" s="2"/>
    </row>
    <row r="221" spans="1:17" ht="14.1" customHeight="1">
      <c r="A221" s="57" t="s">
        <v>16</v>
      </c>
      <c r="B221" s="104">
        <v>0.106</v>
      </c>
      <c r="C221" s="44" t="s">
        <v>158</v>
      </c>
      <c r="D221" s="60">
        <f t="shared" ref="D221:L221" si="73">D220</f>
        <v>140</v>
      </c>
      <c r="E221" s="43">
        <f t="shared" si="73"/>
        <v>0</v>
      </c>
      <c r="F221" s="43">
        <f t="shared" si="73"/>
        <v>0</v>
      </c>
      <c r="G221" s="43">
        <f t="shared" si="73"/>
        <v>0</v>
      </c>
      <c r="H221" s="43">
        <f t="shared" si="73"/>
        <v>0</v>
      </c>
      <c r="I221" s="43">
        <f t="shared" si="73"/>
        <v>0</v>
      </c>
      <c r="J221" s="43">
        <f t="shared" si="73"/>
        <v>0</v>
      </c>
      <c r="K221" s="43">
        <f t="shared" ref="K221" si="74">K220</f>
        <v>0</v>
      </c>
      <c r="L221" s="43">
        <f t="shared" si="73"/>
        <v>0</v>
      </c>
      <c r="M221" s="55"/>
      <c r="Q221" s="2"/>
    </row>
    <row r="222" spans="1:17" ht="14.1" customHeight="1">
      <c r="A222" s="57" t="s">
        <v>16</v>
      </c>
      <c r="B222" s="58">
        <v>2070</v>
      </c>
      <c r="C222" s="59" t="s">
        <v>157</v>
      </c>
      <c r="D222" s="51">
        <f t="shared" ref="D222:J222" si="75">D221</f>
        <v>140</v>
      </c>
      <c r="E222" s="49">
        <f t="shared" si="75"/>
        <v>0</v>
      </c>
      <c r="F222" s="49">
        <f t="shared" si="75"/>
        <v>0</v>
      </c>
      <c r="G222" s="49">
        <f t="shared" si="75"/>
        <v>0</v>
      </c>
      <c r="H222" s="49">
        <f t="shared" si="75"/>
        <v>0</v>
      </c>
      <c r="I222" s="49">
        <f t="shared" si="75"/>
        <v>0</v>
      </c>
      <c r="J222" s="49">
        <f t="shared" si="75"/>
        <v>0</v>
      </c>
      <c r="K222" s="49">
        <f t="shared" ref="K222" si="76">K221</f>
        <v>0</v>
      </c>
      <c r="L222" s="49">
        <f>SUM(J222:K222)</f>
        <v>0</v>
      </c>
      <c r="M222" s="55"/>
      <c r="Q222" s="2"/>
    </row>
    <row r="223" spans="1:17">
      <c r="A223" s="57"/>
      <c r="B223" s="104"/>
      <c r="C223" s="44"/>
      <c r="D223" s="41"/>
      <c r="E223" s="39"/>
      <c r="F223" s="41"/>
      <c r="G223" s="39"/>
      <c r="H223" s="41"/>
      <c r="I223" s="39"/>
      <c r="J223" s="40"/>
      <c r="K223" s="39"/>
      <c r="L223" s="39"/>
      <c r="M223" s="55"/>
      <c r="Q223" s="2"/>
    </row>
    <row r="224" spans="1:17">
      <c r="A224" s="57"/>
      <c r="B224" s="107">
        <v>2216</v>
      </c>
      <c r="C224" s="74" t="s">
        <v>163</v>
      </c>
      <c r="D224" s="41"/>
      <c r="E224" s="39"/>
      <c r="F224" s="41"/>
      <c r="G224" s="39"/>
      <c r="H224" s="39"/>
      <c r="I224" s="39"/>
      <c r="J224" s="40"/>
      <c r="K224" s="39"/>
      <c r="L224" s="39"/>
      <c r="Q224" s="2"/>
    </row>
    <row r="225" spans="1:27">
      <c r="A225" s="57"/>
      <c r="B225" s="108">
        <v>3</v>
      </c>
      <c r="C225" s="75" t="s">
        <v>164</v>
      </c>
      <c r="D225" s="41"/>
      <c r="E225" s="39"/>
      <c r="F225" s="41"/>
      <c r="G225" s="39"/>
      <c r="H225" s="39"/>
      <c r="I225" s="39"/>
      <c r="J225" s="40"/>
      <c r="K225" s="39"/>
      <c r="L225" s="39"/>
      <c r="Q225" s="2"/>
    </row>
    <row r="226" spans="1:27">
      <c r="A226" s="57"/>
      <c r="B226" s="109" t="s">
        <v>167</v>
      </c>
      <c r="C226" s="74" t="s">
        <v>111</v>
      </c>
      <c r="D226" s="41"/>
      <c r="E226" s="39"/>
      <c r="F226" s="41"/>
      <c r="G226" s="39"/>
      <c r="H226" s="39"/>
      <c r="I226" s="39"/>
      <c r="J226" s="40"/>
      <c r="K226" s="39"/>
      <c r="L226" s="39"/>
      <c r="Q226" s="2"/>
    </row>
    <row r="227" spans="1:27" ht="25.5">
      <c r="A227" s="57"/>
      <c r="B227" s="106">
        <v>60</v>
      </c>
      <c r="C227" s="37" t="s">
        <v>165</v>
      </c>
      <c r="D227" s="41"/>
      <c r="E227" s="39"/>
      <c r="F227" s="41"/>
      <c r="G227" s="39"/>
      <c r="H227" s="39"/>
      <c r="I227" s="39"/>
      <c r="J227" s="40"/>
      <c r="K227" s="39"/>
      <c r="L227" s="39"/>
      <c r="Q227" s="2"/>
    </row>
    <row r="228" spans="1:27">
      <c r="A228" s="57"/>
      <c r="B228" s="106" t="s">
        <v>168</v>
      </c>
      <c r="C228" s="37" t="s">
        <v>166</v>
      </c>
      <c r="D228" s="40">
        <v>1070300</v>
      </c>
      <c r="E228" s="41">
        <v>0</v>
      </c>
      <c r="F228" s="40">
        <v>1628000</v>
      </c>
      <c r="G228" s="41">
        <v>0</v>
      </c>
      <c r="H228" s="39">
        <v>1628000</v>
      </c>
      <c r="I228" s="41">
        <v>0</v>
      </c>
      <c r="J228" s="40">
        <v>408000</v>
      </c>
      <c r="K228" s="41">
        <v>0</v>
      </c>
      <c r="L228" s="40">
        <f>SUM(J228:K228)</f>
        <v>408000</v>
      </c>
      <c r="M228" s="186"/>
      <c r="N228" s="186"/>
      <c r="O228" s="186"/>
      <c r="P228" s="186"/>
      <c r="Q228" s="186"/>
    </row>
    <row r="229" spans="1:27">
      <c r="A229" s="57" t="s">
        <v>16</v>
      </c>
      <c r="B229" s="109" t="s">
        <v>167</v>
      </c>
      <c r="C229" s="74" t="s">
        <v>111</v>
      </c>
      <c r="D229" s="60">
        <f t="shared" ref="D229:L230" si="77">D228</f>
        <v>1070300</v>
      </c>
      <c r="E229" s="43">
        <f t="shared" si="77"/>
        <v>0</v>
      </c>
      <c r="F229" s="60">
        <f t="shared" si="77"/>
        <v>1628000</v>
      </c>
      <c r="G229" s="43">
        <f t="shared" si="77"/>
        <v>0</v>
      </c>
      <c r="H229" s="42">
        <f t="shared" si="77"/>
        <v>1628000</v>
      </c>
      <c r="I229" s="43">
        <f t="shared" si="77"/>
        <v>0</v>
      </c>
      <c r="J229" s="60">
        <f t="shared" si="77"/>
        <v>408000</v>
      </c>
      <c r="K229" s="43">
        <f t="shared" ref="K229" si="78">K228</f>
        <v>0</v>
      </c>
      <c r="L229" s="60">
        <f t="shared" si="77"/>
        <v>408000</v>
      </c>
      <c r="Q229" s="2"/>
    </row>
    <row r="230" spans="1:27">
      <c r="A230" s="57" t="s">
        <v>16</v>
      </c>
      <c r="B230" s="108">
        <v>3</v>
      </c>
      <c r="C230" s="75" t="s">
        <v>164</v>
      </c>
      <c r="D230" s="60">
        <f t="shared" si="77"/>
        <v>1070300</v>
      </c>
      <c r="E230" s="43">
        <f t="shared" si="77"/>
        <v>0</v>
      </c>
      <c r="F230" s="60">
        <f t="shared" si="77"/>
        <v>1628000</v>
      </c>
      <c r="G230" s="43">
        <f t="shared" si="77"/>
        <v>0</v>
      </c>
      <c r="H230" s="42">
        <f t="shared" si="77"/>
        <v>1628000</v>
      </c>
      <c r="I230" s="43">
        <f t="shared" si="77"/>
        <v>0</v>
      </c>
      <c r="J230" s="60">
        <f t="shared" si="77"/>
        <v>408000</v>
      </c>
      <c r="K230" s="43">
        <f t="shared" ref="K230" si="79">K229</f>
        <v>0</v>
      </c>
      <c r="L230" s="60">
        <f t="shared" si="77"/>
        <v>408000</v>
      </c>
      <c r="Q230" s="2"/>
    </row>
    <row r="231" spans="1:27">
      <c r="A231" s="111" t="s">
        <v>16</v>
      </c>
      <c r="B231" s="175">
        <v>2216</v>
      </c>
      <c r="C231" s="176" t="s">
        <v>163</v>
      </c>
      <c r="D231" s="60">
        <f t="shared" ref="D231:L231" si="80">D228</f>
        <v>1070300</v>
      </c>
      <c r="E231" s="43">
        <f t="shared" si="80"/>
        <v>0</v>
      </c>
      <c r="F231" s="60">
        <f t="shared" si="80"/>
        <v>1628000</v>
      </c>
      <c r="G231" s="43">
        <f t="shared" si="80"/>
        <v>0</v>
      </c>
      <c r="H231" s="60">
        <f t="shared" si="80"/>
        <v>1628000</v>
      </c>
      <c r="I231" s="43">
        <f t="shared" si="80"/>
        <v>0</v>
      </c>
      <c r="J231" s="60">
        <f t="shared" si="80"/>
        <v>408000</v>
      </c>
      <c r="K231" s="43">
        <f t="shared" ref="K231" si="81">K228</f>
        <v>0</v>
      </c>
      <c r="L231" s="60">
        <f t="shared" si="80"/>
        <v>408000</v>
      </c>
      <c r="Q231" s="2"/>
    </row>
    <row r="232" spans="1:27" ht="2.25" customHeight="1">
      <c r="A232" s="57"/>
      <c r="B232" s="104"/>
      <c r="C232" s="44"/>
      <c r="D232" s="41"/>
      <c r="E232" s="39"/>
      <c r="F232" s="41"/>
      <c r="G232" s="39"/>
      <c r="H232" s="41"/>
      <c r="I232" s="39"/>
      <c r="J232" s="40"/>
      <c r="K232" s="39"/>
      <c r="L232" s="39"/>
      <c r="M232" s="55"/>
      <c r="Q232" s="2"/>
    </row>
    <row r="233" spans="1:27">
      <c r="A233" s="3" t="s">
        <v>18</v>
      </c>
      <c r="B233" s="162">
        <v>2245</v>
      </c>
      <c r="C233" s="44" t="s">
        <v>6</v>
      </c>
      <c r="D233" s="12"/>
      <c r="E233" s="12"/>
      <c r="F233" s="12"/>
      <c r="G233" s="12"/>
      <c r="H233" s="12"/>
      <c r="I233" s="12"/>
      <c r="J233" s="12"/>
      <c r="K233" s="12"/>
      <c r="L233" s="12"/>
      <c r="Q233" s="2"/>
    </row>
    <row r="234" spans="1:27">
      <c r="A234" s="3"/>
      <c r="B234" s="167">
        <v>2</v>
      </c>
      <c r="C234" s="37" t="s">
        <v>143</v>
      </c>
      <c r="D234" s="12"/>
      <c r="E234" s="12"/>
      <c r="F234" s="12"/>
      <c r="G234" s="12"/>
      <c r="H234" s="12"/>
      <c r="I234" s="12"/>
      <c r="J234" s="12"/>
      <c r="K234" s="12"/>
      <c r="L234" s="12"/>
      <c r="Q234" s="2"/>
    </row>
    <row r="235" spans="1:27">
      <c r="A235" s="3"/>
      <c r="B235" s="161">
        <v>2.101</v>
      </c>
      <c r="C235" s="44" t="s">
        <v>144</v>
      </c>
      <c r="D235" s="12"/>
      <c r="E235" s="12"/>
      <c r="F235" s="12"/>
      <c r="G235" s="12"/>
      <c r="H235" s="12"/>
      <c r="I235" s="12"/>
      <c r="J235" s="12"/>
      <c r="K235" s="12"/>
      <c r="L235" s="12"/>
      <c r="Q235" s="2"/>
    </row>
    <row r="236" spans="1:27">
      <c r="A236" s="3"/>
      <c r="B236" s="150" t="s">
        <v>98</v>
      </c>
      <c r="C236" s="3" t="s">
        <v>99</v>
      </c>
      <c r="D236" s="38">
        <v>0</v>
      </c>
      <c r="E236" s="191">
        <v>14600</v>
      </c>
      <c r="F236" s="38">
        <v>0</v>
      </c>
      <c r="G236" s="191">
        <v>50000</v>
      </c>
      <c r="H236" s="38">
        <v>0</v>
      </c>
      <c r="I236" s="191">
        <v>50000</v>
      </c>
      <c r="J236" s="38">
        <v>0</v>
      </c>
      <c r="K236" s="191">
        <v>80000</v>
      </c>
      <c r="L236" s="9">
        <f>SUM(J236:K236)</f>
        <v>80000</v>
      </c>
      <c r="Q236" s="2"/>
      <c r="W236" s="201"/>
      <c r="X236" s="201"/>
      <c r="Y236" s="201"/>
      <c r="Z236" s="201"/>
      <c r="AA236" s="201"/>
    </row>
    <row r="237" spans="1:27">
      <c r="A237" s="3" t="s">
        <v>16</v>
      </c>
      <c r="B237" s="161">
        <v>2.101</v>
      </c>
      <c r="C237" s="44" t="s">
        <v>144</v>
      </c>
      <c r="D237" s="43">
        <f t="shared" ref="D237:L237" si="82">D236</f>
        <v>0</v>
      </c>
      <c r="E237" s="42">
        <f t="shared" si="82"/>
        <v>14600</v>
      </c>
      <c r="F237" s="43">
        <f t="shared" si="82"/>
        <v>0</v>
      </c>
      <c r="G237" s="42">
        <f t="shared" si="82"/>
        <v>50000</v>
      </c>
      <c r="H237" s="43">
        <f t="shared" si="82"/>
        <v>0</v>
      </c>
      <c r="I237" s="42">
        <f t="shared" si="82"/>
        <v>50000</v>
      </c>
      <c r="J237" s="43">
        <f t="shared" si="82"/>
        <v>0</v>
      </c>
      <c r="K237" s="42">
        <f t="shared" ref="K237" si="83">K236</f>
        <v>80000</v>
      </c>
      <c r="L237" s="42">
        <f t="shared" si="82"/>
        <v>80000</v>
      </c>
      <c r="Q237" s="2"/>
    </row>
    <row r="238" spans="1:27" ht="15" customHeight="1">
      <c r="A238" s="3"/>
      <c r="B238" s="150"/>
      <c r="C238" s="3"/>
      <c r="D238" s="9"/>
      <c r="E238" s="9"/>
      <c r="F238" s="9"/>
      <c r="G238" s="9"/>
      <c r="H238" s="9"/>
      <c r="I238" s="9"/>
      <c r="J238" s="9"/>
      <c r="K238" s="9"/>
      <c r="L238" s="9"/>
      <c r="Q238" s="2"/>
    </row>
    <row r="239" spans="1:27" ht="25.5">
      <c r="A239" s="3"/>
      <c r="B239" s="161">
        <v>2.1059999999999999</v>
      </c>
      <c r="C239" s="61" t="s">
        <v>145</v>
      </c>
      <c r="D239" s="9"/>
      <c r="E239" s="9"/>
      <c r="F239" s="9"/>
      <c r="G239" s="9"/>
      <c r="H239" s="9"/>
      <c r="I239" s="9"/>
      <c r="J239" s="9"/>
      <c r="K239" s="9"/>
      <c r="L239" s="9"/>
      <c r="Q239" s="2"/>
    </row>
    <row r="240" spans="1:27">
      <c r="A240" s="3"/>
      <c r="B240" s="150" t="s">
        <v>102</v>
      </c>
      <c r="C240" s="3" t="s">
        <v>103</v>
      </c>
      <c r="D240" s="49">
        <v>0</v>
      </c>
      <c r="E240" s="192">
        <v>313889</v>
      </c>
      <c r="F240" s="49">
        <v>0</v>
      </c>
      <c r="G240" s="50">
        <v>80000</v>
      </c>
      <c r="H240" s="49">
        <v>0</v>
      </c>
      <c r="I240" s="50">
        <v>80000</v>
      </c>
      <c r="J240" s="49">
        <v>0</v>
      </c>
      <c r="K240" s="50">
        <v>100000</v>
      </c>
      <c r="L240" s="52">
        <f>SUM(J240:K240)</f>
        <v>100000</v>
      </c>
      <c r="Q240" s="2"/>
      <c r="W240" s="201"/>
      <c r="X240" s="201"/>
      <c r="Y240" s="201"/>
      <c r="Z240" s="201"/>
      <c r="AA240" s="201"/>
    </row>
    <row r="241" spans="1:32" ht="25.5">
      <c r="A241" s="3" t="s">
        <v>16</v>
      </c>
      <c r="B241" s="161">
        <v>2.1059999999999999</v>
      </c>
      <c r="C241" s="61" t="s">
        <v>145</v>
      </c>
      <c r="D241" s="49">
        <f t="shared" ref="D241:L241" si="84">D240</f>
        <v>0</v>
      </c>
      <c r="E241" s="50">
        <f t="shared" si="84"/>
        <v>313889</v>
      </c>
      <c r="F241" s="49">
        <f t="shared" si="84"/>
        <v>0</v>
      </c>
      <c r="G241" s="50">
        <f t="shared" si="84"/>
        <v>80000</v>
      </c>
      <c r="H241" s="49">
        <f t="shared" si="84"/>
        <v>0</v>
      </c>
      <c r="I241" s="50">
        <f t="shared" si="84"/>
        <v>80000</v>
      </c>
      <c r="J241" s="49">
        <f t="shared" si="84"/>
        <v>0</v>
      </c>
      <c r="K241" s="50">
        <f t="shared" ref="K241" si="85">K240</f>
        <v>100000</v>
      </c>
      <c r="L241" s="50">
        <f t="shared" si="84"/>
        <v>100000</v>
      </c>
      <c r="Q241" s="2"/>
    </row>
    <row r="242" spans="1:32" ht="15" customHeight="1">
      <c r="A242" s="3"/>
      <c r="B242" s="150"/>
      <c r="C242" s="3"/>
      <c r="D242" s="9"/>
      <c r="E242" s="12"/>
      <c r="F242" s="9"/>
      <c r="G242" s="9"/>
      <c r="H242" s="9"/>
      <c r="I242" s="9"/>
      <c r="J242" s="9"/>
      <c r="K242" s="9"/>
      <c r="L242" s="9"/>
      <c r="Q242" s="2"/>
    </row>
    <row r="243" spans="1:32" ht="26.1" customHeight="1">
      <c r="A243" s="3"/>
      <c r="B243" s="161">
        <v>2.109</v>
      </c>
      <c r="C243" s="61" t="s">
        <v>146</v>
      </c>
      <c r="D243" s="9"/>
      <c r="E243" s="9"/>
      <c r="F243" s="9"/>
      <c r="G243" s="9"/>
      <c r="H243" s="9"/>
      <c r="I243" s="9"/>
      <c r="J243" s="9"/>
      <c r="K243" s="9"/>
      <c r="L243" s="9"/>
      <c r="Q243" s="2"/>
    </row>
    <row r="244" spans="1:32" ht="25.5">
      <c r="A244" s="3"/>
      <c r="B244" s="150" t="s">
        <v>104</v>
      </c>
      <c r="C244" s="57" t="s">
        <v>133</v>
      </c>
      <c r="D244" s="38">
        <v>0</v>
      </c>
      <c r="E244" s="191">
        <v>74933</v>
      </c>
      <c r="F244" s="38">
        <v>0</v>
      </c>
      <c r="G244" s="191">
        <v>20000</v>
      </c>
      <c r="H244" s="38">
        <v>0</v>
      </c>
      <c r="I244" s="191">
        <v>20000</v>
      </c>
      <c r="J244" s="38">
        <v>0</v>
      </c>
      <c r="K244" s="191">
        <v>25000</v>
      </c>
      <c r="L244" s="9">
        <f>SUM(J244:K244)</f>
        <v>25000</v>
      </c>
      <c r="Q244" s="2"/>
      <c r="W244" s="201"/>
      <c r="X244" s="201"/>
      <c r="Y244" s="201"/>
      <c r="Z244" s="201"/>
      <c r="AA244" s="201"/>
    </row>
    <row r="245" spans="1:32" ht="26.1" customHeight="1">
      <c r="A245" s="3" t="s">
        <v>16</v>
      </c>
      <c r="B245" s="161">
        <v>2.109</v>
      </c>
      <c r="C245" s="61" t="s">
        <v>146</v>
      </c>
      <c r="D245" s="43">
        <f t="shared" ref="D245:L245" si="86">D244</f>
        <v>0</v>
      </c>
      <c r="E245" s="42">
        <f t="shared" si="86"/>
        <v>74933</v>
      </c>
      <c r="F245" s="43">
        <f t="shared" si="86"/>
        <v>0</v>
      </c>
      <c r="G245" s="42">
        <f t="shared" si="86"/>
        <v>20000</v>
      </c>
      <c r="H245" s="43">
        <f t="shared" si="86"/>
        <v>0</v>
      </c>
      <c r="I245" s="42">
        <f t="shared" si="86"/>
        <v>20000</v>
      </c>
      <c r="J245" s="43">
        <f t="shared" si="86"/>
        <v>0</v>
      </c>
      <c r="K245" s="42">
        <f t="shared" ref="K245" si="87">K244</f>
        <v>25000</v>
      </c>
      <c r="L245" s="42">
        <f t="shared" si="86"/>
        <v>25000</v>
      </c>
      <c r="Q245" s="2"/>
    </row>
    <row r="246" spans="1:32" ht="15" customHeight="1">
      <c r="A246" s="3"/>
      <c r="B246" s="162"/>
      <c r="C246" s="57"/>
      <c r="D246" s="45"/>
      <c r="E246" s="45"/>
      <c r="F246" s="45"/>
      <c r="G246" s="45"/>
      <c r="H246" s="45"/>
      <c r="I246" s="45"/>
      <c r="J246" s="45"/>
      <c r="K246" s="45"/>
      <c r="L246" s="45"/>
      <c r="Q246" s="2"/>
    </row>
    <row r="247" spans="1:32">
      <c r="A247" s="3"/>
      <c r="B247" s="161">
        <v>2.8</v>
      </c>
      <c r="C247" s="61" t="s">
        <v>111</v>
      </c>
      <c r="D247" s="46"/>
      <c r="E247" s="46"/>
      <c r="F247" s="46"/>
      <c r="G247" s="46"/>
      <c r="H247" s="46"/>
      <c r="I247" s="46"/>
      <c r="J247" s="46"/>
      <c r="K247" s="46"/>
      <c r="L247" s="46"/>
      <c r="Q247" s="2"/>
    </row>
    <row r="248" spans="1:32" ht="25.5">
      <c r="A248" s="3"/>
      <c r="B248" s="150" t="s">
        <v>98</v>
      </c>
      <c r="C248" s="57" t="s">
        <v>148</v>
      </c>
      <c r="D248" s="41">
        <v>0</v>
      </c>
      <c r="E248" s="39">
        <v>128870</v>
      </c>
      <c r="F248" s="41">
        <v>0</v>
      </c>
      <c r="G248" s="39">
        <v>50000</v>
      </c>
      <c r="H248" s="41">
        <v>0</v>
      </c>
      <c r="I248" s="39">
        <v>50000</v>
      </c>
      <c r="J248" s="41">
        <v>0</v>
      </c>
      <c r="K248" s="39">
        <v>25000</v>
      </c>
      <c r="L248" s="45">
        <f>SUM(J248:K248)</f>
        <v>25000</v>
      </c>
      <c r="Q248" s="2"/>
      <c r="W248" s="201"/>
      <c r="X248" s="201"/>
      <c r="Y248" s="201"/>
      <c r="Z248" s="201"/>
      <c r="AA248" s="201"/>
    </row>
    <row r="249" spans="1:32" ht="25.5">
      <c r="A249" s="3"/>
      <c r="B249" s="150" t="s">
        <v>100</v>
      </c>
      <c r="C249" s="57" t="s">
        <v>147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f>SUM(J249:K249)</f>
        <v>0</v>
      </c>
      <c r="Q249" s="2"/>
      <c r="W249" s="201"/>
      <c r="X249" s="201"/>
      <c r="Y249" s="201"/>
      <c r="Z249" s="201"/>
      <c r="AA249" s="201"/>
    </row>
    <row r="250" spans="1:32">
      <c r="A250" s="3"/>
      <c r="B250" s="150" t="s">
        <v>101</v>
      </c>
      <c r="C250" s="57" t="s">
        <v>105</v>
      </c>
      <c r="D250" s="38">
        <v>0</v>
      </c>
      <c r="E250" s="193">
        <v>521054</v>
      </c>
      <c r="F250" s="38">
        <v>0</v>
      </c>
      <c r="G250" s="193">
        <v>240000</v>
      </c>
      <c r="H250" s="38">
        <v>0</v>
      </c>
      <c r="I250" s="193">
        <v>240000</v>
      </c>
      <c r="J250" s="38">
        <v>0</v>
      </c>
      <c r="K250" s="193">
        <v>260500</v>
      </c>
      <c r="L250" s="9">
        <f>SUM(J250:K250)</f>
        <v>260500</v>
      </c>
      <c r="Q250" s="2"/>
      <c r="W250" s="201"/>
      <c r="X250" s="201"/>
      <c r="Y250" s="201"/>
      <c r="Z250" s="201"/>
      <c r="AA250" s="201"/>
    </row>
    <row r="251" spans="1:32">
      <c r="A251" s="3" t="s">
        <v>16</v>
      </c>
      <c r="B251" s="161">
        <v>2.8</v>
      </c>
      <c r="C251" s="61" t="s">
        <v>111</v>
      </c>
      <c r="D251" s="43">
        <f t="shared" ref="D251:L251" si="88">SUM(D248:D250)</f>
        <v>0</v>
      </c>
      <c r="E251" s="42">
        <f t="shared" si="88"/>
        <v>649924</v>
      </c>
      <c r="F251" s="43">
        <f t="shared" si="88"/>
        <v>0</v>
      </c>
      <c r="G251" s="42">
        <f t="shared" si="88"/>
        <v>290000</v>
      </c>
      <c r="H251" s="43">
        <f t="shared" si="88"/>
        <v>0</v>
      </c>
      <c r="I251" s="42">
        <f t="shared" si="88"/>
        <v>290000</v>
      </c>
      <c r="J251" s="43">
        <f t="shared" si="88"/>
        <v>0</v>
      </c>
      <c r="K251" s="42">
        <f t="shared" ref="K251" si="89">SUM(K248:K250)</f>
        <v>285500</v>
      </c>
      <c r="L251" s="42">
        <f t="shared" si="88"/>
        <v>285500</v>
      </c>
      <c r="Q251" s="2"/>
    </row>
    <row r="252" spans="1:32">
      <c r="A252" s="3" t="s">
        <v>16</v>
      </c>
      <c r="B252" s="167">
        <v>2</v>
      </c>
      <c r="C252" s="57" t="s">
        <v>143</v>
      </c>
      <c r="D252" s="43">
        <f t="shared" ref="D252:L252" si="90">D251+D245+D241+D237</f>
        <v>0</v>
      </c>
      <c r="E252" s="42">
        <f t="shared" si="90"/>
        <v>1053346</v>
      </c>
      <c r="F252" s="43">
        <f t="shared" si="90"/>
        <v>0</v>
      </c>
      <c r="G252" s="42">
        <f t="shared" si="90"/>
        <v>440000</v>
      </c>
      <c r="H252" s="43">
        <f t="shared" si="90"/>
        <v>0</v>
      </c>
      <c r="I252" s="42">
        <f t="shared" si="90"/>
        <v>440000</v>
      </c>
      <c r="J252" s="43">
        <f t="shared" si="90"/>
        <v>0</v>
      </c>
      <c r="K252" s="42">
        <f t="shared" si="90"/>
        <v>490500</v>
      </c>
      <c r="L252" s="42">
        <f t="shared" si="90"/>
        <v>490500</v>
      </c>
      <c r="Q252" s="2"/>
    </row>
    <row r="253" spans="1:32" ht="15" customHeight="1">
      <c r="A253" s="3"/>
      <c r="B253" s="167"/>
      <c r="C253" s="57"/>
      <c r="D253" s="45"/>
      <c r="E253" s="45"/>
      <c r="F253" s="45"/>
      <c r="G253" s="45"/>
      <c r="H253" s="45"/>
      <c r="I253" s="45"/>
      <c r="J253" s="45"/>
      <c r="K253" s="45"/>
      <c r="L253" s="45"/>
      <c r="Q253" s="2"/>
    </row>
    <row r="254" spans="1:32">
      <c r="A254" s="3"/>
      <c r="B254" s="167">
        <v>5</v>
      </c>
      <c r="C254" s="57" t="s">
        <v>153</v>
      </c>
      <c r="D254" s="41"/>
      <c r="E254" s="39"/>
      <c r="F254" s="41"/>
      <c r="G254" s="39"/>
      <c r="H254" s="41"/>
      <c r="I254" s="39"/>
      <c r="J254" s="40"/>
      <c r="K254" s="39"/>
      <c r="L254" s="39"/>
      <c r="Q254" s="2"/>
    </row>
    <row r="255" spans="1:32" ht="25.5">
      <c r="A255" s="3"/>
      <c r="B255" s="161">
        <v>5.101</v>
      </c>
      <c r="C255" s="61" t="s">
        <v>154</v>
      </c>
      <c r="D255" s="41"/>
      <c r="E255" s="39"/>
      <c r="F255" s="41"/>
      <c r="G255" s="39"/>
      <c r="H255" s="41"/>
      <c r="I255" s="39"/>
      <c r="J255" s="40"/>
      <c r="K255" s="39"/>
      <c r="L255" s="39"/>
      <c r="Q255" s="2"/>
    </row>
    <row r="256" spans="1:32" ht="25.5">
      <c r="A256" s="47"/>
      <c r="B256" s="151" t="s">
        <v>98</v>
      </c>
      <c r="C256" s="111" t="s">
        <v>155</v>
      </c>
      <c r="D256" s="49">
        <v>0</v>
      </c>
      <c r="E256" s="51">
        <v>1013869</v>
      </c>
      <c r="F256" s="49">
        <v>0</v>
      </c>
      <c r="G256" s="51">
        <v>286681</v>
      </c>
      <c r="H256" s="49">
        <v>0</v>
      </c>
      <c r="I256" s="50">
        <v>286681</v>
      </c>
      <c r="J256" s="49">
        <v>0</v>
      </c>
      <c r="K256" s="51">
        <v>310000</v>
      </c>
      <c r="L256" s="51">
        <f>SUM(J256:K256)</f>
        <v>310000</v>
      </c>
      <c r="Q256" s="2"/>
      <c r="W256" s="201"/>
      <c r="X256" s="201"/>
      <c r="Y256" s="201"/>
      <c r="Z256" s="201"/>
      <c r="AA256" s="201"/>
      <c r="AB256" s="201"/>
      <c r="AC256" s="201"/>
      <c r="AD256" s="201"/>
      <c r="AE256" s="201"/>
      <c r="AF256" s="201"/>
    </row>
    <row r="257" spans="1:32" ht="25.5">
      <c r="A257" s="3" t="s">
        <v>16</v>
      </c>
      <c r="B257" s="161">
        <v>5.101</v>
      </c>
      <c r="C257" s="61" t="s">
        <v>181</v>
      </c>
      <c r="D257" s="49">
        <f t="shared" ref="D257:L258" si="91">D256</f>
        <v>0</v>
      </c>
      <c r="E257" s="51">
        <f t="shared" si="91"/>
        <v>1013869</v>
      </c>
      <c r="F257" s="49">
        <f t="shared" si="91"/>
        <v>0</v>
      </c>
      <c r="G257" s="50">
        <f t="shared" si="91"/>
        <v>286681</v>
      </c>
      <c r="H257" s="49">
        <f t="shared" si="91"/>
        <v>0</v>
      </c>
      <c r="I257" s="50">
        <f t="shared" si="91"/>
        <v>286681</v>
      </c>
      <c r="J257" s="49">
        <f t="shared" si="91"/>
        <v>0</v>
      </c>
      <c r="K257" s="50">
        <f t="shared" ref="K257" si="92">K256</f>
        <v>310000</v>
      </c>
      <c r="L257" s="50">
        <f t="shared" si="91"/>
        <v>310000</v>
      </c>
      <c r="Q257" s="2"/>
    </row>
    <row r="258" spans="1:32">
      <c r="A258" s="3" t="s">
        <v>16</v>
      </c>
      <c r="B258" s="167">
        <v>5</v>
      </c>
      <c r="C258" s="57" t="s">
        <v>153</v>
      </c>
      <c r="D258" s="49">
        <f t="shared" si="91"/>
        <v>0</v>
      </c>
      <c r="E258" s="51">
        <f t="shared" si="91"/>
        <v>1013869</v>
      </c>
      <c r="F258" s="49">
        <f t="shared" si="91"/>
        <v>0</v>
      </c>
      <c r="G258" s="50">
        <f t="shared" si="91"/>
        <v>286681</v>
      </c>
      <c r="H258" s="49">
        <f t="shared" si="91"/>
        <v>0</v>
      </c>
      <c r="I258" s="50">
        <f t="shared" si="91"/>
        <v>286681</v>
      </c>
      <c r="J258" s="49">
        <f t="shared" si="91"/>
        <v>0</v>
      </c>
      <c r="K258" s="50">
        <f t="shared" ref="K258" si="93">K257</f>
        <v>310000</v>
      </c>
      <c r="L258" s="50">
        <f t="shared" si="91"/>
        <v>310000</v>
      </c>
      <c r="Q258" s="2"/>
    </row>
    <row r="259" spans="1:32" ht="12.95" customHeight="1">
      <c r="A259" s="3"/>
      <c r="B259" s="167"/>
      <c r="C259" s="57"/>
      <c r="D259" s="41"/>
      <c r="E259" s="39"/>
      <c r="F259" s="41"/>
      <c r="G259" s="39"/>
      <c r="H259" s="41"/>
      <c r="I259" s="39"/>
      <c r="J259" s="40"/>
      <c r="K259" s="39"/>
      <c r="L259" s="39"/>
      <c r="Q259" s="2"/>
    </row>
    <row r="260" spans="1:32">
      <c r="A260" s="3"/>
      <c r="B260" s="106">
        <v>80</v>
      </c>
      <c r="C260" s="57" t="s">
        <v>106</v>
      </c>
      <c r="D260" s="62"/>
      <c r="E260" s="45"/>
      <c r="F260" s="12"/>
      <c r="G260" s="12"/>
      <c r="H260" s="12"/>
      <c r="I260" s="12"/>
      <c r="J260" s="12"/>
      <c r="K260" s="12"/>
      <c r="L260" s="12"/>
      <c r="Q260" s="2"/>
    </row>
    <row r="261" spans="1:32">
      <c r="A261" s="3"/>
      <c r="B261" s="161">
        <v>80.001000000000005</v>
      </c>
      <c r="C261" s="61" t="s">
        <v>19</v>
      </c>
      <c r="D261" s="12"/>
      <c r="E261" s="12"/>
      <c r="F261" s="12"/>
      <c r="G261" s="12"/>
      <c r="H261" s="12"/>
      <c r="I261" s="12"/>
      <c r="J261" s="12"/>
      <c r="K261" s="12"/>
      <c r="L261" s="12"/>
      <c r="Q261" s="2"/>
    </row>
    <row r="262" spans="1:32">
      <c r="A262" s="3"/>
      <c r="B262" s="167">
        <v>60</v>
      </c>
      <c r="C262" s="57" t="s">
        <v>107</v>
      </c>
      <c r="D262" s="46"/>
      <c r="E262" s="46"/>
      <c r="F262" s="46"/>
      <c r="G262" s="46"/>
      <c r="H262" s="46"/>
      <c r="I262" s="46"/>
      <c r="J262" s="46"/>
      <c r="K262" s="46"/>
      <c r="L262" s="46"/>
      <c r="Q262" s="2"/>
    </row>
    <row r="263" spans="1:32">
      <c r="A263" s="3"/>
      <c r="B263" s="150" t="s">
        <v>108</v>
      </c>
      <c r="C263" s="57" t="s">
        <v>56</v>
      </c>
      <c r="D263" s="41">
        <v>0</v>
      </c>
      <c r="E263" s="39">
        <v>5590</v>
      </c>
      <c r="F263" s="41">
        <v>0</v>
      </c>
      <c r="G263" s="39">
        <v>7086</v>
      </c>
      <c r="H263" s="41">
        <v>0</v>
      </c>
      <c r="I263" s="39">
        <v>7086</v>
      </c>
      <c r="J263" s="41">
        <v>0</v>
      </c>
      <c r="K263" s="39">
        <v>7518</v>
      </c>
      <c r="L263" s="45">
        <f>SUM(J263:K263)</f>
        <v>7518</v>
      </c>
      <c r="M263" s="185"/>
      <c r="N263" s="186"/>
      <c r="O263" s="186"/>
      <c r="P263" s="186"/>
      <c r="Q263" s="186"/>
      <c r="W263" s="201"/>
      <c r="X263" s="201"/>
      <c r="Y263" s="201"/>
      <c r="Z263" s="201"/>
      <c r="AA263" s="201"/>
      <c r="AB263" s="201"/>
      <c r="AC263" s="201"/>
      <c r="AD263" s="201"/>
      <c r="AE263" s="201"/>
    </row>
    <row r="264" spans="1:32">
      <c r="A264" s="3"/>
      <c r="B264" s="150" t="s">
        <v>109</v>
      </c>
      <c r="C264" s="57" t="s">
        <v>23</v>
      </c>
      <c r="D264" s="41">
        <v>0</v>
      </c>
      <c r="E264" s="39">
        <v>799</v>
      </c>
      <c r="F264" s="41">
        <v>0</v>
      </c>
      <c r="G264" s="39">
        <v>800</v>
      </c>
      <c r="H264" s="41">
        <v>0</v>
      </c>
      <c r="I264" s="39">
        <v>800</v>
      </c>
      <c r="J264" s="41">
        <v>0</v>
      </c>
      <c r="K264" s="39">
        <v>800</v>
      </c>
      <c r="L264" s="45">
        <f>SUM(J264:K264)</f>
        <v>800</v>
      </c>
      <c r="Q264" s="2"/>
      <c r="W264" s="201"/>
      <c r="X264" s="201"/>
      <c r="Y264" s="201"/>
      <c r="Z264" s="201"/>
      <c r="AA264" s="201"/>
      <c r="AB264" s="201"/>
      <c r="AC264" s="201"/>
      <c r="AD264" s="201"/>
      <c r="AE264" s="201"/>
      <c r="AF264" s="201"/>
    </row>
    <row r="265" spans="1:32">
      <c r="A265" s="3"/>
      <c r="B265" s="150" t="s">
        <v>110</v>
      </c>
      <c r="C265" s="57" t="s">
        <v>25</v>
      </c>
      <c r="D265" s="49">
        <v>0</v>
      </c>
      <c r="E265" s="50">
        <v>624</v>
      </c>
      <c r="F265" s="49">
        <v>0</v>
      </c>
      <c r="G265" s="50">
        <v>624</v>
      </c>
      <c r="H265" s="49">
        <v>0</v>
      </c>
      <c r="I265" s="50">
        <v>624</v>
      </c>
      <c r="J265" s="49">
        <v>0</v>
      </c>
      <c r="K265" s="50">
        <v>624</v>
      </c>
      <c r="L265" s="52">
        <f>SUM(J265:K265)</f>
        <v>624</v>
      </c>
      <c r="Q265" s="2"/>
      <c r="W265" s="201"/>
      <c r="X265" s="201"/>
      <c r="Y265" s="201"/>
      <c r="Z265" s="201"/>
      <c r="AA265" s="201"/>
      <c r="AB265" s="201"/>
      <c r="AC265" s="201"/>
      <c r="AD265" s="201"/>
      <c r="AE265" s="201"/>
      <c r="AF265" s="201"/>
    </row>
    <row r="266" spans="1:32">
      <c r="A266" s="3" t="s">
        <v>16</v>
      </c>
      <c r="B266" s="167">
        <v>60</v>
      </c>
      <c r="C266" s="57" t="s">
        <v>107</v>
      </c>
      <c r="D266" s="49">
        <f t="shared" ref="D266:L266" si="94">SUM(D263:D265)</f>
        <v>0</v>
      </c>
      <c r="E266" s="50">
        <f t="shared" si="94"/>
        <v>7013</v>
      </c>
      <c r="F266" s="49">
        <f t="shared" si="94"/>
        <v>0</v>
      </c>
      <c r="G266" s="50">
        <f t="shared" si="94"/>
        <v>8510</v>
      </c>
      <c r="H266" s="49">
        <f t="shared" si="94"/>
        <v>0</v>
      </c>
      <c r="I266" s="50">
        <f t="shared" si="94"/>
        <v>8510</v>
      </c>
      <c r="J266" s="49">
        <f t="shared" si="94"/>
        <v>0</v>
      </c>
      <c r="K266" s="50">
        <f t="shared" ref="K266" si="95">SUM(K263:K265)</f>
        <v>8942</v>
      </c>
      <c r="L266" s="50">
        <f t="shared" si="94"/>
        <v>8942</v>
      </c>
      <c r="Q266" s="2"/>
    </row>
    <row r="267" spans="1:32">
      <c r="A267" s="3" t="s">
        <v>16</v>
      </c>
      <c r="B267" s="161">
        <v>80.001000000000005</v>
      </c>
      <c r="C267" s="61" t="s">
        <v>19</v>
      </c>
      <c r="D267" s="49">
        <f t="shared" ref="D267:L267" si="96">D266</f>
        <v>0</v>
      </c>
      <c r="E267" s="50">
        <f t="shared" si="96"/>
        <v>7013</v>
      </c>
      <c r="F267" s="49">
        <f t="shared" si="96"/>
        <v>0</v>
      </c>
      <c r="G267" s="50">
        <f t="shared" si="96"/>
        <v>8510</v>
      </c>
      <c r="H267" s="49">
        <f t="shared" si="96"/>
        <v>0</v>
      </c>
      <c r="I267" s="50">
        <f t="shared" si="96"/>
        <v>8510</v>
      </c>
      <c r="J267" s="49">
        <f t="shared" si="96"/>
        <v>0</v>
      </c>
      <c r="K267" s="50">
        <f t="shared" ref="K267" si="97">K266</f>
        <v>8942</v>
      </c>
      <c r="L267" s="50">
        <f t="shared" si="96"/>
        <v>8942</v>
      </c>
      <c r="Q267" s="2"/>
    </row>
    <row r="268" spans="1:32" ht="12.95" customHeight="1">
      <c r="A268" s="57"/>
      <c r="B268" s="161"/>
      <c r="C268" s="61"/>
      <c r="D268" s="54"/>
      <c r="E268" s="54"/>
      <c r="F268" s="63"/>
      <c r="G268" s="54"/>
      <c r="H268" s="54"/>
      <c r="I268" s="54"/>
      <c r="J268" s="54"/>
      <c r="K268" s="54"/>
      <c r="L268" s="54"/>
      <c r="Q268" s="2"/>
    </row>
    <row r="269" spans="1:32" ht="38.25">
      <c r="A269" s="57"/>
      <c r="B269" s="161">
        <v>80.102000000000004</v>
      </c>
      <c r="C269" s="61" t="s">
        <v>151</v>
      </c>
      <c r="D269" s="40"/>
      <c r="E269" s="40"/>
      <c r="F269" s="64"/>
      <c r="G269" s="40"/>
      <c r="H269" s="40"/>
      <c r="I269" s="40"/>
      <c r="J269" s="40"/>
      <c r="K269" s="40"/>
      <c r="L269" s="40"/>
      <c r="Q269" s="2"/>
    </row>
    <row r="270" spans="1:32">
      <c r="A270" s="57"/>
      <c r="B270" s="167">
        <v>62</v>
      </c>
      <c r="C270" s="57" t="s">
        <v>139</v>
      </c>
      <c r="D270" s="40"/>
      <c r="E270" s="40"/>
      <c r="F270" s="40"/>
      <c r="G270" s="40"/>
      <c r="H270" s="40"/>
      <c r="I270" s="40"/>
      <c r="J270" s="40"/>
      <c r="K270" s="40"/>
      <c r="L270" s="40"/>
      <c r="Q270" s="2"/>
    </row>
    <row r="271" spans="1:32" ht="25.5">
      <c r="A271" s="57"/>
      <c r="B271" s="153" t="s">
        <v>140</v>
      </c>
      <c r="C271" s="57" t="s">
        <v>149</v>
      </c>
      <c r="D271" s="41">
        <v>0</v>
      </c>
      <c r="E271" s="40">
        <v>9870</v>
      </c>
      <c r="F271" s="41">
        <v>0</v>
      </c>
      <c r="G271" s="40">
        <v>17322</v>
      </c>
      <c r="H271" s="41">
        <v>0</v>
      </c>
      <c r="I271" s="40">
        <v>17322</v>
      </c>
      <c r="J271" s="41">
        <v>0</v>
      </c>
      <c r="K271" s="40">
        <v>2589</v>
      </c>
      <c r="L271" s="40">
        <f>SUM(J271:K271)</f>
        <v>2589</v>
      </c>
      <c r="Q271" s="2"/>
      <c r="W271" s="202"/>
      <c r="X271" s="203"/>
      <c r="Y271" s="203"/>
      <c r="Z271" s="201"/>
      <c r="AA271" s="201"/>
      <c r="AB271" s="201"/>
      <c r="AC271" s="201"/>
      <c r="AD271" s="201"/>
      <c r="AE271" s="201"/>
      <c r="AF271" s="201"/>
    </row>
    <row r="272" spans="1:32" ht="25.5">
      <c r="A272" s="57"/>
      <c r="B272" s="153" t="s">
        <v>171</v>
      </c>
      <c r="C272" s="57" t="s">
        <v>182</v>
      </c>
      <c r="D272" s="40">
        <v>1407</v>
      </c>
      <c r="E272" s="41">
        <v>0</v>
      </c>
      <c r="F272" s="41">
        <v>0</v>
      </c>
      <c r="G272" s="41">
        <v>0</v>
      </c>
      <c r="H272" s="41">
        <v>0</v>
      </c>
      <c r="I272" s="41">
        <v>0</v>
      </c>
      <c r="J272" s="41">
        <v>0</v>
      </c>
      <c r="K272" s="41">
        <v>0</v>
      </c>
      <c r="L272" s="41">
        <f>SUM(J272:K272)</f>
        <v>0</v>
      </c>
      <c r="M272" s="186"/>
      <c r="N272" s="186"/>
      <c r="O272" s="186"/>
      <c r="P272" s="186"/>
      <c r="Q272" s="187"/>
    </row>
    <row r="273" spans="1:17" ht="38.25">
      <c r="A273" s="57" t="s">
        <v>16</v>
      </c>
      <c r="B273" s="161">
        <v>80.102000000000004</v>
      </c>
      <c r="C273" s="61" t="s">
        <v>151</v>
      </c>
      <c r="D273" s="60">
        <f t="shared" ref="D273:L273" si="98">SUM(D270:D272)</f>
        <v>1407</v>
      </c>
      <c r="E273" s="60">
        <f t="shared" si="98"/>
        <v>9870</v>
      </c>
      <c r="F273" s="43">
        <f t="shared" si="98"/>
        <v>0</v>
      </c>
      <c r="G273" s="60">
        <f t="shared" si="98"/>
        <v>17322</v>
      </c>
      <c r="H273" s="43">
        <f t="shared" si="98"/>
        <v>0</v>
      </c>
      <c r="I273" s="60">
        <f t="shared" si="98"/>
        <v>17322</v>
      </c>
      <c r="J273" s="43">
        <f t="shared" si="98"/>
        <v>0</v>
      </c>
      <c r="K273" s="60">
        <f t="shared" ref="K273" si="99">SUM(K270:K272)</f>
        <v>2589</v>
      </c>
      <c r="L273" s="60">
        <f t="shared" si="98"/>
        <v>2589</v>
      </c>
      <c r="Q273" s="2"/>
    </row>
    <row r="274" spans="1:17">
      <c r="A274" s="3" t="s">
        <v>16</v>
      </c>
      <c r="B274" s="106">
        <v>80</v>
      </c>
      <c r="C274" s="57" t="s">
        <v>106</v>
      </c>
      <c r="D274" s="51">
        <f t="shared" ref="D274:L274" si="100">D267+D273</f>
        <v>1407</v>
      </c>
      <c r="E274" s="51">
        <f t="shared" si="100"/>
        <v>16883</v>
      </c>
      <c r="F274" s="49">
        <f t="shared" si="100"/>
        <v>0</v>
      </c>
      <c r="G274" s="51">
        <f t="shared" si="100"/>
        <v>25832</v>
      </c>
      <c r="H274" s="49">
        <f t="shared" si="100"/>
        <v>0</v>
      </c>
      <c r="I274" s="51">
        <f t="shared" si="100"/>
        <v>25832</v>
      </c>
      <c r="J274" s="49">
        <f t="shared" si="100"/>
        <v>0</v>
      </c>
      <c r="K274" s="51">
        <f t="shared" ref="K274" si="101">K267+K273</f>
        <v>11531</v>
      </c>
      <c r="L274" s="51">
        <f t="shared" si="100"/>
        <v>11531</v>
      </c>
      <c r="Q274" s="2"/>
    </row>
    <row r="275" spans="1:17">
      <c r="A275" s="57" t="s">
        <v>16</v>
      </c>
      <c r="B275" s="162">
        <v>2245</v>
      </c>
      <c r="C275" s="44" t="s">
        <v>6</v>
      </c>
      <c r="D275" s="60">
        <f t="shared" ref="D275:L275" si="102">D274+D252+D258</f>
        <v>1407</v>
      </c>
      <c r="E275" s="60">
        <f t="shared" si="102"/>
        <v>2084098</v>
      </c>
      <c r="F275" s="43">
        <f t="shared" si="102"/>
        <v>0</v>
      </c>
      <c r="G275" s="60">
        <f t="shared" si="102"/>
        <v>752513</v>
      </c>
      <c r="H275" s="43">
        <f t="shared" si="102"/>
        <v>0</v>
      </c>
      <c r="I275" s="60">
        <f t="shared" si="102"/>
        <v>752513</v>
      </c>
      <c r="J275" s="43">
        <f t="shared" si="102"/>
        <v>0</v>
      </c>
      <c r="K275" s="60">
        <f t="shared" ref="K275" si="103">K274+K252+K258</f>
        <v>812031</v>
      </c>
      <c r="L275" s="60">
        <f t="shared" si="102"/>
        <v>812031</v>
      </c>
      <c r="Q275" s="2"/>
    </row>
    <row r="276" spans="1:17" ht="12.95" customHeight="1">
      <c r="A276" s="57"/>
      <c r="B276" s="162"/>
      <c r="C276" s="44"/>
      <c r="D276" s="41"/>
      <c r="E276" s="39"/>
      <c r="F276" s="40"/>
      <c r="G276" s="39"/>
      <c r="H276" s="39"/>
      <c r="I276" s="39"/>
      <c r="J276" s="40"/>
      <c r="K276" s="39"/>
      <c r="L276" s="39"/>
      <c r="Q276" s="2"/>
    </row>
    <row r="277" spans="1:17">
      <c r="A277" s="3" t="s">
        <v>18</v>
      </c>
      <c r="B277" s="162">
        <v>2506</v>
      </c>
      <c r="C277" s="44" t="s">
        <v>141</v>
      </c>
      <c r="D277" s="46"/>
      <c r="E277" s="46"/>
      <c r="F277" s="46"/>
      <c r="G277" s="46"/>
      <c r="H277" s="46"/>
      <c r="I277" s="46"/>
      <c r="J277" s="46"/>
      <c r="K277" s="46"/>
      <c r="L277" s="46"/>
      <c r="Q277" s="2"/>
    </row>
    <row r="278" spans="1:17">
      <c r="A278" s="3"/>
      <c r="B278" s="161">
        <v>0.10299999999999999</v>
      </c>
      <c r="C278" s="44" t="s">
        <v>152</v>
      </c>
      <c r="D278" s="46"/>
      <c r="E278" s="46"/>
      <c r="F278" s="46"/>
      <c r="G278" s="46"/>
      <c r="H278" s="46"/>
      <c r="I278" s="46"/>
      <c r="J278" s="46"/>
      <c r="K278" s="46"/>
      <c r="L278" s="46"/>
      <c r="Q278" s="2"/>
    </row>
    <row r="279" spans="1:17" ht="25.5">
      <c r="A279" s="3"/>
      <c r="B279" s="142">
        <v>39</v>
      </c>
      <c r="C279" s="143" t="s">
        <v>243</v>
      </c>
      <c r="D279" s="141"/>
      <c r="E279" s="103"/>
      <c r="F279" s="103"/>
      <c r="G279" s="103"/>
      <c r="H279" s="103"/>
      <c r="I279" s="103"/>
      <c r="J279" s="141"/>
      <c r="K279" s="103"/>
      <c r="L279" s="141"/>
      <c r="Q279" s="2"/>
    </row>
    <row r="280" spans="1:17" ht="25.5">
      <c r="A280" s="47"/>
      <c r="B280" s="197" t="s">
        <v>247</v>
      </c>
      <c r="C280" s="198" t="s">
        <v>245</v>
      </c>
      <c r="D280" s="65">
        <v>0</v>
      </c>
      <c r="E280" s="65">
        <v>0</v>
      </c>
      <c r="F280" s="194">
        <v>22812</v>
      </c>
      <c r="G280" s="65">
        <v>0</v>
      </c>
      <c r="H280" s="194">
        <v>22812</v>
      </c>
      <c r="I280" s="65">
        <v>0</v>
      </c>
      <c r="J280" s="194">
        <v>20212</v>
      </c>
      <c r="K280" s="65">
        <v>0</v>
      </c>
      <c r="L280" s="194">
        <f>SUM(J280:K280)</f>
        <v>20212</v>
      </c>
      <c r="M280" s="186"/>
      <c r="N280" s="188"/>
      <c r="O280" s="186"/>
      <c r="P280" s="186"/>
      <c r="Q280" s="187"/>
    </row>
    <row r="281" spans="1:17" ht="42" customHeight="1">
      <c r="A281" s="3"/>
      <c r="B281" s="142" t="s">
        <v>248</v>
      </c>
      <c r="C281" s="143" t="s">
        <v>258</v>
      </c>
      <c r="D281" s="103">
        <v>0</v>
      </c>
      <c r="E281" s="103">
        <v>0</v>
      </c>
      <c r="F281" s="141">
        <v>2000</v>
      </c>
      <c r="G281" s="103">
        <v>0</v>
      </c>
      <c r="H281" s="141">
        <v>2000</v>
      </c>
      <c r="I281" s="103">
        <v>0</v>
      </c>
      <c r="J281" s="103">
        <v>0</v>
      </c>
      <c r="K281" s="103">
        <v>0</v>
      </c>
      <c r="L281" s="103">
        <f>SUM(J281:K281)</f>
        <v>0</v>
      </c>
      <c r="N281" s="183"/>
      <c r="Q281" s="2"/>
    </row>
    <row r="282" spans="1:17" ht="25.5">
      <c r="A282" s="3" t="s">
        <v>16</v>
      </c>
      <c r="B282" s="142">
        <v>39</v>
      </c>
      <c r="C282" s="143" t="s">
        <v>243</v>
      </c>
      <c r="D282" s="144">
        <f t="shared" ref="D282:L282" si="104">SUM(D280:D281)</f>
        <v>0</v>
      </c>
      <c r="E282" s="144">
        <f t="shared" si="104"/>
        <v>0</v>
      </c>
      <c r="F282" s="145">
        <f t="shared" si="104"/>
        <v>24812</v>
      </c>
      <c r="G282" s="144">
        <f t="shared" si="104"/>
        <v>0</v>
      </c>
      <c r="H282" s="145">
        <f t="shared" si="104"/>
        <v>24812</v>
      </c>
      <c r="I282" s="144">
        <f t="shared" si="104"/>
        <v>0</v>
      </c>
      <c r="J282" s="145">
        <f t="shared" si="104"/>
        <v>20212</v>
      </c>
      <c r="K282" s="144">
        <f t="shared" ref="K282" si="105">SUM(K280:K281)</f>
        <v>0</v>
      </c>
      <c r="L282" s="145">
        <f t="shared" si="104"/>
        <v>20212</v>
      </c>
      <c r="Q282" s="2"/>
    </row>
    <row r="283" spans="1:17" ht="13.5" customHeight="1">
      <c r="A283" s="3"/>
      <c r="B283" s="142"/>
      <c r="C283" s="143"/>
      <c r="D283" s="103"/>
      <c r="E283" s="103"/>
      <c r="F283" s="141"/>
      <c r="G283" s="141"/>
      <c r="H283" s="141"/>
      <c r="I283" s="103"/>
      <c r="J283" s="141"/>
      <c r="K283" s="103"/>
      <c r="L283" s="141"/>
      <c r="Q283" s="2"/>
    </row>
    <row r="284" spans="1:17" ht="13.5" customHeight="1">
      <c r="A284" s="3"/>
      <c r="B284" s="142">
        <v>71</v>
      </c>
      <c r="C284" s="143" t="s">
        <v>252</v>
      </c>
      <c r="D284" s="103"/>
      <c r="E284" s="103"/>
      <c r="F284" s="141"/>
      <c r="G284" s="141"/>
      <c r="H284" s="141"/>
      <c r="I284" s="103"/>
      <c r="J284" s="141"/>
      <c r="K284" s="103"/>
      <c r="L284" s="141"/>
      <c r="Q284" s="2"/>
    </row>
    <row r="285" spans="1:17" ht="13.5" customHeight="1">
      <c r="A285" s="3"/>
      <c r="B285" s="142" t="s">
        <v>253</v>
      </c>
      <c r="C285" s="143" t="s">
        <v>27</v>
      </c>
      <c r="D285" s="103">
        <v>0</v>
      </c>
      <c r="E285" s="103">
        <v>0</v>
      </c>
      <c r="F285" s="141">
        <v>7000</v>
      </c>
      <c r="G285" s="103">
        <v>0</v>
      </c>
      <c r="H285" s="141">
        <v>7000</v>
      </c>
      <c r="I285" s="103">
        <v>0</v>
      </c>
      <c r="J285" s="103">
        <v>0</v>
      </c>
      <c r="K285" s="103">
        <v>0</v>
      </c>
      <c r="L285" s="103">
        <f>SUM(J285:K285)</f>
        <v>0</v>
      </c>
      <c r="N285" s="183"/>
      <c r="Q285" s="2"/>
    </row>
    <row r="286" spans="1:17" ht="13.5" customHeight="1">
      <c r="A286" s="3" t="s">
        <v>16</v>
      </c>
      <c r="B286" s="161">
        <v>0.10299999999999999</v>
      </c>
      <c r="C286" s="44" t="s">
        <v>152</v>
      </c>
      <c r="D286" s="144">
        <f t="shared" ref="D286:L286" si="106">D282+D285</f>
        <v>0</v>
      </c>
      <c r="E286" s="144">
        <f t="shared" si="106"/>
        <v>0</v>
      </c>
      <c r="F286" s="145">
        <f t="shared" si="106"/>
        <v>31812</v>
      </c>
      <c r="G286" s="144">
        <f t="shared" si="106"/>
        <v>0</v>
      </c>
      <c r="H286" s="145">
        <f t="shared" si="106"/>
        <v>31812</v>
      </c>
      <c r="I286" s="144">
        <f t="shared" si="106"/>
        <v>0</v>
      </c>
      <c r="J286" s="145">
        <f t="shared" si="106"/>
        <v>20212</v>
      </c>
      <c r="K286" s="144">
        <f t="shared" ref="K286" si="107">K282+K285</f>
        <v>0</v>
      </c>
      <c r="L286" s="145">
        <f t="shared" si="106"/>
        <v>20212</v>
      </c>
      <c r="Q286" s="2"/>
    </row>
    <row r="287" spans="1:17" ht="13.5" customHeight="1">
      <c r="A287" s="3"/>
      <c r="B287" s="162"/>
      <c r="C287" s="44"/>
      <c r="D287" s="46"/>
      <c r="E287" s="46"/>
      <c r="F287" s="46"/>
      <c r="G287" s="46"/>
      <c r="H287" s="46"/>
      <c r="I287" s="46"/>
      <c r="J287" s="46"/>
      <c r="K287" s="46"/>
      <c r="L287" s="45"/>
      <c r="Q287" s="2"/>
    </row>
    <row r="288" spans="1:17" ht="13.5" customHeight="1">
      <c r="A288" s="3"/>
      <c r="B288" s="161">
        <v>0.8</v>
      </c>
      <c r="C288" s="44" t="s">
        <v>111</v>
      </c>
      <c r="D288" s="12"/>
      <c r="E288" s="12"/>
      <c r="F288" s="12"/>
      <c r="G288" s="12"/>
      <c r="H288" s="12"/>
      <c r="I288" s="12"/>
      <c r="J288" s="12"/>
      <c r="K288" s="12"/>
      <c r="L288" s="9"/>
      <c r="Q288" s="2"/>
    </row>
    <row r="289" spans="1:32" ht="13.5" customHeight="1">
      <c r="A289" s="3"/>
      <c r="B289" s="106">
        <v>60</v>
      </c>
      <c r="C289" s="37" t="s">
        <v>112</v>
      </c>
      <c r="D289" s="46"/>
      <c r="E289" s="46"/>
      <c r="F289" s="46"/>
      <c r="G289" s="46"/>
      <c r="H289" s="46"/>
      <c r="I289" s="46"/>
      <c r="J289" s="46"/>
      <c r="K289" s="46"/>
      <c r="L289" s="45"/>
      <c r="Q289" s="2"/>
    </row>
    <row r="290" spans="1:32" ht="13.5" customHeight="1">
      <c r="A290" s="3"/>
      <c r="B290" s="150" t="s">
        <v>113</v>
      </c>
      <c r="C290" s="3" t="s">
        <v>114</v>
      </c>
      <c r="D290" s="194">
        <v>20000</v>
      </c>
      <c r="E290" s="49">
        <v>0</v>
      </c>
      <c r="F290" s="194">
        <v>30000</v>
      </c>
      <c r="G290" s="49">
        <v>0</v>
      </c>
      <c r="H290" s="194">
        <v>50000</v>
      </c>
      <c r="I290" s="49">
        <v>0</v>
      </c>
      <c r="J290" s="65">
        <v>0</v>
      </c>
      <c r="K290" s="49">
        <v>0</v>
      </c>
      <c r="L290" s="49">
        <f>SUM(J290:K290)</f>
        <v>0</v>
      </c>
      <c r="W290" s="201"/>
      <c r="X290" s="201"/>
      <c r="Y290" s="201"/>
      <c r="Z290" s="201"/>
      <c r="AA290" s="201"/>
      <c r="AB290" s="201"/>
      <c r="AC290" s="201"/>
      <c r="AD290" s="201"/>
      <c r="AE290" s="201"/>
      <c r="AF290" s="201"/>
    </row>
    <row r="291" spans="1:32" ht="13.5" customHeight="1">
      <c r="A291" s="57" t="s">
        <v>16</v>
      </c>
      <c r="B291" s="106">
        <v>60</v>
      </c>
      <c r="C291" s="37" t="s">
        <v>112</v>
      </c>
      <c r="D291" s="194">
        <f t="shared" ref="D291:L292" si="108">D290</f>
        <v>20000</v>
      </c>
      <c r="E291" s="65">
        <f t="shared" si="108"/>
        <v>0</v>
      </c>
      <c r="F291" s="194">
        <f t="shared" si="108"/>
        <v>30000</v>
      </c>
      <c r="G291" s="65">
        <f t="shared" si="108"/>
        <v>0</v>
      </c>
      <c r="H291" s="194">
        <f t="shared" si="108"/>
        <v>50000</v>
      </c>
      <c r="I291" s="65">
        <f t="shared" si="108"/>
        <v>0</v>
      </c>
      <c r="J291" s="65">
        <f t="shared" si="108"/>
        <v>0</v>
      </c>
      <c r="K291" s="65">
        <f t="shared" ref="K291" si="109">K290</f>
        <v>0</v>
      </c>
      <c r="L291" s="65">
        <f t="shared" si="108"/>
        <v>0</v>
      </c>
      <c r="Q291" s="2"/>
    </row>
    <row r="292" spans="1:32" ht="13.5" customHeight="1">
      <c r="A292" s="57" t="s">
        <v>16</v>
      </c>
      <c r="B292" s="161">
        <v>0.8</v>
      </c>
      <c r="C292" s="44" t="s">
        <v>111</v>
      </c>
      <c r="D292" s="194">
        <f t="shared" si="108"/>
        <v>20000</v>
      </c>
      <c r="E292" s="65">
        <f t="shared" si="108"/>
        <v>0</v>
      </c>
      <c r="F292" s="194">
        <f t="shared" si="108"/>
        <v>30000</v>
      </c>
      <c r="G292" s="65">
        <f t="shared" si="108"/>
        <v>0</v>
      </c>
      <c r="H292" s="194">
        <f t="shared" si="108"/>
        <v>50000</v>
      </c>
      <c r="I292" s="65">
        <f t="shared" si="108"/>
        <v>0</v>
      </c>
      <c r="J292" s="65">
        <f t="shared" si="108"/>
        <v>0</v>
      </c>
      <c r="K292" s="65">
        <f t="shared" ref="K292" si="110">K291</f>
        <v>0</v>
      </c>
      <c r="L292" s="65">
        <f t="shared" si="108"/>
        <v>0</v>
      </c>
      <c r="Q292" s="2"/>
    </row>
    <row r="293" spans="1:32" ht="13.5" customHeight="1">
      <c r="A293" s="57" t="s">
        <v>16</v>
      </c>
      <c r="B293" s="162">
        <v>2506</v>
      </c>
      <c r="C293" s="44" t="s">
        <v>141</v>
      </c>
      <c r="D293" s="51">
        <f t="shared" ref="D293:I293" si="111">D292+D286</f>
        <v>20000</v>
      </c>
      <c r="E293" s="49">
        <f t="shared" si="111"/>
        <v>0</v>
      </c>
      <c r="F293" s="51">
        <f t="shared" si="111"/>
        <v>61812</v>
      </c>
      <c r="G293" s="49">
        <f t="shared" si="111"/>
        <v>0</v>
      </c>
      <c r="H293" s="51">
        <f t="shared" si="111"/>
        <v>81812</v>
      </c>
      <c r="I293" s="49">
        <f t="shared" si="111"/>
        <v>0</v>
      </c>
      <c r="J293" s="51">
        <f>J292+J286</f>
        <v>20212</v>
      </c>
      <c r="K293" s="49">
        <f t="shared" ref="K293" si="112">K292+K286</f>
        <v>0</v>
      </c>
      <c r="L293" s="51">
        <f t="shared" ref="L293" si="113">L292+L286</f>
        <v>20212</v>
      </c>
      <c r="Q293" s="2"/>
    </row>
    <row r="294" spans="1:32" ht="13.5" customHeight="1">
      <c r="A294" s="57"/>
      <c r="B294" s="162"/>
      <c r="C294" s="37"/>
      <c r="D294" s="45"/>
      <c r="E294" s="45"/>
      <c r="F294" s="45"/>
      <c r="G294" s="45"/>
      <c r="H294" s="45"/>
      <c r="I294" s="45"/>
      <c r="J294" s="45"/>
      <c r="K294" s="45"/>
      <c r="L294" s="45"/>
      <c r="Q294" s="2"/>
    </row>
    <row r="295" spans="1:32" ht="13.5" customHeight="1">
      <c r="A295" s="66" t="s">
        <v>138</v>
      </c>
      <c r="B295" s="67">
        <v>3454</v>
      </c>
      <c r="C295" s="68" t="s">
        <v>135</v>
      </c>
      <c r="D295" s="40"/>
      <c r="E295" s="40"/>
      <c r="F295" s="64"/>
      <c r="G295" s="40"/>
      <c r="H295" s="40"/>
      <c r="I295" s="40"/>
      <c r="J295" s="40"/>
      <c r="K295" s="40"/>
      <c r="L295" s="40"/>
      <c r="Q295" s="2"/>
    </row>
    <row r="296" spans="1:32" ht="13.5" customHeight="1">
      <c r="A296" s="66"/>
      <c r="B296" s="70">
        <v>1</v>
      </c>
      <c r="C296" s="69" t="s">
        <v>136</v>
      </c>
      <c r="D296" s="40"/>
      <c r="E296" s="40"/>
      <c r="F296" s="64"/>
      <c r="G296" s="40"/>
      <c r="H296" s="40"/>
      <c r="I296" s="40"/>
      <c r="J296" s="40"/>
      <c r="K296" s="40"/>
      <c r="L296" s="40"/>
      <c r="Q296" s="2"/>
    </row>
    <row r="297" spans="1:32" ht="13.5" customHeight="1">
      <c r="A297" s="66"/>
      <c r="B297" s="168">
        <v>1.8</v>
      </c>
      <c r="C297" s="68" t="s">
        <v>111</v>
      </c>
      <c r="D297" s="40"/>
      <c r="E297" s="40"/>
      <c r="F297" s="64"/>
      <c r="G297" s="40"/>
      <c r="H297" s="40"/>
      <c r="I297" s="40"/>
      <c r="J297" s="40"/>
      <c r="K297" s="40"/>
      <c r="L297" s="40"/>
      <c r="Q297" s="2"/>
    </row>
    <row r="298" spans="1:32" ht="42" customHeight="1">
      <c r="A298" s="66"/>
      <c r="B298" s="70">
        <v>1</v>
      </c>
      <c r="C298" s="69" t="s">
        <v>150</v>
      </c>
      <c r="D298" s="40"/>
      <c r="E298" s="40"/>
      <c r="F298" s="64"/>
      <c r="G298" s="40"/>
      <c r="H298" s="40"/>
      <c r="I298" s="40"/>
      <c r="J298" s="40"/>
      <c r="K298" s="40"/>
      <c r="L298" s="40"/>
      <c r="Q298" s="2"/>
    </row>
    <row r="299" spans="1:32" ht="13.5" customHeight="1">
      <c r="A299" s="66"/>
      <c r="B299" s="154" t="s">
        <v>137</v>
      </c>
      <c r="C299" s="69" t="s">
        <v>27</v>
      </c>
      <c r="D299" s="51">
        <v>8147</v>
      </c>
      <c r="E299" s="49">
        <v>0</v>
      </c>
      <c r="F299" s="51">
        <v>1</v>
      </c>
      <c r="G299" s="49">
        <v>0</v>
      </c>
      <c r="H299" s="51">
        <v>1</v>
      </c>
      <c r="I299" s="49">
        <v>0</v>
      </c>
      <c r="J299" s="49">
        <v>0</v>
      </c>
      <c r="K299" s="49">
        <v>0</v>
      </c>
      <c r="L299" s="49">
        <f>SUM(J299:K299)</f>
        <v>0</v>
      </c>
      <c r="M299" s="186"/>
      <c r="N299" s="186"/>
      <c r="O299" s="186"/>
      <c r="P299" s="186"/>
      <c r="Q299" s="187"/>
      <c r="W299" s="201"/>
      <c r="X299" s="201"/>
      <c r="Y299" s="201"/>
      <c r="Z299" s="201"/>
      <c r="AA299" s="201"/>
      <c r="AB299" s="201"/>
      <c r="AC299" s="201"/>
      <c r="AD299" s="201"/>
      <c r="AE299" s="201"/>
      <c r="AF299" s="201"/>
    </row>
    <row r="300" spans="1:32" ht="42" customHeight="1">
      <c r="A300" s="66" t="s">
        <v>16</v>
      </c>
      <c r="B300" s="70">
        <v>1</v>
      </c>
      <c r="C300" s="69" t="s">
        <v>150</v>
      </c>
      <c r="D300" s="51">
        <f t="shared" ref="D300:L300" si="114">SUM(D299:D299)</f>
        <v>8147</v>
      </c>
      <c r="E300" s="49">
        <f t="shared" si="114"/>
        <v>0</v>
      </c>
      <c r="F300" s="51">
        <f t="shared" si="114"/>
        <v>1</v>
      </c>
      <c r="G300" s="49">
        <f t="shared" si="114"/>
        <v>0</v>
      </c>
      <c r="H300" s="51">
        <f t="shared" si="114"/>
        <v>1</v>
      </c>
      <c r="I300" s="49">
        <f t="shared" si="114"/>
        <v>0</v>
      </c>
      <c r="J300" s="49">
        <f t="shared" si="114"/>
        <v>0</v>
      </c>
      <c r="K300" s="49">
        <f t="shared" ref="K300" si="115">SUM(K299:K299)</f>
        <v>0</v>
      </c>
      <c r="L300" s="49">
        <f t="shared" si="114"/>
        <v>0</v>
      </c>
      <c r="Q300" s="2"/>
    </row>
    <row r="301" spans="1:32" ht="13.5" customHeight="1">
      <c r="A301" s="66" t="s">
        <v>16</v>
      </c>
      <c r="B301" s="169">
        <v>1.8</v>
      </c>
      <c r="C301" s="68" t="s">
        <v>111</v>
      </c>
      <c r="D301" s="60">
        <f t="shared" ref="D301:L303" si="116">D300</f>
        <v>8147</v>
      </c>
      <c r="E301" s="43">
        <f t="shared" si="116"/>
        <v>0</v>
      </c>
      <c r="F301" s="60">
        <f t="shared" si="116"/>
        <v>1</v>
      </c>
      <c r="G301" s="43">
        <f t="shared" si="116"/>
        <v>0</v>
      </c>
      <c r="H301" s="60">
        <f t="shared" si="116"/>
        <v>1</v>
      </c>
      <c r="I301" s="43">
        <f t="shared" si="116"/>
        <v>0</v>
      </c>
      <c r="J301" s="43">
        <f t="shared" si="116"/>
        <v>0</v>
      </c>
      <c r="K301" s="43">
        <f t="shared" ref="K301" si="117">K300</f>
        <v>0</v>
      </c>
      <c r="L301" s="43">
        <f t="shared" si="116"/>
        <v>0</v>
      </c>
      <c r="Q301" s="2"/>
    </row>
    <row r="302" spans="1:32" ht="13.5" customHeight="1">
      <c r="A302" s="66" t="s">
        <v>16</v>
      </c>
      <c r="B302" s="70">
        <v>1</v>
      </c>
      <c r="C302" s="69" t="s">
        <v>136</v>
      </c>
      <c r="D302" s="51">
        <f t="shared" si="116"/>
        <v>8147</v>
      </c>
      <c r="E302" s="49">
        <f t="shared" si="116"/>
        <v>0</v>
      </c>
      <c r="F302" s="51">
        <f t="shared" si="116"/>
        <v>1</v>
      </c>
      <c r="G302" s="49">
        <f t="shared" si="116"/>
        <v>0</v>
      </c>
      <c r="H302" s="51">
        <f t="shared" si="116"/>
        <v>1</v>
      </c>
      <c r="I302" s="49">
        <f t="shared" si="116"/>
        <v>0</v>
      </c>
      <c r="J302" s="49">
        <f t="shared" si="116"/>
        <v>0</v>
      </c>
      <c r="K302" s="49">
        <f t="shared" ref="K302" si="118">K301</f>
        <v>0</v>
      </c>
      <c r="L302" s="49">
        <f t="shared" si="116"/>
        <v>0</v>
      </c>
      <c r="Q302" s="2"/>
    </row>
    <row r="303" spans="1:32" ht="13.5" customHeight="1">
      <c r="A303" s="66" t="s">
        <v>16</v>
      </c>
      <c r="B303" s="67">
        <v>3454</v>
      </c>
      <c r="C303" s="68" t="s">
        <v>135</v>
      </c>
      <c r="D303" s="60">
        <f t="shared" si="116"/>
        <v>8147</v>
      </c>
      <c r="E303" s="43">
        <f t="shared" si="116"/>
        <v>0</v>
      </c>
      <c r="F303" s="60">
        <f t="shared" si="116"/>
        <v>1</v>
      </c>
      <c r="G303" s="43">
        <f t="shared" si="116"/>
        <v>0</v>
      </c>
      <c r="H303" s="60">
        <f t="shared" si="116"/>
        <v>1</v>
      </c>
      <c r="I303" s="43">
        <f t="shared" si="116"/>
        <v>0</v>
      </c>
      <c r="J303" s="43">
        <f t="shared" si="116"/>
        <v>0</v>
      </c>
      <c r="K303" s="43">
        <f t="shared" ref="K303" si="119">K302</f>
        <v>0</v>
      </c>
      <c r="L303" s="43">
        <f t="shared" si="116"/>
        <v>0</v>
      </c>
      <c r="Q303" s="2"/>
    </row>
    <row r="304" spans="1:32" ht="13.5" customHeight="1">
      <c r="A304" s="71" t="s">
        <v>16</v>
      </c>
      <c r="B304" s="170"/>
      <c r="C304" s="72" t="s">
        <v>17</v>
      </c>
      <c r="D304" s="52">
        <f t="shared" ref="D304:L304" si="120">D275+D202+D86+D293+D76+D303+D222+D214+D231</f>
        <v>1345977</v>
      </c>
      <c r="E304" s="52">
        <f t="shared" si="120"/>
        <v>2332924</v>
      </c>
      <c r="F304" s="52">
        <f t="shared" si="120"/>
        <v>1767820</v>
      </c>
      <c r="G304" s="52">
        <f t="shared" si="120"/>
        <v>1035876</v>
      </c>
      <c r="H304" s="52">
        <f t="shared" si="120"/>
        <v>1787820</v>
      </c>
      <c r="I304" s="52">
        <f t="shared" si="120"/>
        <v>1035876</v>
      </c>
      <c r="J304" s="52">
        <f t="shared" si="120"/>
        <v>443812</v>
      </c>
      <c r="K304" s="52">
        <f t="shared" si="120"/>
        <v>1118407</v>
      </c>
      <c r="L304" s="52">
        <f t="shared" si="120"/>
        <v>1562219</v>
      </c>
      <c r="Q304" s="2"/>
    </row>
    <row r="305" spans="1:22">
      <c r="A305" s="3"/>
      <c r="B305" s="106"/>
      <c r="C305" s="44"/>
      <c r="D305" s="45"/>
      <c r="E305" s="45"/>
      <c r="F305" s="45"/>
      <c r="G305" s="45"/>
      <c r="H305" s="45"/>
      <c r="I305" s="45"/>
      <c r="J305" s="45"/>
      <c r="K305" s="45"/>
      <c r="L305" s="45"/>
      <c r="Q305" s="2"/>
    </row>
    <row r="306" spans="1:22">
      <c r="A306" s="73"/>
      <c r="B306" s="76"/>
      <c r="C306" s="74" t="s">
        <v>115</v>
      </c>
      <c r="D306" s="45"/>
      <c r="E306" s="45"/>
      <c r="F306" s="45"/>
      <c r="G306" s="45"/>
      <c r="H306" s="45"/>
      <c r="I306" s="45"/>
      <c r="J306" s="45"/>
      <c r="K306" s="45"/>
      <c r="L306" s="45"/>
      <c r="Q306" s="2"/>
    </row>
    <row r="307" spans="1:22">
      <c r="A307" s="3" t="s">
        <v>18</v>
      </c>
      <c r="B307" s="107">
        <v>4059</v>
      </c>
      <c r="C307" s="74" t="s">
        <v>8</v>
      </c>
      <c r="D307" s="45"/>
      <c r="E307" s="45"/>
      <c r="F307" s="45"/>
      <c r="G307" s="45"/>
      <c r="H307" s="45"/>
      <c r="I307" s="45"/>
      <c r="J307" s="45"/>
      <c r="K307" s="45"/>
      <c r="L307" s="45"/>
      <c r="Q307" s="2"/>
    </row>
    <row r="308" spans="1:22">
      <c r="A308" s="73"/>
      <c r="B308" s="76">
        <v>80</v>
      </c>
      <c r="C308" s="75" t="s">
        <v>106</v>
      </c>
      <c r="D308" s="45"/>
      <c r="E308" s="45"/>
      <c r="F308" s="45"/>
      <c r="G308" s="45"/>
      <c r="H308" s="45"/>
      <c r="I308" s="45"/>
      <c r="J308" s="45"/>
      <c r="K308" s="45"/>
      <c r="L308" s="45"/>
      <c r="Q308" s="2"/>
    </row>
    <row r="309" spans="1:22">
      <c r="A309" s="73"/>
      <c r="B309" s="161">
        <v>80.051000000000002</v>
      </c>
      <c r="C309" s="74" t="s">
        <v>116</v>
      </c>
      <c r="D309" s="45"/>
      <c r="E309" s="45"/>
      <c r="F309" s="45"/>
      <c r="G309" s="45"/>
      <c r="H309" s="45"/>
      <c r="I309" s="45"/>
      <c r="J309" s="45"/>
      <c r="K309" s="45"/>
      <c r="L309" s="45"/>
      <c r="Q309" s="2"/>
    </row>
    <row r="310" spans="1:22" ht="29.1" customHeight="1">
      <c r="A310" s="73"/>
      <c r="B310" s="106">
        <v>19</v>
      </c>
      <c r="C310" s="37" t="s">
        <v>246</v>
      </c>
      <c r="D310" s="41"/>
      <c r="E310" s="41"/>
      <c r="F310" s="40"/>
      <c r="G310" s="41"/>
      <c r="H310" s="41"/>
      <c r="I310" s="41"/>
      <c r="J310" s="40"/>
      <c r="K310" s="41"/>
      <c r="L310" s="40"/>
      <c r="V310" s="131"/>
    </row>
    <row r="311" spans="1:22" ht="29.1" customHeight="1">
      <c r="A311" s="73"/>
      <c r="B311" s="76">
        <v>76</v>
      </c>
      <c r="C311" s="75" t="s">
        <v>244</v>
      </c>
      <c r="D311" s="41"/>
      <c r="E311" s="41"/>
      <c r="F311" s="40"/>
      <c r="G311" s="41"/>
      <c r="H311" s="40"/>
      <c r="I311" s="41"/>
      <c r="J311" s="40"/>
      <c r="K311" s="41"/>
      <c r="L311" s="40"/>
      <c r="Q311" s="2"/>
    </row>
    <row r="312" spans="1:22">
      <c r="A312" s="73"/>
      <c r="B312" s="76" t="s">
        <v>249</v>
      </c>
      <c r="C312" s="75" t="s">
        <v>197</v>
      </c>
      <c r="D312" s="41">
        <v>0</v>
      </c>
      <c r="E312" s="41">
        <v>0</v>
      </c>
      <c r="F312" s="40">
        <v>8283</v>
      </c>
      <c r="G312" s="41">
        <v>0</v>
      </c>
      <c r="H312" s="40">
        <v>8283</v>
      </c>
      <c r="I312" s="41">
        <v>0</v>
      </c>
      <c r="J312" s="40">
        <v>5241</v>
      </c>
      <c r="K312" s="41">
        <v>0</v>
      </c>
      <c r="L312" s="51">
        <f>SUM(J312:K312)</f>
        <v>5241</v>
      </c>
      <c r="M312" s="185"/>
      <c r="N312" s="189"/>
      <c r="O312" s="189"/>
      <c r="P312" s="186"/>
      <c r="Q312" s="187"/>
    </row>
    <row r="313" spans="1:22" ht="25.5">
      <c r="A313" s="73" t="s">
        <v>16</v>
      </c>
      <c r="B313" s="106">
        <v>19</v>
      </c>
      <c r="C313" s="37" t="s">
        <v>246</v>
      </c>
      <c r="D313" s="43">
        <f>D312</f>
        <v>0</v>
      </c>
      <c r="E313" s="43">
        <f t="shared" ref="E313:L313" si="121">E312</f>
        <v>0</v>
      </c>
      <c r="F313" s="60">
        <f t="shared" si="121"/>
        <v>8283</v>
      </c>
      <c r="G313" s="43">
        <f t="shared" si="121"/>
        <v>0</v>
      </c>
      <c r="H313" s="60">
        <f t="shared" si="121"/>
        <v>8283</v>
      </c>
      <c r="I313" s="43">
        <f t="shared" si="121"/>
        <v>0</v>
      </c>
      <c r="J313" s="60">
        <f t="shared" si="121"/>
        <v>5241</v>
      </c>
      <c r="K313" s="43">
        <f t="shared" ref="K313" si="122">K312</f>
        <v>0</v>
      </c>
      <c r="L313" s="60">
        <f t="shared" si="121"/>
        <v>5241</v>
      </c>
      <c r="M313" s="55"/>
      <c r="N313" s="140"/>
      <c r="Q313" s="2"/>
    </row>
    <row r="314" spans="1:22">
      <c r="A314" s="73"/>
      <c r="B314" s="161"/>
      <c r="C314" s="74"/>
      <c r="D314" s="45"/>
      <c r="E314" s="45"/>
      <c r="F314" s="45"/>
      <c r="G314" s="45"/>
      <c r="H314" s="45"/>
      <c r="I314" s="45"/>
      <c r="J314" s="45"/>
      <c r="K314" s="45"/>
      <c r="L314" s="45"/>
      <c r="Q314" s="2"/>
    </row>
    <row r="315" spans="1:22" ht="29.1" customHeight="1">
      <c r="A315" s="73"/>
      <c r="B315" s="76">
        <v>75</v>
      </c>
      <c r="C315" s="75" t="s">
        <v>169</v>
      </c>
      <c r="D315" s="40"/>
      <c r="E315" s="41"/>
      <c r="F315" s="41"/>
      <c r="G315" s="41"/>
      <c r="H315" s="40"/>
      <c r="I315" s="41"/>
      <c r="J315" s="40"/>
      <c r="K315" s="41"/>
      <c r="L315" s="40"/>
      <c r="Q315" s="2"/>
    </row>
    <row r="316" spans="1:22">
      <c r="A316" s="73"/>
      <c r="B316" s="76">
        <v>66</v>
      </c>
      <c r="C316" s="75" t="s">
        <v>170</v>
      </c>
      <c r="D316" s="40"/>
      <c r="E316" s="41"/>
      <c r="F316" s="41"/>
      <c r="G316" s="41"/>
      <c r="H316" s="40"/>
      <c r="I316" s="41"/>
      <c r="J316" s="40"/>
      <c r="K316" s="41"/>
      <c r="L316" s="40"/>
      <c r="Q316" s="2"/>
    </row>
    <row r="317" spans="1:22">
      <c r="A317" s="73"/>
      <c r="B317" s="76" t="s">
        <v>198</v>
      </c>
      <c r="C317" s="75" t="s">
        <v>129</v>
      </c>
      <c r="D317" s="51">
        <v>795528</v>
      </c>
      <c r="E317" s="49">
        <v>0</v>
      </c>
      <c r="F317" s="51">
        <v>809000</v>
      </c>
      <c r="G317" s="49">
        <v>0</v>
      </c>
      <c r="H317" s="51">
        <v>809000</v>
      </c>
      <c r="I317" s="49">
        <v>0</v>
      </c>
      <c r="J317" s="51">
        <v>476697</v>
      </c>
      <c r="K317" s="49">
        <v>0</v>
      </c>
      <c r="L317" s="51">
        <f>SUM(J317:K317)</f>
        <v>476697</v>
      </c>
      <c r="M317" s="186"/>
      <c r="N317" s="186"/>
      <c r="O317" s="186"/>
      <c r="P317" s="186"/>
      <c r="Q317" s="186"/>
    </row>
    <row r="318" spans="1:22" ht="29.1" customHeight="1">
      <c r="A318" s="73" t="s">
        <v>16</v>
      </c>
      <c r="B318" s="76">
        <v>75</v>
      </c>
      <c r="C318" s="75" t="s">
        <v>169</v>
      </c>
      <c r="D318" s="60">
        <f t="shared" ref="D318:L318" si="123">D317</f>
        <v>795528</v>
      </c>
      <c r="E318" s="43">
        <f t="shared" si="123"/>
        <v>0</v>
      </c>
      <c r="F318" s="60">
        <f t="shared" si="123"/>
        <v>809000</v>
      </c>
      <c r="G318" s="43">
        <f t="shared" si="123"/>
        <v>0</v>
      </c>
      <c r="H318" s="60">
        <f t="shared" si="123"/>
        <v>809000</v>
      </c>
      <c r="I318" s="43">
        <f t="shared" si="123"/>
        <v>0</v>
      </c>
      <c r="J318" s="60">
        <f t="shared" si="123"/>
        <v>476697</v>
      </c>
      <c r="K318" s="43">
        <f t="shared" ref="K318" si="124">K317</f>
        <v>0</v>
      </c>
      <c r="L318" s="60">
        <f t="shared" si="123"/>
        <v>476697</v>
      </c>
      <c r="Q318" s="2"/>
    </row>
    <row r="319" spans="1:22">
      <c r="A319" s="73"/>
      <c r="B319" s="76"/>
      <c r="C319" s="75"/>
      <c r="D319" s="54"/>
      <c r="E319" s="54"/>
      <c r="F319" s="54"/>
      <c r="G319" s="54"/>
      <c r="H319" s="54"/>
      <c r="I319" s="54"/>
      <c r="J319" s="54"/>
      <c r="K319" s="54"/>
      <c r="L319" s="54"/>
      <c r="Q319" s="2"/>
    </row>
    <row r="320" spans="1:22" ht="29.1" customHeight="1">
      <c r="A320" s="73"/>
      <c r="B320" s="76">
        <v>67</v>
      </c>
      <c r="C320" s="75" t="s">
        <v>189</v>
      </c>
      <c r="D320" s="40"/>
      <c r="E320" s="40"/>
      <c r="F320" s="40"/>
      <c r="G320" s="40"/>
      <c r="H320" s="40"/>
      <c r="I320" s="40"/>
      <c r="J320" s="40"/>
      <c r="K320" s="40"/>
      <c r="L320" s="40"/>
      <c r="Q320" s="2"/>
    </row>
    <row r="321" spans="1:22">
      <c r="A321" s="73"/>
      <c r="B321" s="76" t="s">
        <v>199</v>
      </c>
      <c r="C321" s="75" t="s">
        <v>129</v>
      </c>
      <c r="D321" s="51">
        <v>522133</v>
      </c>
      <c r="E321" s="49">
        <v>0</v>
      </c>
      <c r="F321" s="51">
        <v>624275</v>
      </c>
      <c r="G321" s="49">
        <v>0</v>
      </c>
      <c r="H321" s="51">
        <v>624275</v>
      </c>
      <c r="I321" s="49">
        <v>0</v>
      </c>
      <c r="J321" s="51">
        <v>386413</v>
      </c>
      <c r="K321" s="49">
        <v>0</v>
      </c>
      <c r="L321" s="51">
        <f>SUM(J321:K321)</f>
        <v>386413</v>
      </c>
      <c r="M321" s="186"/>
      <c r="N321" s="186"/>
      <c r="O321" s="186"/>
      <c r="P321" s="186"/>
      <c r="Q321" s="186"/>
    </row>
    <row r="322" spans="1:22" ht="29.1" customHeight="1">
      <c r="A322" s="73" t="s">
        <v>16</v>
      </c>
      <c r="B322" s="76">
        <v>67</v>
      </c>
      <c r="C322" s="75" t="s">
        <v>189</v>
      </c>
      <c r="D322" s="51">
        <f t="shared" ref="D322:L322" si="125">D321</f>
        <v>522133</v>
      </c>
      <c r="E322" s="49">
        <f t="shared" si="125"/>
        <v>0</v>
      </c>
      <c r="F322" s="51">
        <f t="shared" si="125"/>
        <v>624275</v>
      </c>
      <c r="G322" s="49">
        <f t="shared" si="125"/>
        <v>0</v>
      </c>
      <c r="H322" s="51">
        <f t="shared" si="125"/>
        <v>624275</v>
      </c>
      <c r="I322" s="49">
        <f t="shared" si="125"/>
        <v>0</v>
      </c>
      <c r="J322" s="51">
        <f t="shared" si="125"/>
        <v>386413</v>
      </c>
      <c r="K322" s="49">
        <f t="shared" ref="K322" si="126">K321</f>
        <v>0</v>
      </c>
      <c r="L322" s="51">
        <f t="shared" si="125"/>
        <v>386413</v>
      </c>
      <c r="Q322" s="2"/>
    </row>
    <row r="323" spans="1:22" ht="29.1" customHeight="1">
      <c r="A323" s="73" t="s">
        <v>16</v>
      </c>
      <c r="B323" s="76">
        <v>75</v>
      </c>
      <c r="C323" s="75" t="s">
        <v>169</v>
      </c>
      <c r="D323" s="60">
        <f t="shared" ref="D323:L323" si="127">D321+D317</f>
        <v>1317661</v>
      </c>
      <c r="E323" s="43">
        <f t="shared" si="127"/>
        <v>0</v>
      </c>
      <c r="F323" s="60">
        <f t="shared" si="127"/>
        <v>1433275</v>
      </c>
      <c r="G323" s="43">
        <f t="shared" si="127"/>
        <v>0</v>
      </c>
      <c r="H323" s="60">
        <f t="shared" si="127"/>
        <v>1433275</v>
      </c>
      <c r="I323" s="43">
        <f t="shared" si="127"/>
        <v>0</v>
      </c>
      <c r="J323" s="60">
        <f t="shared" si="127"/>
        <v>863110</v>
      </c>
      <c r="K323" s="43">
        <f t="shared" ref="K323" si="128">K321+K317</f>
        <v>0</v>
      </c>
      <c r="L323" s="60">
        <f t="shared" si="127"/>
        <v>863110</v>
      </c>
      <c r="Q323" s="2"/>
    </row>
    <row r="324" spans="1:22">
      <c r="A324" s="73"/>
      <c r="B324" s="76"/>
      <c r="C324" s="75"/>
      <c r="D324" s="53"/>
      <c r="E324" s="53"/>
      <c r="F324" s="54"/>
      <c r="G324" s="53"/>
      <c r="H324" s="54"/>
      <c r="I324" s="53"/>
      <c r="J324" s="54"/>
      <c r="K324" s="53"/>
      <c r="L324" s="54"/>
      <c r="Q324" s="2"/>
    </row>
    <row r="325" spans="1:22" ht="27" customHeight="1">
      <c r="A325" s="73"/>
      <c r="B325" s="76">
        <v>76</v>
      </c>
      <c r="C325" s="75" t="s">
        <v>196</v>
      </c>
      <c r="D325" s="41"/>
      <c r="E325" s="41"/>
      <c r="F325" s="40"/>
      <c r="G325" s="41"/>
      <c r="H325" s="40"/>
      <c r="I325" s="41"/>
      <c r="J325" s="40"/>
      <c r="K325" s="41"/>
      <c r="L325" s="40"/>
      <c r="Q325" s="2"/>
    </row>
    <row r="326" spans="1:22">
      <c r="A326" s="73"/>
      <c r="B326" s="76" t="s">
        <v>204</v>
      </c>
      <c r="C326" s="75" t="s">
        <v>197</v>
      </c>
      <c r="D326" s="40">
        <v>10939</v>
      </c>
      <c r="E326" s="41">
        <v>0</v>
      </c>
      <c r="F326" s="41">
        <v>0</v>
      </c>
      <c r="G326" s="41">
        <v>0</v>
      </c>
      <c r="H326" s="41">
        <v>0</v>
      </c>
      <c r="I326" s="41">
        <v>0</v>
      </c>
      <c r="J326" s="41">
        <v>0</v>
      </c>
      <c r="K326" s="41">
        <v>0</v>
      </c>
      <c r="L326" s="49">
        <f>SUM(J326:K326)</f>
        <v>0</v>
      </c>
      <c r="M326" s="185"/>
      <c r="N326" s="186"/>
      <c r="O326" s="186"/>
      <c r="P326" s="186"/>
      <c r="Q326" s="187"/>
    </row>
    <row r="327" spans="1:22" ht="27" customHeight="1">
      <c r="A327" s="139" t="s">
        <v>16</v>
      </c>
      <c r="B327" s="155">
        <v>76</v>
      </c>
      <c r="C327" s="148" t="s">
        <v>196</v>
      </c>
      <c r="D327" s="60">
        <f t="shared" ref="D327:I327" si="129">D326</f>
        <v>10939</v>
      </c>
      <c r="E327" s="43">
        <f t="shared" si="129"/>
        <v>0</v>
      </c>
      <c r="F327" s="43">
        <f t="shared" si="129"/>
        <v>0</v>
      </c>
      <c r="G327" s="43">
        <f t="shared" si="129"/>
        <v>0</v>
      </c>
      <c r="H327" s="43">
        <f t="shared" si="129"/>
        <v>0</v>
      </c>
      <c r="I327" s="43">
        <f t="shared" si="129"/>
        <v>0</v>
      </c>
      <c r="J327" s="43">
        <f>J326</f>
        <v>0</v>
      </c>
      <c r="K327" s="43">
        <f t="shared" ref="K327" si="130">K326</f>
        <v>0</v>
      </c>
      <c r="L327" s="43">
        <f>L326</f>
        <v>0</v>
      </c>
    </row>
    <row r="328" spans="1:22" ht="3" customHeight="1">
      <c r="A328" s="73"/>
      <c r="B328" s="76"/>
      <c r="C328" s="75"/>
      <c r="D328" s="41"/>
      <c r="E328" s="41"/>
      <c r="F328" s="41"/>
      <c r="G328" s="41"/>
      <c r="H328" s="40"/>
      <c r="I328" s="41"/>
      <c r="J328" s="40"/>
      <c r="K328" s="41"/>
      <c r="L328" s="40"/>
      <c r="M328" s="55"/>
      <c r="Q328" s="2"/>
    </row>
    <row r="329" spans="1:22" ht="25.5">
      <c r="A329" s="73"/>
      <c r="B329" s="76">
        <v>77</v>
      </c>
      <c r="C329" s="75" t="s">
        <v>208</v>
      </c>
      <c r="D329" s="41"/>
      <c r="E329" s="41"/>
      <c r="F329" s="41"/>
      <c r="G329" s="41"/>
      <c r="H329" s="40"/>
      <c r="I329" s="41"/>
      <c r="J329" s="40"/>
      <c r="K329" s="41"/>
      <c r="L329" s="40"/>
      <c r="M329" s="55"/>
      <c r="Q329" s="2"/>
    </row>
    <row r="330" spans="1:22">
      <c r="A330" s="73"/>
      <c r="B330" s="76" t="s">
        <v>209</v>
      </c>
      <c r="C330" s="55" t="s">
        <v>129</v>
      </c>
      <c r="D330" s="49">
        <v>0</v>
      </c>
      <c r="E330" s="49">
        <v>0</v>
      </c>
      <c r="F330" s="51">
        <v>1093</v>
      </c>
      <c r="G330" s="49">
        <v>0</v>
      </c>
      <c r="H330" s="51">
        <v>1093</v>
      </c>
      <c r="I330" s="49">
        <v>0</v>
      </c>
      <c r="J330" s="49">
        <v>0</v>
      </c>
      <c r="K330" s="49">
        <v>0</v>
      </c>
      <c r="L330" s="49">
        <f>SUM(J330:K330)</f>
        <v>0</v>
      </c>
      <c r="V330" s="131"/>
    </row>
    <row r="331" spans="1:22">
      <c r="A331" s="3" t="s">
        <v>16</v>
      </c>
      <c r="B331" s="161">
        <v>80.051000000000002</v>
      </c>
      <c r="C331" s="74" t="s">
        <v>116</v>
      </c>
      <c r="D331" s="51">
        <f t="shared" ref="D331:L331" si="131">D323+D327+D330+D313</f>
        <v>1328600</v>
      </c>
      <c r="E331" s="49">
        <f t="shared" si="131"/>
        <v>0</v>
      </c>
      <c r="F331" s="51">
        <f t="shared" si="131"/>
        <v>1442651</v>
      </c>
      <c r="G331" s="49">
        <f t="shared" si="131"/>
        <v>0</v>
      </c>
      <c r="H331" s="51">
        <f t="shared" si="131"/>
        <v>1442651</v>
      </c>
      <c r="I331" s="49">
        <f t="shared" si="131"/>
        <v>0</v>
      </c>
      <c r="J331" s="51">
        <f t="shared" si="131"/>
        <v>868351</v>
      </c>
      <c r="K331" s="49">
        <f t="shared" ref="K331" si="132">K323+K327+K330+K313</f>
        <v>0</v>
      </c>
      <c r="L331" s="51">
        <f t="shared" si="131"/>
        <v>868351</v>
      </c>
      <c r="Q331" s="2"/>
    </row>
    <row r="332" spans="1:22">
      <c r="A332" s="3" t="s">
        <v>16</v>
      </c>
      <c r="B332" s="76">
        <v>80</v>
      </c>
      <c r="C332" s="75" t="s">
        <v>106</v>
      </c>
      <c r="D332" s="40">
        <f t="shared" ref="D332:L333" si="133">D331</f>
        <v>1328600</v>
      </c>
      <c r="E332" s="41">
        <f t="shared" si="133"/>
        <v>0</v>
      </c>
      <c r="F332" s="40">
        <f t="shared" si="133"/>
        <v>1442651</v>
      </c>
      <c r="G332" s="41">
        <f t="shared" si="133"/>
        <v>0</v>
      </c>
      <c r="H332" s="40">
        <f t="shared" si="133"/>
        <v>1442651</v>
      </c>
      <c r="I332" s="41">
        <f t="shared" si="133"/>
        <v>0</v>
      </c>
      <c r="J332" s="40">
        <f t="shared" si="133"/>
        <v>868351</v>
      </c>
      <c r="K332" s="41">
        <f t="shared" ref="K332" si="134">K331</f>
        <v>0</v>
      </c>
      <c r="L332" s="40">
        <f t="shared" si="133"/>
        <v>868351</v>
      </c>
      <c r="Q332" s="2"/>
    </row>
    <row r="333" spans="1:22">
      <c r="A333" s="3" t="s">
        <v>16</v>
      </c>
      <c r="B333" s="162">
        <v>4059</v>
      </c>
      <c r="C333" s="74" t="s">
        <v>8</v>
      </c>
      <c r="D333" s="60">
        <f t="shared" si="133"/>
        <v>1328600</v>
      </c>
      <c r="E333" s="43">
        <f t="shared" si="133"/>
        <v>0</v>
      </c>
      <c r="F333" s="60">
        <f t="shared" si="133"/>
        <v>1442651</v>
      </c>
      <c r="G333" s="43">
        <f t="shared" si="133"/>
        <v>0</v>
      </c>
      <c r="H333" s="60">
        <f t="shared" si="133"/>
        <v>1442651</v>
      </c>
      <c r="I333" s="43">
        <f t="shared" si="133"/>
        <v>0</v>
      </c>
      <c r="J333" s="60">
        <f t="shared" si="133"/>
        <v>868351</v>
      </c>
      <c r="K333" s="43">
        <f t="shared" ref="K333" si="135">K332</f>
        <v>0</v>
      </c>
      <c r="L333" s="60">
        <f t="shared" si="133"/>
        <v>868351</v>
      </c>
      <c r="Q333" s="2"/>
    </row>
    <row r="334" spans="1:22" ht="9" customHeight="1">
      <c r="A334" s="3"/>
      <c r="B334" s="162"/>
      <c r="C334" s="74"/>
      <c r="D334" s="40"/>
      <c r="E334" s="41"/>
      <c r="F334" s="41"/>
      <c r="G334" s="41"/>
      <c r="H334" s="40"/>
      <c r="I334" s="41"/>
      <c r="J334" s="40"/>
      <c r="K334" s="41"/>
      <c r="L334" s="40"/>
      <c r="Q334" s="2"/>
    </row>
    <row r="335" spans="1:22" ht="25.5">
      <c r="A335" s="93" t="s">
        <v>18</v>
      </c>
      <c r="B335" s="94">
        <v>4215</v>
      </c>
      <c r="C335" s="95" t="s">
        <v>178</v>
      </c>
      <c r="D335" s="40"/>
      <c r="E335" s="41"/>
      <c r="F335" s="41"/>
      <c r="G335" s="41"/>
      <c r="H335" s="40"/>
      <c r="I335" s="41"/>
      <c r="J335" s="40"/>
      <c r="K335" s="41"/>
      <c r="L335" s="40"/>
      <c r="Q335" s="2"/>
    </row>
    <row r="336" spans="1:22">
      <c r="A336" s="93"/>
      <c r="B336" s="96">
        <v>1</v>
      </c>
      <c r="C336" s="97" t="s">
        <v>179</v>
      </c>
      <c r="D336" s="40"/>
      <c r="E336" s="41"/>
      <c r="F336" s="41"/>
      <c r="G336" s="41"/>
      <c r="H336" s="40"/>
      <c r="I336" s="41"/>
      <c r="J336" s="40"/>
      <c r="K336" s="41"/>
      <c r="L336" s="40"/>
      <c r="Q336" s="2"/>
    </row>
    <row r="337" spans="1:17">
      <c r="A337" s="93"/>
      <c r="B337" s="92">
        <v>1.101</v>
      </c>
      <c r="C337" s="95" t="s">
        <v>180</v>
      </c>
      <c r="D337" s="40"/>
      <c r="E337" s="41"/>
      <c r="F337" s="41"/>
      <c r="G337" s="41"/>
      <c r="H337" s="40"/>
      <c r="I337" s="41"/>
      <c r="J337" s="40"/>
      <c r="K337" s="41"/>
      <c r="L337" s="40"/>
      <c r="Q337" s="2"/>
    </row>
    <row r="338" spans="1:17" ht="25.5">
      <c r="A338" s="3"/>
      <c r="B338" s="76">
        <v>75</v>
      </c>
      <c r="C338" s="75" t="s">
        <v>169</v>
      </c>
      <c r="D338" s="40"/>
      <c r="E338" s="41"/>
      <c r="F338" s="41"/>
      <c r="G338" s="41"/>
      <c r="H338" s="40"/>
      <c r="I338" s="41"/>
      <c r="J338" s="40"/>
      <c r="K338" s="41"/>
      <c r="L338" s="40"/>
      <c r="Q338" s="2"/>
    </row>
    <row r="339" spans="1:17">
      <c r="A339" s="3"/>
      <c r="B339" s="106">
        <v>68</v>
      </c>
      <c r="C339" s="75" t="s">
        <v>188</v>
      </c>
      <c r="D339" s="40"/>
      <c r="E339" s="41"/>
      <c r="F339" s="41"/>
      <c r="G339" s="41"/>
      <c r="H339" s="40"/>
      <c r="I339" s="41"/>
      <c r="J339" s="40"/>
      <c r="K339" s="41"/>
      <c r="L339" s="40"/>
      <c r="Q339" s="2"/>
    </row>
    <row r="340" spans="1:17">
      <c r="A340" s="3"/>
      <c r="B340" s="76" t="s">
        <v>202</v>
      </c>
      <c r="C340" s="75" t="s">
        <v>129</v>
      </c>
      <c r="D340" s="51">
        <v>103198</v>
      </c>
      <c r="E340" s="49">
        <v>0</v>
      </c>
      <c r="F340" s="51">
        <v>49164</v>
      </c>
      <c r="G340" s="49">
        <v>0</v>
      </c>
      <c r="H340" s="51">
        <v>49164</v>
      </c>
      <c r="I340" s="49">
        <v>0</v>
      </c>
      <c r="J340" s="51">
        <v>34755</v>
      </c>
      <c r="K340" s="49">
        <v>0</v>
      </c>
      <c r="L340" s="51">
        <f>SUM(J340:K340)</f>
        <v>34755</v>
      </c>
      <c r="M340" s="186"/>
      <c r="N340" s="186"/>
      <c r="O340" s="186"/>
      <c r="P340" s="186"/>
      <c r="Q340" s="186"/>
    </row>
    <row r="341" spans="1:17">
      <c r="A341" s="3" t="s">
        <v>16</v>
      </c>
      <c r="B341" s="92">
        <v>1.101</v>
      </c>
      <c r="C341" s="95" t="s">
        <v>180</v>
      </c>
      <c r="D341" s="51">
        <f t="shared" ref="D341:L342" si="136">D340</f>
        <v>103198</v>
      </c>
      <c r="E341" s="49">
        <f t="shared" si="136"/>
        <v>0</v>
      </c>
      <c r="F341" s="51">
        <f t="shared" si="136"/>
        <v>49164</v>
      </c>
      <c r="G341" s="49">
        <f t="shared" si="136"/>
        <v>0</v>
      </c>
      <c r="H341" s="51">
        <f t="shared" si="136"/>
        <v>49164</v>
      </c>
      <c r="I341" s="49">
        <f t="shared" si="136"/>
        <v>0</v>
      </c>
      <c r="J341" s="51">
        <f t="shared" si="136"/>
        <v>34755</v>
      </c>
      <c r="K341" s="49">
        <f t="shared" ref="K341" si="137">K340</f>
        <v>0</v>
      </c>
      <c r="L341" s="51">
        <f t="shared" si="136"/>
        <v>34755</v>
      </c>
      <c r="Q341" s="2"/>
    </row>
    <row r="342" spans="1:17">
      <c r="A342" s="3" t="s">
        <v>16</v>
      </c>
      <c r="B342" s="96">
        <v>1</v>
      </c>
      <c r="C342" s="97" t="s">
        <v>179</v>
      </c>
      <c r="D342" s="60">
        <f t="shared" si="136"/>
        <v>103198</v>
      </c>
      <c r="E342" s="43">
        <f t="shared" si="136"/>
        <v>0</v>
      </c>
      <c r="F342" s="60">
        <f t="shared" si="136"/>
        <v>49164</v>
      </c>
      <c r="G342" s="43">
        <f t="shared" si="136"/>
        <v>0</v>
      </c>
      <c r="H342" s="60">
        <f t="shared" si="136"/>
        <v>49164</v>
      </c>
      <c r="I342" s="43">
        <f t="shared" si="136"/>
        <v>0</v>
      </c>
      <c r="J342" s="60">
        <f t="shared" si="136"/>
        <v>34755</v>
      </c>
      <c r="K342" s="43">
        <f t="shared" ref="K342" si="138">K341</f>
        <v>0</v>
      </c>
      <c r="L342" s="60">
        <f t="shared" si="136"/>
        <v>34755</v>
      </c>
      <c r="Q342" s="2"/>
    </row>
    <row r="343" spans="1:17" ht="9" customHeight="1">
      <c r="A343" s="3"/>
      <c r="B343" s="96"/>
      <c r="C343" s="97"/>
      <c r="D343" s="53"/>
      <c r="E343" s="53"/>
      <c r="F343" s="54"/>
      <c r="G343" s="53"/>
      <c r="H343" s="54"/>
      <c r="I343" s="53"/>
      <c r="J343" s="54"/>
      <c r="K343" s="53"/>
      <c r="L343" s="54"/>
      <c r="Q343" s="2"/>
    </row>
    <row r="344" spans="1:17">
      <c r="A344" s="3"/>
      <c r="B344" s="96">
        <v>2</v>
      </c>
      <c r="C344" s="97" t="s">
        <v>205</v>
      </c>
      <c r="D344" s="41"/>
      <c r="E344" s="41"/>
      <c r="F344" s="40"/>
      <c r="G344" s="41"/>
      <c r="H344" s="40"/>
      <c r="I344" s="41"/>
      <c r="J344" s="40"/>
      <c r="K344" s="41"/>
      <c r="L344" s="40"/>
      <c r="Q344" s="2"/>
    </row>
    <row r="345" spans="1:17">
      <c r="A345" s="3"/>
      <c r="B345" s="92">
        <v>2.1059999999999999</v>
      </c>
      <c r="C345" s="95" t="s">
        <v>206</v>
      </c>
      <c r="D345" s="41"/>
      <c r="E345" s="41"/>
      <c r="F345" s="40"/>
      <c r="G345" s="41"/>
      <c r="H345" s="40"/>
      <c r="I345" s="41"/>
      <c r="J345" s="40"/>
      <c r="K345" s="41"/>
      <c r="L345" s="40"/>
      <c r="Q345" s="2"/>
    </row>
    <row r="346" spans="1:17" ht="25.5">
      <c r="A346" s="3"/>
      <c r="B346" s="76">
        <v>75</v>
      </c>
      <c r="C346" s="75" t="s">
        <v>169</v>
      </c>
      <c r="D346" s="41"/>
      <c r="E346" s="41"/>
      <c r="F346" s="40"/>
      <c r="G346" s="41"/>
      <c r="H346" s="40"/>
      <c r="I346" s="41"/>
      <c r="J346" s="40"/>
      <c r="K346" s="41"/>
      <c r="L346" s="40"/>
      <c r="Q346" s="2"/>
    </row>
    <row r="347" spans="1:17">
      <c r="A347" s="3"/>
      <c r="B347" s="96">
        <v>68</v>
      </c>
      <c r="C347" s="97" t="s">
        <v>207</v>
      </c>
      <c r="D347" s="41"/>
      <c r="E347" s="41"/>
      <c r="F347" s="40"/>
      <c r="G347" s="41"/>
      <c r="H347" s="40"/>
      <c r="I347" s="41"/>
      <c r="J347" s="40"/>
      <c r="K347" s="41"/>
      <c r="L347" s="40"/>
      <c r="Q347" s="2"/>
    </row>
    <row r="348" spans="1:17">
      <c r="A348" s="3"/>
      <c r="B348" s="96" t="s">
        <v>202</v>
      </c>
      <c r="C348" s="75" t="s">
        <v>129</v>
      </c>
      <c r="D348" s="51">
        <v>49999</v>
      </c>
      <c r="E348" s="49">
        <v>0</v>
      </c>
      <c r="F348" s="49">
        <v>0</v>
      </c>
      <c r="G348" s="49">
        <v>0</v>
      </c>
      <c r="H348" s="49">
        <v>0</v>
      </c>
      <c r="I348" s="49">
        <v>0</v>
      </c>
      <c r="J348" s="49">
        <v>0</v>
      </c>
      <c r="K348" s="49">
        <v>0</v>
      </c>
      <c r="L348" s="49">
        <f>SUM(J348:K348)</f>
        <v>0</v>
      </c>
      <c r="M348" s="186"/>
      <c r="N348" s="186"/>
      <c r="O348" s="186"/>
      <c r="P348" s="186"/>
      <c r="Q348" s="186"/>
    </row>
    <row r="349" spans="1:17">
      <c r="A349" s="3" t="s">
        <v>16</v>
      </c>
      <c r="B349" s="96">
        <v>2</v>
      </c>
      <c r="C349" s="97" t="s">
        <v>205</v>
      </c>
      <c r="D349" s="51">
        <f t="shared" ref="D349:I349" si="139">D348</f>
        <v>49999</v>
      </c>
      <c r="E349" s="49">
        <f t="shared" si="139"/>
        <v>0</v>
      </c>
      <c r="F349" s="49">
        <f t="shared" si="139"/>
        <v>0</v>
      </c>
      <c r="G349" s="49">
        <f t="shared" si="139"/>
        <v>0</v>
      </c>
      <c r="H349" s="49">
        <f t="shared" si="139"/>
        <v>0</v>
      </c>
      <c r="I349" s="49">
        <f t="shared" si="139"/>
        <v>0</v>
      </c>
      <c r="J349" s="49">
        <f>J348</f>
        <v>0</v>
      </c>
      <c r="K349" s="49">
        <f t="shared" ref="K349" si="140">K348</f>
        <v>0</v>
      </c>
      <c r="L349" s="49">
        <f>L348</f>
        <v>0</v>
      </c>
      <c r="Q349" s="2"/>
    </row>
    <row r="350" spans="1:17" ht="25.5">
      <c r="A350" s="3" t="s">
        <v>16</v>
      </c>
      <c r="B350" s="94">
        <v>4215</v>
      </c>
      <c r="C350" s="95" t="s">
        <v>178</v>
      </c>
      <c r="D350" s="51">
        <f t="shared" ref="D350:I350" si="141">D341+D349</f>
        <v>153197</v>
      </c>
      <c r="E350" s="49">
        <f t="shared" si="141"/>
        <v>0</v>
      </c>
      <c r="F350" s="51">
        <f t="shared" si="141"/>
        <v>49164</v>
      </c>
      <c r="G350" s="49">
        <f t="shared" si="141"/>
        <v>0</v>
      </c>
      <c r="H350" s="51">
        <f t="shared" si="141"/>
        <v>49164</v>
      </c>
      <c r="I350" s="49">
        <f t="shared" si="141"/>
        <v>0</v>
      </c>
      <c r="J350" s="51">
        <f>J341+J349</f>
        <v>34755</v>
      </c>
      <c r="K350" s="49">
        <f t="shared" ref="K350" si="142">K341+K349</f>
        <v>0</v>
      </c>
      <c r="L350" s="51">
        <f>L341+L349</f>
        <v>34755</v>
      </c>
      <c r="Q350" s="2"/>
    </row>
    <row r="351" spans="1:17" ht="9" customHeight="1">
      <c r="A351" s="3"/>
      <c r="B351" s="162"/>
      <c r="C351" s="74"/>
      <c r="D351" s="40"/>
      <c r="E351" s="41"/>
      <c r="F351" s="41"/>
      <c r="G351" s="41"/>
      <c r="H351" s="40"/>
      <c r="I351" s="41"/>
      <c r="J351" s="40"/>
      <c r="K351" s="41"/>
      <c r="L351" s="40"/>
      <c r="Q351" s="2"/>
    </row>
    <row r="352" spans="1:17">
      <c r="A352" s="86" t="s">
        <v>18</v>
      </c>
      <c r="B352" s="87">
        <v>5054</v>
      </c>
      <c r="C352" s="88" t="s">
        <v>172</v>
      </c>
      <c r="D352" s="40"/>
      <c r="E352" s="41"/>
      <c r="F352" s="41"/>
      <c r="G352" s="41"/>
      <c r="H352" s="40"/>
      <c r="I352" s="41"/>
      <c r="J352" s="40"/>
      <c r="K352" s="41"/>
      <c r="L352" s="40"/>
      <c r="Q352" s="2"/>
    </row>
    <row r="353" spans="1:17">
      <c r="A353" s="89"/>
      <c r="B353" s="90">
        <v>4</v>
      </c>
      <c r="C353" s="91" t="s">
        <v>173</v>
      </c>
      <c r="D353" s="40"/>
      <c r="E353" s="41"/>
      <c r="F353" s="41"/>
      <c r="G353" s="41"/>
      <c r="H353" s="40"/>
      <c r="I353" s="41"/>
      <c r="J353" s="40"/>
      <c r="K353" s="41"/>
      <c r="L353" s="40"/>
      <c r="Q353" s="2"/>
    </row>
    <row r="354" spans="1:17">
      <c r="A354" s="89"/>
      <c r="B354" s="92">
        <v>4.101</v>
      </c>
      <c r="C354" s="88" t="s">
        <v>175</v>
      </c>
      <c r="D354" s="40"/>
      <c r="E354" s="41"/>
      <c r="F354" s="41"/>
      <c r="G354" s="41"/>
      <c r="H354" s="40"/>
      <c r="I354" s="41"/>
      <c r="J354" s="40"/>
      <c r="K354" s="41"/>
      <c r="L354" s="40"/>
      <c r="Q354" s="2"/>
    </row>
    <row r="355" spans="1:17" ht="25.5">
      <c r="A355" s="89"/>
      <c r="B355" s="76">
        <v>75</v>
      </c>
      <c r="C355" s="75" t="s">
        <v>169</v>
      </c>
      <c r="D355" s="40"/>
      <c r="E355" s="41"/>
      <c r="F355" s="41"/>
      <c r="G355" s="41"/>
      <c r="H355" s="40"/>
      <c r="I355" s="41"/>
      <c r="J355" s="40"/>
      <c r="K355" s="41"/>
      <c r="L355" s="40"/>
      <c r="Q355" s="2"/>
    </row>
    <row r="356" spans="1:17" ht="13.5" customHeight="1">
      <c r="A356" s="86"/>
      <c r="B356" s="76">
        <v>69</v>
      </c>
      <c r="C356" s="75" t="s">
        <v>176</v>
      </c>
      <c r="D356" s="40"/>
      <c r="E356" s="41"/>
      <c r="F356" s="41"/>
      <c r="G356" s="41"/>
      <c r="H356" s="40"/>
      <c r="I356" s="41"/>
      <c r="J356" s="40"/>
      <c r="K356" s="41"/>
      <c r="L356" s="40"/>
      <c r="Q356" s="2"/>
    </row>
    <row r="357" spans="1:17" ht="13.5" customHeight="1">
      <c r="A357" s="114"/>
      <c r="B357" s="155" t="s">
        <v>201</v>
      </c>
      <c r="C357" s="148" t="s">
        <v>129</v>
      </c>
      <c r="D357" s="51">
        <v>176778</v>
      </c>
      <c r="E357" s="49">
        <v>0</v>
      </c>
      <c r="F357" s="51">
        <v>72421</v>
      </c>
      <c r="G357" s="49">
        <v>0</v>
      </c>
      <c r="H357" s="51">
        <v>72421</v>
      </c>
      <c r="I357" s="49">
        <v>0</v>
      </c>
      <c r="J357" s="51">
        <v>8295</v>
      </c>
      <c r="K357" s="49">
        <v>0</v>
      </c>
      <c r="L357" s="51">
        <f>SUM(J357:K357)</f>
        <v>8295</v>
      </c>
      <c r="M357" s="186"/>
      <c r="N357" s="186"/>
      <c r="O357" s="190"/>
      <c r="P357" s="186"/>
      <c r="Q357" s="186"/>
    </row>
    <row r="358" spans="1:17" ht="27.95" customHeight="1">
      <c r="A358" s="86" t="s">
        <v>16</v>
      </c>
      <c r="B358" s="76">
        <v>75</v>
      </c>
      <c r="C358" s="75" t="s">
        <v>169</v>
      </c>
      <c r="D358" s="51">
        <f t="shared" ref="D358:L358" si="143">D357</f>
        <v>176778</v>
      </c>
      <c r="E358" s="49">
        <f t="shared" si="143"/>
        <v>0</v>
      </c>
      <c r="F358" s="51">
        <f t="shared" si="143"/>
        <v>72421</v>
      </c>
      <c r="G358" s="49">
        <f t="shared" si="143"/>
        <v>0</v>
      </c>
      <c r="H358" s="51">
        <f t="shared" si="143"/>
        <v>72421</v>
      </c>
      <c r="I358" s="49">
        <f t="shared" si="143"/>
        <v>0</v>
      </c>
      <c r="J358" s="51">
        <f t="shared" si="143"/>
        <v>8295</v>
      </c>
      <c r="K358" s="49">
        <f t="shared" ref="K358" si="144">K357</f>
        <v>0</v>
      </c>
      <c r="L358" s="51">
        <f t="shared" si="143"/>
        <v>8295</v>
      </c>
      <c r="O358" s="110"/>
      <c r="Q358" s="2"/>
    </row>
    <row r="359" spans="1:17" ht="13.5" customHeight="1">
      <c r="A359" s="86" t="s">
        <v>16</v>
      </c>
      <c r="B359" s="92">
        <v>4.101</v>
      </c>
      <c r="C359" s="88" t="s">
        <v>175</v>
      </c>
      <c r="D359" s="60">
        <f t="shared" ref="D359:L359" si="145">D357</f>
        <v>176778</v>
      </c>
      <c r="E359" s="43">
        <f t="shared" si="145"/>
        <v>0</v>
      </c>
      <c r="F359" s="60">
        <f t="shared" si="145"/>
        <v>72421</v>
      </c>
      <c r="G359" s="43">
        <f t="shared" si="145"/>
        <v>0</v>
      </c>
      <c r="H359" s="60">
        <f t="shared" si="145"/>
        <v>72421</v>
      </c>
      <c r="I359" s="43">
        <f t="shared" si="145"/>
        <v>0</v>
      </c>
      <c r="J359" s="60">
        <f t="shared" si="145"/>
        <v>8295</v>
      </c>
      <c r="K359" s="43">
        <f t="shared" ref="K359" si="146">K357</f>
        <v>0</v>
      </c>
      <c r="L359" s="60">
        <f t="shared" si="145"/>
        <v>8295</v>
      </c>
      <c r="Q359" s="2"/>
    </row>
    <row r="360" spans="1:17">
      <c r="A360" s="86"/>
      <c r="B360" s="92"/>
      <c r="C360" s="88"/>
      <c r="D360" s="40"/>
      <c r="E360" s="41"/>
      <c r="F360" s="40"/>
      <c r="G360" s="41"/>
      <c r="H360" s="40"/>
      <c r="I360" s="41"/>
      <c r="J360" s="40"/>
      <c r="K360" s="41"/>
      <c r="L360" s="40"/>
      <c r="Q360" s="2"/>
    </row>
    <row r="361" spans="1:17">
      <c r="A361" s="3"/>
      <c r="B361" s="92">
        <v>4.3369999999999997</v>
      </c>
      <c r="C361" s="88" t="s">
        <v>174</v>
      </c>
      <c r="D361" s="40"/>
      <c r="E361" s="41"/>
      <c r="F361" s="40"/>
      <c r="G361" s="41"/>
      <c r="H361" s="40"/>
      <c r="I361" s="41"/>
      <c r="J361" s="40"/>
      <c r="K361" s="41"/>
      <c r="L361" s="40"/>
      <c r="Q361" s="2"/>
    </row>
    <row r="362" spans="1:17" ht="25.5">
      <c r="A362" s="3"/>
      <c r="B362" s="76">
        <v>75</v>
      </c>
      <c r="C362" s="75" t="s">
        <v>169</v>
      </c>
      <c r="D362" s="40"/>
      <c r="E362" s="41"/>
      <c r="F362" s="40"/>
      <c r="G362" s="41"/>
      <c r="H362" s="40"/>
      <c r="I362" s="41"/>
      <c r="J362" s="40"/>
      <c r="K362" s="41"/>
      <c r="L362" s="40"/>
      <c r="Q362" s="2"/>
    </row>
    <row r="363" spans="1:17">
      <c r="A363" s="3"/>
      <c r="B363" s="76">
        <v>70</v>
      </c>
      <c r="C363" s="75" t="s">
        <v>177</v>
      </c>
      <c r="D363" s="40"/>
      <c r="E363" s="41"/>
      <c r="F363" s="40"/>
      <c r="G363" s="41"/>
      <c r="H363" s="40"/>
      <c r="I363" s="41"/>
      <c r="J363" s="40"/>
      <c r="K363" s="41"/>
      <c r="L363" s="40"/>
      <c r="Q363" s="2"/>
    </row>
    <row r="364" spans="1:17">
      <c r="A364" s="3"/>
      <c r="B364" s="76" t="s">
        <v>200</v>
      </c>
      <c r="C364" s="75" t="s">
        <v>129</v>
      </c>
      <c r="D364" s="40">
        <v>765831</v>
      </c>
      <c r="E364" s="41">
        <v>0</v>
      </c>
      <c r="F364" s="40">
        <v>239040</v>
      </c>
      <c r="G364" s="41">
        <v>0</v>
      </c>
      <c r="H364" s="40">
        <v>239040</v>
      </c>
      <c r="I364" s="41">
        <v>0</v>
      </c>
      <c r="J364" s="40">
        <v>128905</v>
      </c>
      <c r="K364" s="41">
        <v>0</v>
      </c>
      <c r="L364" s="40">
        <f>SUM(J364:K364)</f>
        <v>128905</v>
      </c>
      <c r="M364" s="186"/>
      <c r="N364" s="186"/>
      <c r="O364" s="186"/>
      <c r="P364" s="186"/>
      <c r="Q364" s="186"/>
    </row>
    <row r="365" spans="1:17" ht="25.5">
      <c r="A365" s="3" t="s">
        <v>16</v>
      </c>
      <c r="B365" s="76">
        <v>75</v>
      </c>
      <c r="C365" s="75" t="s">
        <v>169</v>
      </c>
      <c r="D365" s="60">
        <f t="shared" ref="D365:L365" si="147">D364</f>
        <v>765831</v>
      </c>
      <c r="E365" s="43">
        <f t="shared" si="147"/>
        <v>0</v>
      </c>
      <c r="F365" s="60">
        <f t="shared" si="147"/>
        <v>239040</v>
      </c>
      <c r="G365" s="43">
        <f t="shared" si="147"/>
        <v>0</v>
      </c>
      <c r="H365" s="60">
        <f t="shared" si="147"/>
        <v>239040</v>
      </c>
      <c r="I365" s="43">
        <f t="shared" si="147"/>
        <v>0</v>
      </c>
      <c r="J365" s="60">
        <f t="shared" si="147"/>
        <v>128905</v>
      </c>
      <c r="K365" s="43">
        <f t="shared" ref="K365" si="148">K364</f>
        <v>0</v>
      </c>
      <c r="L365" s="60">
        <f t="shared" si="147"/>
        <v>128905</v>
      </c>
      <c r="Q365" s="2"/>
    </row>
    <row r="366" spans="1:17">
      <c r="A366" s="3" t="s">
        <v>16</v>
      </c>
      <c r="B366" s="92">
        <v>4.3369999999999997</v>
      </c>
      <c r="C366" s="88" t="s">
        <v>174</v>
      </c>
      <c r="D366" s="60">
        <f t="shared" ref="D366:L366" si="149">D364</f>
        <v>765831</v>
      </c>
      <c r="E366" s="43">
        <f t="shared" si="149"/>
        <v>0</v>
      </c>
      <c r="F366" s="60">
        <f t="shared" si="149"/>
        <v>239040</v>
      </c>
      <c r="G366" s="43">
        <f t="shared" si="149"/>
        <v>0</v>
      </c>
      <c r="H366" s="60">
        <f t="shared" si="149"/>
        <v>239040</v>
      </c>
      <c r="I366" s="43">
        <f t="shared" si="149"/>
        <v>0</v>
      </c>
      <c r="J366" s="60">
        <f t="shared" si="149"/>
        <v>128905</v>
      </c>
      <c r="K366" s="43">
        <f t="shared" ref="K366" si="150">K364</f>
        <v>0</v>
      </c>
      <c r="L366" s="60">
        <f t="shared" si="149"/>
        <v>128905</v>
      </c>
      <c r="Q366" s="2"/>
    </row>
    <row r="367" spans="1:17">
      <c r="A367" s="3" t="s">
        <v>16</v>
      </c>
      <c r="B367" s="112">
        <v>4</v>
      </c>
      <c r="C367" s="113" t="s">
        <v>173</v>
      </c>
      <c r="D367" s="51">
        <f t="shared" ref="D367:L367" si="151">D366+D359</f>
        <v>942609</v>
      </c>
      <c r="E367" s="49">
        <f t="shared" si="151"/>
        <v>0</v>
      </c>
      <c r="F367" s="51">
        <f t="shared" si="151"/>
        <v>311461</v>
      </c>
      <c r="G367" s="49">
        <f t="shared" si="151"/>
        <v>0</v>
      </c>
      <c r="H367" s="51">
        <f t="shared" si="151"/>
        <v>311461</v>
      </c>
      <c r="I367" s="49">
        <f t="shared" si="151"/>
        <v>0</v>
      </c>
      <c r="J367" s="51">
        <f t="shared" si="151"/>
        <v>137200</v>
      </c>
      <c r="K367" s="49">
        <f t="shared" ref="K367" si="152">K366+K359</f>
        <v>0</v>
      </c>
      <c r="L367" s="51">
        <f t="shared" si="151"/>
        <v>137200</v>
      </c>
      <c r="Q367" s="2"/>
    </row>
    <row r="368" spans="1:17">
      <c r="A368" s="114" t="s">
        <v>16</v>
      </c>
      <c r="B368" s="115">
        <v>5054</v>
      </c>
      <c r="C368" s="116" t="s">
        <v>172</v>
      </c>
      <c r="D368" s="60">
        <f t="shared" ref="D368:L368" si="153">D366+D359</f>
        <v>942609</v>
      </c>
      <c r="E368" s="43">
        <f t="shared" si="153"/>
        <v>0</v>
      </c>
      <c r="F368" s="60">
        <f t="shared" si="153"/>
        <v>311461</v>
      </c>
      <c r="G368" s="43">
        <f t="shared" si="153"/>
        <v>0</v>
      </c>
      <c r="H368" s="60">
        <f t="shared" si="153"/>
        <v>311461</v>
      </c>
      <c r="I368" s="43">
        <f t="shared" si="153"/>
        <v>0</v>
      </c>
      <c r="J368" s="60">
        <f t="shared" si="153"/>
        <v>137200</v>
      </c>
      <c r="K368" s="43">
        <f t="shared" ref="K368" si="154">K366+K359</f>
        <v>0</v>
      </c>
      <c r="L368" s="60">
        <f t="shared" si="153"/>
        <v>137200</v>
      </c>
      <c r="Q368" s="2"/>
    </row>
    <row r="369" spans="1:31">
      <c r="A369" s="71" t="s">
        <v>16</v>
      </c>
      <c r="B369" s="171"/>
      <c r="C369" s="77" t="s">
        <v>115</v>
      </c>
      <c r="D369" s="60">
        <f t="shared" ref="D369:L369" si="155">D333+D368+D350</f>
        <v>2424406</v>
      </c>
      <c r="E369" s="43">
        <f t="shared" si="155"/>
        <v>0</v>
      </c>
      <c r="F369" s="60">
        <f t="shared" si="155"/>
        <v>1803276</v>
      </c>
      <c r="G369" s="43">
        <f t="shared" si="155"/>
        <v>0</v>
      </c>
      <c r="H369" s="60">
        <f t="shared" si="155"/>
        <v>1803276</v>
      </c>
      <c r="I369" s="43">
        <f t="shared" si="155"/>
        <v>0</v>
      </c>
      <c r="J369" s="60">
        <f t="shared" si="155"/>
        <v>1040306</v>
      </c>
      <c r="K369" s="43">
        <f t="shared" ref="K369" si="156">K333+K368+K350</f>
        <v>0</v>
      </c>
      <c r="L369" s="60">
        <f t="shared" si="155"/>
        <v>1040306</v>
      </c>
      <c r="Q369" s="2"/>
    </row>
    <row r="370" spans="1:31">
      <c r="A370" s="71" t="s">
        <v>16</v>
      </c>
      <c r="B370" s="171"/>
      <c r="C370" s="77" t="s">
        <v>9</v>
      </c>
      <c r="D370" s="50">
        <f t="shared" ref="D370:L370" si="157">D369+D304</f>
        <v>3770383</v>
      </c>
      <c r="E370" s="50">
        <f t="shared" si="157"/>
        <v>2332924</v>
      </c>
      <c r="F370" s="50">
        <f t="shared" si="157"/>
        <v>3571096</v>
      </c>
      <c r="G370" s="50">
        <f t="shared" si="157"/>
        <v>1035876</v>
      </c>
      <c r="H370" s="50">
        <f t="shared" si="157"/>
        <v>3591096</v>
      </c>
      <c r="I370" s="50">
        <f t="shared" si="157"/>
        <v>1035876</v>
      </c>
      <c r="J370" s="51">
        <f>J369+J304</f>
        <v>1484118</v>
      </c>
      <c r="K370" s="50">
        <f t="shared" ref="K370" si="158">K369+K304</f>
        <v>1118407</v>
      </c>
      <c r="L370" s="50">
        <f t="shared" si="157"/>
        <v>2602525</v>
      </c>
      <c r="Q370" s="2"/>
    </row>
    <row r="371" spans="1:31">
      <c r="A371" s="3"/>
      <c r="B371" s="162"/>
      <c r="C371" s="85"/>
      <c r="D371" s="12"/>
      <c r="E371" s="12"/>
      <c r="F371" s="39"/>
      <c r="G371" s="39"/>
      <c r="H371" s="39"/>
      <c r="I371" s="39"/>
      <c r="J371" s="39"/>
      <c r="K371" s="39"/>
      <c r="L371" s="39"/>
      <c r="Q371" s="2"/>
    </row>
    <row r="372" spans="1:31" hidden="1">
      <c r="A372" s="3"/>
      <c r="B372" s="104"/>
      <c r="C372" s="74"/>
      <c r="D372" s="41"/>
      <c r="E372" s="103"/>
      <c r="F372" s="41"/>
      <c r="G372" s="41"/>
      <c r="H372" s="41"/>
      <c r="I372" s="41"/>
      <c r="J372" s="40"/>
      <c r="K372" s="40"/>
      <c r="L372" s="40"/>
      <c r="Q372" s="2"/>
    </row>
    <row r="373" spans="1:31" hidden="1">
      <c r="A373" s="3" t="s">
        <v>18</v>
      </c>
      <c r="B373" s="162">
        <v>2053</v>
      </c>
      <c r="C373" s="44" t="s">
        <v>5</v>
      </c>
      <c r="D373" s="46"/>
      <c r="E373" s="46"/>
      <c r="F373" s="39"/>
      <c r="G373" s="39"/>
      <c r="H373" s="39"/>
      <c r="I373" s="39"/>
      <c r="J373" s="40"/>
      <c r="K373" s="40"/>
      <c r="L373" s="40"/>
      <c r="Q373" s="2"/>
    </row>
    <row r="374" spans="1:31" hidden="1">
      <c r="A374" s="3"/>
      <c r="B374" s="104">
        <v>0.91100000000000003</v>
      </c>
      <c r="C374" s="74" t="s">
        <v>134</v>
      </c>
      <c r="D374" s="40">
        <v>0</v>
      </c>
      <c r="E374" s="40">
        <v>0</v>
      </c>
      <c r="F374" s="64">
        <v>0</v>
      </c>
      <c r="G374" s="41">
        <v>0</v>
      </c>
      <c r="H374" s="41">
        <v>0</v>
      </c>
      <c r="I374" s="41">
        <v>0</v>
      </c>
      <c r="J374" s="40">
        <v>0</v>
      </c>
      <c r="K374" s="40">
        <v>0</v>
      </c>
      <c r="L374" s="40">
        <v>0</v>
      </c>
      <c r="Q374" s="2"/>
    </row>
    <row r="375" spans="1:31" hidden="1">
      <c r="A375" s="3"/>
      <c r="B375" s="104"/>
      <c r="C375" s="74"/>
      <c r="D375" s="64"/>
      <c r="E375" s="46"/>
      <c r="F375" s="64"/>
      <c r="G375" s="41"/>
      <c r="H375" s="41"/>
      <c r="I375" s="41"/>
      <c r="J375" s="40"/>
      <c r="K375" s="40"/>
      <c r="L375" s="40"/>
      <c r="Q375" s="2"/>
    </row>
    <row r="376" spans="1:31" ht="26.1" customHeight="1">
      <c r="A376" s="3" t="s">
        <v>190</v>
      </c>
      <c r="B376" s="172">
        <v>2029</v>
      </c>
      <c r="C376" s="37" t="s">
        <v>256</v>
      </c>
      <c r="D376" s="64">
        <v>0</v>
      </c>
      <c r="E376" s="46">
        <v>82</v>
      </c>
      <c r="F376" s="41">
        <v>0</v>
      </c>
      <c r="G376" s="41">
        <v>0</v>
      </c>
      <c r="H376" s="41">
        <v>0</v>
      </c>
      <c r="I376" s="41">
        <v>0</v>
      </c>
      <c r="J376" s="41">
        <v>0</v>
      </c>
      <c r="K376" s="41">
        <v>0</v>
      </c>
      <c r="L376" s="41">
        <v>0</v>
      </c>
      <c r="W376" s="201"/>
      <c r="X376" s="201"/>
      <c r="Y376" s="201"/>
      <c r="Z376" s="201"/>
      <c r="AA376" s="201"/>
      <c r="AB376" s="201"/>
      <c r="AC376" s="201"/>
      <c r="AD376" s="201"/>
      <c r="AE376" s="201"/>
    </row>
    <row r="377" spans="1:31">
      <c r="A377" s="3"/>
      <c r="B377" s="104"/>
      <c r="C377" s="74"/>
      <c r="D377" s="64"/>
      <c r="E377" s="46"/>
      <c r="F377" s="39"/>
      <c r="G377" s="39"/>
      <c r="H377" s="39"/>
      <c r="I377" s="39"/>
      <c r="J377" s="41"/>
      <c r="K377" s="41"/>
      <c r="L377" s="41"/>
    </row>
    <row r="378" spans="1:31" ht="42.75" customHeight="1">
      <c r="A378" s="7" t="s">
        <v>132</v>
      </c>
      <c r="C378" s="204" t="s">
        <v>156</v>
      </c>
      <c r="D378" s="204"/>
      <c r="E378" s="204"/>
      <c r="F378" s="204"/>
      <c r="G378" s="204"/>
      <c r="H378" s="204"/>
      <c r="I378" s="204"/>
      <c r="J378" s="204"/>
      <c r="K378" s="204"/>
      <c r="L378" s="204"/>
    </row>
    <row r="379" spans="1:31" ht="38.25">
      <c r="A379" s="3" t="s">
        <v>190</v>
      </c>
      <c r="B379" s="172">
        <v>2245</v>
      </c>
      <c r="C379" s="37" t="s">
        <v>214</v>
      </c>
      <c r="D379" s="41">
        <v>0</v>
      </c>
      <c r="E379" s="45">
        <v>1053347</v>
      </c>
      <c r="F379" s="41">
        <v>0</v>
      </c>
      <c r="G379" s="45">
        <f>G252</f>
        <v>440000</v>
      </c>
      <c r="H379" s="41">
        <v>0</v>
      </c>
      <c r="I379" s="45">
        <f>I252</f>
        <v>440000</v>
      </c>
      <c r="J379" s="41">
        <f>J252</f>
        <v>0</v>
      </c>
      <c r="K379" s="45">
        <f>K252</f>
        <v>490500</v>
      </c>
      <c r="L379" s="45">
        <f>L252</f>
        <v>490500</v>
      </c>
      <c r="M379" s="55"/>
    </row>
    <row r="380" spans="1:31">
      <c r="A380" s="47"/>
      <c r="B380" s="165"/>
      <c r="C380" s="78"/>
      <c r="D380" s="79"/>
      <c r="E380" s="79"/>
      <c r="F380" s="79"/>
      <c r="G380" s="79"/>
      <c r="H380" s="79"/>
      <c r="I380" s="79"/>
      <c r="J380" s="79"/>
      <c r="K380" s="79"/>
      <c r="L380" s="79"/>
      <c r="M380" s="80"/>
    </row>
    <row r="381" spans="1:31">
      <c r="A381" s="3"/>
      <c r="B381" s="106"/>
      <c r="C381" s="173"/>
      <c r="D381" s="195"/>
      <c r="E381" s="195"/>
      <c r="F381" s="195"/>
      <c r="G381" s="195"/>
      <c r="H381" s="195"/>
      <c r="I381" s="195"/>
      <c r="J381" s="195"/>
      <c r="K381" s="195"/>
      <c r="L381" s="195"/>
      <c r="M381" s="80"/>
    </row>
    <row r="382" spans="1:31">
      <c r="A382" s="3"/>
      <c r="B382" s="106"/>
      <c r="C382" s="173"/>
      <c r="D382" s="174"/>
      <c r="E382" s="174"/>
      <c r="F382" s="174"/>
      <c r="G382" s="174"/>
      <c r="H382" s="174"/>
      <c r="I382" s="174"/>
      <c r="J382" s="174"/>
      <c r="K382" s="174"/>
      <c r="L382" s="174"/>
      <c r="M382" s="80"/>
    </row>
    <row r="383" spans="1:31">
      <c r="A383" s="3"/>
      <c r="B383" s="106"/>
      <c r="C383" s="173"/>
      <c r="D383" s="174"/>
      <c r="E383" s="174"/>
      <c r="F383" s="174"/>
      <c r="G383" s="174"/>
      <c r="H383" s="174"/>
      <c r="I383" s="174"/>
      <c r="J383" s="174"/>
      <c r="K383" s="174"/>
      <c r="L383" s="174"/>
      <c r="M383" s="80"/>
    </row>
    <row r="384" spans="1:31">
      <c r="D384" s="81"/>
      <c r="E384" s="81"/>
      <c r="F384" s="82"/>
      <c r="G384" s="82"/>
      <c r="H384" s="82"/>
      <c r="I384" s="82"/>
      <c r="N384" s="55"/>
      <c r="O384" s="55"/>
      <c r="P384" s="55"/>
      <c r="Q384" s="133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2:26">
      <c r="F385" s="83"/>
      <c r="G385" s="83"/>
      <c r="H385" s="83"/>
      <c r="I385" s="83"/>
      <c r="N385" s="55"/>
      <c r="O385" s="55"/>
      <c r="P385" s="55"/>
      <c r="Q385" s="133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2:26">
      <c r="C386" s="84"/>
      <c r="F386" s="81"/>
      <c r="G386" s="81"/>
      <c r="H386" s="81"/>
      <c r="I386" s="81"/>
      <c r="N386" s="55"/>
      <c r="O386" s="55"/>
      <c r="P386" s="55"/>
      <c r="Q386" s="133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2:26">
      <c r="C387" s="84"/>
      <c r="F387" s="18"/>
      <c r="G387" s="18"/>
      <c r="N387" s="55"/>
      <c r="O387" s="55"/>
      <c r="P387" s="55"/>
      <c r="Q387" s="133"/>
      <c r="R387" s="55"/>
      <c r="S387" s="55"/>
      <c r="T387" s="55"/>
      <c r="U387" s="55"/>
      <c r="V387" s="55"/>
      <c r="W387" s="55"/>
      <c r="X387" s="39"/>
      <c r="Y387" s="55"/>
      <c r="Z387" s="55"/>
    </row>
    <row r="388" spans="2:26">
      <c r="C388" s="84"/>
      <c r="F388" s="18"/>
      <c r="G388" s="18"/>
      <c r="N388" s="55"/>
      <c r="O388" s="55"/>
      <c r="P388" s="55"/>
      <c r="Q388" s="133"/>
      <c r="R388" s="55"/>
      <c r="S388" s="55"/>
      <c r="T388" s="55"/>
      <c r="U388" s="55"/>
      <c r="V388" s="55"/>
      <c r="W388" s="55"/>
      <c r="X388" s="39"/>
      <c r="Y388" s="55"/>
      <c r="Z388" s="55"/>
    </row>
    <row r="389" spans="2:26">
      <c r="C389" s="84"/>
      <c r="F389" s="18"/>
      <c r="G389" s="18"/>
      <c r="N389" s="55"/>
      <c r="O389" s="39"/>
      <c r="P389" s="55"/>
      <c r="Q389" s="133"/>
      <c r="R389" s="55"/>
      <c r="S389" s="55"/>
      <c r="T389" s="55"/>
      <c r="U389" s="55"/>
      <c r="V389" s="55"/>
      <c r="W389" s="55"/>
      <c r="X389" s="39"/>
      <c r="Y389" s="55"/>
      <c r="Z389" s="55"/>
    </row>
    <row r="390" spans="2:26">
      <c r="C390" s="84"/>
      <c r="F390" s="18"/>
      <c r="G390" s="18"/>
      <c r="N390" s="55"/>
      <c r="O390" s="39"/>
      <c r="P390" s="55"/>
      <c r="Q390" s="133"/>
      <c r="R390" s="55"/>
      <c r="S390" s="55"/>
      <c r="T390" s="55"/>
      <c r="U390" s="55"/>
      <c r="V390" s="55"/>
      <c r="W390" s="55"/>
      <c r="X390" s="39"/>
      <c r="Y390" s="55"/>
      <c r="Z390" s="55"/>
    </row>
    <row r="391" spans="2:26">
      <c r="C391" s="84"/>
      <c r="F391" s="18"/>
      <c r="G391" s="18"/>
      <c r="N391" s="55"/>
      <c r="O391" s="39"/>
      <c r="P391" s="55"/>
      <c r="Q391" s="133"/>
      <c r="R391" s="55"/>
      <c r="S391" s="55"/>
      <c r="T391" s="55"/>
      <c r="U391" s="55"/>
      <c r="V391" s="55"/>
      <c r="W391" s="55"/>
      <c r="X391" s="39"/>
      <c r="Y391" s="55"/>
      <c r="Z391" s="55"/>
    </row>
    <row r="392" spans="2:26">
      <c r="C392" s="84"/>
      <c r="F392" s="18"/>
      <c r="G392" s="18"/>
      <c r="N392" s="55"/>
      <c r="O392" s="39"/>
      <c r="P392" s="55"/>
      <c r="Q392" s="133"/>
      <c r="R392" s="55"/>
      <c r="S392" s="55"/>
      <c r="T392" s="55"/>
      <c r="U392" s="55"/>
      <c r="V392" s="55"/>
      <c r="W392" s="55"/>
      <c r="X392" s="39"/>
      <c r="Y392" s="55"/>
      <c r="Z392" s="55"/>
    </row>
    <row r="393" spans="2:26">
      <c r="C393" s="84"/>
      <c r="F393" s="18"/>
      <c r="G393" s="18"/>
      <c r="N393" s="55"/>
      <c r="O393" s="39"/>
      <c r="P393" s="55"/>
      <c r="Q393" s="133"/>
      <c r="R393" s="55"/>
      <c r="S393" s="55"/>
      <c r="T393" s="55"/>
      <c r="U393" s="55"/>
      <c r="V393" s="55"/>
      <c r="W393" s="55"/>
      <c r="X393" s="39"/>
      <c r="Y393" s="55"/>
      <c r="Z393" s="55"/>
    </row>
    <row r="394" spans="2:26">
      <c r="F394" s="18"/>
      <c r="G394" s="18"/>
      <c r="N394" s="55"/>
      <c r="O394" s="39"/>
      <c r="P394" s="55"/>
      <c r="Q394" s="133"/>
      <c r="R394" s="55"/>
      <c r="S394" s="55"/>
      <c r="T394" s="55"/>
      <c r="U394" s="55"/>
      <c r="V394" s="55"/>
      <c r="W394" s="55"/>
      <c r="X394" s="39"/>
      <c r="Y394" s="55"/>
      <c r="Z394" s="55"/>
    </row>
    <row r="395" spans="2:26">
      <c r="F395" s="18"/>
      <c r="G395" s="18"/>
      <c r="N395" s="55"/>
      <c r="O395" s="39"/>
      <c r="P395" s="55"/>
      <c r="Q395" s="133"/>
      <c r="R395" s="55"/>
      <c r="S395" s="55"/>
      <c r="T395" s="55"/>
      <c r="U395" s="55"/>
      <c r="V395" s="55"/>
      <c r="W395" s="55"/>
      <c r="X395" s="39"/>
      <c r="Y395" s="55"/>
      <c r="Z395" s="55"/>
    </row>
    <row r="396" spans="2:26">
      <c r="N396" s="55"/>
      <c r="O396" s="39"/>
      <c r="P396" s="55"/>
      <c r="Q396" s="133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2:26">
      <c r="N397" s="55"/>
      <c r="O397" s="39"/>
      <c r="P397" s="55"/>
      <c r="Q397" s="133"/>
      <c r="R397" s="55"/>
      <c r="S397" s="55"/>
      <c r="T397" s="55"/>
      <c r="U397" s="55"/>
      <c r="V397" s="55"/>
      <c r="W397" s="55"/>
      <c r="X397" s="55"/>
      <c r="Y397" s="55"/>
      <c r="Z397" s="55"/>
    </row>
    <row r="400" spans="2:26">
      <c r="B400" s="179"/>
      <c r="C400" s="178"/>
    </row>
    <row r="401" spans="1:3">
      <c r="B401" s="179"/>
      <c r="C401" s="178"/>
    </row>
    <row r="402" spans="1:3">
      <c r="B402" s="179"/>
      <c r="C402" s="178"/>
    </row>
    <row r="403" spans="1:3">
      <c r="A403" s="180"/>
      <c r="B403" s="181"/>
      <c r="C403" s="182"/>
    </row>
    <row r="405" spans="1:3">
      <c r="C405" s="178"/>
    </row>
  </sheetData>
  <autoFilter ref="A28:AF371">
    <filterColumn colId="22"/>
    <filterColumn colId="24"/>
    <filterColumn colId="25"/>
  </autoFilter>
  <mergeCells count="17">
    <mergeCell ref="M26:V26"/>
    <mergeCell ref="W26:AF26"/>
    <mergeCell ref="M27:Q27"/>
    <mergeCell ref="R27:V27"/>
    <mergeCell ref="W27:AA27"/>
    <mergeCell ref="AB27:AF27"/>
    <mergeCell ref="C378:L378"/>
    <mergeCell ref="A1:L1"/>
    <mergeCell ref="A2:L2"/>
    <mergeCell ref="J27:L27"/>
    <mergeCell ref="D27:E27"/>
    <mergeCell ref="F27:G27"/>
    <mergeCell ref="J26:L26"/>
    <mergeCell ref="H27:I27"/>
    <mergeCell ref="D26:E26"/>
    <mergeCell ref="F26:G26"/>
    <mergeCell ref="H26:I26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85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dem22</vt:lpstr>
      <vt:lpstr>'dem22'!crfrec</vt:lpstr>
      <vt:lpstr>'dem22'!css</vt:lpstr>
      <vt:lpstr>'dem22'!da</vt:lpstr>
      <vt:lpstr>'dem22'!darec</vt:lpstr>
      <vt:lpstr>'dem22'!lr</vt:lpstr>
      <vt:lpstr>'dem22'!nc</vt:lpstr>
      <vt:lpstr>'dem22'!ncfund</vt:lpstr>
      <vt:lpstr>'dem22'!ncfund1</vt:lpstr>
      <vt:lpstr>'dem22'!ncrec1</vt:lpstr>
      <vt:lpstr>'dem22'!np</vt:lpstr>
      <vt:lpstr>'dem22'!oas</vt:lpstr>
      <vt:lpstr>'dem22'!Print_Area</vt:lpstr>
      <vt:lpstr>'dem22'!Print_Titles</vt:lpstr>
      <vt:lpstr>'dem22'!pwcap</vt:lpstr>
      <vt:lpstr>'dem22'!reform</vt:lpstr>
      <vt:lpstr>'dem22'!revise</vt:lpstr>
      <vt:lpstr>'dem22'!roads</vt:lpstr>
      <vt:lpstr>'dem22'!sgs</vt:lpstr>
      <vt:lpstr>'dem22'!summary</vt:lpstr>
      <vt:lpstr>'dem22'!water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2015-07-22T10:56:34Z</cp:lastPrinted>
  <dcterms:created xsi:type="dcterms:W3CDTF">2004-06-02T16:20:15Z</dcterms:created>
  <dcterms:modified xsi:type="dcterms:W3CDTF">2015-07-29T06:17:54Z</dcterms:modified>
</cp:coreProperties>
</file>