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15" yWindow="-270" windowWidth="7305" windowHeight="7320"/>
  </bookViews>
  <sheets>
    <sheet name="dem29" sheetId="4" r:id="rId1"/>
  </sheets>
  <definedNames>
    <definedName name="__123Graph_D" hidden="1">#REF!</definedName>
    <definedName name="_xlnm._FilterDatabase" localSheetId="0" hidden="1">'dem29'!$A$16:$AF$128</definedName>
    <definedName name="ch" localSheetId="0">'dem29'!#REF!</definedName>
    <definedName name="css" localSheetId="0">'dem29'!$D$112:$L$112</definedName>
    <definedName name="cssrec" localSheetId="0">'dem29'!#REF!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'dem29'!$K$124</definedName>
    <definedName name="osap" localSheetId="0">'dem29'!$D$25:$L$25</definedName>
    <definedName name="osapcap" localSheetId="0">'dem29'!$D$123:$L$123</definedName>
    <definedName name="_xlnm.Print_Area" localSheetId="0">'dem29'!$A$1:$L$131</definedName>
    <definedName name="_xlnm.Print_Titles" localSheetId="0">'dem29'!$13:$16</definedName>
    <definedName name="reform">#REF!</definedName>
    <definedName name="revise" localSheetId="0">'dem29'!$D$148:$I$148</definedName>
    <definedName name="ses" localSheetId="0">'dem29'!$D$47:$L$47</definedName>
    <definedName name="sesrec" localSheetId="0">'dem29'!$E$126:$L$126</definedName>
    <definedName name="spfrd">#REF!</definedName>
    <definedName name="sss">#REF!</definedName>
    <definedName name="summary" localSheetId="0">'dem29'!$D$138:$I$138</definedName>
    <definedName name="urbancap">#REF!</definedName>
    <definedName name="Voted" localSheetId="0">'dem29'!$E$11:$G$11</definedName>
    <definedName name="Z_239EE218_578E_4317_BEED_14D5D7089E27_.wvu.Cols" localSheetId="0" hidden="1">'dem29'!$N:$N</definedName>
    <definedName name="Z_239EE218_578E_4317_BEED_14D5D7089E27_.wvu.FilterData" localSheetId="0" hidden="1">'dem29'!$A$1:$L$136</definedName>
    <definedName name="Z_239EE218_578E_4317_BEED_14D5D7089E27_.wvu.PrintArea" localSheetId="0" hidden="1">'dem29'!$A$1:$L$127</definedName>
    <definedName name="Z_239EE218_578E_4317_BEED_14D5D7089E27_.wvu.PrintTitles" localSheetId="0" hidden="1">'dem29'!$13:$16</definedName>
    <definedName name="Z_302A3EA3_AE96_11D5_A646_0050BA3D7AFD_.wvu.Cols" localSheetId="0" hidden="1">'dem29'!$N:$N</definedName>
    <definedName name="Z_302A3EA3_AE96_11D5_A646_0050BA3D7AFD_.wvu.FilterData" localSheetId="0" hidden="1">'dem29'!$A$1:$L$136</definedName>
    <definedName name="Z_302A3EA3_AE96_11D5_A646_0050BA3D7AFD_.wvu.PrintArea" localSheetId="0" hidden="1">'dem29'!$A$1:$L$127</definedName>
    <definedName name="Z_302A3EA3_AE96_11D5_A646_0050BA3D7AFD_.wvu.PrintTitles" localSheetId="0" hidden="1">'dem29'!$13:$16</definedName>
    <definedName name="Z_36DBA021_0ECB_11D4_8064_004005726899_.wvu.Cols" localSheetId="0" hidden="1">'dem29'!$N:$N</definedName>
    <definedName name="Z_36DBA021_0ECB_11D4_8064_004005726899_.wvu.FilterData" localSheetId="0" hidden="1">'dem29'!$C$19:$C$124</definedName>
    <definedName name="Z_36DBA021_0ECB_11D4_8064_004005726899_.wvu.PrintArea" localSheetId="0" hidden="1">'dem29'!$A$1:$L$127</definedName>
    <definedName name="Z_36DBA021_0ECB_11D4_8064_004005726899_.wvu.PrintTitles" localSheetId="0" hidden="1">'dem29'!$13:$16</definedName>
    <definedName name="Z_93EBE921_AE91_11D5_8685_004005726899_.wvu.Cols" localSheetId="0" hidden="1">'dem29'!$N:$N</definedName>
    <definedName name="Z_93EBE921_AE91_11D5_8685_004005726899_.wvu.FilterData" localSheetId="0" hidden="1">'dem29'!$C$19:$C$124</definedName>
    <definedName name="Z_93EBE921_AE91_11D5_8685_004005726899_.wvu.PrintArea" localSheetId="0" hidden="1">'dem29'!$A$1:$L$127</definedName>
    <definedName name="Z_93EBE921_AE91_11D5_8685_004005726899_.wvu.PrintTitles" localSheetId="0" hidden="1">'dem29'!$13:$16</definedName>
    <definedName name="Z_94DA79C1_0FDE_11D5_9579_000021DAEEA2_.wvu.Cols" localSheetId="0" hidden="1">'dem29'!$N:$N</definedName>
    <definedName name="Z_94DA79C1_0FDE_11D5_9579_000021DAEEA2_.wvu.FilterData" localSheetId="0" hidden="1">'dem29'!$C$19:$C$124</definedName>
    <definedName name="Z_94DA79C1_0FDE_11D5_9579_000021DAEEA2_.wvu.PrintArea" localSheetId="0" hidden="1">'dem29'!$A$1:$L$127</definedName>
    <definedName name="Z_94DA79C1_0FDE_11D5_9579_000021DAEEA2_.wvu.PrintTitles" localSheetId="0" hidden="1">'dem29'!$13:$16</definedName>
    <definedName name="Z_B4CB098E_161F_11D5_8064_004005726899_.wvu.FilterData" localSheetId="0" hidden="1">'dem29'!$C$19:$C$124</definedName>
    <definedName name="Z_B4CB099B_161F_11D5_8064_004005726899_.wvu.FilterData" localSheetId="0" hidden="1">'dem29'!$C$19:$C$124</definedName>
    <definedName name="Z_C868F8C3_16D7_11D5_A68D_81D6213F5331_.wvu.Cols" localSheetId="0" hidden="1">'dem29'!$N:$N</definedName>
    <definedName name="Z_C868F8C3_16D7_11D5_A68D_81D6213F5331_.wvu.FilterData" localSheetId="0" hidden="1">'dem29'!$C$19:$C$124</definedName>
    <definedName name="Z_C868F8C3_16D7_11D5_A68D_81D6213F5331_.wvu.PrintArea" localSheetId="0" hidden="1">'dem29'!$A$1:$L$127</definedName>
    <definedName name="Z_C868F8C3_16D7_11D5_A68D_81D6213F5331_.wvu.PrintTitles" localSheetId="0" hidden="1">'dem29'!$13:$16</definedName>
    <definedName name="Z_E5DF37BD_125C_11D5_8DC4_D0F5D88B3549_.wvu.Cols" localSheetId="0" hidden="1">'dem29'!$N:$N</definedName>
    <definedName name="Z_E5DF37BD_125C_11D5_8DC4_D0F5D88B3549_.wvu.FilterData" localSheetId="0" hidden="1">'dem29'!$C$19:$C$124</definedName>
    <definedName name="Z_E5DF37BD_125C_11D5_8DC4_D0F5D88B3549_.wvu.PrintArea" localSheetId="0" hidden="1">'dem29'!$A$1:$L$127</definedName>
    <definedName name="Z_E5DF37BD_125C_11D5_8DC4_D0F5D88B3549_.wvu.PrintTitles" localSheetId="0" hidden="1">'dem29'!$13:$16</definedName>
    <definedName name="Z_F8ADACC1_164E_11D6_B603_000021DAEEA2_.wvu.Cols" localSheetId="0" hidden="1">'dem29'!$N:$N</definedName>
    <definedName name="Z_F8ADACC1_164E_11D6_B603_000021DAEEA2_.wvu.FilterData" localSheetId="0" hidden="1">'dem29'!$C$19:$C$124</definedName>
    <definedName name="Z_F8ADACC1_164E_11D6_B603_000021DAEEA2_.wvu.PrintArea" localSheetId="0" hidden="1">'dem29'!$A$1:$L$127</definedName>
    <definedName name="Z_F8ADACC1_164E_11D6_B603_000021DAEEA2_.wvu.PrintTitles" localSheetId="0" hidden="1">'dem29'!$13:$16</definedName>
  </definedNames>
  <calcPr calcId="125725"/>
</workbook>
</file>

<file path=xl/calcChain.xml><?xml version="1.0" encoding="utf-8"?>
<calcChain xmlns="http://schemas.openxmlformats.org/spreadsheetml/2006/main">
  <c r="L119" i="4"/>
  <c r="L108"/>
  <c r="L104"/>
  <c r="L103"/>
  <c r="L99"/>
  <c r="L95"/>
  <c r="L94"/>
  <c r="L90"/>
  <c r="L85"/>
  <c r="L79"/>
  <c r="L78"/>
  <c r="L77"/>
  <c r="L74"/>
  <c r="L73"/>
  <c r="L72"/>
  <c r="L66"/>
  <c r="L65"/>
  <c r="L61"/>
  <c r="L58"/>
  <c r="L57"/>
  <c r="L56"/>
  <c r="L55"/>
  <c r="L54"/>
  <c r="L53"/>
  <c r="L52"/>
  <c r="L44"/>
  <c r="L43"/>
  <c r="L42"/>
  <c r="L41"/>
  <c r="L40"/>
  <c r="L39"/>
  <c r="L38"/>
  <c r="L37"/>
  <c r="L36"/>
  <c r="L33"/>
  <c r="L31"/>
  <c r="L30"/>
  <c r="L22"/>
  <c r="E45" l="1"/>
  <c r="F45"/>
  <c r="G45"/>
  <c r="H45"/>
  <c r="I45"/>
  <c r="D45"/>
  <c r="J34"/>
  <c r="L34" s="1"/>
  <c r="L128"/>
  <c r="J32" l="1"/>
  <c r="J45" l="1"/>
  <c r="J67"/>
  <c r="L67" l="1"/>
  <c r="K32" l="1"/>
  <c r="K120"/>
  <c r="K121" s="1"/>
  <c r="K122" s="1"/>
  <c r="K123" s="1"/>
  <c r="K109"/>
  <c r="K105"/>
  <c r="K100"/>
  <c r="K96"/>
  <c r="K91"/>
  <c r="K86"/>
  <c r="K80"/>
  <c r="K81" s="1"/>
  <c r="K68"/>
  <c r="K69" s="1"/>
  <c r="K62"/>
  <c r="K23"/>
  <c r="K24" s="1"/>
  <c r="K25" s="1"/>
  <c r="I120"/>
  <c r="I121" s="1"/>
  <c r="I122" s="1"/>
  <c r="I123" s="1"/>
  <c r="H120"/>
  <c r="H121" s="1"/>
  <c r="H122" s="1"/>
  <c r="H123" s="1"/>
  <c r="G120"/>
  <c r="G121" s="1"/>
  <c r="G122" s="1"/>
  <c r="G123" s="1"/>
  <c r="F120"/>
  <c r="F121" s="1"/>
  <c r="F122" s="1"/>
  <c r="F123" s="1"/>
  <c r="E120"/>
  <c r="E121" s="1"/>
  <c r="E122" s="1"/>
  <c r="E123" s="1"/>
  <c r="D120"/>
  <c r="D121" s="1"/>
  <c r="D122" s="1"/>
  <c r="D123" s="1"/>
  <c r="I109"/>
  <c r="H109"/>
  <c r="G109"/>
  <c r="F109"/>
  <c r="E109"/>
  <c r="D109"/>
  <c r="I105"/>
  <c r="H105"/>
  <c r="G105"/>
  <c r="F105"/>
  <c r="E105"/>
  <c r="D105"/>
  <c r="I100"/>
  <c r="H100"/>
  <c r="G100"/>
  <c r="F100"/>
  <c r="E100"/>
  <c r="D100"/>
  <c r="I96"/>
  <c r="H96"/>
  <c r="G96"/>
  <c r="F96"/>
  <c r="E96"/>
  <c r="D96"/>
  <c r="I91"/>
  <c r="H91"/>
  <c r="G91"/>
  <c r="F91"/>
  <c r="E91"/>
  <c r="D91"/>
  <c r="I86"/>
  <c r="H86"/>
  <c r="G86"/>
  <c r="F86"/>
  <c r="E86"/>
  <c r="D86"/>
  <c r="I80"/>
  <c r="I81" s="1"/>
  <c r="H80"/>
  <c r="H81" s="1"/>
  <c r="G80"/>
  <c r="G81" s="1"/>
  <c r="F80"/>
  <c r="F81" s="1"/>
  <c r="E80"/>
  <c r="E81" s="1"/>
  <c r="D80"/>
  <c r="D81" s="1"/>
  <c r="I68"/>
  <c r="I69" s="1"/>
  <c r="H68"/>
  <c r="H69" s="1"/>
  <c r="G68"/>
  <c r="G69" s="1"/>
  <c r="F68"/>
  <c r="F69" s="1"/>
  <c r="E68"/>
  <c r="E69" s="1"/>
  <c r="D68"/>
  <c r="D69" s="1"/>
  <c r="I62"/>
  <c r="H62"/>
  <c r="G62"/>
  <c r="F62"/>
  <c r="E62"/>
  <c r="D62"/>
  <c r="I46"/>
  <c r="I47" s="1"/>
  <c r="H46"/>
  <c r="H47" s="1"/>
  <c r="G46"/>
  <c r="G47" s="1"/>
  <c r="F46"/>
  <c r="F47" s="1"/>
  <c r="E46"/>
  <c r="E47" s="1"/>
  <c r="D46"/>
  <c r="D47" s="1"/>
  <c r="I23"/>
  <c r="I24" s="1"/>
  <c r="I25" s="1"/>
  <c r="H23"/>
  <c r="H24" s="1"/>
  <c r="H25" s="1"/>
  <c r="G23"/>
  <c r="G24" s="1"/>
  <c r="G25" s="1"/>
  <c r="F23"/>
  <c r="F24" s="1"/>
  <c r="F25" s="1"/>
  <c r="E23"/>
  <c r="E24" s="1"/>
  <c r="E25" s="1"/>
  <c r="D23"/>
  <c r="D24" s="1"/>
  <c r="D25" s="1"/>
  <c r="K45" l="1"/>
  <c r="K46" s="1"/>
  <c r="K47" s="1"/>
  <c r="L32"/>
  <c r="L45" s="1"/>
  <c r="D110"/>
  <c r="D111" s="1"/>
  <c r="D112" s="1"/>
  <c r="D113" s="1"/>
  <c r="D124" s="1"/>
  <c r="E110"/>
  <c r="E111" s="1"/>
  <c r="E112" s="1"/>
  <c r="E113" s="1"/>
  <c r="E124" s="1"/>
  <c r="H110"/>
  <c r="H111" s="1"/>
  <c r="H112" s="1"/>
  <c r="H113" s="1"/>
  <c r="H124" s="1"/>
  <c r="G110"/>
  <c r="G111" s="1"/>
  <c r="G112" s="1"/>
  <c r="G113" s="1"/>
  <c r="G124" s="1"/>
  <c r="F110"/>
  <c r="F111" s="1"/>
  <c r="F112" s="1"/>
  <c r="F113" s="1"/>
  <c r="F124" s="1"/>
  <c r="I110"/>
  <c r="I111" s="1"/>
  <c r="I112" s="1"/>
  <c r="I113" s="1"/>
  <c r="I124" s="1"/>
  <c r="K110"/>
  <c r="K111" s="1"/>
  <c r="K112" s="1"/>
  <c r="K113" s="1"/>
  <c r="K124" s="1"/>
  <c r="J80"/>
  <c r="J62" l="1"/>
  <c r="L62"/>
  <c r="L120" l="1"/>
  <c r="L121" s="1"/>
  <c r="L122" s="1"/>
  <c r="L123" s="1"/>
  <c r="F11" s="1"/>
  <c r="L91"/>
  <c r="L86"/>
  <c r="L23"/>
  <c r="L24" s="1"/>
  <c r="L25" s="1"/>
  <c r="J81"/>
  <c r="J68"/>
  <c r="J69" s="1"/>
  <c r="J46"/>
  <c r="J47" s="1"/>
  <c r="J109"/>
  <c r="J105"/>
  <c r="J100"/>
  <c r="J96"/>
  <c r="J91"/>
  <c r="J86"/>
  <c r="J23"/>
  <c r="J24" s="1"/>
  <c r="J25" s="1"/>
  <c r="J120"/>
  <c r="J121" s="1"/>
  <c r="J122" s="1"/>
  <c r="J123" s="1"/>
  <c r="L100" l="1"/>
  <c r="L80"/>
  <c r="L81" s="1"/>
  <c r="L68"/>
  <c r="L69" s="1"/>
  <c r="L109"/>
  <c r="L46"/>
  <c r="L47" s="1"/>
  <c r="J110"/>
  <c r="J111" s="1"/>
  <c r="J112" s="1"/>
  <c r="J113" s="1"/>
  <c r="J124" s="1"/>
  <c r="L96"/>
  <c r="L105"/>
  <c r="L110" l="1"/>
  <c r="L111" s="1"/>
  <c r="L112" s="1"/>
  <c r="L113" s="1"/>
  <c r="L124" s="1"/>
  <c r="E11" l="1"/>
  <c r="G11" l="1"/>
</calcChain>
</file>

<file path=xl/sharedStrings.xml><?xml version="1.0" encoding="utf-8"?>
<sst xmlns="http://schemas.openxmlformats.org/spreadsheetml/2006/main" count="213" uniqueCount="120">
  <si>
    <t>DEVELOPMENT PLANNING, ECONOMIC REFORMS AND NORTH EASTERN COUNCIL AFFAIRS</t>
  </si>
  <si>
    <t>Other Special Area Programmes</t>
  </si>
  <si>
    <t>Secretariat - Economic Services</t>
  </si>
  <si>
    <t>Capital Outlay on Other Special Area Programmes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</si>
  <si>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</si>
  <si>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</si>
  <si>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</si>
  <si>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</si>
  <si>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</si>
  <si>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</si>
  <si>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</si>
  <si>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</si>
  <si>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</si>
  <si>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</si>
  <si>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60.00.01</t>
  </si>
  <si>
    <t>Salaries</t>
  </si>
  <si>
    <t>Travel Expenses</t>
  </si>
  <si>
    <t>Office Expenses</t>
  </si>
  <si>
    <t>61.00.01</t>
  </si>
  <si>
    <t>00.00.60</t>
  </si>
  <si>
    <t>00.00.71</t>
  </si>
  <si>
    <t>Secretariat</t>
  </si>
  <si>
    <t>30.00.01</t>
  </si>
  <si>
    <t>30.00.11</t>
  </si>
  <si>
    <t>30.00.13</t>
  </si>
  <si>
    <t>30.00.31</t>
  </si>
  <si>
    <t>Grants-in-Aid to State Planning Board</t>
  </si>
  <si>
    <t>30.00.50</t>
  </si>
  <si>
    <t>Other Charges</t>
  </si>
  <si>
    <t>00.00.11</t>
  </si>
  <si>
    <t>00.00.13</t>
  </si>
  <si>
    <t>Economic Advice and Statistics</t>
  </si>
  <si>
    <t>00.00.01</t>
  </si>
  <si>
    <t>00.00.81</t>
  </si>
  <si>
    <t>Other Expenditure</t>
  </si>
  <si>
    <t>State Income Unit</t>
  </si>
  <si>
    <t>District Statistical Offices</t>
  </si>
  <si>
    <t>Public Finance Unit</t>
  </si>
  <si>
    <t>62.00.01</t>
  </si>
  <si>
    <t>62.00.13</t>
  </si>
  <si>
    <t>Monitoring and Evaluation Cell</t>
  </si>
  <si>
    <t>63.00.01</t>
  </si>
  <si>
    <t>Surveys and Statistics</t>
  </si>
  <si>
    <t>CAPITAL SECTION</t>
  </si>
  <si>
    <t>Construction in Border Areas</t>
  </si>
  <si>
    <t>DEMAND NO. 29</t>
  </si>
  <si>
    <t>C - Capital Accounts of Economic Services</t>
  </si>
  <si>
    <t>Capital</t>
  </si>
  <si>
    <t>Revenue</t>
  </si>
  <si>
    <t>II. Details of the estimates and the heads under which this grant will be accounted for:</t>
  </si>
  <si>
    <t>00.00.84</t>
  </si>
  <si>
    <t>(j) General Economic Services</t>
  </si>
  <si>
    <t>Border Area Development</t>
  </si>
  <si>
    <t>Pilot Survey in Sikkim on Basic Statistics 
for Local Level Development (100% CSS)</t>
  </si>
  <si>
    <t>Conduct of Economic Census 
(100% CSS)</t>
  </si>
  <si>
    <t>Unique Identification Scheme</t>
  </si>
  <si>
    <t>Improvement in Statistical System</t>
  </si>
  <si>
    <t>Census Survey and Statistics</t>
  </si>
  <si>
    <t>Planning and Dev. Department</t>
  </si>
  <si>
    <t>C - Economic Services (c) Special Areas Programmes</t>
  </si>
  <si>
    <t>Other Special Areas Programmes</t>
  </si>
  <si>
    <t>Census Surveys and Statistics</t>
  </si>
  <si>
    <t xml:space="preserve"> (c) Capital Account of  Special Areas Programme</t>
  </si>
  <si>
    <t>Capital Outlay on Other Special Areas Programme</t>
  </si>
  <si>
    <t>Other Charges (Grant under 13th Finance Commission)</t>
  </si>
  <si>
    <t>Incentive for Issuing UID (Grant under 13th Finance Commission)</t>
  </si>
  <si>
    <t>30.00.85</t>
  </si>
  <si>
    <t>District Innovation Fund (13th Finance Commission)</t>
  </si>
  <si>
    <t>30.00.87</t>
  </si>
  <si>
    <t>Human Development Report</t>
  </si>
  <si>
    <t>30.00.88</t>
  </si>
  <si>
    <t>Year of Innovation</t>
  </si>
  <si>
    <t>National Sample Survey Organisation  (50:50% CSS)</t>
  </si>
  <si>
    <t xml:space="preserve"> (In Thousands of Rupees)</t>
  </si>
  <si>
    <t>Preparation of Ethnographic Report</t>
  </si>
  <si>
    <t>00.00.86</t>
  </si>
  <si>
    <t>30.00.89</t>
  </si>
  <si>
    <t>30.00.90</t>
  </si>
  <si>
    <t>Planning Resource Centre</t>
  </si>
  <si>
    <t>00.00.87</t>
  </si>
  <si>
    <t>India Statistical Strengthening Project 
(CSS)</t>
  </si>
  <si>
    <t>India Statistical Strengthening Project
(State share)</t>
  </si>
  <si>
    <t>Rec</t>
  </si>
  <si>
    <t>2013-14</t>
  </si>
  <si>
    <t>Training (100% CSS)</t>
  </si>
  <si>
    <t>Secretariat - Economic Services, 00.911-Deduct Recoveries of Overpayments</t>
  </si>
  <si>
    <t>Development Activities in Border Areas</t>
  </si>
  <si>
    <t>Border Area Development Programmes</t>
  </si>
  <si>
    <t>2014-15</t>
  </si>
  <si>
    <t>Sustainable Mountain Development Summit 2012 (CSS)</t>
  </si>
  <si>
    <t>30.00.91</t>
  </si>
  <si>
    <t>64.00.50</t>
  </si>
  <si>
    <t>41.00.50</t>
  </si>
  <si>
    <t>47</t>
  </si>
  <si>
    <t>47.00.81</t>
  </si>
  <si>
    <t>47.00.82</t>
  </si>
  <si>
    <t>47.00.84</t>
  </si>
  <si>
    <t>47.00.01</t>
  </si>
  <si>
    <t>47.00.11</t>
  </si>
  <si>
    <t>47.00.13</t>
  </si>
  <si>
    <t>Support for Statistical Strengthening</t>
  </si>
  <si>
    <t>21</t>
  </si>
  <si>
    <t>Rajiv Awash Yojana (MOHUPA)</t>
  </si>
  <si>
    <t>Urban Statistics for HR and Assessments (USHA)</t>
  </si>
  <si>
    <t>21.00.81</t>
  </si>
  <si>
    <t>60.00.71</t>
  </si>
  <si>
    <t>India Statistical Strengthening Project 
(100% CSS)</t>
  </si>
  <si>
    <t>Support for Statistical Strengthening (CSS)</t>
  </si>
  <si>
    <t>Note:</t>
  </si>
  <si>
    <t>I.  Estimate of the amount required in the year ending 31st March, 2016 to defray the charges in respect of Development Planning, Economic  Reforms and 
    North Eastern Council Affairs</t>
  </si>
  <si>
    <t>2015-16</t>
  </si>
  <si>
    <t>*</t>
  </si>
  <si>
    <t>State share</t>
  </si>
  <si>
    <t xml:space="preserve">Secretariat - Economic Services 00.901-Deduct amount met from Sikkim Transport Infrastructure Development Fund
</t>
  </si>
  <si>
    <t>30.00.92</t>
  </si>
  <si>
    <t xml:space="preserve">Schemes under Externally Aided Project </t>
  </si>
  <si>
    <t>30.00.93</t>
  </si>
  <si>
    <t>30.00.94</t>
  </si>
  <si>
    <t>Schemes under STIDF</t>
  </si>
  <si>
    <t>Schemes under Special Assistance for State Plan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</si>
</sst>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_)"/>
    <numFmt numFmtId="166" formatCode="0#"/>
    <numFmt numFmtId="167" formatCode="00000#"/>
    <numFmt numFmtId="168" formatCode="00.000"/>
    <numFmt numFmtId="169" formatCode="0#.#00"/>
    <numFmt numFmtId="170" formatCode="0#.000"/>
    <numFmt numFmtId="171" formatCode="0#.0#0"/>
    <numFmt numFmtId="172" formatCode="00"/>
    <numFmt numFmtId="173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</cellStyleXfs>
  <cellXfs count="196">
    <xf numFmtId="0" fontId="0" fillId="0" borderId="0" xfId="0"/>
    <xf numFmtId="165" fontId="4" fillId="0" borderId="0" xfId="5" applyFont="1" applyFill="1" applyAlignment="1"/>
    <xf numFmtId="165" fontId="4" fillId="0" borderId="0" xfId="5" applyFont="1" applyFill="1"/>
    <xf numFmtId="165" fontId="4" fillId="0" borderId="0" xfId="5" applyFont="1" applyFill="1" applyBorder="1" applyAlignment="1">
      <alignment horizontal="left" vertical="top" wrapText="1"/>
    </xf>
    <xf numFmtId="165" fontId="4" fillId="0" borderId="0" xfId="5" applyFont="1" applyFill="1" applyBorder="1" applyAlignment="1">
      <alignment horizontal="right" vertical="top" wrapText="1"/>
    </xf>
    <xf numFmtId="165" fontId="3" fillId="0" borderId="0" xfId="5" applyNumberFormat="1" applyFont="1" applyFill="1" applyBorder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center"/>
    </xf>
    <xf numFmtId="165" fontId="4" fillId="0" borderId="0" xfId="5" applyFont="1" applyFill="1" applyAlignment="1">
      <alignment horizontal="left" vertical="top" wrapText="1"/>
    </xf>
    <xf numFmtId="165" fontId="4" fillId="0" borderId="0" xfId="5" applyFont="1" applyFill="1" applyAlignment="1">
      <alignment horizontal="right" vertical="top" wrapText="1"/>
    </xf>
    <xf numFmtId="0" fontId="4" fillId="0" borderId="0" xfId="5" applyNumberFormat="1" applyFont="1" applyFill="1" applyAlignment="1" applyProtection="1">
      <alignment horizontal="right"/>
    </xf>
    <xf numFmtId="0" fontId="3" fillId="0" borderId="0" xfId="5" applyNumberFormat="1" applyFont="1" applyFill="1" applyAlignment="1">
      <alignment horizontal="center"/>
    </xf>
    <xf numFmtId="165" fontId="4" fillId="0" borderId="0" xfId="5" applyNumberFormat="1" applyFont="1" applyFill="1" applyAlignment="1" applyProtection="1">
      <alignment horizontal="left"/>
    </xf>
    <xf numFmtId="165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/>
    <xf numFmtId="0" fontId="3" fillId="0" borderId="0" xfId="5" applyNumberFormat="1" applyFont="1" applyFill="1" applyBorder="1"/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/>
    <xf numFmtId="0" fontId="4" fillId="0" borderId="1" xfId="3" applyFont="1" applyFill="1" applyBorder="1"/>
    <xf numFmtId="0" fontId="4" fillId="0" borderId="1" xfId="3" applyNumberFormat="1" applyFont="1" applyFill="1" applyBorder="1"/>
    <xf numFmtId="0" fontId="4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horizontal="right" vertical="top" wrapText="1"/>
    </xf>
    <xf numFmtId="0" fontId="4" fillId="0" borderId="0" xfId="3" applyFont="1" applyFill="1" applyBorder="1" applyProtection="1"/>
    <xf numFmtId="0" fontId="4" fillId="0" borderId="0" xfId="4" applyFont="1" applyFill="1" applyAlignment="1" applyProtection="1"/>
    <xf numFmtId="0" fontId="4" fillId="0" borderId="0" xfId="4" applyFont="1" applyFill="1" applyProtection="1"/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right" vertical="top" wrapText="1"/>
    </xf>
    <xf numFmtId="0" fontId="4" fillId="0" borderId="1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165" fontId="3" fillId="0" borderId="0" xfId="5" applyNumberFormat="1" applyFont="1" applyFill="1" applyAlignment="1" applyProtection="1">
      <alignment horizontal="left" vertical="top" wrapText="1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5" applyNumberFormat="1" applyFont="1" applyFill="1" applyBorder="1" applyAlignment="1" applyProtection="1">
      <alignment horizontal="left"/>
    </xf>
    <xf numFmtId="165" fontId="3" fillId="0" borderId="0" xfId="5" applyFont="1" applyFill="1" applyAlignment="1">
      <alignment horizontal="right" vertical="top" wrapText="1"/>
    </xf>
    <xf numFmtId="0" fontId="4" fillId="0" borderId="0" xfId="2" applyFont="1" applyFill="1" applyAlignment="1"/>
    <xf numFmtId="166" fontId="4" fillId="0" borderId="0" xfId="5" applyNumberFormat="1" applyFont="1" applyFill="1" applyAlignment="1">
      <alignment horizontal="right" vertical="top" wrapText="1"/>
    </xf>
    <xf numFmtId="165" fontId="4" fillId="0" borderId="0" xfId="5" applyNumberFormat="1" applyFont="1" applyFill="1" applyAlignment="1" applyProtection="1">
      <alignment horizontal="left" vertical="top" wrapText="1"/>
    </xf>
    <xf numFmtId="168" fontId="3" fillId="0" borderId="0" xfId="5" applyNumberFormat="1" applyFont="1" applyFill="1" applyAlignment="1">
      <alignment horizontal="right" vertical="top" wrapText="1"/>
    </xf>
    <xf numFmtId="165" fontId="4" fillId="0" borderId="0" xfId="5" applyFont="1" applyFill="1" applyAlignment="1">
      <alignment vertical="top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65" fontId="4" fillId="0" borderId="1" xfId="5" applyFont="1" applyFill="1" applyBorder="1" applyAlignment="1">
      <alignment horizontal="left" vertical="top" wrapText="1"/>
    </xf>
    <xf numFmtId="165" fontId="3" fillId="0" borderId="1" xfId="5" applyFont="1" applyFill="1" applyBorder="1" applyAlignment="1">
      <alignment horizontal="right" vertical="top" wrapText="1"/>
    </xf>
    <xf numFmtId="165" fontId="3" fillId="0" borderId="1" xfId="5" applyNumberFormat="1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Alignment="1">
      <alignment horizontal="right"/>
    </xf>
    <xf numFmtId="165" fontId="4" fillId="0" borderId="0" xfId="5" applyNumberFormat="1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Border="1" applyAlignment="1">
      <alignment horizontal="right"/>
    </xf>
    <xf numFmtId="165" fontId="4" fillId="0" borderId="0" xfId="5" applyNumberFormat="1" applyFont="1" applyFill="1" applyAlignment="1" applyProtection="1">
      <alignment horizontal="right"/>
    </xf>
    <xf numFmtId="164" fontId="4" fillId="0" borderId="0" xfId="1" applyFont="1" applyFill="1" applyAlignment="1" applyProtection="1">
      <alignment horizontal="right" wrapText="1"/>
    </xf>
    <xf numFmtId="165" fontId="4" fillId="0" borderId="0" xfId="5" applyNumberFormat="1" applyFont="1" applyFill="1" applyAlignment="1" applyProtection="1">
      <alignment horizontal="left" vertical="top"/>
    </xf>
    <xf numFmtId="0" fontId="4" fillId="0" borderId="3" xfId="5" applyNumberFormat="1" applyFont="1" applyFill="1" applyBorder="1" applyAlignment="1" applyProtection="1">
      <alignment horizontal="right"/>
    </xf>
    <xf numFmtId="165" fontId="3" fillId="0" borderId="0" xfId="5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165" fontId="3" fillId="0" borderId="0" xfId="5" applyFont="1" applyFill="1" applyBorder="1" applyAlignment="1">
      <alignment horizontal="right" vertical="top" wrapText="1"/>
    </xf>
    <xf numFmtId="0" fontId="4" fillId="0" borderId="3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Alignment="1">
      <alignment horizontal="right" wrapText="1"/>
    </xf>
    <xf numFmtId="166" fontId="4" fillId="0" borderId="0" xfId="5" applyNumberFormat="1" applyFont="1" applyFill="1" applyBorder="1" applyAlignment="1">
      <alignment horizontal="right" vertical="top" wrapText="1"/>
    </xf>
    <xf numFmtId="0" fontId="4" fillId="0" borderId="0" xfId="5" applyNumberFormat="1" applyFont="1" applyFill="1" applyBorder="1" applyAlignment="1">
      <alignment horizontal="right" wrapText="1"/>
    </xf>
    <xf numFmtId="171" fontId="3" fillId="0" borderId="0" xfId="5" applyNumberFormat="1" applyFont="1" applyFill="1" applyBorder="1" applyAlignment="1" applyProtection="1">
      <alignment horizontal="right" vertical="top" wrapText="1"/>
    </xf>
    <xf numFmtId="169" fontId="3" fillId="0" borderId="0" xfId="5" applyNumberFormat="1" applyFont="1" applyFill="1" applyBorder="1" applyAlignment="1" applyProtection="1">
      <alignment horizontal="right" vertical="top" wrapText="1"/>
    </xf>
    <xf numFmtId="49" fontId="4" fillId="0" borderId="0" xfId="2" applyNumberFormat="1" applyFont="1" applyFill="1" applyAlignment="1"/>
    <xf numFmtId="170" fontId="3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165" fontId="4" fillId="0" borderId="3" xfId="5" applyFont="1" applyFill="1" applyBorder="1" applyAlignment="1">
      <alignment horizontal="left" vertical="top" wrapText="1"/>
    </xf>
    <xf numFmtId="165" fontId="4" fillId="0" borderId="3" xfId="5" applyFont="1" applyFill="1" applyBorder="1" applyAlignment="1">
      <alignment horizontal="right" vertical="top" wrapText="1"/>
    </xf>
    <xf numFmtId="165" fontId="3" fillId="0" borderId="3" xfId="5" applyNumberFormat="1" applyFont="1" applyFill="1" applyBorder="1" applyAlignment="1" applyProtection="1">
      <alignment horizontal="left"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165" fontId="3" fillId="0" borderId="0" xfId="5" applyFont="1" applyFill="1" applyBorder="1" applyAlignment="1">
      <alignment vertical="top" wrapText="1"/>
    </xf>
    <xf numFmtId="165" fontId="4" fillId="0" borderId="0" xfId="5" applyFont="1" applyFill="1" applyBorder="1" applyAlignment="1"/>
    <xf numFmtId="165" fontId="4" fillId="0" borderId="0" xfId="5" applyFont="1" applyFill="1" applyBorder="1"/>
    <xf numFmtId="0" fontId="4" fillId="0" borderId="2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>
      <alignment wrapText="1"/>
    </xf>
    <xf numFmtId="165" fontId="4" fillId="0" borderId="1" xfId="5" applyFont="1" applyFill="1" applyBorder="1" applyAlignment="1">
      <alignment horizontal="right" vertical="top" wrapText="1"/>
    </xf>
    <xf numFmtId="165" fontId="4" fillId="0" borderId="1" xfId="5" applyFont="1" applyFill="1" applyBorder="1"/>
    <xf numFmtId="0" fontId="4" fillId="0" borderId="1" xfId="5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4" applyNumberFormat="1" applyFont="1" applyFill="1" applyProtection="1"/>
    <xf numFmtId="165" fontId="4" fillId="0" borderId="0" xfId="5" applyFont="1" applyFill="1" applyAlignment="1">
      <alignment horizontal="right"/>
    </xf>
    <xf numFmtId="0" fontId="4" fillId="0" borderId="0" xfId="4" applyNumberFormat="1" applyFont="1" applyFill="1" applyAlignment="1" applyProtection="1">
      <alignment horizontal="right"/>
    </xf>
    <xf numFmtId="165" fontId="4" fillId="0" borderId="0" xfId="6" applyNumberFormat="1" applyFont="1" applyFill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vertical="top"/>
    </xf>
    <xf numFmtId="0" fontId="4" fillId="0" borderId="0" xfId="5" applyNumberFormat="1" applyFont="1" applyFill="1" applyAlignment="1"/>
    <xf numFmtId="0" fontId="4" fillId="0" borderId="0" xfId="3" applyFont="1" applyFill="1" applyBorder="1" applyAlignment="1" applyProtection="1">
      <alignment horizontal="left"/>
    </xf>
    <xf numFmtId="0" fontId="4" fillId="0" borderId="1" xfId="3" applyFont="1" applyFill="1" applyBorder="1" applyAlignment="1" applyProtection="1">
      <alignment horizontal="left"/>
    </xf>
    <xf numFmtId="0" fontId="4" fillId="0" borderId="1" xfId="4" applyFont="1" applyFill="1" applyBorder="1" applyAlignment="1" applyProtection="1">
      <alignment vertical="top"/>
    </xf>
    <xf numFmtId="0" fontId="4" fillId="0" borderId="1" xfId="4" applyFont="1" applyFill="1" applyBorder="1" applyAlignment="1" applyProtection="1"/>
    <xf numFmtId="0" fontId="5" fillId="0" borderId="1" xfId="3" applyNumberFormat="1" applyFont="1" applyFill="1" applyBorder="1" applyAlignment="1" applyProtection="1">
      <alignment horizontal="left"/>
    </xf>
    <xf numFmtId="49" fontId="4" fillId="0" borderId="0" xfId="5" applyNumberFormat="1" applyFont="1" applyFill="1" applyAlignment="1">
      <alignment horizontal="right"/>
    </xf>
    <xf numFmtId="0" fontId="4" fillId="0" borderId="0" xfId="4" applyFont="1" applyFill="1" applyAlignment="1" applyProtection="1">
      <alignment horizontal="right"/>
    </xf>
    <xf numFmtId="165" fontId="4" fillId="0" borderId="0" xfId="5" applyFont="1" applyFill="1" applyBorder="1" applyAlignment="1">
      <alignment horizontal="right"/>
    </xf>
    <xf numFmtId="173" fontId="4" fillId="0" borderId="0" xfId="1" applyNumberFormat="1" applyFont="1" applyFill="1" applyAlignment="1">
      <alignment horizontal="right" wrapText="1"/>
    </xf>
    <xf numFmtId="172" fontId="4" fillId="0" borderId="0" xfId="5" applyNumberFormat="1" applyFont="1" applyFill="1" applyAlignment="1">
      <alignment horizontal="right" vertical="top" wrapText="1"/>
    </xf>
    <xf numFmtId="165" fontId="4" fillId="3" borderId="0" xfId="5" applyNumberFormat="1" applyFont="1" applyFill="1" applyBorder="1" applyAlignment="1" applyProtection="1">
      <alignment horizontal="left" vertical="top" wrapText="1"/>
    </xf>
    <xf numFmtId="0" fontId="4" fillId="3" borderId="0" xfId="2" applyFont="1" applyFill="1" applyAlignment="1"/>
    <xf numFmtId="165" fontId="4" fillId="3" borderId="0" xfId="5" applyFont="1" applyFill="1" applyAlignment="1"/>
    <xf numFmtId="165" fontId="4" fillId="3" borderId="0" xfId="5" applyFont="1" applyFill="1"/>
    <xf numFmtId="165" fontId="4" fillId="3" borderId="0" xfId="5" applyFont="1" applyFill="1" applyAlignment="1">
      <alignment horizontal="right"/>
    </xf>
    <xf numFmtId="0" fontId="4" fillId="3" borderId="0" xfId="5" applyNumberFormat="1" applyFont="1" applyFill="1" applyAlignment="1"/>
    <xf numFmtId="0" fontId="4" fillId="0" borderId="0" xfId="1" applyNumberFormat="1" applyFont="1" applyFill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5" quotePrefix="1" applyNumberFormat="1" applyFont="1" applyFill="1"/>
    <xf numFmtId="165" fontId="4" fillId="0" borderId="1" xfId="5" applyNumberFormat="1" applyFont="1" applyFill="1" applyBorder="1" applyAlignment="1" applyProtection="1">
      <alignment horizontal="left" vertical="top" wrapText="1"/>
    </xf>
    <xf numFmtId="49" fontId="4" fillId="0" borderId="0" xfId="5" applyNumberFormat="1" applyFont="1" applyFill="1" applyBorder="1" applyAlignment="1">
      <alignment horizontal="right" vertical="top" wrapText="1"/>
    </xf>
    <xf numFmtId="49" fontId="4" fillId="0" borderId="1" xfId="5" applyNumberFormat="1" applyFont="1" applyFill="1" applyBorder="1" applyAlignment="1">
      <alignment horizontal="right" vertical="top" wrapText="1"/>
    </xf>
    <xf numFmtId="165" fontId="4" fillId="0" borderId="0" xfId="5" quotePrefix="1" applyFont="1" applyFill="1" applyBorder="1" applyAlignment="1">
      <alignment horizontal="right" vertical="top" wrapText="1"/>
    </xf>
    <xf numFmtId="164" fontId="4" fillId="0" borderId="1" xfId="1" applyFont="1" applyFill="1" applyBorder="1" applyAlignment="1">
      <alignment horizontal="right" wrapText="1"/>
    </xf>
    <xf numFmtId="49" fontId="4" fillId="0" borderId="1" xfId="4" applyNumberFormat="1" applyFont="1" applyFill="1" applyBorder="1" applyAlignment="1" applyProtection="1">
      <alignment horizontal="center" vertical="top"/>
    </xf>
    <xf numFmtId="49" fontId="4" fillId="0" borderId="1" xfId="4" applyNumberFormat="1" applyFont="1" applyFill="1" applyBorder="1" applyAlignment="1" applyProtection="1">
      <alignment horizontal="center"/>
    </xf>
    <xf numFmtId="165" fontId="4" fillId="0" borderId="0" xfId="5" quotePrefix="1" applyFont="1" applyFill="1" applyAlignment="1">
      <alignment horizontal="right"/>
    </xf>
    <xf numFmtId="0" fontId="4" fillId="2" borderId="0" xfId="2" applyFont="1" applyFill="1" applyAlignment="1"/>
    <xf numFmtId="0" fontId="4" fillId="2" borderId="0" xfId="5" applyNumberFormat="1" applyFont="1" applyFill="1" applyAlignment="1"/>
    <xf numFmtId="0" fontId="4" fillId="2" borderId="0" xfId="5" applyNumberFormat="1" applyFont="1" applyFill="1" applyAlignment="1">
      <alignment horizontal="right"/>
    </xf>
    <xf numFmtId="165" fontId="4" fillId="0" borderId="0" xfId="5" applyNumberFormat="1" applyFont="1" applyFill="1" applyBorder="1" applyAlignment="1" applyProtection="1">
      <alignment horizontal="left" vertical="top"/>
    </xf>
    <xf numFmtId="49" fontId="4" fillId="0" borderId="0" xfId="5" applyNumberFormat="1" applyFont="1" applyFill="1" applyAlignment="1">
      <alignment horizontal="center"/>
    </xf>
    <xf numFmtId="0" fontId="4" fillId="3" borderId="0" xfId="5" applyNumberFormat="1" applyFont="1" applyFill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7" applyFont="1" applyFill="1" applyBorder="1" applyAlignment="1">
      <alignment horizontal="left" vertical="top"/>
    </xf>
    <xf numFmtId="0" fontId="4" fillId="0" borderId="0" xfId="2" applyFont="1" applyFill="1" applyBorder="1" applyAlignment="1" applyProtection="1">
      <alignment horizontal="left" vertical="justify" wrapText="1"/>
    </xf>
    <xf numFmtId="0" fontId="6" fillId="0" borderId="0" xfId="7" applyFont="1" applyFill="1" applyAlignment="1"/>
    <xf numFmtId="0" fontId="6" fillId="0" borderId="0" xfId="7" applyFont="1" applyFill="1" applyAlignment="1">
      <alignment horizontal="right"/>
    </xf>
    <xf numFmtId="0" fontId="6" fillId="0" borderId="0" xfId="7" applyFont="1" applyFill="1"/>
    <xf numFmtId="0" fontId="4" fillId="0" borderId="0" xfId="1" applyNumberFormat="1" applyFont="1" applyFill="1" applyAlignment="1" applyProtection="1">
      <alignment horizontal="right"/>
    </xf>
    <xf numFmtId="0" fontId="7" fillId="0" borderId="0" xfId="2" applyFont="1" applyFill="1" applyAlignment="1"/>
    <xf numFmtId="165" fontId="7" fillId="0" borderId="0" xfId="5" applyFont="1" applyFill="1" applyAlignment="1"/>
    <xf numFmtId="165" fontId="4" fillId="0" borderId="1" xfId="5" quotePrefix="1" applyFont="1" applyFill="1" applyBorder="1" applyAlignment="1">
      <alignment horizontal="right" vertical="top" wrapText="1"/>
    </xf>
    <xf numFmtId="0" fontId="8" fillId="0" borderId="0" xfId="2" applyFont="1" applyFill="1" applyAlignment="1"/>
    <xf numFmtId="165" fontId="8" fillId="0" borderId="0" xfId="5" applyFont="1" applyFill="1" applyAlignment="1"/>
    <xf numFmtId="165" fontId="8" fillId="0" borderId="0" xfId="5" applyFont="1" applyFill="1" applyAlignment="1">
      <alignment horizontal="right"/>
    </xf>
    <xf numFmtId="165" fontId="8" fillId="0" borderId="0" xfId="5" applyNumberFormat="1" applyFont="1" applyFill="1" applyBorder="1" applyAlignment="1" applyProtection="1">
      <alignment horizontal="left" vertical="top"/>
    </xf>
    <xf numFmtId="49" fontId="8" fillId="0" borderId="0" xfId="5" applyNumberFormat="1" applyFont="1" applyFill="1" applyAlignment="1">
      <alignment horizontal="right"/>
    </xf>
    <xf numFmtId="0" fontId="8" fillId="3" borderId="0" xfId="2" applyFont="1" applyFill="1" applyAlignment="1"/>
    <xf numFmtId="165" fontId="8" fillId="3" borderId="0" xfId="2" applyNumberFormat="1" applyFont="1" applyFill="1" applyAlignment="1"/>
    <xf numFmtId="165" fontId="8" fillId="3" borderId="0" xfId="5" applyFont="1" applyFill="1" applyAlignment="1"/>
    <xf numFmtId="165" fontId="8" fillId="3" borderId="0" xfId="5" applyFont="1" applyFill="1" applyAlignment="1">
      <alignment horizontal="right"/>
    </xf>
    <xf numFmtId="165" fontId="8" fillId="3" borderId="0" xfId="5" applyNumberFormat="1" applyFont="1" applyFill="1" applyBorder="1" applyAlignment="1" applyProtection="1">
      <alignment horizontal="left" vertical="top"/>
    </xf>
    <xf numFmtId="165" fontId="8" fillId="3" borderId="0" xfId="5" applyNumberFormat="1" applyFont="1" applyFill="1" applyBorder="1" applyAlignment="1" applyProtection="1">
      <alignment horizontal="left" vertical="top" wrapText="1"/>
    </xf>
    <xf numFmtId="0" fontId="8" fillId="3" borderId="0" xfId="5" applyNumberFormat="1" applyFont="1" applyFill="1" applyAlignment="1"/>
    <xf numFmtId="164" fontId="8" fillId="3" borderId="0" xfId="5" applyNumberFormat="1" applyFont="1" applyFill="1" applyAlignment="1"/>
    <xf numFmtId="165" fontId="3" fillId="0" borderId="0" xfId="5" applyNumberFormat="1" applyFont="1" applyFill="1" applyBorder="1" applyAlignment="1" applyProtection="1">
      <alignment horizontal="center"/>
    </xf>
    <xf numFmtId="167" fontId="4" fillId="0" borderId="0" xfId="5" applyNumberFormat="1" applyFont="1" applyFill="1" applyBorder="1" applyAlignment="1">
      <alignment horizontal="right" vertical="top" wrapText="1"/>
    </xf>
    <xf numFmtId="167" fontId="4" fillId="0" borderId="1" xfId="5" applyNumberFormat="1" applyFont="1" applyFill="1" applyBorder="1" applyAlignment="1">
      <alignment horizontal="right" vertical="top" wrapText="1"/>
    </xf>
    <xf numFmtId="49" fontId="4" fillId="0" borderId="0" xfId="5" applyNumberFormat="1" applyFont="1" applyFill="1" applyAlignment="1">
      <alignment horizontal="right" vertical="top" wrapText="1"/>
    </xf>
    <xf numFmtId="49" fontId="4" fillId="0" borderId="0" xfId="6" applyNumberFormat="1" applyFont="1" applyFill="1" applyAlignment="1">
      <alignment horizontal="right" vertical="top" wrapText="1"/>
    </xf>
    <xf numFmtId="49" fontId="4" fillId="0" borderId="0" xfId="6" applyNumberFormat="1" applyFont="1" applyFill="1" applyAlignment="1">
      <alignment horizontal="right" vertical="top"/>
    </xf>
    <xf numFmtId="0" fontId="4" fillId="0" borderId="1" xfId="1" applyNumberFormat="1" applyFont="1" applyFill="1" applyBorder="1" applyAlignment="1">
      <alignment horizontal="right" wrapText="1"/>
    </xf>
    <xf numFmtId="49" fontId="4" fillId="0" borderId="0" xfId="2" applyNumberFormat="1" applyFont="1" applyFill="1" applyBorder="1" applyAlignment="1">
      <alignment horizontal="right" vertical="top" wrapText="1"/>
    </xf>
    <xf numFmtId="0" fontId="4" fillId="0" borderId="1" xfId="5" applyNumberFormat="1" applyFont="1" applyFill="1" applyBorder="1" applyAlignment="1" applyProtection="1">
      <alignment horizontal="right" wrapText="1"/>
    </xf>
    <xf numFmtId="0" fontId="4" fillId="0" borderId="0" xfId="2" applyFont="1" applyFill="1" applyAlignment="1">
      <alignment horizontal="left" vertical="center"/>
    </xf>
    <xf numFmtId="49" fontId="4" fillId="0" borderId="0" xfId="2" applyNumberFormat="1" applyFont="1" applyFill="1" applyAlignment="1">
      <alignment horizontal="left" vertical="center"/>
    </xf>
    <xf numFmtId="165" fontId="4" fillId="0" borderId="0" xfId="5" applyNumberFormat="1" applyFont="1" applyFill="1" applyAlignment="1" applyProtection="1">
      <alignment horizontal="left" vertical="center"/>
    </xf>
    <xf numFmtId="165" fontId="4" fillId="0" borderId="0" xfId="5" applyNumberFormat="1" applyFont="1" applyFill="1" applyAlignment="1" applyProtection="1">
      <alignment horizontal="right" vertical="center"/>
    </xf>
    <xf numFmtId="165" fontId="4" fillId="0" borderId="0" xfId="5" applyFont="1" applyFill="1" applyAlignment="1">
      <alignment horizontal="right" vertical="center"/>
    </xf>
    <xf numFmtId="49" fontId="7" fillId="0" borderId="0" xfId="5" applyNumberFormat="1" applyFont="1" applyFill="1" applyAlignment="1">
      <alignment horizontal="right"/>
    </xf>
    <xf numFmtId="165" fontId="4" fillId="0" borderId="0" xfId="5" applyFont="1" applyFill="1" applyBorder="1" applyAlignment="1">
      <alignment vertical="top" wrapText="1"/>
    </xf>
    <xf numFmtId="166" fontId="4" fillId="0" borderId="1" xfId="5" applyNumberFormat="1" applyFont="1" applyFill="1" applyBorder="1" applyAlignment="1">
      <alignment horizontal="right" vertical="top" wrapText="1"/>
    </xf>
    <xf numFmtId="164" fontId="8" fillId="0" borderId="0" xfId="5" applyNumberFormat="1" applyFont="1" applyFill="1" applyAlignment="1"/>
    <xf numFmtId="0" fontId="9" fillId="0" borderId="0" xfId="2" applyFont="1" applyFill="1" applyAlignment="1"/>
    <xf numFmtId="165" fontId="9" fillId="0" borderId="0" xfId="5" applyFont="1" applyFill="1" applyAlignment="1"/>
    <xf numFmtId="165" fontId="9" fillId="0" borderId="0" xfId="5" applyFont="1" applyFill="1" applyAlignment="1">
      <alignment horizontal="right"/>
    </xf>
    <xf numFmtId="0" fontId="9" fillId="0" borderId="0" xfId="5" applyNumberFormat="1" applyFont="1" applyFill="1" applyAlignment="1"/>
    <xf numFmtId="165" fontId="9" fillId="3" borderId="0" xfId="5" applyFont="1" applyFill="1" applyAlignment="1"/>
    <xf numFmtId="165" fontId="9" fillId="3" borderId="0" xfId="5" applyNumberFormat="1" applyFont="1" applyFill="1" applyBorder="1" applyAlignment="1" applyProtection="1">
      <alignment horizontal="left" vertical="top" wrapText="1"/>
    </xf>
    <xf numFmtId="0" fontId="9" fillId="3" borderId="0" xfId="5" applyNumberFormat="1" applyFont="1" applyFill="1" applyAlignment="1"/>
    <xf numFmtId="165" fontId="9" fillId="3" borderId="0" xfId="5" applyFont="1" applyFill="1" applyAlignment="1">
      <alignment horizontal="right"/>
    </xf>
    <xf numFmtId="0" fontId="9" fillId="3" borderId="0" xfId="2" applyFont="1" applyFill="1" applyAlignment="1"/>
    <xf numFmtId="164" fontId="9" fillId="3" borderId="0" xfId="5" applyNumberFormat="1" applyFont="1" applyFill="1" applyAlignment="1"/>
    <xf numFmtId="165" fontId="8" fillId="0" borderId="0" xfId="5" applyFont="1" applyFill="1" applyAlignment="1">
      <alignment horizontal="center"/>
    </xf>
    <xf numFmtId="165" fontId="9" fillId="0" borderId="0" xfId="5" applyFont="1" applyFill="1" applyAlignment="1">
      <alignment horizontal="center"/>
    </xf>
    <xf numFmtId="0" fontId="8" fillId="0" borderId="0" xfId="5" applyNumberFormat="1" applyFont="1" applyFill="1" applyAlignment="1">
      <alignment horizontal="center"/>
    </xf>
    <xf numFmtId="0" fontId="4" fillId="0" borderId="0" xfId="5" applyNumberFormat="1" applyFont="1" applyFill="1" applyAlignment="1">
      <alignment horizontal="center"/>
    </xf>
    <xf numFmtId="0" fontId="8" fillId="3" borderId="0" xfId="5" applyNumberFormat="1" applyFont="1" applyFill="1" applyAlignment="1">
      <alignment horizontal="center"/>
    </xf>
    <xf numFmtId="165" fontId="4" fillId="0" borderId="0" xfId="5" applyFont="1" applyFill="1" applyAlignment="1">
      <alignment horizontal="center"/>
    </xf>
    <xf numFmtId="165" fontId="3" fillId="0" borderId="0" xfId="5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2" xfId="3" applyNumberFormat="1" applyFont="1" applyFill="1" applyBorder="1" applyAlignment="1" applyProtection="1">
      <alignment horizontal="center"/>
    </xf>
    <xf numFmtId="165" fontId="4" fillId="0" borderId="0" xfId="5" applyFont="1" applyFill="1" applyAlignment="1">
      <alignment horizontal="left" wrapText="1"/>
    </xf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4" fillId="0" borderId="2" xfId="4" applyFont="1" applyFill="1" applyBorder="1" applyAlignment="1" applyProtection="1">
      <alignment horizontal="center" vertical="top"/>
    </xf>
    <xf numFmtId="49" fontId="4" fillId="0" borderId="2" xfId="4" applyNumberFormat="1" applyFont="1" applyFill="1" applyBorder="1" applyAlignment="1" applyProtection="1">
      <alignment horizontal="center" vertical="top"/>
    </xf>
    <xf numFmtId="0" fontId="4" fillId="0" borderId="2" xfId="4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 vertical="top"/>
    </xf>
    <xf numFmtId="49" fontId="4" fillId="0" borderId="0" xfId="4" applyNumberFormat="1" applyFont="1" applyFill="1" applyBorder="1" applyAlignment="1" applyProtection="1">
      <alignment horizontal="center" vertical="top"/>
    </xf>
    <xf numFmtId="0" fontId="4" fillId="0" borderId="0" xfId="4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7"/>
    <cellStyle name="Normal_budget for 03-04" xfId="2"/>
    <cellStyle name="Normal_BUDGET-2000" xfId="3"/>
    <cellStyle name="Normal_budgetDocNIC02-03" xfId="4"/>
    <cellStyle name="Normal_DEMAND51" xfId="5"/>
    <cellStyle name="Normal_DEMAND51_1st supp.vol.III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1"/>
  <dimension ref="A1:AQ183"/>
  <sheetViews>
    <sheetView tabSelected="1" view="pageBreakPreview" zoomScaleSheetLayoutView="100" workbookViewId="0">
      <selection activeCell="C23" sqref="C23"/>
    </sheetView>
  </sheetViews>
  <sheetFormatPr defaultColWidth="11" defaultRowHeight="12.75"/>
  <cols>
    <col min="1" max="1" width="6.42578125" style="7" customWidth="1"/>
    <col min="2" max="2" width="8.140625" style="8" customWidth="1"/>
    <col min="3" max="3" width="34.5703125" style="2" customWidth="1"/>
    <col min="4" max="4" width="8.5703125" style="14" customWidth="1"/>
    <col min="5" max="5" width="9.42578125" style="14" customWidth="1"/>
    <col min="6" max="6" width="8.42578125" style="2" customWidth="1"/>
    <col min="7" max="7" width="8.5703125" style="2" customWidth="1"/>
    <col min="8" max="8" width="8.5703125" style="14" customWidth="1"/>
    <col min="9" max="9" width="8.42578125" style="14" customWidth="1"/>
    <col min="10" max="10" width="8.5703125" style="14" customWidth="1"/>
    <col min="11" max="11" width="9.140625" style="2" customWidth="1"/>
    <col min="12" max="12" width="8.42578125" style="2" customWidth="1"/>
    <col min="13" max="13" width="11" style="1" customWidth="1"/>
    <col min="14" max="14" width="8" style="1" customWidth="1"/>
    <col min="15" max="15" width="12.42578125" style="1" customWidth="1"/>
    <col min="16" max="16" width="7" style="1" customWidth="1"/>
    <col min="17" max="17" width="11.85546875" style="99" customWidth="1"/>
    <col min="18" max="19" width="11" style="1" customWidth="1"/>
    <col min="20" max="20" width="8.5703125" style="1" customWidth="1"/>
    <col min="21" max="21" width="7" style="1" customWidth="1"/>
    <col min="22" max="22" width="10.5703125" style="1" customWidth="1"/>
    <col min="23" max="31" width="11" style="1" customWidth="1"/>
    <col min="32" max="43" width="11" style="1"/>
    <col min="44" max="16384" width="11" style="2"/>
  </cols>
  <sheetData>
    <row r="1" spans="1:32" ht="14.1" customHeight="1">
      <c r="A1" s="184" t="s">
        <v>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32" ht="14.1" customHeight="1">
      <c r="A2" s="184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50"/>
    </row>
    <row r="3" spans="1:32" ht="14.1" customHeight="1">
      <c r="A3" s="3"/>
      <c r="B3" s="4"/>
      <c r="C3" s="5"/>
      <c r="D3" s="6"/>
      <c r="E3" s="6"/>
      <c r="F3" s="150"/>
      <c r="G3" s="150"/>
      <c r="H3" s="6"/>
      <c r="I3" s="6"/>
      <c r="J3" s="6"/>
      <c r="K3" s="150"/>
      <c r="L3" s="150"/>
    </row>
    <row r="4" spans="1:32" ht="14.1" customHeight="1">
      <c r="D4" s="9" t="s">
        <v>59</v>
      </c>
      <c r="E4" s="10">
        <v>2575</v>
      </c>
      <c r="F4" s="11" t="s">
        <v>60</v>
      </c>
      <c r="G4" s="12"/>
      <c r="H4" s="13"/>
      <c r="I4" s="13"/>
      <c r="J4" s="13"/>
      <c r="K4" s="12"/>
      <c r="L4" s="12"/>
    </row>
    <row r="5" spans="1:32" ht="14.1" customHeight="1">
      <c r="D5" s="9" t="s">
        <v>51</v>
      </c>
      <c r="E5" s="10">
        <v>3451</v>
      </c>
      <c r="F5" s="11" t="s">
        <v>2</v>
      </c>
      <c r="G5" s="12"/>
      <c r="H5" s="13"/>
      <c r="I5" s="13"/>
      <c r="J5" s="13"/>
      <c r="K5" s="12"/>
      <c r="L5" s="12"/>
    </row>
    <row r="6" spans="1:32" ht="14.1" customHeight="1">
      <c r="D6" s="9"/>
      <c r="E6" s="10">
        <v>3454</v>
      </c>
      <c r="F6" s="11" t="s">
        <v>61</v>
      </c>
      <c r="G6" s="12"/>
      <c r="H6" s="13"/>
      <c r="I6" s="13"/>
      <c r="J6" s="13"/>
      <c r="K6" s="12"/>
      <c r="L6" s="12"/>
    </row>
    <row r="7" spans="1:32" ht="14.1" customHeight="1">
      <c r="D7" s="9" t="s">
        <v>46</v>
      </c>
      <c r="J7" s="13"/>
      <c r="K7" s="12"/>
      <c r="L7" s="12"/>
    </row>
    <row r="8" spans="1:32" ht="14.1" customHeight="1">
      <c r="D8" s="9" t="s">
        <v>62</v>
      </c>
      <c r="E8" s="10">
        <v>4575</v>
      </c>
      <c r="F8" s="11" t="s">
        <v>3</v>
      </c>
      <c r="G8" s="12"/>
      <c r="H8" s="13"/>
      <c r="I8" s="13"/>
      <c r="J8" s="13"/>
      <c r="K8" s="13"/>
      <c r="L8" s="13"/>
    </row>
    <row r="9" spans="1:32" ht="26.1" customHeight="1">
      <c r="A9" s="187" t="s">
        <v>109</v>
      </c>
      <c r="B9" s="188"/>
      <c r="C9" s="188"/>
      <c r="D9" s="189"/>
      <c r="E9" s="189"/>
      <c r="F9" s="189"/>
      <c r="G9" s="189"/>
      <c r="H9" s="189"/>
      <c r="I9" s="189"/>
      <c r="J9" s="189"/>
      <c r="K9" s="189"/>
      <c r="L9" s="189"/>
    </row>
    <row r="10" spans="1:32" ht="14.1" customHeight="1">
      <c r="D10" s="15"/>
      <c r="E10" s="6" t="s">
        <v>48</v>
      </c>
      <c r="F10" s="6" t="s">
        <v>47</v>
      </c>
      <c r="G10" s="6" t="s">
        <v>11</v>
      </c>
      <c r="K10" s="14"/>
      <c r="L10" s="14"/>
    </row>
    <row r="11" spans="1:32" ht="14.1" customHeight="1">
      <c r="D11" s="16" t="s">
        <v>4</v>
      </c>
      <c r="E11" s="6">
        <f>L113</f>
        <v>3990557</v>
      </c>
      <c r="F11" s="17">
        <f>L123</f>
        <v>251083</v>
      </c>
      <c r="G11" s="18">
        <f>F11+E11</f>
        <v>4241640</v>
      </c>
      <c r="K11" s="14"/>
      <c r="L11" s="14"/>
    </row>
    <row r="12" spans="1:32" ht="14.1" customHeight="1">
      <c r="A12" s="11" t="s">
        <v>49</v>
      </c>
      <c r="C12" s="11"/>
      <c r="F12" s="14"/>
      <c r="G12" s="14"/>
      <c r="K12" s="14"/>
      <c r="L12" s="14"/>
    </row>
    <row r="13" spans="1:32" ht="14.1" customHeight="1">
      <c r="C13" s="19"/>
      <c r="D13" s="20"/>
      <c r="E13" s="20"/>
      <c r="F13" s="20"/>
      <c r="G13" s="20"/>
      <c r="H13" s="20"/>
      <c r="I13" s="21"/>
      <c r="J13" s="98"/>
      <c r="K13" s="22"/>
      <c r="L13" s="23" t="s">
        <v>73</v>
      </c>
    </row>
    <row r="14" spans="1:32" s="28" customFormat="1">
      <c r="A14" s="24"/>
      <c r="B14" s="25"/>
      <c r="C14" s="94"/>
      <c r="D14" s="186" t="s">
        <v>5</v>
      </c>
      <c r="E14" s="186"/>
      <c r="F14" s="185" t="s">
        <v>6</v>
      </c>
      <c r="G14" s="185"/>
      <c r="H14" s="185" t="s">
        <v>7</v>
      </c>
      <c r="I14" s="185"/>
      <c r="J14" s="185" t="s">
        <v>6</v>
      </c>
      <c r="K14" s="185"/>
      <c r="L14" s="185"/>
      <c r="M14" s="190"/>
      <c r="N14" s="190"/>
      <c r="O14" s="190"/>
      <c r="P14" s="190"/>
      <c r="Q14" s="191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2"/>
      <c r="AC14" s="192"/>
      <c r="AD14" s="192"/>
      <c r="AE14" s="192"/>
      <c r="AF14" s="192"/>
    </row>
    <row r="15" spans="1:32" s="28" customFormat="1">
      <c r="A15" s="29"/>
      <c r="B15" s="30"/>
      <c r="C15" s="94" t="s">
        <v>8</v>
      </c>
      <c r="D15" s="185" t="s">
        <v>83</v>
      </c>
      <c r="E15" s="185"/>
      <c r="F15" s="185" t="s">
        <v>88</v>
      </c>
      <c r="G15" s="185"/>
      <c r="H15" s="185" t="s">
        <v>88</v>
      </c>
      <c r="I15" s="185"/>
      <c r="J15" s="185" t="s">
        <v>110</v>
      </c>
      <c r="K15" s="185"/>
      <c r="L15" s="185"/>
      <c r="M15" s="193"/>
      <c r="N15" s="193"/>
      <c r="O15" s="193"/>
      <c r="P15" s="193"/>
      <c r="Q15" s="194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5"/>
      <c r="AC15" s="195"/>
      <c r="AD15" s="195"/>
      <c r="AE15" s="195"/>
      <c r="AF15" s="195"/>
    </row>
    <row r="16" spans="1:32" s="28" customFormat="1">
      <c r="A16" s="31"/>
      <c r="B16" s="32"/>
      <c r="C16" s="95"/>
      <c r="D16" s="33" t="s">
        <v>9</v>
      </c>
      <c r="E16" s="33" t="s">
        <v>10</v>
      </c>
      <c r="F16" s="33" t="s">
        <v>9</v>
      </c>
      <c r="G16" s="33" t="s">
        <v>10</v>
      </c>
      <c r="H16" s="33" t="s">
        <v>9</v>
      </c>
      <c r="I16" s="33" t="s">
        <v>10</v>
      </c>
      <c r="J16" s="33" t="s">
        <v>9</v>
      </c>
      <c r="K16" s="33" t="s">
        <v>10</v>
      </c>
      <c r="L16" s="33" t="s">
        <v>11</v>
      </c>
      <c r="M16" s="96"/>
      <c r="N16" s="96"/>
      <c r="O16" s="96"/>
      <c r="P16" s="96"/>
      <c r="Q16" s="118"/>
      <c r="R16" s="96"/>
      <c r="S16" s="96"/>
      <c r="T16" s="96"/>
      <c r="U16" s="96"/>
      <c r="V16" s="118"/>
      <c r="W16" s="96"/>
      <c r="X16" s="96"/>
      <c r="Y16" s="96"/>
      <c r="Z16" s="96"/>
      <c r="AA16" s="118"/>
      <c r="AB16" s="97"/>
      <c r="AC16" s="97"/>
      <c r="AD16" s="97"/>
      <c r="AE16" s="97"/>
      <c r="AF16" s="119"/>
    </row>
    <row r="17" spans="1:43" s="28" customFormat="1" ht="14.1" customHeight="1">
      <c r="A17" s="29"/>
      <c r="B17" s="30"/>
      <c r="C17" s="26"/>
      <c r="D17" s="34"/>
      <c r="E17" s="34"/>
      <c r="F17" s="34"/>
      <c r="G17" s="34"/>
      <c r="H17" s="34"/>
      <c r="I17" s="34"/>
      <c r="J17" s="34"/>
      <c r="K17" s="34"/>
      <c r="L17" s="34"/>
      <c r="M17" s="27"/>
      <c r="N17" s="27"/>
      <c r="O17" s="27"/>
      <c r="P17" s="27"/>
      <c r="Q17" s="100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ht="14.1" customHeight="1">
      <c r="C18" s="35" t="s">
        <v>12</v>
      </c>
      <c r="D18" s="36"/>
      <c r="E18" s="36"/>
      <c r="F18" s="36"/>
      <c r="G18" s="37"/>
      <c r="H18" s="36"/>
      <c r="I18" s="36"/>
      <c r="J18" s="36"/>
      <c r="K18" s="36"/>
      <c r="L18" s="36"/>
      <c r="Q18" s="89"/>
    </row>
    <row r="19" spans="1:43" ht="14.1" customHeight="1">
      <c r="A19" s="7" t="s">
        <v>13</v>
      </c>
      <c r="B19" s="38">
        <v>2575</v>
      </c>
      <c r="C19" s="35" t="s">
        <v>1</v>
      </c>
      <c r="D19" s="36"/>
      <c r="E19" s="36"/>
      <c r="F19" s="36"/>
      <c r="G19" s="36"/>
      <c r="H19" s="36"/>
      <c r="I19" s="36"/>
      <c r="J19" s="36"/>
      <c r="K19" s="36"/>
      <c r="L19" s="36"/>
      <c r="M19" s="39"/>
      <c r="N19" s="39"/>
      <c r="O19" s="39"/>
      <c r="Q19" s="89"/>
    </row>
    <row r="20" spans="1:43" ht="14.1" customHeight="1">
      <c r="B20" s="40">
        <v>6</v>
      </c>
      <c r="C20" s="41" t="s">
        <v>52</v>
      </c>
      <c r="D20" s="36"/>
      <c r="E20" s="36"/>
      <c r="F20" s="36"/>
      <c r="G20" s="36"/>
      <c r="H20" s="36"/>
      <c r="I20" s="36"/>
      <c r="J20" s="36"/>
      <c r="K20" s="36"/>
      <c r="L20" s="36"/>
      <c r="M20" s="39"/>
      <c r="N20" s="39"/>
      <c r="O20" s="39"/>
      <c r="Q20" s="89"/>
    </row>
    <row r="21" spans="1:43" ht="14.1" customHeight="1">
      <c r="B21" s="42">
        <v>6.101</v>
      </c>
      <c r="C21" s="35" t="s">
        <v>87</v>
      </c>
      <c r="D21" s="36"/>
      <c r="E21" s="36"/>
      <c r="F21" s="36"/>
      <c r="G21" s="36"/>
      <c r="H21" s="36"/>
      <c r="I21" s="36"/>
      <c r="J21" s="36"/>
      <c r="K21" s="36"/>
      <c r="L21" s="36"/>
      <c r="M21" s="39"/>
      <c r="N21" s="39"/>
      <c r="O21" s="39"/>
      <c r="Q21" s="89"/>
    </row>
    <row r="22" spans="1:43" ht="14.1" customHeight="1">
      <c r="B22" s="151" t="s">
        <v>19</v>
      </c>
      <c r="C22" s="43" t="s">
        <v>86</v>
      </c>
      <c r="D22" s="36">
        <v>9881</v>
      </c>
      <c r="E22" s="44">
        <v>0</v>
      </c>
      <c r="F22" s="45">
        <v>20000</v>
      </c>
      <c r="G22" s="44">
        <v>0</v>
      </c>
      <c r="H22" s="36">
        <v>20000</v>
      </c>
      <c r="I22" s="44">
        <v>0</v>
      </c>
      <c r="J22" s="45">
        <v>20000</v>
      </c>
      <c r="K22" s="44">
        <v>0</v>
      </c>
      <c r="L22" s="110">
        <f>SUM(J22:K22)</f>
        <v>20000</v>
      </c>
      <c r="M22" s="137"/>
      <c r="N22" s="137"/>
      <c r="O22" s="137"/>
      <c r="P22" s="138"/>
      <c r="Q22" s="139"/>
    </row>
    <row r="23" spans="1:43" ht="14.1" customHeight="1">
      <c r="A23" s="7" t="s">
        <v>11</v>
      </c>
      <c r="B23" s="42">
        <v>6.101</v>
      </c>
      <c r="C23" s="35" t="s">
        <v>87</v>
      </c>
      <c r="D23" s="46">
        <f t="shared" ref="D23:I25" si="0">D22</f>
        <v>9881</v>
      </c>
      <c r="E23" s="47">
        <f t="shared" si="0"/>
        <v>0</v>
      </c>
      <c r="F23" s="46">
        <f t="shared" si="0"/>
        <v>20000</v>
      </c>
      <c r="G23" s="47">
        <f t="shared" si="0"/>
        <v>0</v>
      </c>
      <c r="H23" s="46">
        <f t="shared" si="0"/>
        <v>20000</v>
      </c>
      <c r="I23" s="47">
        <f t="shared" si="0"/>
        <v>0</v>
      </c>
      <c r="J23" s="46">
        <f t="shared" ref="J23:L25" si="1">J22</f>
        <v>20000</v>
      </c>
      <c r="K23" s="47">
        <f t="shared" si="1"/>
        <v>0</v>
      </c>
      <c r="L23" s="46">
        <f t="shared" si="1"/>
        <v>20000</v>
      </c>
      <c r="M23" s="39"/>
      <c r="N23" s="39"/>
      <c r="O23" s="39"/>
      <c r="Q23" s="89"/>
    </row>
    <row r="24" spans="1:43" ht="14.1" customHeight="1">
      <c r="A24" s="3" t="s">
        <v>11</v>
      </c>
      <c r="B24" s="40">
        <v>6</v>
      </c>
      <c r="C24" s="41" t="s">
        <v>52</v>
      </c>
      <c r="D24" s="111">
        <f t="shared" si="0"/>
        <v>9881</v>
      </c>
      <c r="E24" s="48">
        <f t="shared" si="0"/>
        <v>0</v>
      </c>
      <c r="F24" s="111">
        <f t="shared" si="0"/>
        <v>20000</v>
      </c>
      <c r="G24" s="48">
        <f t="shared" si="0"/>
        <v>0</v>
      </c>
      <c r="H24" s="111">
        <f t="shared" si="0"/>
        <v>20000</v>
      </c>
      <c r="I24" s="48">
        <f t="shared" si="0"/>
        <v>0</v>
      </c>
      <c r="J24" s="111">
        <f t="shared" si="1"/>
        <v>20000</v>
      </c>
      <c r="K24" s="48">
        <f t="shared" si="1"/>
        <v>0</v>
      </c>
      <c r="L24" s="111">
        <f t="shared" si="1"/>
        <v>20000</v>
      </c>
      <c r="M24" s="39"/>
      <c r="N24" s="39"/>
      <c r="O24" s="39"/>
      <c r="Q24" s="89"/>
    </row>
    <row r="25" spans="1:43" ht="14.1" customHeight="1">
      <c r="A25" s="3" t="s">
        <v>11</v>
      </c>
      <c r="B25" s="62">
        <v>2575</v>
      </c>
      <c r="C25" s="59" t="s">
        <v>1</v>
      </c>
      <c r="D25" s="46">
        <f t="shared" si="0"/>
        <v>9881</v>
      </c>
      <c r="E25" s="47">
        <f t="shared" si="0"/>
        <v>0</v>
      </c>
      <c r="F25" s="46">
        <f t="shared" si="0"/>
        <v>20000</v>
      </c>
      <c r="G25" s="47">
        <f t="shared" si="0"/>
        <v>0</v>
      </c>
      <c r="H25" s="46">
        <f t="shared" si="0"/>
        <v>20000</v>
      </c>
      <c r="I25" s="47">
        <f t="shared" si="0"/>
        <v>0</v>
      </c>
      <c r="J25" s="46">
        <f t="shared" si="1"/>
        <v>20000</v>
      </c>
      <c r="K25" s="47">
        <f t="shared" si="1"/>
        <v>0</v>
      </c>
      <c r="L25" s="46">
        <f t="shared" si="1"/>
        <v>20000</v>
      </c>
      <c r="M25" s="39"/>
      <c r="N25" s="39"/>
      <c r="O25" s="39"/>
      <c r="Q25" s="89"/>
    </row>
    <row r="26" spans="1:43" ht="14.1" customHeight="1">
      <c r="A26" s="3"/>
      <c r="B26" s="62"/>
      <c r="C26" s="59"/>
      <c r="D26" s="45"/>
      <c r="E26" s="44"/>
      <c r="F26" s="45"/>
      <c r="G26" s="45"/>
      <c r="H26" s="45"/>
      <c r="I26" s="44"/>
      <c r="J26" s="45"/>
      <c r="K26" s="45"/>
      <c r="L26" s="44"/>
      <c r="M26" s="39"/>
      <c r="N26" s="39"/>
      <c r="O26" s="39"/>
      <c r="Q26" s="89"/>
    </row>
    <row r="27" spans="1:43" ht="14.1" customHeight="1">
      <c r="A27" s="7" t="s">
        <v>13</v>
      </c>
      <c r="B27" s="38">
        <v>3451</v>
      </c>
      <c r="C27" s="35" t="s">
        <v>2</v>
      </c>
      <c r="D27" s="52"/>
      <c r="E27" s="52"/>
      <c r="F27" s="52"/>
      <c r="G27" s="52"/>
      <c r="H27" s="52"/>
      <c r="I27" s="52"/>
      <c r="J27" s="52"/>
      <c r="K27" s="52"/>
      <c r="L27" s="52"/>
      <c r="M27" s="39"/>
      <c r="N27" s="39"/>
      <c r="O27" s="39"/>
      <c r="Q27" s="89"/>
    </row>
    <row r="28" spans="1:43" ht="14.1" customHeight="1">
      <c r="B28" s="42">
        <v>0.09</v>
      </c>
      <c r="C28" s="35" t="s">
        <v>21</v>
      </c>
      <c r="D28" s="52"/>
      <c r="E28" s="52"/>
      <c r="F28" s="52"/>
      <c r="G28" s="52"/>
      <c r="H28" s="52"/>
      <c r="I28" s="52"/>
      <c r="J28" s="52"/>
      <c r="K28" s="52"/>
      <c r="L28" s="52"/>
      <c r="M28" s="39"/>
      <c r="N28" s="39"/>
      <c r="O28" s="39"/>
      <c r="Q28" s="89"/>
    </row>
    <row r="29" spans="1:43" ht="14.1" customHeight="1">
      <c r="A29" s="3"/>
      <c r="B29" s="4">
        <v>30</v>
      </c>
      <c r="C29" s="53" t="s">
        <v>58</v>
      </c>
      <c r="D29" s="54"/>
      <c r="E29" s="54"/>
      <c r="F29" s="54"/>
      <c r="G29" s="54"/>
      <c r="H29" s="54"/>
      <c r="I29" s="54"/>
      <c r="J29" s="54"/>
      <c r="K29" s="54"/>
      <c r="L29" s="54"/>
      <c r="M29" s="39"/>
      <c r="N29" s="39"/>
      <c r="O29" s="39"/>
      <c r="Q29" s="89"/>
    </row>
    <row r="30" spans="1:43" ht="14.1" customHeight="1">
      <c r="A30" s="3"/>
      <c r="B30" s="151" t="s">
        <v>22</v>
      </c>
      <c r="C30" s="53" t="s">
        <v>15</v>
      </c>
      <c r="D30" s="36">
        <v>17380</v>
      </c>
      <c r="E30" s="36">
        <v>5223</v>
      </c>
      <c r="F30" s="45">
        <v>18500</v>
      </c>
      <c r="G30" s="36">
        <v>6270</v>
      </c>
      <c r="H30" s="36">
        <v>18500</v>
      </c>
      <c r="I30" s="36">
        <v>6270</v>
      </c>
      <c r="J30" s="45">
        <v>20000</v>
      </c>
      <c r="K30" s="36">
        <v>7226</v>
      </c>
      <c r="L30" s="36">
        <f t="shared" ref="L30:L44" si="2">SUM(J30:K30)</f>
        <v>27226</v>
      </c>
      <c r="M30" s="168"/>
      <c r="N30" s="168"/>
      <c r="O30" s="168"/>
      <c r="P30" s="169"/>
      <c r="Q30" s="170"/>
      <c r="R30" s="169"/>
      <c r="S30" s="169"/>
      <c r="T30" s="169"/>
      <c r="U30" s="169"/>
      <c r="V30" s="169"/>
    </row>
    <row r="31" spans="1:43" ht="14.1" customHeight="1">
      <c r="A31" s="3"/>
      <c r="B31" s="151" t="s">
        <v>23</v>
      </c>
      <c r="C31" s="53" t="s">
        <v>16</v>
      </c>
      <c r="D31" s="36">
        <v>853</v>
      </c>
      <c r="E31" s="44">
        <v>0</v>
      </c>
      <c r="F31" s="45">
        <v>1000</v>
      </c>
      <c r="G31" s="36">
        <v>50</v>
      </c>
      <c r="H31" s="36">
        <v>1000</v>
      </c>
      <c r="I31" s="36">
        <v>50</v>
      </c>
      <c r="J31" s="45">
        <v>1000</v>
      </c>
      <c r="K31" s="44">
        <v>0</v>
      </c>
      <c r="L31" s="45">
        <f t="shared" si="2"/>
        <v>1000</v>
      </c>
      <c r="M31" s="137"/>
      <c r="N31" s="137"/>
      <c r="O31" s="137"/>
      <c r="P31" s="138"/>
      <c r="Q31" s="139"/>
      <c r="R31" s="39"/>
      <c r="S31" s="39"/>
      <c r="T31" s="39"/>
    </row>
    <row r="32" spans="1:43" ht="14.1" customHeight="1">
      <c r="A32" s="3"/>
      <c r="B32" s="151" t="s">
        <v>24</v>
      </c>
      <c r="C32" s="53" t="s">
        <v>17</v>
      </c>
      <c r="D32" s="36">
        <v>14067</v>
      </c>
      <c r="E32" s="45">
        <v>150</v>
      </c>
      <c r="F32" s="45">
        <v>12000</v>
      </c>
      <c r="G32" s="36">
        <v>150</v>
      </c>
      <c r="H32" s="36">
        <v>12000</v>
      </c>
      <c r="I32" s="36">
        <v>150</v>
      </c>
      <c r="J32" s="45">
        <f>5000+3150</f>
        <v>8150</v>
      </c>
      <c r="K32" s="36">
        <f>150-50</f>
        <v>100</v>
      </c>
      <c r="L32" s="36">
        <f t="shared" si="2"/>
        <v>8250</v>
      </c>
      <c r="M32" s="137"/>
      <c r="N32" s="137"/>
      <c r="O32" s="137"/>
      <c r="P32" s="178"/>
      <c r="Q32" s="139"/>
      <c r="R32" s="39"/>
      <c r="S32" s="39"/>
      <c r="T32" s="39"/>
    </row>
    <row r="33" spans="1:27" ht="14.1" customHeight="1">
      <c r="A33" s="3"/>
      <c r="B33" s="151" t="s">
        <v>25</v>
      </c>
      <c r="C33" s="53" t="s">
        <v>26</v>
      </c>
      <c r="D33" s="36">
        <v>10000</v>
      </c>
      <c r="E33" s="44">
        <v>0</v>
      </c>
      <c r="F33" s="45">
        <v>12000</v>
      </c>
      <c r="G33" s="44">
        <v>0</v>
      </c>
      <c r="H33" s="36">
        <v>12000</v>
      </c>
      <c r="I33" s="44">
        <v>0</v>
      </c>
      <c r="J33" s="44">
        <v>0</v>
      </c>
      <c r="K33" s="44">
        <v>0</v>
      </c>
      <c r="L33" s="44">
        <f t="shared" si="2"/>
        <v>0</v>
      </c>
      <c r="M33" s="137"/>
      <c r="N33" s="137"/>
      <c r="O33" s="137"/>
      <c r="P33" s="138"/>
      <c r="Q33" s="141"/>
    </row>
    <row r="34" spans="1:27" ht="14.1" customHeight="1">
      <c r="A34" s="49"/>
      <c r="B34" s="152" t="s">
        <v>27</v>
      </c>
      <c r="C34" s="113" t="s">
        <v>28</v>
      </c>
      <c r="D34" s="60">
        <v>949</v>
      </c>
      <c r="E34" s="61">
        <v>0</v>
      </c>
      <c r="F34" s="60">
        <v>680475</v>
      </c>
      <c r="G34" s="61">
        <v>0</v>
      </c>
      <c r="H34" s="60">
        <v>680475</v>
      </c>
      <c r="I34" s="61">
        <v>0</v>
      </c>
      <c r="J34" s="60">
        <f>100865</f>
        <v>100865</v>
      </c>
      <c r="K34" s="61">
        <v>0</v>
      </c>
      <c r="L34" s="60">
        <f t="shared" si="2"/>
        <v>100865</v>
      </c>
      <c r="M34" s="168"/>
      <c r="N34" s="168"/>
      <c r="O34" s="168"/>
      <c r="P34" s="179"/>
      <c r="Q34" s="170"/>
      <c r="R34" s="168"/>
      <c r="S34" s="39"/>
      <c r="T34" s="39"/>
    </row>
    <row r="35" spans="1:27" ht="5.25" customHeight="1">
      <c r="A35" s="3"/>
      <c r="B35" s="151"/>
      <c r="C35" s="53"/>
      <c r="D35" s="45"/>
      <c r="E35" s="44"/>
      <c r="F35" s="45"/>
      <c r="G35" s="44"/>
      <c r="H35" s="45"/>
      <c r="I35" s="44"/>
      <c r="J35" s="45"/>
      <c r="K35" s="44"/>
      <c r="L35" s="45"/>
      <c r="M35" s="39"/>
      <c r="N35" s="39"/>
      <c r="O35" s="39"/>
      <c r="Q35" s="89"/>
      <c r="R35" s="39"/>
      <c r="S35" s="39"/>
      <c r="T35" s="39"/>
    </row>
    <row r="36" spans="1:27" ht="30" customHeight="1">
      <c r="B36" s="153" t="s">
        <v>66</v>
      </c>
      <c r="C36" s="41" t="s">
        <v>67</v>
      </c>
      <c r="D36" s="56">
        <v>0</v>
      </c>
      <c r="E36" s="56">
        <v>0</v>
      </c>
      <c r="F36" s="110">
        <v>21500</v>
      </c>
      <c r="G36" s="56">
        <v>0</v>
      </c>
      <c r="H36" s="110">
        <v>21500</v>
      </c>
      <c r="I36" s="56">
        <v>0</v>
      </c>
      <c r="J36" s="56">
        <v>0</v>
      </c>
      <c r="K36" s="56">
        <v>0</v>
      </c>
      <c r="L36" s="44">
        <f t="shared" si="2"/>
        <v>0</v>
      </c>
      <c r="M36" s="159"/>
      <c r="N36" s="160"/>
      <c r="O36" s="161"/>
      <c r="P36" s="162"/>
      <c r="Q36" s="163"/>
      <c r="R36" s="39"/>
      <c r="S36" s="39"/>
      <c r="T36" s="57"/>
      <c r="U36" s="55"/>
    </row>
    <row r="37" spans="1:27" ht="14.1" customHeight="1">
      <c r="B37" s="153" t="s">
        <v>68</v>
      </c>
      <c r="C37" s="41" t="s">
        <v>69</v>
      </c>
      <c r="D37" s="110">
        <v>3001</v>
      </c>
      <c r="E37" s="56">
        <v>0</v>
      </c>
      <c r="F37" s="110">
        <v>8000</v>
      </c>
      <c r="G37" s="56">
        <v>0</v>
      </c>
      <c r="H37" s="110">
        <v>8000</v>
      </c>
      <c r="I37" s="56">
        <v>0</v>
      </c>
      <c r="J37" s="110">
        <v>650</v>
      </c>
      <c r="K37" s="56">
        <v>0</v>
      </c>
      <c r="L37" s="45">
        <f t="shared" si="2"/>
        <v>650</v>
      </c>
      <c r="M37" s="137"/>
      <c r="N37" s="137"/>
      <c r="O37" s="137"/>
      <c r="P37" s="138"/>
      <c r="Q37" s="141"/>
      <c r="R37" s="39"/>
      <c r="S37" s="39"/>
      <c r="T37" s="39"/>
    </row>
    <row r="38" spans="1:27" ht="15" customHeight="1">
      <c r="B38" s="153" t="s">
        <v>70</v>
      </c>
      <c r="C38" s="41" t="s">
        <v>71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44">
        <f t="shared" si="2"/>
        <v>0</v>
      </c>
      <c r="M38" s="137"/>
      <c r="N38" s="137"/>
      <c r="O38" s="137"/>
      <c r="P38" s="138"/>
      <c r="Q38" s="139"/>
      <c r="R38" s="39"/>
      <c r="S38" s="39"/>
      <c r="T38" s="39"/>
    </row>
    <row r="39" spans="1:27" ht="15" customHeight="1">
      <c r="B39" s="154" t="s">
        <v>76</v>
      </c>
      <c r="C39" s="91" t="s">
        <v>74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44">
        <f t="shared" si="2"/>
        <v>0</v>
      </c>
      <c r="M39" s="137"/>
      <c r="N39" s="137"/>
      <c r="O39" s="137"/>
      <c r="P39" s="138"/>
      <c r="Q39" s="139"/>
      <c r="R39" s="39"/>
      <c r="S39" s="39"/>
      <c r="T39" s="39"/>
    </row>
    <row r="40" spans="1:27" ht="15" customHeight="1">
      <c r="B40" s="154" t="s">
        <v>77</v>
      </c>
      <c r="C40" s="91" t="s">
        <v>78</v>
      </c>
      <c r="D40" s="110">
        <v>10000</v>
      </c>
      <c r="E40" s="56">
        <v>0</v>
      </c>
      <c r="F40" s="110">
        <v>10000</v>
      </c>
      <c r="G40" s="56">
        <v>0</v>
      </c>
      <c r="H40" s="110">
        <v>10000</v>
      </c>
      <c r="I40" s="56">
        <v>0</v>
      </c>
      <c r="J40" s="110">
        <v>200</v>
      </c>
      <c r="K40" s="56">
        <v>0</v>
      </c>
      <c r="L40" s="45">
        <f t="shared" si="2"/>
        <v>200</v>
      </c>
      <c r="M40" s="137"/>
      <c r="N40" s="137"/>
      <c r="O40" s="137"/>
      <c r="P40" s="138"/>
      <c r="Q40" s="141"/>
      <c r="R40" s="39"/>
      <c r="S40" s="39"/>
      <c r="T40" s="39"/>
    </row>
    <row r="41" spans="1:27" ht="27" customHeight="1">
      <c r="B41" s="154" t="s">
        <v>90</v>
      </c>
      <c r="C41" s="53" t="s">
        <v>89</v>
      </c>
      <c r="D41" s="110">
        <v>1133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f t="shared" si="2"/>
        <v>0</v>
      </c>
      <c r="M41" s="39"/>
      <c r="N41" s="39"/>
      <c r="O41" s="39"/>
      <c r="R41" s="39"/>
      <c r="S41" s="39"/>
      <c r="T41" s="39"/>
      <c r="W41" s="121"/>
      <c r="X41" s="121"/>
      <c r="Y41" s="121"/>
      <c r="Z41" s="122"/>
      <c r="AA41" s="123"/>
    </row>
    <row r="42" spans="1:27" ht="13.5" customHeight="1">
      <c r="B42" s="154" t="s">
        <v>114</v>
      </c>
      <c r="C42" s="53" t="s">
        <v>115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110">
        <v>862400</v>
      </c>
      <c r="K42" s="56">
        <v>0</v>
      </c>
      <c r="L42" s="110">
        <f t="shared" si="2"/>
        <v>862400</v>
      </c>
      <c r="M42" s="137"/>
      <c r="N42" s="138"/>
      <c r="O42" s="140"/>
      <c r="P42" s="138"/>
      <c r="Q42" s="141"/>
      <c r="R42" s="137"/>
      <c r="S42" s="137"/>
      <c r="T42" s="138"/>
      <c r="U42" s="138"/>
      <c r="V42" s="138"/>
      <c r="W42" s="121"/>
      <c r="X42" s="121"/>
      <c r="Y42" s="121"/>
      <c r="Z42" s="122"/>
      <c r="AA42" s="123"/>
    </row>
    <row r="43" spans="1:27" ht="14.25" customHeight="1">
      <c r="B43" s="155" t="s">
        <v>116</v>
      </c>
      <c r="C43" s="124" t="s">
        <v>118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133">
        <v>200000</v>
      </c>
      <c r="K43" s="56">
        <v>0</v>
      </c>
      <c r="L43" s="133">
        <f t="shared" si="2"/>
        <v>200000</v>
      </c>
      <c r="M43" s="134"/>
      <c r="N43" s="134"/>
      <c r="O43" s="134"/>
      <c r="P43" s="135"/>
      <c r="Q43" s="164"/>
      <c r="R43" s="39"/>
      <c r="S43" s="39"/>
      <c r="T43" s="39"/>
      <c r="W43" s="121"/>
      <c r="X43" s="121"/>
      <c r="Y43" s="121"/>
      <c r="Z43" s="122"/>
      <c r="AA43" s="123"/>
    </row>
    <row r="44" spans="1:27" ht="28.5" customHeight="1">
      <c r="B44" s="155" t="s">
        <v>117</v>
      </c>
      <c r="C44" s="53" t="s">
        <v>119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133">
        <v>2600000</v>
      </c>
      <c r="K44" s="56">
        <v>0</v>
      </c>
      <c r="L44" s="133">
        <f t="shared" si="2"/>
        <v>2600000</v>
      </c>
      <c r="M44" s="134"/>
      <c r="N44" s="134"/>
      <c r="O44" s="134"/>
      <c r="P44" s="135"/>
      <c r="Q44" s="164"/>
      <c r="R44" s="39"/>
      <c r="S44" s="39"/>
      <c r="T44" s="39"/>
      <c r="W44" s="121"/>
      <c r="X44" s="121"/>
      <c r="Y44" s="121"/>
      <c r="Z44" s="122"/>
      <c r="AA44" s="123"/>
    </row>
    <row r="45" spans="1:27" ht="14.1" customHeight="1">
      <c r="A45" s="7" t="s">
        <v>11</v>
      </c>
      <c r="B45" s="8">
        <v>30</v>
      </c>
      <c r="C45" s="41" t="s">
        <v>58</v>
      </c>
      <c r="D45" s="46">
        <f>SUM(D30:D44)</f>
        <v>57383</v>
      </c>
      <c r="E45" s="46">
        <f t="shared" ref="E45:L45" si="3">SUM(E30:E44)</f>
        <v>5373</v>
      </c>
      <c r="F45" s="46">
        <f t="shared" si="3"/>
        <v>763475</v>
      </c>
      <c r="G45" s="46">
        <f t="shared" si="3"/>
        <v>6470</v>
      </c>
      <c r="H45" s="46">
        <f t="shared" si="3"/>
        <v>763475</v>
      </c>
      <c r="I45" s="46">
        <f t="shared" si="3"/>
        <v>6470</v>
      </c>
      <c r="J45" s="46">
        <f t="shared" si="3"/>
        <v>3793265</v>
      </c>
      <c r="K45" s="46">
        <f t="shared" si="3"/>
        <v>7326</v>
      </c>
      <c r="L45" s="46">
        <f t="shared" si="3"/>
        <v>3800591</v>
      </c>
      <c r="M45" s="39"/>
      <c r="N45" s="39"/>
      <c r="O45" s="39"/>
      <c r="Q45" s="89"/>
    </row>
    <row r="46" spans="1:27" ht="14.1" customHeight="1">
      <c r="A46" s="3" t="s">
        <v>11</v>
      </c>
      <c r="B46" s="42">
        <v>0.09</v>
      </c>
      <c r="C46" s="59" t="s">
        <v>21</v>
      </c>
      <c r="D46" s="58">
        <f t="shared" ref="D46:L47" si="4">D45</f>
        <v>57383</v>
      </c>
      <c r="E46" s="58">
        <f t="shared" si="4"/>
        <v>5373</v>
      </c>
      <c r="F46" s="58">
        <f t="shared" si="4"/>
        <v>763475</v>
      </c>
      <c r="G46" s="58">
        <f t="shared" si="4"/>
        <v>6470</v>
      </c>
      <c r="H46" s="58">
        <f t="shared" si="4"/>
        <v>763475</v>
      </c>
      <c r="I46" s="58">
        <f t="shared" si="4"/>
        <v>6470</v>
      </c>
      <c r="J46" s="46">
        <f t="shared" si="4"/>
        <v>3793265</v>
      </c>
      <c r="K46" s="58">
        <f t="shared" ref="K46" si="5">K45</f>
        <v>7326</v>
      </c>
      <c r="L46" s="58">
        <f t="shared" si="4"/>
        <v>3800591</v>
      </c>
      <c r="M46" s="39"/>
      <c r="N46" s="39"/>
      <c r="O46" s="39"/>
      <c r="Q46" s="89"/>
    </row>
    <row r="47" spans="1:27" ht="14.1" customHeight="1">
      <c r="A47" s="3" t="s">
        <v>11</v>
      </c>
      <c r="B47" s="62">
        <v>3451</v>
      </c>
      <c r="C47" s="59" t="s">
        <v>2</v>
      </c>
      <c r="D47" s="63">
        <f t="shared" si="4"/>
        <v>57383</v>
      </c>
      <c r="E47" s="63">
        <f t="shared" si="4"/>
        <v>5373</v>
      </c>
      <c r="F47" s="63">
        <f t="shared" si="4"/>
        <v>763475</v>
      </c>
      <c r="G47" s="63">
        <f t="shared" si="4"/>
        <v>6470</v>
      </c>
      <c r="H47" s="63">
        <f t="shared" si="4"/>
        <v>763475</v>
      </c>
      <c r="I47" s="63">
        <f t="shared" si="4"/>
        <v>6470</v>
      </c>
      <c r="J47" s="46">
        <f t="shared" si="4"/>
        <v>3793265</v>
      </c>
      <c r="K47" s="63">
        <f t="shared" ref="K47" si="6">K46</f>
        <v>7326</v>
      </c>
      <c r="L47" s="63">
        <f t="shared" si="4"/>
        <v>3800591</v>
      </c>
      <c r="M47" s="39"/>
      <c r="N47" s="39"/>
      <c r="O47" s="39"/>
      <c r="Q47" s="89"/>
    </row>
    <row r="48" spans="1:27" ht="15.95" customHeight="1">
      <c r="A48" s="3"/>
      <c r="B48" s="62"/>
      <c r="C48" s="53"/>
      <c r="D48" s="64"/>
      <c r="E48" s="64"/>
      <c r="F48" s="64"/>
      <c r="G48" s="64"/>
      <c r="H48" s="64"/>
      <c r="I48" s="64"/>
      <c r="J48" s="64"/>
      <c r="K48" s="64"/>
      <c r="L48" s="64"/>
      <c r="M48" s="39"/>
      <c r="N48" s="39"/>
      <c r="O48" s="39"/>
      <c r="Q48" s="89"/>
    </row>
    <row r="49" spans="1:27" ht="14.1" customHeight="1">
      <c r="A49" s="7" t="s">
        <v>13</v>
      </c>
      <c r="B49" s="38">
        <v>3454</v>
      </c>
      <c r="C49" s="35" t="s">
        <v>57</v>
      </c>
      <c r="D49" s="65"/>
      <c r="E49" s="65"/>
      <c r="F49" s="65"/>
      <c r="G49" s="65"/>
      <c r="H49" s="65"/>
      <c r="I49" s="65"/>
      <c r="J49" s="65"/>
      <c r="K49" s="65"/>
      <c r="L49" s="65"/>
      <c r="M49" s="39"/>
      <c r="N49" s="39"/>
      <c r="O49" s="39"/>
      <c r="Q49" s="89"/>
    </row>
    <row r="50" spans="1:27" ht="14.1" customHeight="1">
      <c r="A50" s="3"/>
      <c r="B50" s="66">
        <v>2</v>
      </c>
      <c r="C50" s="53" t="s">
        <v>42</v>
      </c>
      <c r="D50" s="67"/>
      <c r="E50" s="67"/>
      <c r="F50" s="67"/>
      <c r="G50" s="67"/>
      <c r="H50" s="67"/>
      <c r="I50" s="67"/>
      <c r="J50" s="67"/>
      <c r="K50" s="67"/>
      <c r="L50" s="67"/>
      <c r="M50" s="39"/>
      <c r="N50" s="39"/>
      <c r="O50" s="39"/>
      <c r="Q50" s="89"/>
    </row>
    <row r="51" spans="1:27" ht="14.1" customHeight="1">
      <c r="A51" s="3"/>
      <c r="B51" s="68">
        <v>2.1120000000000001</v>
      </c>
      <c r="C51" s="59" t="s">
        <v>31</v>
      </c>
      <c r="D51" s="67"/>
      <c r="E51" s="67"/>
      <c r="F51" s="67"/>
      <c r="G51" s="67"/>
      <c r="H51" s="67"/>
      <c r="I51" s="67"/>
      <c r="J51" s="67"/>
      <c r="K51" s="67"/>
      <c r="L51" s="67"/>
      <c r="M51" s="39"/>
      <c r="N51" s="39"/>
      <c r="O51" s="39"/>
      <c r="Q51" s="89"/>
    </row>
    <row r="52" spans="1:27" ht="14.1" customHeight="1">
      <c r="A52" s="3"/>
      <c r="B52" s="151" t="s">
        <v>32</v>
      </c>
      <c r="C52" s="53" t="s">
        <v>15</v>
      </c>
      <c r="D52" s="64">
        <v>6465</v>
      </c>
      <c r="E52" s="64">
        <v>11473</v>
      </c>
      <c r="F52" s="45">
        <v>9000</v>
      </c>
      <c r="G52" s="64">
        <v>11134</v>
      </c>
      <c r="H52" s="64">
        <v>9000</v>
      </c>
      <c r="I52" s="64">
        <v>11134</v>
      </c>
      <c r="J52" s="45">
        <v>10160</v>
      </c>
      <c r="K52" s="64">
        <v>11658</v>
      </c>
      <c r="L52" s="64">
        <f t="shared" ref="L52:L58" si="7">SUM(J52:K52)</f>
        <v>21818</v>
      </c>
      <c r="M52" s="168"/>
      <c r="N52" s="168"/>
      <c r="O52" s="168"/>
      <c r="P52" s="169"/>
      <c r="Q52" s="170"/>
      <c r="R52" s="169"/>
      <c r="S52" s="169"/>
      <c r="T52" s="169"/>
      <c r="U52" s="169"/>
      <c r="V52" s="169"/>
    </row>
    <row r="53" spans="1:27" ht="14.1" customHeight="1">
      <c r="A53" s="3"/>
      <c r="B53" s="151" t="s">
        <v>29</v>
      </c>
      <c r="C53" s="53" t="s">
        <v>16</v>
      </c>
      <c r="D53" s="45">
        <v>1151</v>
      </c>
      <c r="E53" s="64">
        <v>90</v>
      </c>
      <c r="F53" s="45">
        <v>300</v>
      </c>
      <c r="G53" s="36">
        <v>100</v>
      </c>
      <c r="H53" s="45">
        <v>300</v>
      </c>
      <c r="I53" s="64">
        <v>100</v>
      </c>
      <c r="J53" s="45">
        <v>300</v>
      </c>
      <c r="K53" s="36">
        <v>100</v>
      </c>
      <c r="L53" s="64">
        <f t="shared" si="7"/>
        <v>400</v>
      </c>
      <c r="M53" s="137"/>
      <c r="N53" s="137"/>
      <c r="O53" s="137"/>
      <c r="P53" s="138"/>
      <c r="Q53" s="139"/>
      <c r="R53" s="138"/>
      <c r="S53" s="138"/>
      <c r="T53" s="138"/>
      <c r="U53" s="138"/>
      <c r="V53" s="138"/>
    </row>
    <row r="54" spans="1:27" ht="14.1" customHeight="1">
      <c r="A54" s="3"/>
      <c r="B54" s="151" t="s">
        <v>30</v>
      </c>
      <c r="C54" s="53" t="s">
        <v>17</v>
      </c>
      <c r="D54" s="64">
        <v>1962</v>
      </c>
      <c r="E54" s="64">
        <v>172</v>
      </c>
      <c r="F54" s="45">
        <v>900</v>
      </c>
      <c r="G54" s="36">
        <v>200</v>
      </c>
      <c r="H54" s="64">
        <v>900</v>
      </c>
      <c r="I54" s="64">
        <v>200</v>
      </c>
      <c r="J54" s="45">
        <v>200</v>
      </c>
      <c r="K54" s="36">
        <v>200</v>
      </c>
      <c r="L54" s="64">
        <f t="shared" si="7"/>
        <v>400</v>
      </c>
      <c r="M54" s="137"/>
      <c r="N54" s="137"/>
      <c r="O54" s="137"/>
      <c r="P54" s="180"/>
      <c r="Q54" s="141"/>
      <c r="R54" s="137"/>
      <c r="S54" s="137"/>
      <c r="T54" s="137"/>
      <c r="U54" s="167"/>
      <c r="V54" s="139"/>
    </row>
    <row r="55" spans="1:27" ht="27" customHeight="1">
      <c r="A55" s="3"/>
      <c r="B55" s="151" t="s">
        <v>33</v>
      </c>
      <c r="C55" s="53" t="s">
        <v>54</v>
      </c>
      <c r="D55" s="45">
        <v>1702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f t="shared" si="7"/>
        <v>0</v>
      </c>
      <c r="M55" s="39"/>
      <c r="N55" s="39"/>
      <c r="O55" s="39"/>
      <c r="Q55" s="89"/>
    </row>
    <row r="56" spans="1:27" ht="28.5" customHeight="1">
      <c r="A56" s="3"/>
      <c r="B56" s="114" t="s">
        <v>50</v>
      </c>
      <c r="C56" s="53" t="s">
        <v>53</v>
      </c>
      <c r="D56" s="45">
        <v>4329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f t="shared" si="7"/>
        <v>0</v>
      </c>
      <c r="M56" s="39"/>
      <c r="N56" s="39"/>
      <c r="O56" s="39"/>
      <c r="Q56" s="89"/>
      <c r="X56" s="121"/>
      <c r="Y56" s="121"/>
      <c r="Z56" s="122"/>
      <c r="AA56" s="123"/>
    </row>
    <row r="57" spans="1:27" ht="29.25" customHeight="1">
      <c r="A57" s="3"/>
      <c r="B57" s="114" t="s">
        <v>75</v>
      </c>
      <c r="C57" s="53" t="s">
        <v>80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f t="shared" si="7"/>
        <v>0</v>
      </c>
      <c r="M57" s="39"/>
      <c r="N57" s="39"/>
      <c r="O57" s="124"/>
      <c r="Q57" s="89"/>
      <c r="R57" s="39"/>
      <c r="S57" s="39"/>
      <c r="T57" s="39"/>
    </row>
    <row r="58" spans="1:27" ht="28.5" customHeight="1">
      <c r="A58" s="49"/>
      <c r="B58" s="115" t="s">
        <v>79</v>
      </c>
      <c r="C58" s="113" t="s">
        <v>81</v>
      </c>
      <c r="D58" s="60">
        <v>2500</v>
      </c>
      <c r="E58" s="61">
        <v>0</v>
      </c>
      <c r="F58" s="60">
        <v>1100</v>
      </c>
      <c r="G58" s="61">
        <v>0</v>
      </c>
      <c r="H58" s="60">
        <v>1100</v>
      </c>
      <c r="I58" s="61">
        <v>0</v>
      </c>
      <c r="J58" s="61">
        <v>0</v>
      </c>
      <c r="K58" s="61">
        <v>0</v>
      </c>
      <c r="L58" s="61">
        <f t="shared" si="7"/>
        <v>0</v>
      </c>
      <c r="M58" s="137"/>
      <c r="N58" s="137"/>
      <c r="O58" s="137"/>
      <c r="P58" s="138"/>
      <c r="Q58" s="141"/>
      <c r="R58" s="39"/>
      <c r="S58" s="39"/>
      <c r="T58" s="39"/>
      <c r="V58" s="99"/>
    </row>
    <row r="59" spans="1:27" ht="2.25" customHeight="1">
      <c r="A59" s="3"/>
      <c r="B59" s="114"/>
      <c r="C59" s="53"/>
      <c r="D59" s="56"/>
      <c r="E59" s="56"/>
      <c r="F59" s="110"/>
      <c r="G59" s="56"/>
      <c r="H59" s="110"/>
      <c r="I59" s="56"/>
      <c r="J59" s="110"/>
      <c r="K59" s="56"/>
      <c r="L59" s="110"/>
      <c r="M59" s="39"/>
      <c r="N59" s="39"/>
      <c r="O59" s="39"/>
      <c r="R59" s="39"/>
      <c r="S59" s="39"/>
      <c r="T59" s="39"/>
      <c r="V59" s="99"/>
    </row>
    <row r="60" spans="1:27" ht="14.1" customHeight="1">
      <c r="A60" s="3"/>
      <c r="B60" s="114" t="s">
        <v>101</v>
      </c>
      <c r="C60" s="53" t="s">
        <v>102</v>
      </c>
      <c r="D60" s="44"/>
      <c r="E60" s="44"/>
      <c r="F60" s="45"/>
      <c r="G60" s="44"/>
      <c r="H60" s="45"/>
      <c r="I60" s="44"/>
      <c r="J60" s="45"/>
      <c r="K60" s="44"/>
      <c r="L60" s="45"/>
      <c r="M60" s="39"/>
      <c r="N60" s="39"/>
      <c r="O60" s="39"/>
      <c r="R60" s="39"/>
      <c r="S60" s="39"/>
      <c r="T60" s="39"/>
      <c r="V60" s="99"/>
    </row>
    <row r="61" spans="1:27" ht="27" customHeight="1">
      <c r="A61" s="3"/>
      <c r="B61" s="114" t="s">
        <v>104</v>
      </c>
      <c r="C61" s="53" t="s">
        <v>103</v>
      </c>
      <c r="D61" s="44">
        <v>0</v>
      </c>
      <c r="E61" s="44">
        <v>0</v>
      </c>
      <c r="F61" s="45">
        <v>1500</v>
      </c>
      <c r="G61" s="44">
        <v>0</v>
      </c>
      <c r="H61" s="45">
        <v>1500</v>
      </c>
      <c r="I61" s="44">
        <v>0</v>
      </c>
      <c r="J61" s="44">
        <v>0</v>
      </c>
      <c r="K61" s="44">
        <v>0</v>
      </c>
      <c r="L61" s="44">
        <f>SUM(J61:K61)</f>
        <v>0</v>
      </c>
      <c r="M61" s="39"/>
      <c r="N61" s="39"/>
      <c r="O61" s="124"/>
      <c r="Q61" s="125"/>
      <c r="R61" s="39"/>
      <c r="S61" s="39"/>
      <c r="T61" s="39"/>
      <c r="V61" s="99"/>
    </row>
    <row r="62" spans="1:27" ht="14.1" customHeight="1">
      <c r="A62" s="3" t="s">
        <v>11</v>
      </c>
      <c r="B62" s="114" t="s">
        <v>101</v>
      </c>
      <c r="C62" s="53" t="s">
        <v>102</v>
      </c>
      <c r="D62" s="47">
        <f t="shared" ref="D62:L62" si="8">D61</f>
        <v>0</v>
      </c>
      <c r="E62" s="47">
        <f t="shared" si="8"/>
        <v>0</v>
      </c>
      <c r="F62" s="46">
        <f t="shared" si="8"/>
        <v>1500</v>
      </c>
      <c r="G62" s="47">
        <f t="shared" si="8"/>
        <v>0</v>
      </c>
      <c r="H62" s="46">
        <f t="shared" si="8"/>
        <v>1500</v>
      </c>
      <c r="I62" s="47">
        <f t="shared" si="8"/>
        <v>0</v>
      </c>
      <c r="J62" s="47">
        <f t="shared" si="8"/>
        <v>0</v>
      </c>
      <c r="K62" s="47">
        <f t="shared" ref="K62" si="9">K61</f>
        <v>0</v>
      </c>
      <c r="L62" s="47">
        <f t="shared" si="8"/>
        <v>0</v>
      </c>
      <c r="M62" s="39"/>
      <c r="N62" s="39"/>
      <c r="O62" s="39"/>
      <c r="R62" s="39"/>
      <c r="S62" s="39"/>
      <c r="T62" s="39"/>
      <c r="V62" s="99"/>
    </row>
    <row r="63" spans="1:27">
      <c r="A63" s="3"/>
      <c r="B63" s="114"/>
      <c r="C63" s="53"/>
      <c r="D63" s="56"/>
      <c r="E63" s="56"/>
      <c r="F63" s="110"/>
      <c r="G63" s="110"/>
      <c r="H63" s="110"/>
      <c r="I63" s="56"/>
      <c r="J63" s="110"/>
      <c r="K63" s="56"/>
      <c r="L63" s="110"/>
      <c r="M63" s="39"/>
      <c r="N63" s="39"/>
      <c r="O63" s="39"/>
      <c r="R63" s="39"/>
      <c r="S63" s="39"/>
      <c r="T63" s="39"/>
      <c r="V63" s="99"/>
    </row>
    <row r="64" spans="1:27">
      <c r="A64" s="3"/>
      <c r="B64" s="114" t="s">
        <v>93</v>
      </c>
      <c r="C64" s="53" t="s">
        <v>100</v>
      </c>
      <c r="D64" s="56"/>
      <c r="E64" s="56"/>
      <c r="F64" s="110"/>
      <c r="G64" s="110"/>
      <c r="H64" s="110"/>
      <c r="I64" s="56"/>
      <c r="J64" s="110"/>
      <c r="K64" s="56"/>
      <c r="L64" s="110"/>
      <c r="M64" s="39"/>
      <c r="N64" s="39"/>
      <c r="O64" s="39"/>
      <c r="R64" s="39"/>
      <c r="S64" s="39"/>
      <c r="T64" s="39"/>
      <c r="V64" s="99"/>
    </row>
    <row r="65" spans="1:43" s="107" customFormat="1" ht="25.5">
      <c r="A65" s="3"/>
      <c r="B65" s="114" t="s">
        <v>94</v>
      </c>
      <c r="C65" s="53" t="s">
        <v>54</v>
      </c>
      <c r="D65" s="44">
        <v>0</v>
      </c>
      <c r="E65" s="44">
        <v>0</v>
      </c>
      <c r="F65" s="45">
        <v>1800</v>
      </c>
      <c r="G65" s="44">
        <v>0</v>
      </c>
      <c r="H65" s="45">
        <v>3231</v>
      </c>
      <c r="I65" s="44">
        <v>0</v>
      </c>
      <c r="J65" s="45">
        <v>114</v>
      </c>
      <c r="K65" s="44">
        <v>0</v>
      </c>
      <c r="L65" s="45">
        <f>SUM(J65:K65)</f>
        <v>114</v>
      </c>
      <c r="M65" s="142"/>
      <c r="N65" s="143"/>
      <c r="O65" s="142"/>
      <c r="P65" s="144"/>
      <c r="Q65" s="145"/>
      <c r="R65" s="144"/>
      <c r="S65" s="144"/>
      <c r="T65" s="144"/>
      <c r="U65" s="144"/>
      <c r="V65" s="144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</row>
    <row r="66" spans="1:43" s="107" customFormat="1" ht="25.5">
      <c r="A66" s="3"/>
      <c r="B66" s="114" t="s">
        <v>95</v>
      </c>
      <c r="C66" s="53" t="s">
        <v>53</v>
      </c>
      <c r="D66" s="44">
        <v>0</v>
      </c>
      <c r="E66" s="44">
        <v>0</v>
      </c>
      <c r="F66" s="45">
        <v>900</v>
      </c>
      <c r="G66" s="44">
        <v>0</v>
      </c>
      <c r="H66" s="45">
        <v>900</v>
      </c>
      <c r="I66" s="44">
        <v>0</v>
      </c>
      <c r="J66" s="44">
        <v>0</v>
      </c>
      <c r="K66" s="44">
        <v>0</v>
      </c>
      <c r="L66" s="44">
        <f>SUM(J66:K66)</f>
        <v>0</v>
      </c>
      <c r="M66" s="142"/>
      <c r="N66" s="143"/>
      <c r="O66" s="142"/>
      <c r="P66" s="144"/>
      <c r="Q66" s="145"/>
      <c r="R66" s="144"/>
      <c r="S66" s="144"/>
      <c r="T66" s="144"/>
      <c r="U66" s="144"/>
      <c r="V66" s="144"/>
      <c r="W66" s="105"/>
      <c r="X66" s="105"/>
      <c r="Y66" s="105"/>
      <c r="Z66" s="109"/>
      <c r="AA66" s="12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</row>
    <row r="67" spans="1:43" s="107" customFormat="1" ht="26.1" customHeight="1">
      <c r="A67" s="3"/>
      <c r="B67" s="114" t="s">
        <v>96</v>
      </c>
      <c r="C67" s="53" t="s">
        <v>106</v>
      </c>
      <c r="D67" s="44">
        <v>0</v>
      </c>
      <c r="E67" s="44">
        <v>0</v>
      </c>
      <c r="F67" s="45">
        <v>50000</v>
      </c>
      <c r="G67" s="44">
        <v>0</v>
      </c>
      <c r="H67" s="45">
        <v>50000</v>
      </c>
      <c r="I67" s="44">
        <v>0</v>
      </c>
      <c r="J67" s="45">
        <f>54396+58948</f>
        <v>113344</v>
      </c>
      <c r="K67" s="44">
        <v>0</v>
      </c>
      <c r="L67" s="45">
        <f>SUM(J67:K67)</f>
        <v>113344</v>
      </c>
      <c r="M67" s="142"/>
      <c r="N67" s="143"/>
      <c r="O67" s="146"/>
      <c r="P67" s="144"/>
      <c r="Q67" s="145"/>
      <c r="R67" s="142"/>
      <c r="S67" s="142"/>
      <c r="T67" s="142"/>
      <c r="U67" s="144"/>
      <c r="V67" s="144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</row>
    <row r="68" spans="1:43">
      <c r="A68" s="3" t="s">
        <v>11</v>
      </c>
      <c r="B68" s="114" t="s">
        <v>93</v>
      </c>
      <c r="C68" s="53" t="s">
        <v>100</v>
      </c>
      <c r="D68" s="47">
        <f t="shared" ref="D68:L68" si="10">SUM(D65:D67)</f>
        <v>0</v>
      </c>
      <c r="E68" s="47">
        <f t="shared" si="10"/>
        <v>0</v>
      </c>
      <c r="F68" s="46">
        <f t="shared" si="10"/>
        <v>52700</v>
      </c>
      <c r="G68" s="47">
        <f t="shared" si="10"/>
        <v>0</v>
      </c>
      <c r="H68" s="46">
        <f t="shared" si="10"/>
        <v>54131</v>
      </c>
      <c r="I68" s="47">
        <f t="shared" si="10"/>
        <v>0</v>
      </c>
      <c r="J68" s="46">
        <f t="shared" si="10"/>
        <v>113458</v>
      </c>
      <c r="K68" s="47">
        <f t="shared" ref="K68" si="11">SUM(K65:K67)</f>
        <v>0</v>
      </c>
      <c r="L68" s="46">
        <f t="shared" si="10"/>
        <v>113458</v>
      </c>
      <c r="M68" s="39"/>
      <c r="N68" s="39"/>
      <c r="O68" s="39"/>
      <c r="R68" s="39"/>
      <c r="S68" s="39"/>
      <c r="T68" s="39"/>
      <c r="V68" s="99"/>
    </row>
    <row r="69" spans="1:43" ht="13.35" customHeight="1">
      <c r="A69" s="3" t="s">
        <v>11</v>
      </c>
      <c r="B69" s="68">
        <v>2.1120000000000001</v>
      </c>
      <c r="C69" s="59" t="s">
        <v>31</v>
      </c>
      <c r="D69" s="46">
        <f t="shared" ref="D69:L69" si="12">SUM(D52:D58)+D68+D61</f>
        <v>18109</v>
      </c>
      <c r="E69" s="46">
        <f t="shared" si="12"/>
        <v>11735</v>
      </c>
      <c r="F69" s="46">
        <f t="shared" si="12"/>
        <v>65500</v>
      </c>
      <c r="G69" s="46">
        <f t="shared" si="12"/>
        <v>11434</v>
      </c>
      <c r="H69" s="46">
        <f t="shared" si="12"/>
        <v>66931</v>
      </c>
      <c r="I69" s="46">
        <f t="shared" si="12"/>
        <v>11434</v>
      </c>
      <c r="J69" s="46">
        <f t="shared" si="12"/>
        <v>124118</v>
      </c>
      <c r="K69" s="46">
        <f t="shared" ref="K69" si="13">SUM(K52:K58)+K68+K61</f>
        <v>11958</v>
      </c>
      <c r="L69" s="46">
        <f t="shared" si="12"/>
        <v>136076</v>
      </c>
      <c r="M69" s="39"/>
      <c r="N69" s="39"/>
      <c r="O69" s="39"/>
      <c r="Q69" s="89"/>
    </row>
    <row r="70" spans="1:43" ht="9.9499999999999993" customHeight="1">
      <c r="A70" s="3"/>
      <c r="B70" s="62"/>
      <c r="C70" s="59"/>
      <c r="D70" s="64"/>
      <c r="E70" s="64"/>
      <c r="F70" s="64"/>
      <c r="G70" s="64"/>
      <c r="H70" s="64"/>
      <c r="I70" s="64"/>
      <c r="J70" s="64"/>
      <c r="K70" s="64"/>
      <c r="L70" s="64"/>
      <c r="M70" s="39"/>
      <c r="N70" s="39"/>
      <c r="O70" s="39"/>
      <c r="Q70" s="89"/>
    </row>
    <row r="71" spans="1:43" ht="25.5">
      <c r="A71" s="3"/>
      <c r="B71" s="69">
        <v>2.2010000000000001</v>
      </c>
      <c r="C71" s="59" t="s">
        <v>72</v>
      </c>
      <c r="D71" s="65"/>
      <c r="E71" s="65"/>
      <c r="F71" s="65"/>
      <c r="G71" s="65"/>
      <c r="H71" s="65"/>
      <c r="I71" s="65"/>
      <c r="J71" s="65"/>
      <c r="K71" s="65"/>
      <c r="L71" s="65"/>
      <c r="M71" s="39"/>
      <c r="N71" s="39"/>
      <c r="O71" s="39"/>
      <c r="Q71" s="89"/>
    </row>
    <row r="72" spans="1:43" ht="13.35" customHeight="1">
      <c r="A72" s="3"/>
      <c r="B72" s="151" t="s">
        <v>32</v>
      </c>
      <c r="C72" s="53" t="s">
        <v>15</v>
      </c>
      <c r="D72" s="64">
        <v>4949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f>SUM(J72:K72)</f>
        <v>0</v>
      </c>
      <c r="M72" s="169"/>
      <c r="N72" s="169"/>
      <c r="O72" s="169"/>
      <c r="P72" s="171"/>
      <c r="Q72" s="170"/>
      <c r="R72" s="168"/>
      <c r="S72" s="168"/>
      <c r="T72" s="168"/>
      <c r="U72" s="171"/>
      <c r="V72" s="169"/>
    </row>
    <row r="73" spans="1:43" ht="13.35" customHeight="1">
      <c r="A73" s="3"/>
      <c r="B73" s="151" t="s">
        <v>29</v>
      </c>
      <c r="C73" s="53" t="s">
        <v>16</v>
      </c>
      <c r="D73" s="64">
        <v>549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f>SUM(J73:K73)</f>
        <v>0</v>
      </c>
      <c r="P73" s="93"/>
      <c r="Q73" s="89"/>
      <c r="R73" s="39"/>
      <c r="S73" s="39"/>
      <c r="T73" s="39"/>
      <c r="U73" s="93"/>
    </row>
    <row r="74" spans="1:43" ht="13.35" customHeight="1">
      <c r="A74" s="3"/>
      <c r="B74" s="151" t="s">
        <v>30</v>
      </c>
      <c r="C74" s="53" t="s">
        <v>17</v>
      </c>
      <c r="D74" s="64">
        <v>212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f>SUM(J74:K74)</f>
        <v>0</v>
      </c>
      <c r="P74" s="181"/>
      <c r="Q74" s="89"/>
      <c r="R74" s="39"/>
      <c r="S74" s="39"/>
      <c r="T74" s="39"/>
      <c r="U74" s="93"/>
    </row>
    <row r="75" spans="1:43" ht="9.9499999999999993" customHeight="1">
      <c r="A75" s="3"/>
      <c r="B75" s="114"/>
      <c r="C75" s="53"/>
      <c r="D75" s="64"/>
      <c r="E75" s="44"/>
      <c r="F75" s="64"/>
      <c r="G75" s="44"/>
      <c r="H75" s="64"/>
      <c r="I75" s="44"/>
      <c r="J75" s="45"/>
      <c r="K75" s="44"/>
      <c r="L75" s="45"/>
      <c r="P75" s="93"/>
      <c r="Q75" s="89"/>
      <c r="R75" s="39"/>
      <c r="S75" s="39"/>
      <c r="T75" s="39"/>
      <c r="U75" s="93"/>
    </row>
    <row r="76" spans="1:43" s="107" customFormat="1">
      <c r="A76" s="3"/>
      <c r="B76" s="114" t="s">
        <v>93</v>
      </c>
      <c r="C76" s="53" t="s">
        <v>107</v>
      </c>
      <c r="D76" s="65"/>
      <c r="E76" s="65"/>
      <c r="F76" s="65"/>
      <c r="G76" s="65"/>
      <c r="H76" s="65"/>
      <c r="I76" s="65"/>
      <c r="J76" s="65"/>
      <c r="K76" s="65"/>
      <c r="L76" s="65"/>
      <c r="M76" s="105"/>
      <c r="N76" s="105"/>
      <c r="O76" s="105"/>
      <c r="P76" s="106"/>
      <c r="Q76" s="108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</row>
    <row r="77" spans="1:43" s="107" customFormat="1" ht="13.35" customHeight="1">
      <c r="A77" s="4" t="s">
        <v>111</v>
      </c>
      <c r="B77" s="114" t="s">
        <v>97</v>
      </c>
      <c r="C77" s="53" t="s">
        <v>15</v>
      </c>
      <c r="D77" s="44">
        <v>0</v>
      </c>
      <c r="E77" s="44">
        <v>0</v>
      </c>
      <c r="F77" s="45">
        <v>8000</v>
      </c>
      <c r="G77" s="44">
        <v>0</v>
      </c>
      <c r="H77" s="45">
        <v>8000</v>
      </c>
      <c r="I77" s="44">
        <v>0</v>
      </c>
      <c r="J77" s="45">
        <v>6800</v>
      </c>
      <c r="K77" s="44">
        <v>0</v>
      </c>
      <c r="L77" s="45">
        <f>SUM(J77:K77)</f>
        <v>6800</v>
      </c>
      <c r="M77" s="172"/>
      <c r="N77" s="173"/>
      <c r="O77" s="172"/>
      <c r="P77" s="174"/>
      <c r="Q77" s="175"/>
      <c r="R77" s="176"/>
      <c r="S77" s="176"/>
      <c r="T77" s="176"/>
      <c r="U77" s="177"/>
      <c r="V77" s="172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</row>
    <row r="78" spans="1:43" s="107" customFormat="1" ht="13.35" customHeight="1">
      <c r="A78" s="116"/>
      <c r="B78" s="114" t="s">
        <v>98</v>
      </c>
      <c r="C78" s="53" t="s">
        <v>16</v>
      </c>
      <c r="D78" s="44">
        <v>0</v>
      </c>
      <c r="E78" s="44">
        <v>0</v>
      </c>
      <c r="F78" s="45">
        <v>2000</v>
      </c>
      <c r="G78" s="44">
        <v>0</v>
      </c>
      <c r="H78" s="45">
        <v>2000</v>
      </c>
      <c r="I78" s="44">
        <v>0</v>
      </c>
      <c r="J78" s="45">
        <v>2162</v>
      </c>
      <c r="K78" s="44">
        <v>0</v>
      </c>
      <c r="L78" s="45">
        <f>SUM(J78:K78)</f>
        <v>2162</v>
      </c>
      <c r="M78" s="144"/>
      <c r="N78" s="147"/>
      <c r="O78" s="144"/>
      <c r="P78" s="148"/>
      <c r="Q78" s="145"/>
      <c r="R78" s="142"/>
      <c r="S78" s="142"/>
      <c r="T78" s="142"/>
      <c r="U78" s="149"/>
      <c r="V78" s="144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</row>
    <row r="79" spans="1:43" s="107" customFormat="1" ht="13.35" customHeight="1">
      <c r="A79" s="116"/>
      <c r="B79" s="114" t="s">
        <v>99</v>
      </c>
      <c r="C79" s="53" t="s">
        <v>17</v>
      </c>
      <c r="D79" s="61">
        <v>0</v>
      </c>
      <c r="E79" s="61">
        <v>0</v>
      </c>
      <c r="F79" s="60">
        <v>2000</v>
      </c>
      <c r="G79" s="61">
        <v>0</v>
      </c>
      <c r="H79" s="60">
        <v>2000</v>
      </c>
      <c r="I79" s="61">
        <v>0</v>
      </c>
      <c r="J79" s="60">
        <v>3528</v>
      </c>
      <c r="K79" s="61">
        <v>0</v>
      </c>
      <c r="L79" s="60">
        <f>SUM(J79:K79)</f>
        <v>3528</v>
      </c>
      <c r="M79" s="144"/>
      <c r="N79" s="147"/>
      <c r="O79" s="144"/>
      <c r="P79" s="182"/>
      <c r="Q79" s="145"/>
      <c r="R79" s="142"/>
      <c r="S79" s="142"/>
      <c r="T79" s="142"/>
      <c r="U79" s="149"/>
      <c r="V79" s="144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</row>
    <row r="80" spans="1:43" s="107" customFormat="1" ht="13.35" customHeight="1">
      <c r="A80" s="3" t="s">
        <v>11</v>
      </c>
      <c r="B80" s="114" t="s">
        <v>93</v>
      </c>
      <c r="C80" s="53" t="s">
        <v>107</v>
      </c>
      <c r="D80" s="61">
        <f t="shared" ref="D80:I80" si="14">SUM(D77:D79)</f>
        <v>0</v>
      </c>
      <c r="E80" s="61">
        <f t="shared" si="14"/>
        <v>0</v>
      </c>
      <c r="F80" s="60">
        <f t="shared" si="14"/>
        <v>12000</v>
      </c>
      <c r="G80" s="61">
        <f t="shared" si="14"/>
        <v>0</v>
      </c>
      <c r="H80" s="60">
        <f t="shared" si="14"/>
        <v>12000</v>
      </c>
      <c r="I80" s="61">
        <f t="shared" si="14"/>
        <v>0</v>
      </c>
      <c r="J80" s="60">
        <f>SUM(J77:J79)</f>
        <v>12490</v>
      </c>
      <c r="K80" s="61">
        <f t="shared" ref="K80" si="15">SUM(K77:K79)</f>
        <v>0</v>
      </c>
      <c r="L80" s="60">
        <f t="shared" ref="L80" si="16">SUM(L77:L79)</f>
        <v>12490</v>
      </c>
      <c r="M80" s="106"/>
      <c r="N80" s="104"/>
      <c r="O80" s="106"/>
      <c r="P80" s="109"/>
      <c r="Q80" s="108"/>
      <c r="R80" s="105"/>
      <c r="S80" s="105"/>
      <c r="T80" s="105"/>
      <c r="U80" s="109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</row>
    <row r="81" spans="1:27" ht="25.5">
      <c r="A81" s="3" t="s">
        <v>11</v>
      </c>
      <c r="B81" s="69">
        <v>2.2010000000000001</v>
      </c>
      <c r="C81" s="59" t="s">
        <v>72</v>
      </c>
      <c r="D81" s="60">
        <f t="shared" ref="D81:L81" si="17">SUM(D72:D74)+D80</f>
        <v>5710</v>
      </c>
      <c r="E81" s="61">
        <f t="shared" si="17"/>
        <v>0</v>
      </c>
      <c r="F81" s="60">
        <f t="shared" si="17"/>
        <v>12000</v>
      </c>
      <c r="G81" s="61">
        <f t="shared" si="17"/>
        <v>0</v>
      </c>
      <c r="H81" s="60">
        <f t="shared" si="17"/>
        <v>12000</v>
      </c>
      <c r="I81" s="61">
        <f t="shared" si="17"/>
        <v>0</v>
      </c>
      <c r="J81" s="60">
        <f t="shared" si="17"/>
        <v>12490</v>
      </c>
      <c r="K81" s="61">
        <f t="shared" ref="K81" si="18">SUM(K72:K74)+K80</f>
        <v>0</v>
      </c>
      <c r="L81" s="60">
        <f t="shared" si="17"/>
        <v>12490</v>
      </c>
      <c r="M81" s="39"/>
      <c r="N81" s="39"/>
      <c r="O81" s="39"/>
      <c r="Q81" s="89"/>
    </row>
    <row r="82" spans="1:27" ht="9.9499999999999993" customHeight="1">
      <c r="C82" s="35"/>
      <c r="D82" s="64"/>
      <c r="E82" s="45"/>
      <c r="F82" s="64"/>
      <c r="G82" s="45"/>
      <c r="H82" s="64"/>
      <c r="I82" s="45"/>
      <c r="J82" s="64"/>
      <c r="K82" s="45"/>
      <c r="L82" s="64"/>
      <c r="M82" s="39"/>
      <c r="N82" s="39"/>
      <c r="O82" s="39"/>
      <c r="Q82" s="89"/>
    </row>
    <row r="83" spans="1:27" ht="13.35" customHeight="1">
      <c r="B83" s="69">
        <v>2.206</v>
      </c>
      <c r="C83" s="35" t="s">
        <v>55</v>
      </c>
      <c r="D83" s="64"/>
      <c r="E83" s="45"/>
      <c r="F83" s="64"/>
      <c r="G83" s="45"/>
      <c r="H83" s="64"/>
      <c r="I83" s="45"/>
      <c r="J83" s="64"/>
      <c r="K83" s="45"/>
      <c r="L83" s="64"/>
      <c r="M83" s="39"/>
      <c r="N83" s="39"/>
      <c r="O83" s="39"/>
      <c r="Q83" s="89"/>
    </row>
    <row r="84" spans="1:27" ht="27" customHeight="1">
      <c r="A84" s="3"/>
      <c r="B84" s="4">
        <v>64</v>
      </c>
      <c r="C84" s="53" t="s">
        <v>65</v>
      </c>
      <c r="D84" s="64"/>
      <c r="E84" s="45"/>
      <c r="F84" s="64"/>
      <c r="G84" s="45"/>
      <c r="H84" s="64"/>
      <c r="I84" s="45"/>
      <c r="J84" s="64"/>
      <c r="K84" s="45"/>
      <c r="L84" s="64"/>
      <c r="M84" s="39"/>
      <c r="N84" s="39"/>
      <c r="O84" s="39"/>
      <c r="Q84" s="89"/>
    </row>
    <row r="85" spans="1:27">
      <c r="A85" s="3"/>
      <c r="B85" s="114" t="s">
        <v>91</v>
      </c>
      <c r="C85" s="53" t="s">
        <v>28</v>
      </c>
      <c r="D85" s="60">
        <v>2199</v>
      </c>
      <c r="E85" s="61">
        <v>0</v>
      </c>
      <c r="F85" s="60">
        <v>6600</v>
      </c>
      <c r="G85" s="61">
        <v>0</v>
      </c>
      <c r="H85" s="60">
        <v>6600</v>
      </c>
      <c r="I85" s="61">
        <v>0</v>
      </c>
      <c r="J85" s="61">
        <v>0</v>
      </c>
      <c r="K85" s="61">
        <v>0</v>
      </c>
      <c r="L85" s="61">
        <f>SUM(J85:K85)</f>
        <v>0</v>
      </c>
      <c r="M85" s="39"/>
      <c r="N85" s="70"/>
      <c r="O85" s="39"/>
      <c r="P85" s="183"/>
      <c r="Q85" s="89"/>
    </row>
    <row r="86" spans="1:27" ht="13.35" customHeight="1">
      <c r="A86" s="3" t="s">
        <v>11</v>
      </c>
      <c r="B86" s="69">
        <v>2.206</v>
      </c>
      <c r="C86" s="59" t="s">
        <v>55</v>
      </c>
      <c r="D86" s="60">
        <f t="shared" ref="D86:L86" si="19">D85</f>
        <v>2199</v>
      </c>
      <c r="E86" s="61">
        <f t="shared" si="19"/>
        <v>0</v>
      </c>
      <c r="F86" s="60">
        <f t="shared" si="19"/>
        <v>6600</v>
      </c>
      <c r="G86" s="61">
        <f t="shared" si="19"/>
        <v>0</v>
      </c>
      <c r="H86" s="60">
        <f t="shared" si="19"/>
        <v>6600</v>
      </c>
      <c r="I86" s="61">
        <f t="shared" si="19"/>
        <v>0</v>
      </c>
      <c r="J86" s="61">
        <f t="shared" si="19"/>
        <v>0</v>
      </c>
      <c r="K86" s="61">
        <f t="shared" ref="K86" si="20">K85</f>
        <v>0</v>
      </c>
      <c r="L86" s="61">
        <f t="shared" si="19"/>
        <v>0</v>
      </c>
      <c r="M86" s="39"/>
      <c r="N86" s="39"/>
      <c r="O86" s="39"/>
      <c r="Q86" s="89"/>
    </row>
    <row r="87" spans="1:27" ht="3" customHeight="1">
      <c r="A87" s="3"/>
      <c r="B87" s="4"/>
      <c r="C87" s="59"/>
      <c r="D87" s="64"/>
      <c r="E87" s="45"/>
      <c r="F87" s="64"/>
      <c r="G87" s="45"/>
      <c r="H87" s="64"/>
      <c r="I87" s="45"/>
      <c r="J87" s="64"/>
      <c r="K87" s="45"/>
      <c r="L87" s="64"/>
      <c r="M87" s="39"/>
      <c r="N87" s="39"/>
      <c r="O87" s="39"/>
      <c r="Q87" s="89"/>
    </row>
    <row r="88" spans="1:27" ht="13.35" customHeight="1">
      <c r="A88" s="3"/>
      <c r="B88" s="71">
        <v>2.8</v>
      </c>
      <c r="C88" s="59" t="s">
        <v>34</v>
      </c>
      <c r="D88" s="65"/>
      <c r="E88" s="72"/>
      <c r="F88" s="65"/>
      <c r="G88" s="72"/>
      <c r="H88" s="65"/>
      <c r="I88" s="72"/>
      <c r="J88" s="65"/>
      <c r="K88" s="72"/>
      <c r="L88" s="65"/>
      <c r="M88" s="39"/>
      <c r="N88" s="39"/>
      <c r="O88" s="39"/>
      <c r="Q88" s="89"/>
    </row>
    <row r="89" spans="1:27" ht="13.35" customHeight="1">
      <c r="A89" s="3"/>
      <c r="B89" s="4">
        <v>41</v>
      </c>
      <c r="C89" s="53" t="s">
        <v>56</v>
      </c>
      <c r="D89" s="67"/>
      <c r="E89" s="73"/>
      <c r="F89" s="67"/>
      <c r="G89" s="73"/>
      <c r="H89" s="67"/>
      <c r="I89" s="73"/>
      <c r="J89" s="67"/>
      <c r="K89" s="73"/>
      <c r="L89" s="67"/>
      <c r="M89" s="39"/>
      <c r="N89" s="39"/>
      <c r="O89" s="39"/>
      <c r="Q89" s="89"/>
    </row>
    <row r="90" spans="1:27" ht="25.5">
      <c r="A90" s="3"/>
      <c r="B90" s="157" t="s">
        <v>92</v>
      </c>
      <c r="C90" s="53" t="s">
        <v>64</v>
      </c>
      <c r="D90" s="117">
        <v>0</v>
      </c>
      <c r="E90" s="156">
        <v>7979</v>
      </c>
      <c r="F90" s="117">
        <v>0</v>
      </c>
      <c r="G90" s="156">
        <v>24000</v>
      </c>
      <c r="H90" s="117">
        <v>0</v>
      </c>
      <c r="I90" s="156">
        <v>24000</v>
      </c>
      <c r="J90" s="117">
        <v>0</v>
      </c>
      <c r="K90" s="117">
        <v>0</v>
      </c>
      <c r="L90" s="117">
        <f>SUM(J90:K90)</f>
        <v>0</v>
      </c>
      <c r="Q90" s="89"/>
      <c r="W90" s="39"/>
      <c r="X90" s="70"/>
      <c r="Y90" s="39"/>
      <c r="AA90" s="127"/>
    </row>
    <row r="91" spans="1:27" ht="13.35" customHeight="1">
      <c r="A91" s="7" t="s">
        <v>11</v>
      </c>
      <c r="B91" s="8">
        <v>41</v>
      </c>
      <c r="C91" s="41" t="s">
        <v>56</v>
      </c>
      <c r="D91" s="117">
        <f t="shared" ref="D91:L91" si="21">D90</f>
        <v>0</v>
      </c>
      <c r="E91" s="156">
        <f t="shared" si="21"/>
        <v>7979</v>
      </c>
      <c r="F91" s="117">
        <f t="shared" si="21"/>
        <v>0</v>
      </c>
      <c r="G91" s="156">
        <f t="shared" si="21"/>
        <v>24000</v>
      </c>
      <c r="H91" s="117">
        <f t="shared" si="21"/>
        <v>0</v>
      </c>
      <c r="I91" s="156">
        <f t="shared" si="21"/>
        <v>24000</v>
      </c>
      <c r="J91" s="117">
        <f t="shared" si="21"/>
        <v>0</v>
      </c>
      <c r="K91" s="117">
        <f t="shared" ref="K91" si="22">K90</f>
        <v>0</v>
      </c>
      <c r="L91" s="117">
        <f t="shared" si="21"/>
        <v>0</v>
      </c>
      <c r="M91" s="39"/>
      <c r="N91" s="39"/>
      <c r="O91" s="39"/>
      <c r="Q91" s="89"/>
    </row>
    <row r="92" spans="1:27" ht="9.9499999999999993" customHeight="1">
      <c r="C92" s="41"/>
      <c r="D92" s="65"/>
      <c r="E92" s="72"/>
      <c r="F92" s="65"/>
      <c r="G92" s="72"/>
      <c r="H92" s="65"/>
      <c r="I92" s="72"/>
      <c r="J92" s="65"/>
      <c r="K92" s="72"/>
      <c r="L92" s="65"/>
      <c r="M92" s="39"/>
      <c r="N92" s="39"/>
      <c r="O92" s="39"/>
      <c r="Q92" s="89"/>
    </row>
    <row r="93" spans="1:27" ht="13.35" customHeight="1">
      <c r="B93" s="8">
        <v>60</v>
      </c>
      <c r="C93" s="41" t="s">
        <v>35</v>
      </c>
      <c r="D93" s="65"/>
      <c r="E93" s="72"/>
      <c r="F93" s="65"/>
      <c r="G93" s="72"/>
      <c r="H93" s="65"/>
      <c r="I93" s="72"/>
      <c r="J93" s="65"/>
      <c r="K93" s="72"/>
      <c r="L93" s="65"/>
      <c r="M93" s="39"/>
      <c r="N93" s="39"/>
      <c r="O93" s="39"/>
      <c r="Q93" s="89"/>
    </row>
    <row r="94" spans="1:27" ht="13.35" customHeight="1">
      <c r="A94" s="3"/>
      <c r="B94" s="151" t="s">
        <v>14</v>
      </c>
      <c r="C94" s="53" t="s">
        <v>15</v>
      </c>
      <c r="D94" s="64">
        <v>4497</v>
      </c>
      <c r="E94" s="44">
        <v>0</v>
      </c>
      <c r="F94" s="64">
        <v>5000</v>
      </c>
      <c r="G94" s="44">
        <v>0</v>
      </c>
      <c r="H94" s="64">
        <v>5000</v>
      </c>
      <c r="I94" s="44">
        <v>0</v>
      </c>
      <c r="J94" s="45">
        <v>5340</v>
      </c>
      <c r="K94" s="44">
        <v>0</v>
      </c>
      <c r="L94" s="45">
        <f>SUM(J94:K94)</f>
        <v>5340</v>
      </c>
      <c r="M94" s="168"/>
      <c r="N94" s="168"/>
      <c r="O94" s="168"/>
      <c r="P94" s="169"/>
      <c r="Q94" s="170"/>
      <c r="R94" s="169"/>
      <c r="S94" s="169"/>
      <c r="T94" s="169"/>
      <c r="U94" s="169"/>
      <c r="V94" s="169"/>
    </row>
    <row r="95" spans="1:27" ht="13.35" customHeight="1">
      <c r="B95" s="114" t="s">
        <v>105</v>
      </c>
      <c r="C95" s="41" t="s">
        <v>84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f>SUM(J95:K95)</f>
        <v>0</v>
      </c>
      <c r="M95" s="39"/>
      <c r="N95" s="39"/>
      <c r="O95" s="39"/>
      <c r="Q95" s="89"/>
    </row>
    <row r="96" spans="1:27">
      <c r="A96" s="3" t="s">
        <v>11</v>
      </c>
      <c r="B96" s="4">
        <v>60</v>
      </c>
      <c r="C96" s="53" t="s">
        <v>35</v>
      </c>
      <c r="D96" s="46">
        <f t="shared" ref="D96:L96" si="23">SUM(D94:D95)</f>
        <v>4497</v>
      </c>
      <c r="E96" s="47">
        <f t="shared" si="23"/>
        <v>0</v>
      </c>
      <c r="F96" s="46">
        <f t="shared" si="23"/>
        <v>5000</v>
      </c>
      <c r="G96" s="47">
        <f t="shared" si="23"/>
        <v>0</v>
      </c>
      <c r="H96" s="46">
        <f t="shared" si="23"/>
        <v>5000</v>
      </c>
      <c r="I96" s="47">
        <f t="shared" si="23"/>
        <v>0</v>
      </c>
      <c r="J96" s="46">
        <f t="shared" si="23"/>
        <v>5340</v>
      </c>
      <c r="K96" s="47">
        <f t="shared" ref="K96" si="24">SUM(K94:K95)</f>
        <v>0</v>
      </c>
      <c r="L96" s="46">
        <f t="shared" si="23"/>
        <v>5340</v>
      </c>
      <c r="M96" s="39"/>
      <c r="N96" s="39"/>
      <c r="O96" s="39"/>
      <c r="Q96" s="89"/>
    </row>
    <row r="97" spans="1:22" ht="9.9499999999999993" customHeight="1">
      <c r="A97" s="3"/>
      <c r="B97" s="4"/>
      <c r="C97" s="53"/>
      <c r="D97" s="64"/>
      <c r="E97" s="45"/>
      <c r="F97" s="64"/>
      <c r="G97" s="45"/>
      <c r="H97" s="64"/>
      <c r="I97" s="45"/>
      <c r="J97" s="64"/>
      <c r="K97" s="45"/>
      <c r="L97" s="64"/>
      <c r="M97" s="39"/>
      <c r="N97" s="39"/>
      <c r="O97" s="39"/>
      <c r="Q97" s="89"/>
    </row>
    <row r="98" spans="1:22" ht="13.35" customHeight="1">
      <c r="A98" s="3"/>
      <c r="B98" s="4">
        <v>61</v>
      </c>
      <c r="C98" s="53" t="s">
        <v>36</v>
      </c>
      <c r="D98" s="67"/>
      <c r="E98" s="73"/>
      <c r="F98" s="67"/>
      <c r="G98" s="73"/>
      <c r="H98" s="67"/>
      <c r="I98" s="73"/>
      <c r="J98" s="67"/>
      <c r="K98" s="73"/>
      <c r="L98" s="67"/>
      <c r="M98" s="39"/>
      <c r="N98" s="39"/>
      <c r="O98" s="39"/>
      <c r="Q98" s="89"/>
    </row>
    <row r="99" spans="1:22" ht="13.35" customHeight="1">
      <c r="A99" s="3"/>
      <c r="B99" s="151" t="s">
        <v>18</v>
      </c>
      <c r="C99" s="53" t="s">
        <v>15</v>
      </c>
      <c r="D99" s="64">
        <v>5983</v>
      </c>
      <c r="E99" s="44">
        <v>0</v>
      </c>
      <c r="F99" s="64">
        <v>7000</v>
      </c>
      <c r="G99" s="44">
        <v>0</v>
      </c>
      <c r="H99" s="64">
        <v>7000</v>
      </c>
      <c r="I99" s="44">
        <v>0</v>
      </c>
      <c r="J99" s="45">
        <v>7600</v>
      </c>
      <c r="K99" s="44">
        <v>0</v>
      </c>
      <c r="L99" s="45">
        <f>SUM(J99:K99)</f>
        <v>7600</v>
      </c>
      <c r="M99" s="168"/>
      <c r="N99" s="168"/>
      <c r="O99" s="168"/>
      <c r="P99" s="169"/>
      <c r="Q99" s="170"/>
      <c r="R99" s="169"/>
      <c r="S99" s="169"/>
      <c r="T99" s="169"/>
      <c r="U99" s="169"/>
      <c r="V99" s="169"/>
    </row>
    <row r="100" spans="1:22" ht="13.35" customHeight="1">
      <c r="A100" s="3" t="s">
        <v>11</v>
      </c>
      <c r="B100" s="4">
        <v>61</v>
      </c>
      <c r="C100" s="53" t="s">
        <v>36</v>
      </c>
      <c r="D100" s="46">
        <f t="shared" ref="D100:L100" si="25">SUM(D99:D99)</f>
        <v>5983</v>
      </c>
      <c r="E100" s="47">
        <f t="shared" si="25"/>
        <v>0</v>
      </c>
      <c r="F100" s="46">
        <f t="shared" si="25"/>
        <v>7000</v>
      </c>
      <c r="G100" s="47">
        <f t="shared" si="25"/>
        <v>0</v>
      </c>
      <c r="H100" s="46">
        <f t="shared" si="25"/>
        <v>7000</v>
      </c>
      <c r="I100" s="47">
        <f t="shared" si="25"/>
        <v>0</v>
      </c>
      <c r="J100" s="46">
        <f t="shared" si="25"/>
        <v>7600</v>
      </c>
      <c r="K100" s="47">
        <f t="shared" ref="K100" si="26">SUM(K99:K99)</f>
        <v>0</v>
      </c>
      <c r="L100" s="46">
        <f t="shared" si="25"/>
        <v>7600</v>
      </c>
      <c r="M100" s="39"/>
      <c r="N100" s="39"/>
      <c r="O100" s="39"/>
      <c r="Q100" s="89"/>
    </row>
    <row r="101" spans="1:22" ht="9.9499999999999993" customHeight="1">
      <c r="A101" s="3"/>
      <c r="B101" s="4"/>
      <c r="C101" s="53"/>
      <c r="D101" s="64"/>
      <c r="E101" s="45"/>
      <c r="F101" s="64"/>
      <c r="G101" s="45"/>
      <c r="H101" s="64"/>
      <c r="I101" s="45"/>
      <c r="J101" s="64"/>
      <c r="K101" s="45"/>
      <c r="L101" s="64"/>
      <c r="M101" s="39"/>
      <c r="N101" s="39"/>
      <c r="O101" s="39"/>
      <c r="Q101" s="89"/>
    </row>
    <row r="102" spans="1:22" ht="13.35" customHeight="1">
      <c r="A102" s="3"/>
      <c r="B102" s="4">
        <v>62</v>
      </c>
      <c r="C102" s="53" t="s">
        <v>37</v>
      </c>
      <c r="D102" s="67"/>
      <c r="E102" s="73"/>
      <c r="F102" s="67"/>
      <c r="G102" s="73"/>
      <c r="H102" s="67"/>
      <c r="I102" s="73"/>
      <c r="J102" s="67"/>
      <c r="K102" s="73"/>
      <c r="L102" s="67"/>
      <c r="M102" s="39"/>
      <c r="N102" s="39"/>
      <c r="O102" s="39"/>
      <c r="Q102" s="89"/>
    </row>
    <row r="103" spans="1:22" ht="13.35" customHeight="1">
      <c r="A103" s="3"/>
      <c r="B103" s="151" t="s">
        <v>38</v>
      </c>
      <c r="C103" s="53" t="s">
        <v>15</v>
      </c>
      <c r="D103" s="45">
        <v>536</v>
      </c>
      <c r="E103" s="44">
        <v>0</v>
      </c>
      <c r="F103" s="45">
        <v>600</v>
      </c>
      <c r="G103" s="44">
        <v>0</v>
      </c>
      <c r="H103" s="64">
        <v>600</v>
      </c>
      <c r="I103" s="44">
        <v>0</v>
      </c>
      <c r="J103" s="45">
        <v>660</v>
      </c>
      <c r="K103" s="44">
        <v>0</v>
      </c>
      <c r="L103" s="45">
        <f>SUM(J103:K103)</f>
        <v>660</v>
      </c>
      <c r="M103" s="168"/>
      <c r="N103" s="168"/>
      <c r="O103" s="168"/>
      <c r="P103" s="169"/>
      <c r="Q103" s="170"/>
      <c r="R103" s="169"/>
      <c r="S103" s="169"/>
      <c r="T103" s="169"/>
      <c r="U103" s="169"/>
      <c r="V103" s="169"/>
    </row>
    <row r="104" spans="1:22" ht="13.35" customHeight="1">
      <c r="A104" s="3"/>
      <c r="B104" s="151" t="s">
        <v>39</v>
      </c>
      <c r="C104" s="53" t="s">
        <v>17</v>
      </c>
      <c r="D104" s="61">
        <v>0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f>SUM(J104:K104)</f>
        <v>0</v>
      </c>
      <c r="M104" s="137"/>
      <c r="N104" s="137"/>
      <c r="O104" s="137"/>
      <c r="P104" s="178"/>
      <c r="Q104" s="139"/>
    </row>
    <row r="105" spans="1:22" ht="13.35" customHeight="1">
      <c r="A105" s="3" t="s">
        <v>11</v>
      </c>
      <c r="B105" s="4">
        <v>62</v>
      </c>
      <c r="C105" s="53" t="s">
        <v>37</v>
      </c>
      <c r="D105" s="46">
        <f t="shared" ref="D105:L105" si="27">SUM(D103:D104)</f>
        <v>536</v>
      </c>
      <c r="E105" s="47">
        <f t="shared" si="27"/>
        <v>0</v>
      </c>
      <c r="F105" s="46">
        <f t="shared" si="27"/>
        <v>600</v>
      </c>
      <c r="G105" s="47">
        <f t="shared" si="27"/>
        <v>0</v>
      </c>
      <c r="H105" s="46">
        <f t="shared" si="27"/>
        <v>600</v>
      </c>
      <c r="I105" s="47">
        <f t="shared" si="27"/>
        <v>0</v>
      </c>
      <c r="J105" s="46">
        <f t="shared" si="27"/>
        <v>660</v>
      </c>
      <c r="K105" s="47">
        <f t="shared" ref="K105" si="28">SUM(K103:K104)</f>
        <v>0</v>
      </c>
      <c r="L105" s="46">
        <f t="shared" si="27"/>
        <v>660</v>
      </c>
      <c r="M105" s="39"/>
      <c r="N105" s="39"/>
      <c r="O105" s="39"/>
      <c r="Q105" s="89"/>
    </row>
    <row r="106" spans="1:22" ht="9.9499999999999993" customHeight="1">
      <c r="A106" s="3"/>
      <c r="B106" s="4"/>
      <c r="C106" s="53"/>
      <c r="D106" s="64"/>
      <c r="E106" s="45"/>
      <c r="F106" s="64"/>
      <c r="G106" s="45"/>
      <c r="H106" s="64"/>
      <c r="I106" s="45"/>
      <c r="J106" s="64"/>
      <c r="K106" s="45"/>
      <c r="L106" s="64"/>
      <c r="M106" s="39"/>
      <c r="N106" s="39"/>
      <c r="O106" s="39"/>
      <c r="Q106" s="89"/>
    </row>
    <row r="107" spans="1:22" ht="13.35" customHeight="1">
      <c r="A107" s="3"/>
      <c r="B107" s="4">
        <v>63</v>
      </c>
      <c r="C107" s="53" t="s">
        <v>40</v>
      </c>
      <c r="D107" s="64"/>
      <c r="E107" s="45"/>
      <c r="F107" s="64"/>
      <c r="G107" s="45"/>
      <c r="H107" s="64"/>
      <c r="I107" s="45"/>
      <c r="J107" s="64"/>
      <c r="K107" s="45"/>
      <c r="L107" s="64"/>
      <c r="M107" s="39"/>
      <c r="N107" s="39"/>
      <c r="O107" s="39"/>
      <c r="Q107" s="89"/>
    </row>
    <row r="108" spans="1:22" ht="13.35" customHeight="1">
      <c r="A108" s="3"/>
      <c r="B108" s="151" t="s">
        <v>41</v>
      </c>
      <c r="C108" s="53" t="s">
        <v>15</v>
      </c>
      <c r="D108" s="64">
        <v>5857</v>
      </c>
      <c r="E108" s="44">
        <v>0</v>
      </c>
      <c r="F108" s="64">
        <v>7000</v>
      </c>
      <c r="G108" s="44">
        <v>0</v>
      </c>
      <c r="H108" s="64">
        <v>7000</v>
      </c>
      <c r="I108" s="44">
        <v>0</v>
      </c>
      <c r="J108" s="45">
        <v>7800</v>
      </c>
      <c r="K108" s="44">
        <v>0</v>
      </c>
      <c r="L108" s="45">
        <f>SUM(J108:K108)</f>
        <v>7800</v>
      </c>
      <c r="M108" s="168"/>
      <c r="N108" s="168"/>
      <c r="O108" s="168"/>
      <c r="P108" s="169"/>
      <c r="Q108" s="170"/>
      <c r="R108" s="169"/>
      <c r="S108" s="169"/>
      <c r="T108" s="169"/>
      <c r="U108" s="169"/>
      <c r="V108" s="169"/>
    </row>
    <row r="109" spans="1:22" ht="13.35" customHeight="1">
      <c r="A109" s="3" t="s">
        <v>11</v>
      </c>
      <c r="B109" s="4">
        <v>63</v>
      </c>
      <c r="C109" s="53" t="s">
        <v>40</v>
      </c>
      <c r="D109" s="46">
        <f t="shared" ref="D109:L109" si="29">SUM(D108:D108)</f>
        <v>5857</v>
      </c>
      <c r="E109" s="47">
        <f t="shared" si="29"/>
        <v>0</v>
      </c>
      <c r="F109" s="46">
        <f t="shared" si="29"/>
        <v>7000</v>
      </c>
      <c r="G109" s="47">
        <f t="shared" si="29"/>
        <v>0</v>
      </c>
      <c r="H109" s="46">
        <f t="shared" si="29"/>
        <v>7000</v>
      </c>
      <c r="I109" s="47">
        <f t="shared" si="29"/>
        <v>0</v>
      </c>
      <c r="J109" s="46">
        <f t="shared" si="29"/>
        <v>7800</v>
      </c>
      <c r="K109" s="47">
        <f t="shared" ref="K109" si="30">SUM(K108:K108)</f>
        <v>0</v>
      </c>
      <c r="L109" s="46">
        <f t="shared" si="29"/>
        <v>7800</v>
      </c>
      <c r="M109" s="39"/>
      <c r="N109" s="39"/>
      <c r="O109" s="39"/>
      <c r="Q109" s="89"/>
    </row>
    <row r="110" spans="1:22" ht="13.35" customHeight="1">
      <c r="A110" s="3" t="s">
        <v>11</v>
      </c>
      <c r="B110" s="71">
        <v>2.8</v>
      </c>
      <c r="C110" s="59" t="s">
        <v>34</v>
      </c>
      <c r="D110" s="60">
        <f t="shared" ref="D110:L110" si="31">D109+D105+D100+D96+D91</f>
        <v>16873</v>
      </c>
      <c r="E110" s="60">
        <f t="shared" si="31"/>
        <v>7979</v>
      </c>
      <c r="F110" s="60">
        <f t="shared" si="31"/>
        <v>19600</v>
      </c>
      <c r="G110" s="60">
        <f t="shared" si="31"/>
        <v>24000</v>
      </c>
      <c r="H110" s="60">
        <f t="shared" si="31"/>
        <v>19600</v>
      </c>
      <c r="I110" s="60">
        <f t="shared" si="31"/>
        <v>24000</v>
      </c>
      <c r="J110" s="60">
        <f t="shared" si="31"/>
        <v>21400</v>
      </c>
      <c r="K110" s="61">
        <f t="shared" ref="K110" si="32">K109+K105+K100+K96+K91</f>
        <v>0</v>
      </c>
      <c r="L110" s="60">
        <f t="shared" si="31"/>
        <v>21400</v>
      </c>
      <c r="M110" s="39"/>
      <c r="N110" s="39"/>
      <c r="O110" s="39"/>
      <c r="Q110" s="89"/>
    </row>
    <row r="111" spans="1:22" ht="13.35" customHeight="1">
      <c r="A111" s="3" t="s">
        <v>11</v>
      </c>
      <c r="B111" s="66">
        <v>2</v>
      </c>
      <c r="C111" s="53" t="s">
        <v>42</v>
      </c>
      <c r="D111" s="64">
        <f t="shared" ref="D111:J111" si="33">D110+D86+D81+D69</f>
        <v>42891</v>
      </c>
      <c r="E111" s="64">
        <f t="shared" si="33"/>
        <v>19714</v>
      </c>
      <c r="F111" s="64">
        <f t="shared" si="33"/>
        <v>103700</v>
      </c>
      <c r="G111" s="64">
        <f t="shared" si="33"/>
        <v>35434</v>
      </c>
      <c r="H111" s="64">
        <f t="shared" si="33"/>
        <v>105131</v>
      </c>
      <c r="I111" s="64">
        <f t="shared" si="33"/>
        <v>35434</v>
      </c>
      <c r="J111" s="45">
        <f t="shared" si="33"/>
        <v>158008</v>
      </c>
      <c r="K111" s="64">
        <f t="shared" ref="K111" si="34">K110+K86+K81+K69</f>
        <v>11958</v>
      </c>
      <c r="L111" s="64">
        <f>L110+L81+L69+L86</f>
        <v>169966</v>
      </c>
      <c r="M111" s="39"/>
      <c r="N111" s="39"/>
      <c r="O111" s="39"/>
      <c r="Q111" s="89"/>
    </row>
    <row r="112" spans="1:22" ht="13.35" customHeight="1">
      <c r="A112" s="49" t="s">
        <v>11</v>
      </c>
      <c r="B112" s="50">
        <v>3454</v>
      </c>
      <c r="C112" s="51" t="s">
        <v>57</v>
      </c>
      <c r="D112" s="63">
        <f t="shared" ref="D112:L112" si="35">D111</f>
        <v>42891</v>
      </c>
      <c r="E112" s="63">
        <f t="shared" si="35"/>
        <v>19714</v>
      </c>
      <c r="F112" s="63">
        <f t="shared" si="35"/>
        <v>103700</v>
      </c>
      <c r="G112" s="63">
        <f t="shared" si="35"/>
        <v>35434</v>
      </c>
      <c r="H112" s="63">
        <f t="shared" si="35"/>
        <v>105131</v>
      </c>
      <c r="I112" s="63">
        <f t="shared" si="35"/>
        <v>35434</v>
      </c>
      <c r="J112" s="46">
        <f t="shared" si="35"/>
        <v>158008</v>
      </c>
      <c r="K112" s="63">
        <f t="shared" ref="K112" si="36">K111</f>
        <v>11958</v>
      </c>
      <c r="L112" s="63">
        <f t="shared" si="35"/>
        <v>169966</v>
      </c>
      <c r="M112" s="39"/>
      <c r="N112" s="39"/>
      <c r="O112" s="39"/>
      <c r="Q112" s="89"/>
    </row>
    <row r="113" spans="1:43" ht="13.35" customHeight="1">
      <c r="A113" s="75" t="s">
        <v>11</v>
      </c>
      <c r="B113" s="76"/>
      <c r="C113" s="77" t="s">
        <v>12</v>
      </c>
      <c r="D113" s="63">
        <f t="shared" ref="D113:L113" si="37">D112+D47+D25</f>
        <v>110155</v>
      </c>
      <c r="E113" s="63">
        <f t="shared" si="37"/>
        <v>25087</v>
      </c>
      <c r="F113" s="63">
        <f t="shared" si="37"/>
        <v>887175</v>
      </c>
      <c r="G113" s="63">
        <f t="shared" si="37"/>
        <v>41904</v>
      </c>
      <c r="H113" s="63">
        <f t="shared" si="37"/>
        <v>888606</v>
      </c>
      <c r="I113" s="63">
        <f t="shared" si="37"/>
        <v>41904</v>
      </c>
      <c r="J113" s="46">
        <f t="shared" si="37"/>
        <v>3971273</v>
      </c>
      <c r="K113" s="63">
        <f t="shared" ref="K113" si="38">K112+K47+K25</f>
        <v>19284</v>
      </c>
      <c r="L113" s="63">
        <f t="shared" si="37"/>
        <v>3990557</v>
      </c>
      <c r="M113" s="39"/>
      <c r="N113" s="39"/>
      <c r="O113" s="39"/>
      <c r="Q113" s="89"/>
    </row>
    <row r="114" spans="1:43" ht="9.9499999999999993" customHeight="1">
      <c r="A114" s="3"/>
      <c r="B114" s="4"/>
      <c r="C114" s="59"/>
      <c r="D114" s="64"/>
      <c r="E114" s="64"/>
      <c r="F114" s="64"/>
      <c r="G114" s="64"/>
      <c r="H114" s="64"/>
      <c r="I114" s="64"/>
      <c r="J114" s="64"/>
      <c r="K114" s="64"/>
      <c r="L114" s="64"/>
      <c r="M114" s="39"/>
      <c r="N114" s="39"/>
      <c r="O114" s="39"/>
      <c r="Q114" s="89"/>
    </row>
    <row r="115" spans="1:43" ht="13.35" customHeight="1">
      <c r="C115" s="35" t="s">
        <v>43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39"/>
      <c r="N115" s="39"/>
      <c r="O115" s="39"/>
      <c r="Q115" s="89"/>
    </row>
    <row r="116" spans="1:43" ht="25.5">
      <c r="A116" s="3" t="s">
        <v>13</v>
      </c>
      <c r="B116" s="62">
        <v>4575</v>
      </c>
      <c r="C116" s="59" t="s">
        <v>63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39"/>
      <c r="N116" s="39"/>
      <c r="O116" s="39"/>
      <c r="Q116" s="89"/>
    </row>
    <row r="117" spans="1:43" ht="13.35" customHeight="1">
      <c r="A117" s="3"/>
      <c r="B117" s="66">
        <v>6</v>
      </c>
      <c r="C117" s="53" t="s">
        <v>52</v>
      </c>
      <c r="D117" s="64"/>
      <c r="E117" s="64"/>
      <c r="F117" s="64"/>
      <c r="G117" s="64"/>
      <c r="H117" s="64"/>
      <c r="I117" s="64"/>
      <c r="J117" s="64"/>
      <c r="K117" s="64"/>
      <c r="L117" s="64"/>
      <c r="M117" s="39"/>
      <c r="N117" s="39"/>
      <c r="O117" s="39"/>
      <c r="Q117" s="89"/>
    </row>
    <row r="118" spans="1:43">
      <c r="A118" s="3"/>
      <c r="B118" s="78">
        <v>6.101</v>
      </c>
      <c r="C118" s="59" t="s">
        <v>87</v>
      </c>
      <c r="D118" s="64"/>
      <c r="E118" s="64"/>
      <c r="F118" s="64"/>
      <c r="G118" s="64"/>
      <c r="H118" s="64"/>
      <c r="I118" s="64"/>
      <c r="J118" s="64"/>
      <c r="K118" s="64"/>
      <c r="L118" s="64"/>
      <c r="M118" s="39"/>
      <c r="N118" s="39"/>
      <c r="O118" s="39"/>
      <c r="Q118" s="89"/>
    </row>
    <row r="119" spans="1:43" ht="13.35" customHeight="1">
      <c r="A119" s="3"/>
      <c r="B119" s="114" t="s">
        <v>20</v>
      </c>
      <c r="C119" s="165" t="s">
        <v>44</v>
      </c>
      <c r="D119" s="158">
        <v>116995</v>
      </c>
      <c r="E119" s="61">
        <v>0</v>
      </c>
      <c r="F119" s="60">
        <v>240000</v>
      </c>
      <c r="G119" s="61">
        <v>0</v>
      </c>
      <c r="H119" s="158">
        <v>240000</v>
      </c>
      <c r="I119" s="61">
        <v>0</v>
      </c>
      <c r="J119" s="158">
        <v>251083</v>
      </c>
      <c r="K119" s="61">
        <v>0</v>
      </c>
      <c r="L119" s="60">
        <f>SUM(J119:K119)</f>
        <v>251083</v>
      </c>
      <c r="M119" s="137"/>
      <c r="N119" s="137"/>
      <c r="O119" s="137"/>
      <c r="P119" s="138"/>
      <c r="Q119" s="139"/>
    </row>
    <row r="120" spans="1:43">
      <c r="A120" s="3" t="s">
        <v>11</v>
      </c>
      <c r="B120" s="78">
        <v>6.101</v>
      </c>
      <c r="C120" s="79" t="s">
        <v>87</v>
      </c>
      <c r="D120" s="60">
        <f t="shared" ref="D120:I123" si="39">D119</f>
        <v>116995</v>
      </c>
      <c r="E120" s="61">
        <f t="shared" si="39"/>
        <v>0</v>
      </c>
      <c r="F120" s="60">
        <f t="shared" si="39"/>
        <v>240000</v>
      </c>
      <c r="G120" s="61">
        <f t="shared" si="39"/>
        <v>0</v>
      </c>
      <c r="H120" s="60">
        <f t="shared" si="39"/>
        <v>240000</v>
      </c>
      <c r="I120" s="61">
        <f t="shared" si="39"/>
        <v>0</v>
      </c>
      <c r="J120" s="60">
        <f t="shared" ref="J120:L123" si="40">J119</f>
        <v>251083</v>
      </c>
      <c r="K120" s="61">
        <f t="shared" si="40"/>
        <v>0</v>
      </c>
      <c r="L120" s="60">
        <f t="shared" si="40"/>
        <v>251083</v>
      </c>
      <c r="M120" s="39"/>
      <c r="N120" s="39"/>
      <c r="O120" s="39"/>
      <c r="Q120" s="89"/>
    </row>
    <row r="121" spans="1:43" s="81" customFormat="1">
      <c r="A121" s="49" t="s">
        <v>11</v>
      </c>
      <c r="B121" s="166">
        <v>6</v>
      </c>
      <c r="C121" s="113" t="s">
        <v>52</v>
      </c>
      <c r="D121" s="46">
        <f t="shared" si="39"/>
        <v>116995</v>
      </c>
      <c r="E121" s="47">
        <f t="shared" si="39"/>
        <v>0</v>
      </c>
      <c r="F121" s="46">
        <f t="shared" si="39"/>
        <v>240000</v>
      </c>
      <c r="G121" s="47">
        <f t="shared" si="39"/>
        <v>0</v>
      </c>
      <c r="H121" s="46">
        <f t="shared" si="39"/>
        <v>240000</v>
      </c>
      <c r="I121" s="47">
        <f t="shared" si="39"/>
        <v>0</v>
      </c>
      <c r="J121" s="46">
        <f t="shared" si="40"/>
        <v>251083</v>
      </c>
      <c r="K121" s="47">
        <f t="shared" si="40"/>
        <v>0</v>
      </c>
      <c r="L121" s="46">
        <f t="shared" si="40"/>
        <v>251083</v>
      </c>
      <c r="M121" s="39"/>
      <c r="N121" s="39"/>
      <c r="O121" s="39"/>
      <c r="P121" s="80"/>
      <c r="Q121" s="101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1"/>
      <c r="AC121" s="80"/>
      <c r="AD121" s="80"/>
      <c r="AE121" s="80"/>
      <c r="AF121" s="80"/>
      <c r="AG121" s="1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</row>
    <row r="122" spans="1:43" s="81" customFormat="1" ht="25.5">
      <c r="A122" s="49" t="s">
        <v>11</v>
      </c>
      <c r="B122" s="50">
        <v>4575</v>
      </c>
      <c r="C122" s="51" t="s">
        <v>63</v>
      </c>
      <c r="D122" s="60">
        <f t="shared" si="39"/>
        <v>116995</v>
      </c>
      <c r="E122" s="61">
        <f t="shared" si="39"/>
        <v>0</v>
      </c>
      <c r="F122" s="60">
        <f t="shared" si="39"/>
        <v>240000</v>
      </c>
      <c r="G122" s="61">
        <f t="shared" si="39"/>
        <v>0</v>
      </c>
      <c r="H122" s="60">
        <f t="shared" si="39"/>
        <v>240000</v>
      </c>
      <c r="I122" s="61">
        <f t="shared" si="39"/>
        <v>0</v>
      </c>
      <c r="J122" s="60">
        <f t="shared" si="40"/>
        <v>251083</v>
      </c>
      <c r="K122" s="61">
        <f t="shared" si="40"/>
        <v>0</v>
      </c>
      <c r="L122" s="60">
        <f t="shared" si="40"/>
        <v>251083</v>
      </c>
      <c r="M122" s="39"/>
      <c r="N122" s="39"/>
      <c r="O122" s="39"/>
      <c r="P122" s="80"/>
      <c r="Q122" s="101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1"/>
      <c r="AC122" s="80"/>
      <c r="AD122" s="80"/>
      <c r="AE122" s="80"/>
      <c r="AF122" s="80"/>
      <c r="AG122" s="1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</row>
    <row r="123" spans="1:43">
      <c r="A123" s="75" t="s">
        <v>11</v>
      </c>
      <c r="B123" s="76"/>
      <c r="C123" s="77" t="s">
        <v>43</v>
      </c>
      <c r="D123" s="46">
        <f t="shared" si="39"/>
        <v>116995</v>
      </c>
      <c r="E123" s="47">
        <f t="shared" si="39"/>
        <v>0</v>
      </c>
      <c r="F123" s="46">
        <f t="shared" si="39"/>
        <v>240000</v>
      </c>
      <c r="G123" s="47">
        <f t="shared" si="39"/>
        <v>0</v>
      </c>
      <c r="H123" s="46">
        <f t="shared" si="39"/>
        <v>240000</v>
      </c>
      <c r="I123" s="47">
        <f t="shared" si="39"/>
        <v>0</v>
      </c>
      <c r="J123" s="46">
        <f t="shared" si="40"/>
        <v>251083</v>
      </c>
      <c r="K123" s="47">
        <f t="shared" si="40"/>
        <v>0</v>
      </c>
      <c r="L123" s="46">
        <f t="shared" si="40"/>
        <v>251083</v>
      </c>
      <c r="M123" s="39"/>
      <c r="N123" s="39"/>
      <c r="O123" s="39"/>
      <c r="Q123" s="89"/>
    </row>
    <row r="124" spans="1:43">
      <c r="A124" s="75" t="s">
        <v>11</v>
      </c>
      <c r="B124" s="76"/>
      <c r="C124" s="77" t="s">
        <v>4</v>
      </c>
      <c r="D124" s="46">
        <f t="shared" ref="D124:L124" si="41">D113+D123</f>
        <v>227150</v>
      </c>
      <c r="E124" s="46">
        <f t="shared" si="41"/>
        <v>25087</v>
      </c>
      <c r="F124" s="46">
        <f t="shared" si="41"/>
        <v>1127175</v>
      </c>
      <c r="G124" s="46">
        <f t="shared" si="41"/>
        <v>41904</v>
      </c>
      <c r="H124" s="46">
        <f t="shared" si="41"/>
        <v>1128606</v>
      </c>
      <c r="I124" s="46">
        <f t="shared" si="41"/>
        <v>41904</v>
      </c>
      <c r="J124" s="46">
        <f t="shared" si="41"/>
        <v>4222356</v>
      </c>
      <c r="K124" s="46">
        <f t="shared" ref="K124" si="42">K113+K123</f>
        <v>19284</v>
      </c>
      <c r="L124" s="46">
        <f t="shared" si="41"/>
        <v>4241640</v>
      </c>
      <c r="M124" s="39"/>
      <c r="N124" s="39"/>
      <c r="O124" s="39"/>
      <c r="Q124" s="89"/>
    </row>
    <row r="125" spans="1:43">
      <c r="A125" s="3"/>
      <c r="B125" s="4"/>
      <c r="C125" s="92"/>
      <c r="D125" s="64"/>
      <c r="E125" s="82"/>
      <c r="F125" s="64"/>
      <c r="G125" s="64"/>
      <c r="H125" s="64"/>
      <c r="I125" s="64"/>
      <c r="J125" s="64"/>
      <c r="K125" s="64"/>
      <c r="L125" s="64"/>
      <c r="M125" s="39"/>
      <c r="N125" s="39"/>
      <c r="O125" s="39"/>
      <c r="Q125" s="89"/>
    </row>
    <row r="126" spans="1:43" ht="25.5">
      <c r="A126" s="7" t="s">
        <v>82</v>
      </c>
      <c r="B126" s="8">
        <v>3451</v>
      </c>
      <c r="C126" s="41" t="s">
        <v>85</v>
      </c>
      <c r="D126" s="102">
        <v>448</v>
      </c>
      <c r="E126" s="72">
        <v>14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39"/>
      <c r="N126" s="39"/>
      <c r="O126" s="39"/>
      <c r="Q126" s="89"/>
    </row>
    <row r="127" spans="1:43">
      <c r="B127" s="103"/>
      <c r="C127" s="41"/>
      <c r="D127" s="83"/>
      <c r="E127" s="45"/>
      <c r="F127" s="74"/>
      <c r="G127" s="74"/>
      <c r="H127" s="74"/>
      <c r="I127" s="74"/>
      <c r="J127" s="74"/>
      <c r="K127" s="74"/>
      <c r="L127" s="74"/>
      <c r="M127" s="39"/>
      <c r="N127" s="39"/>
      <c r="O127" s="39"/>
    </row>
    <row r="128" spans="1:43" s="132" customFormat="1" ht="42.75" customHeight="1">
      <c r="A128" s="128" t="s">
        <v>82</v>
      </c>
      <c r="B128" s="8">
        <v>3451</v>
      </c>
      <c r="C128" s="129" t="s">
        <v>113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44">
        <v>0</v>
      </c>
      <c r="J128" s="45">
        <v>200000</v>
      </c>
      <c r="K128" s="44">
        <v>0</v>
      </c>
      <c r="L128" s="45">
        <f>J128</f>
        <v>200000</v>
      </c>
      <c r="M128" s="130"/>
      <c r="N128" s="130"/>
      <c r="O128" s="130"/>
      <c r="P128" s="130"/>
      <c r="Q128" s="131"/>
    </row>
    <row r="129" spans="1:15">
      <c r="A129" s="3"/>
      <c r="B129" s="62"/>
      <c r="C129" s="59"/>
      <c r="D129" s="83"/>
      <c r="E129" s="45"/>
      <c r="F129" s="74"/>
      <c r="G129" s="74"/>
      <c r="H129" s="74"/>
      <c r="I129" s="74"/>
      <c r="J129" s="74"/>
      <c r="K129" s="74"/>
      <c r="L129" s="74"/>
      <c r="M129" s="39"/>
      <c r="N129" s="39"/>
      <c r="O129" s="39"/>
    </row>
    <row r="130" spans="1:15">
      <c r="A130" s="3" t="s">
        <v>108</v>
      </c>
      <c r="B130" s="4" t="s">
        <v>111</v>
      </c>
      <c r="C130" s="81" t="s">
        <v>112</v>
      </c>
      <c r="D130" s="74">
        <v>0</v>
      </c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83">
        <v>6800</v>
      </c>
      <c r="K130" s="74">
        <v>0</v>
      </c>
      <c r="L130" s="74">
        <v>0</v>
      </c>
      <c r="M130" s="39"/>
      <c r="N130" s="39"/>
      <c r="O130" s="39"/>
    </row>
    <row r="131" spans="1:15">
      <c r="A131" s="49"/>
      <c r="B131" s="136"/>
      <c r="C131" s="85"/>
      <c r="D131" s="86"/>
      <c r="E131" s="86"/>
      <c r="F131" s="86"/>
      <c r="G131" s="86"/>
      <c r="H131" s="86"/>
      <c r="I131" s="86"/>
      <c r="J131" s="86"/>
      <c r="K131" s="86"/>
      <c r="L131" s="86"/>
      <c r="M131" s="39"/>
      <c r="N131" s="39"/>
      <c r="O131" s="39"/>
    </row>
    <row r="132" spans="1:15">
      <c r="A132" s="3"/>
      <c r="B132" s="116"/>
      <c r="C132" s="81"/>
      <c r="D132" s="83"/>
      <c r="E132" s="83"/>
      <c r="F132" s="83"/>
      <c r="G132" s="83"/>
      <c r="H132" s="83"/>
      <c r="I132" s="83"/>
      <c r="J132" s="83"/>
      <c r="K132" s="83"/>
      <c r="L132" s="83"/>
      <c r="M132" s="39"/>
      <c r="N132" s="39"/>
      <c r="O132" s="39"/>
    </row>
    <row r="133" spans="1:15">
      <c r="A133" s="49"/>
      <c r="B133" s="84"/>
      <c r="C133" s="85"/>
      <c r="D133" s="86"/>
      <c r="E133" s="86"/>
      <c r="F133" s="86"/>
      <c r="G133" s="86"/>
      <c r="H133" s="86"/>
      <c r="I133" s="86"/>
      <c r="J133" s="86"/>
      <c r="K133" s="86"/>
      <c r="L133" s="86"/>
      <c r="M133" s="39"/>
      <c r="N133" s="39"/>
      <c r="O133" s="39"/>
    </row>
    <row r="134" spans="1:15">
      <c r="A134" s="3"/>
      <c r="B134" s="4"/>
      <c r="C134" s="81"/>
      <c r="D134" s="83"/>
      <c r="E134" s="83"/>
      <c r="F134" s="83"/>
      <c r="G134" s="83"/>
      <c r="H134" s="83"/>
      <c r="I134" s="83"/>
      <c r="J134" s="83"/>
      <c r="K134" s="83"/>
      <c r="L134" s="83"/>
      <c r="M134" s="39"/>
      <c r="N134" s="39"/>
      <c r="O134" s="39"/>
    </row>
    <row r="135" spans="1:15">
      <c r="A135" s="3"/>
      <c r="B135" s="4"/>
      <c r="C135" s="81"/>
      <c r="D135" s="83"/>
      <c r="E135" s="83"/>
      <c r="F135" s="83"/>
      <c r="G135" s="83"/>
      <c r="H135" s="83"/>
      <c r="I135" s="83"/>
      <c r="J135" s="83"/>
      <c r="K135" s="83"/>
      <c r="L135" s="83"/>
      <c r="M135" s="39"/>
      <c r="N135" s="39"/>
      <c r="O135" s="39"/>
    </row>
    <row r="136" spans="1:15">
      <c r="D136" s="87"/>
      <c r="E136" s="87"/>
      <c r="F136" s="87"/>
      <c r="G136" s="87"/>
      <c r="H136" s="87"/>
      <c r="I136" s="87"/>
      <c r="K136" s="14"/>
      <c r="L136" s="14"/>
      <c r="M136" s="80"/>
      <c r="N136" s="80"/>
      <c r="O136" s="80"/>
    </row>
    <row r="137" spans="1:15">
      <c r="D137" s="88"/>
      <c r="E137" s="88"/>
      <c r="F137" s="88"/>
      <c r="G137" s="88"/>
      <c r="H137" s="88"/>
      <c r="I137" s="88"/>
      <c r="K137" s="14"/>
      <c r="L137" s="14"/>
    </row>
    <row r="138" spans="1:15">
      <c r="C138" s="120"/>
      <c r="D138" s="90"/>
      <c r="E138" s="90"/>
      <c r="F138" s="90"/>
      <c r="G138" s="90"/>
      <c r="H138" s="90"/>
      <c r="I138" s="90"/>
      <c r="K138" s="14"/>
      <c r="L138" s="14"/>
    </row>
    <row r="139" spans="1:15">
      <c r="F139" s="14"/>
      <c r="G139" s="14"/>
      <c r="K139" s="14"/>
      <c r="L139" s="14"/>
    </row>
    <row r="140" spans="1:15">
      <c r="F140" s="14"/>
      <c r="G140" s="14"/>
      <c r="K140" s="14"/>
      <c r="L140" s="14"/>
    </row>
    <row r="141" spans="1:15">
      <c r="F141" s="14"/>
      <c r="G141" s="14"/>
      <c r="K141" s="14"/>
      <c r="L141" s="14"/>
    </row>
    <row r="142" spans="1:15">
      <c r="C142" s="120"/>
      <c r="F142" s="14"/>
      <c r="G142" s="14"/>
      <c r="K142" s="14"/>
      <c r="L142" s="14"/>
    </row>
    <row r="143" spans="1:15">
      <c r="C143" s="89"/>
      <c r="F143" s="14"/>
      <c r="G143" s="14"/>
      <c r="K143" s="14"/>
      <c r="L143" s="14"/>
    </row>
    <row r="144" spans="1:15">
      <c r="C144" s="89"/>
      <c r="F144" s="14"/>
      <c r="G144" s="14"/>
      <c r="K144" s="14"/>
      <c r="L144" s="14"/>
    </row>
    <row r="145" spans="3:12">
      <c r="C145" s="89"/>
      <c r="F145" s="14"/>
      <c r="G145" s="14"/>
      <c r="K145" s="14"/>
      <c r="L145" s="14"/>
    </row>
    <row r="146" spans="3:12">
      <c r="C146" s="89"/>
      <c r="F146" s="14"/>
      <c r="G146" s="14"/>
      <c r="K146" s="14"/>
      <c r="L146" s="14"/>
    </row>
    <row r="147" spans="3:12">
      <c r="F147" s="14"/>
      <c r="G147" s="14"/>
      <c r="K147" s="14"/>
      <c r="L147" s="14"/>
    </row>
    <row r="148" spans="3:12">
      <c r="F148" s="14"/>
      <c r="G148" s="14"/>
      <c r="K148" s="14"/>
      <c r="L148" s="14"/>
    </row>
    <row r="149" spans="3:12">
      <c r="F149" s="14"/>
      <c r="G149" s="14"/>
      <c r="K149" s="14"/>
      <c r="L149" s="14"/>
    </row>
    <row r="150" spans="3:12">
      <c r="F150" s="14"/>
      <c r="G150" s="14"/>
      <c r="K150" s="14"/>
      <c r="L150" s="14"/>
    </row>
    <row r="151" spans="3:12">
      <c r="F151" s="14"/>
      <c r="G151" s="14"/>
      <c r="K151" s="14"/>
      <c r="L151" s="14"/>
    </row>
    <row r="152" spans="3:12">
      <c r="F152" s="14"/>
      <c r="G152" s="14"/>
      <c r="K152" s="14"/>
      <c r="L152" s="14"/>
    </row>
    <row r="153" spans="3:12">
      <c r="F153" s="14"/>
      <c r="G153" s="14"/>
      <c r="K153" s="14"/>
      <c r="L153" s="14"/>
    </row>
    <row r="154" spans="3:12">
      <c r="D154" s="112"/>
      <c r="F154" s="14"/>
      <c r="G154" s="14"/>
      <c r="K154" s="14"/>
      <c r="L154" s="14"/>
    </row>
    <row r="155" spans="3:12">
      <c r="D155" s="112"/>
      <c r="F155" s="14"/>
      <c r="G155" s="14"/>
      <c r="K155" s="14"/>
      <c r="L155" s="14"/>
    </row>
    <row r="156" spans="3:12">
      <c r="F156" s="14"/>
      <c r="G156" s="14"/>
      <c r="K156" s="14"/>
      <c r="L156" s="14"/>
    </row>
    <row r="157" spans="3:12">
      <c r="F157" s="14"/>
      <c r="G157" s="14"/>
      <c r="K157" s="14"/>
      <c r="L157" s="14"/>
    </row>
    <row r="158" spans="3:12">
      <c r="F158" s="14"/>
      <c r="G158" s="14"/>
      <c r="K158" s="14"/>
      <c r="L158" s="14"/>
    </row>
    <row r="159" spans="3:12">
      <c r="F159" s="14"/>
      <c r="G159" s="14"/>
      <c r="K159" s="14"/>
      <c r="L159" s="14"/>
    </row>
    <row r="160" spans="3:12">
      <c r="F160" s="14"/>
      <c r="G160" s="14"/>
      <c r="K160" s="14"/>
      <c r="L160" s="14"/>
    </row>
    <row r="161" spans="6:12">
      <c r="F161" s="14"/>
      <c r="G161" s="14"/>
      <c r="K161" s="14"/>
      <c r="L161" s="14"/>
    </row>
    <row r="162" spans="6:12">
      <c r="F162" s="14"/>
      <c r="G162" s="14"/>
      <c r="K162" s="14"/>
      <c r="L162" s="14"/>
    </row>
    <row r="163" spans="6:12">
      <c r="F163" s="14"/>
      <c r="G163" s="14"/>
      <c r="K163" s="14"/>
      <c r="L163" s="14"/>
    </row>
    <row r="164" spans="6:12">
      <c r="F164" s="14"/>
      <c r="G164" s="14"/>
      <c r="K164" s="14"/>
      <c r="L164" s="14"/>
    </row>
    <row r="165" spans="6:12">
      <c r="F165" s="14"/>
      <c r="G165" s="14"/>
      <c r="K165" s="14"/>
      <c r="L165" s="14"/>
    </row>
    <row r="166" spans="6:12">
      <c r="F166" s="14"/>
      <c r="G166" s="14"/>
      <c r="K166" s="14"/>
      <c r="L166" s="14"/>
    </row>
    <row r="167" spans="6:12">
      <c r="F167" s="14"/>
      <c r="G167" s="14"/>
      <c r="K167" s="14"/>
      <c r="L167" s="14"/>
    </row>
    <row r="168" spans="6:12">
      <c r="F168" s="14"/>
      <c r="G168" s="14"/>
      <c r="K168" s="14"/>
      <c r="L168" s="14"/>
    </row>
    <row r="169" spans="6:12">
      <c r="F169" s="14"/>
      <c r="G169" s="14"/>
      <c r="K169" s="14"/>
      <c r="L169" s="14"/>
    </row>
    <row r="170" spans="6:12">
      <c r="F170" s="14"/>
      <c r="G170" s="14"/>
      <c r="K170" s="14"/>
      <c r="L170" s="14"/>
    </row>
    <row r="171" spans="6:12">
      <c r="F171" s="14"/>
      <c r="G171" s="14"/>
      <c r="K171" s="14"/>
      <c r="L171" s="14"/>
    </row>
    <row r="172" spans="6:12">
      <c r="F172" s="14"/>
      <c r="G172" s="14"/>
      <c r="K172" s="14"/>
      <c r="L172" s="14"/>
    </row>
    <row r="173" spans="6:12">
      <c r="F173" s="14"/>
      <c r="G173" s="14"/>
      <c r="K173" s="14"/>
      <c r="L173" s="14"/>
    </row>
    <row r="174" spans="6:12">
      <c r="F174" s="14"/>
      <c r="G174" s="14"/>
      <c r="K174" s="14"/>
      <c r="L174" s="14"/>
    </row>
    <row r="175" spans="6:12">
      <c r="F175" s="14"/>
      <c r="G175" s="14"/>
      <c r="K175" s="14"/>
      <c r="L175" s="14"/>
    </row>
    <row r="182" spans="14:14">
      <c r="N182" s="45"/>
    </row>
    <row r="183" spans="14:14">
      <c r="N183" s="45"/>
    </row>
  </sheetData>
  <autoFilter ref="A16:AF128">
    <filterColumn colId="12"/>
    <filterColumn colId="13"/>
  </autoFilter>
  <mergeCells count="17">
    <mergeCell ref="D15:E15"/>
    <mergeCell ref="M14:V14"/>
    <mergeCell ref="W14:AF14"/>
    <mergeCell ref="M15:Q15"/>
    <mergeCell ref="R15:V15"/>
    <mergeCell ref="W15:AA15"/>
    <mergeCell ref="AB15:AF15"/>
    <mergeCell ref="F15:G15"/>
    <mergeCell ref="H15:I15"/>
    <mergeCell ref="J15:L15"/>
    <mergeCell ref="A1:L1"/>
    <mergeCell ref="A2:K2"/>
    <mergeCell ref="J14:L14"/>
    <mergeCell ref="D14:E14"/>
    <mergeCell ref="F14:G14"/>
    <mergeCell ref="H14:I14"/>
    <mergeCell ref="A9:L9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7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dem29</vt:lpstr>
      <vt:lpstr>'dem29'!css</vt:lpstr>
      <vt:lpstr>'dem29'!np</vt:lpstr>
      <vt:lpstr>'dem29'!osap</vt:lpstr>
      <vt:lpstr>'dem29'!osapcap</vt:lpstr>
      <vt:lpstr>'dem29'!Print_Area</vt:lpstr>
      <vt:lpstr>'dem29'!Print_Titles</vt:lpstr>
      <vt:lpstr>'dem29'!revise</vt:lpstr>
      <vt:lpstr>'dem29'!ses</vt:lpstr>
      <vt:lpstr>'dem29'!sesrec</vt:lpstr>
      <vt:lpstr>'dem29'!summary</vt:lpstr>
      <vt:lpstr>'dem29'!Voted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2015-07-23T08:09:22Z</cp:lastPrinted>
  <dcterms:created xsi:type="dcterms:W3CDTF">2004-06-02T16:23:06Z</dcterms:created>
  <dcterms:modified xsi:type="dcterms:W3CDTF">2015-07-29T06:20:25Z</dcterms:modified>
</cp:coreProperties>
</file>