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495" yWindow="-240" windowWidth="7920" windowHeight="7320"/>
  </bookViews>
  <sheets>
    <sheet name="dem3" sheetId="4" r:id="rId1"/>
  </sheets>
  <definedNames>
    <definedName name="__123Graph_D" hidden="1">#REF!</definedName>
    <definedName name="_xlnm._FilterDatabase" localSheetId="0" hidden="1">'dem3'!$A$17:$AN$261</definedName>
    <definedName name="building" localSheetId="0">'dem3'!$E$12:$G$12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 localSheetId="0">'dem3'!$D$194:$L$194</definedName>
    <definedName name="housingcap" localSheetId="0">'dem3'!$D$255:$L$255</definedName>
    <definedName name="nc">#REF!</definedName>
    <definedName name="ncfund">#REF!</definedName>
    <definedName name="ncrec">#REF!</definedName>
    <definedName name="ncrec1">#REF!</definedName>
    <definedName name="np" localSheetId="0">'dem3'!$K$260</definedName>
    <definedName name="_xlnm.Print_Area" localSheetId="0">'dem3'!$A$1:$L$262</definedName>
    <definedName name="_xlnm.Print_Titles" localSheetId="0">'dem3'!$14:$17</definedName>
    <definedName name="pw" localSheetId="0">'dem3'!$D$129:$L$129</definedName>
    <definedName name="pwcap" localSheetId="0">'dem3'!$D$235:$L$235</definedName>
    <definedName name="pwrec" localSheetId="0">'dem3'!#REF!</definedName>
    <definedName name="revise" localSheetId="0">'dem3'!$D$274:$I$274</definedName>
    <definedName name="spfrd">#REF!</definedName>
    <definedName name="sss">#REF!</definedName>
    <definedName name="summary" localSheetId="0">'dem3'!$D$267:$I$267</definedName>
    <definedName name="suspense" localSheetId="0">'dem3'!$D$260:$L$260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Cols" localSheetId="0" hidden="1">'dem3'!#REF!</definedName>
    <definedName name="Z_239EE218_578E_4317_BEED_14D5D7089E27_.wvu.FilterData" localSheetId="0" hidden="1">'dem3'!$A$1:$L$269</definedName>
    <definedName name="Z_239EE218_578E_4317_BEED_14D5D7089E27_.wvu.PrintArea" localSheetId="0" hidden="1">'dem3'!$A$1:$L$272</definedName>
    <definedName name="Z_239EE218_578E_4317_BEED_14D5D7089E27_.wvu.PrintTitles" localSheetId="0" hidden="1">'dem3'!$14:$17</definedName>
    <definedName name="Z_302A3EA3_AE96_11D5_A646_0050BA3D7AFD_.wvu.Cols" localSheetId="0" hidden="1">'dem3'!#REF!</definedName>
    <definedName name="Z_302A3EA3_AE96_11D5_A646_0050BA3D7AFD_.wvu.FilterData" localSheetId="0" hidden="1">'dem3'!$A$1:$L$269</definedName>
    <definedName name="Z_302A3EA3_AE96_11D5_A646_0050BA3D7AFD_.wvu.PrintArea" localSheetId="0" hidden="1">'dem3'!$A$1:$L$272</definedName>
    <definedName name="Z_302A3EA3_AE96_11D5_A646_0050BA3D7AFD_.wvu.PrintTitles" localSheetId="0" hidden="1">'dem3'!$14:$17</definedName>
    <definedName name="Z_36DBA021_0ECB_11D4_8064_004005726899_.wvu.Cols" localSheetId="0" hidden="1">'dem3'!#REF!</definedName>
    <definedName name="Z_36DBA021_0ECB_11D4_8064_004005726899_.wvu.FilterData" localSheetId="0" hidden="1">'dem3'!$C$19:$C$265</definedName>
    <definedName name="Z_36DBA021_0ECB_11D4_8064_004005726899_.wvu.PrintArea" localSheetId="0" hidden="1">'dem3'!$A$1:$L$265</definedName>
    <definedName name="Z_36DBA021_0ECB_11D4_8064_004005726899_.wvu.PrintTitles" localSheetId="0" hidden="1">'dem3'!$14:$17</definedName>
    <definedName name="Z_93EBE921_AE91_11D5_8685_004005726899_.wvu.Cols" localSheetId="0" hidden="1">'dem3'!#REF!</definedName>
    <definedName name="Z_93EBE921_AE91_11D5_8685_004005726899_.wvu.FilterData" localSheetId="0" hidden="1">'dem3'!$C$19:$C$265</definedName>
    <definedName name="Z_93EBE921_AE91_11D5_8685_004005726899_.wvu.PrintArea" localSheetId="0" hidden="1">'dem3'!$A$1:$L$265</definedName>
    <definedName name="Z_93EBE921_AE91_11D5_8685_004005726899_.wvu.PrintTitles" localSheetId="0" hidden="1">'dem3'!$14:$17</definedName>
    <definedName name="Z_94DA79C1_0FDE_11D5_9579_000021DAEEA2_.wvu.Cols" localSheetId="0" hidden="1">'dem3'!#REF!</definedName>
    <definedName name="Z_94DA79C1_0FDE_11D5_9579_000021DAEEA2_.wvu.FilterData" localSheetId="0" hidden="1">'dem3'!$C$19:$C$265</definedName>
    <definedName name="Z_94DA79C1_0FDE_11D5_9579_000021DAEEA2_.wvu.PrintArea" localSheetId="0" hidden="1">'dem3'!$A$1:$L$265</definedName>
    <definedName name="Z_94DA79C1_0FDE_11D5_9579_000021DAEEA2_.wvu.PrintTitles" localSheetId="0" hidden="1">'dem3'!$14:$17</definedName>
    <definedName name="Z_B4CB098C_161F_11D5_8064_004005726899_.wvu.FilterData" localSheetId="0" hidden="1">'dem3'!$C$19:$C$265</definedName>
    <definedName name="Z_B4CB0997_161F_11D5_8064_004005726899_.wvu.FilterData" localSheetId="0" hidden="1">'dem3'!$C$19:$C$265</definedName>
    <definedName name="Z_C868F8C3_16D7_11D5_A68D_81D6213F5331_.wvu.Cols" localSheetId="0" hidden="1">'dem3'!#REF!</definedName>
    <definedName name="Z_C868F8C3_16D7_11D5_A68D_81D6213F5331_.wvu.FilterData" localSheetId="0" hidden="1">'dem3'!$C$19:$C$265</definedName>
    <definedName name="Z_C868F8C3_16D7_11D5_A68D_81D6213F5331_.wvu.PrintArea" localSheetId="0" hidden="1">'dem3'!$A$1:$L$265</definedName>
    <definedName name="Z_C868F8C3_16D7_11D5_A68D_81D6213F5331_.wvu.PrintTitles" localSheetId="0" hidden="1">'dem3'!$14:$17</definedName>
    <definedName name="Z_E5DF37BD_125C_11D5_8DC4_D0F5D88B3549_.wvu.Cols" localSheetId="0" hidden="1">'dem3'!#REF!</definedName>
    <definedName name="Z_E5DF37BD_125C_11D5_8DC4_D0F5D88B3549_.wvu.FilterData" localSheetId="0" hidden="1">'dem3'!$C$19:$C$265</definedName>
    <definedName name="Z_E5DF37BD_125C_11D5_8DC4_D0F5D88B3549_.wvu.PrintArea" localSheetId="0" hidden="1">'dem3'!$A$1:$L$265</definedName>
    <definedName name="Z_E5DF37BD_125C_11D5_8DC4_D0F5D88B3549_.wvu.PrintTitles" localSheetId="0" hidden="1">'dem3'!$14:$17</definedName>
    <definedName name="Z_F8ADACC1_164E_11D6_B603_000021DAEEA2_.wvu.Cols" localSheetId="0" hidden="1">'dem3'!#REF!</definedName>
    <definedName name="Z_F8ADACC1_164E_11D6_B603_000021DAEEA2_.wvu.FilterData" localSheetId="0" hidden="1">'dem3'!$C$19:$C$265</definedName>
    <definedName name="Z_F8ADACC1_164E_11D6_B603_000021DAEEA2_.wvu.PrintArea" localSheetId="0" hidden="1">'dem3'!$A$1:$L$265</definedName>
    <definedName name="Z_F8ADACC1_164E_11D6_B603_000021DAEEA2_.wvu.PrintTitles" localSheetId="0" hidden="1">'dem3'!$14:$17</definedName>
  </definedNames>
  <calcPr calcId="125725"/>
</workbook>
</file>

<file path=xl/calcChain.xml><?xml version="1.0" encoding="utf-8"?>
<calcChain xmlns="http://schemas.openxmlformats.org/spreadsheetml/2006/main">
  <c r="L251" i="4"/>
  <c r="L248"/>
  <c r="L244"/>
  <c r="L243"/>
  <c r="L242"/>
  <c r="L230"/>
  <c r="L226"/>
  <c r="L225"/>
  <c r="L224"/>
  <c r="L223"/>
  <c r="L209"/>
  <c r="L208"/>
  <c r="L207"/>
  <c r="L206"/>
  <c r="L205"/>
  <c r="L204"/>
  <c r="L203"/>
  <c r="L185"/>
  <c r="L182"/>
  <c r="L179"/>
  <c r="L175"/>
  <c r="L174"/>
  <c r="L166"/>
  <c r="L165"/>
  <c r="L161"/>
  <c r="L160"/>
  <c r="L156"/>
  <c r="L155"/>
  <c r="L151"/>
  <c r="L150"/>
  <c r="L145"/>
  <c r="L142"/>
  <c r="L139"/>
  <c r="L125"/>
  <c r="L112"/>
  <c r="L104"/>
  <c r="L96"/>
  <c r="L95"/>
  <c r="L94"/>
  <c r="L93"/>
  <c r="L89"/>
  <c r="L88"/>
  <c r="L87"/>
  <c r="L86"/>
  <c r="L82"/>
  <c r="L81"/>
  <c r="L80"/>
  <c r="L79"/>
  <c r="L75"/>
  <c r="L74"/>
  <c r="L73"/>
  <c r="L72"/>
  <c r="L62"/>
  <c r="L61"/>
  <c r="L57"/>
  <c r="L53"/>
  <c r="L51"/>
  <c r="L47"/>
  <c r="L46"/>
  <c r="L42"/>
  <c r="L41"/>
  <c r="L34"/>
  <c r="L31"/>
  <c r="L28"/>
  <c r="L25"/>
  <c r="J214"/>
  <c r="L214" s="1"/>
  <c r="K190"/>
  <c r="L190" s="1"/>
  <c r="K119"/>
  <c r="L119" s="1"/>
  <c r="K36"/>
  <c r="L36" s="1"/>
  <c r="K136"/>
  <c r="K146" s="1"/>
  <c r="K62"/>
  <c r="K63" s="1"/>
  <c r="K58"/>
  <c r="L58" s="1"/>
  <c r="K52"/>
  <c r="K54" s="1"/>
  <c r="K245"/>
  <c r="K252" s="1"/>
  <c r="K253" s="1"/>
  <c r="K231"/>
  <c r="K227"/>
  <c r="K215"/>
  <c r="K210"/>
  <c r="K211" s="1"/>
  <c r="K191"/>
  <c r="K176"/>
  <c r="K186" s="1"/>
  <c r="K167"/>
  <c r="K162"/>
  <c r="K157"/>
  <c r="K152"/>
  <c r="K126"/>
  <c r="K127" s="1"/>
  <c r="K120"/>
  <c r="K121" s="1"/>
  <c r="K113"/>
  <c r="K114" s="1"/>
  <c r="K105"/>
  <c r="K106" s="1"/>
  <c r="K107" s="1"/>
  <c r="K97"/>
  <c r="K90"/>
  <c r="K83"/>
  <c r="K76"/>
  <c r="K59"/>
  <c r="K48"/>
  <c r="K43"/>
  <c r="K37"/>
  <c r="I245"/>
  <c r="I252" s="1"/>
  <c r="H245"/>
  <c r="H252" s="1"/>
  <c r="H254" s="1"/>
  <c r="H255" s="1"/>
  <c r="G245"/>
  <c r="G252" s="1"/>
  <c r="G253" s="1"/>
  <c r="F245"/>
  <c r="F252" s="1"/>
  <c r="E245"/>
  <c r="E252" s="1"/>
  <c r="D245"/>
  <c r="D252" s="1"/>
  <c r="D253" s="1"/>
  <c r="I231"/>
  <c r="H231"/>
  <c r="G231"/>
  <c r="F231"/>
  <c r="E231"/>
  <c r="D231"/>
  <c r="I227"/>
  <c r="H227"/>
  <c r="G227"/>
  <c r="F227"/>
  <c r="E227"/>
  <c r="D227"/>
  <c r="I215"/>
  <c r="H215"/>
  <c r="G215"/>
  <c r="F215"/>
  <c r="E215"/>
  <c r="D215"/>
  <c r="I210"/>
  <c r="I211" s="1"/>
  <c r="H210"/>
  <c r="H211" s="1"/>
  <c r="G210"/>
  <c r="G211" s="1"/>
  <c r="F210"/>
  <c r="F211" s="1"/>
  <c r="E210"/>
  <c r="E211" s="1"/>
  <c r="D210"/>
  <c r="D211" s="1"/>
  <c r="I191"/>
  <c r="H191"/>
  <c r="G191"/>
  <c r="F191"/>
  <c r="E191"/>
  <c r="D191"/>
  <c r="I176"/>
  <c r="I186" s="1"/>
  <c r="H176"/>
  <c r="H186" s="1"/>
  <c r="G176"/>
  <c r="G186" s="1"/>
  <c r="F176"/>
  <c r="F186" s="1"/>
  <c r="E176"/>
  <c r="E186" s="1"/>
  <c r="D176"/>
  <c r="D186" s="1"/>
  <c r="I167"/>
  <c r="H167"/>
  <c r="G167"/>
  <c r="F167"/>
  <c r="E167"/>
  <c r="D167"/>
  <c r="I162"/>
  <c r="H162"/>
  <c r="G162"/>
  <c r="F162"/>
  <c r="E162"/>
  <c r="D162"/>
  <c r="I157"/>
  <c r="H157"/>
  <c r="G157"/>
  <c r="F157"/>
  <c r="E157"/>
  <c r="D157"/>
  <c r="I152"/>
  <c r="H152"/>
  <c r="G152"/>
  <c r="F152"/>
  <c r="E152"/>
  <c r="D152"/>
  <c r="I146"/>
  <c r="H146"/>
  <c r="G146"/>
  <c r="F146"/>
  <c r="E146"/>
  <c r="D146"/>
  <c r="I126"/>
  <c r="I127" s="1"/>
  <c r="H126"/>
  <c r="H127" s="1"/>
  <c r="G126"/>
  <c r="G127" s="1"/>
  <c r="F126"/>
  <c r="F127" s="1"/>
  <c r="E126"/>
  <c r="E127" s="1"/>
  <c r="D126"/>
  <c r="D127" s="1"/>
  <c r="I120"/>
  <c r="I121" s="1"/>
  <c r="H120"/>
  <c r="H121" s="1"/>
  <c r="G120"/>
  <c r="G121" s="1"/>
  <c r="F120"/>
  <c r="F121" s="1"/>
  <c r="E120"/>
  <c r="E121" s="1"/>
  <c r="D120"/>
  <c r="D121" s="1"/>
  <c r="I113"/>
  <c r="I114" s="1"/>
  <c r="H113"/>
  <c r="H114" s="1"/>
  <c r="G113"/>
  <c r="G114" s="1"/>
  <c r="F113"/>
  <c r="F114" s="1"/>
  <c r="E113"/>
  <c r="E114" s="1"/>
  <c r="D113"/>
  <c r="D114" s="1"/>
  <c r="I105"/>
  <c r="I106" s="1"/>
  <c r="I107" s="1"/>
  <c r="H105"/>
  <c r="H106" s="1"/>
  <c r="H107" s="1"/>
  <c r="G105"/>
  <c r="G106" s="1"/>
  <c r="G107" s="1"/>
  <c r="F105"/>
  <c r="F106" s="1"/>
  <c r="F107" s="1"/>
  <c r="E105"/>
  <c r="E106" s="1"/>
  <c r="E107" s="1"/>
  <c r="D105"/>
  <c r="D106" s="1"/>
  <c r="D107" s="1"/>
  <c r="I97"/>
  <c r="H97"/>
  <c r="G97"/>
  <c r="F97"/>
  <c r="E97"/>
  <c r="D97"/>
  <c r="I90"/>
  <c r="H90"/>
  <c r="G90"/>
  <c r="F90"/>
  <c r="E90"/>
  <c r="D90"/>
  <c r="I83"/>
  <c r="H83"/>
  <c r="G83"/>
  <c r="F83"/>
  <c r="E83"/>
  <c r="D83"/>
  <c r="I76"/>
  <c r="H76"/>
  <c r="G76"/>
  <c r="F76"/>
  <c r="E76"/>
  <c r="D76"/>
  <c r="I63"/>
  <c r="H63"/>
  <c r="G63"/>
  <c r="F63"/>
  <c r="E63"/>
  <c r="D63"/>
  <c r="I59"/>
  <c r="H59"/>
  <c r="G59"/>
  <c r="F59"/>
  <c r="E59"/>
  <c r="D59"/>
  <c r="I54"/>
  <c r="H54"/>
  <c r="G54"/>
  <c r="F54"/>
  <c r="E54"/>
  <c r="D54"/>
  <c r="I48"/>
  <c r="H48"/>
  <c r="G48"/>
  <c r="F48"/>
  <c r="E48"/>
  <c r="D48"/>
  <c r="I43"/>
  <c r="H43"/>
  <c r="G43"/>
  <c r="F43"/>
  <c r="E43"/>
  <c r="D43"/>
  <c r="I37"/>
  <c r="H37"/>
  <c r="G37"/>
  <c r="F37"/>
  <c r="E37"/>
  <c r="D37"/>
  <c r="L52" l="1"/>
  <c r="L136"/>
  <c r="E216"/>
  <c r="E217" s="1"/>
  <c r="E232"/>
  <c r="E233" s="1"/>
  <c r="E234" s="1"/>
  <c r="D192"/>
  <c r="D216"/>
  <c r="D217" s="1"/>
  <c r="F232"/>
  <c r="F233" s="1"/>
  <c r="F234" s="1"/>
  <c r="G192"/>
  <c r="G216"/>
  <c r="G217" s="1"/>
  <c r="K192"/>
  <c r="F216"/>
  <c r="F217" s="1"/>
  <c r="I232"/>
  <c r="I233" s="1"/>
  <c r="I234" s="1"/>
  <c r="I216"/>
  <c r="I217" s="1"/>
  <c r="H216"/>
  <c r="H217" s="1"/>
  <c r="H192"/>
  <c r="K232"/>
  <c r="K233" s="1"/>
  <c r="K234" s="1"/>
  <c r="G64"/>
  <c r="G65" s="1"/>
  <c r="G66" s="1"/>
  <c r="I64"/>
  <c r="I65" s="1"/>
  <c r="I66" s="1"/>
  <c r="G98"/>
  <c r="G99" s="1"/>
  <c r="G128" s="1"/>
  <c r="F168"/>
  <c r="F169" s="1"/>
  <c r="D168"/>
  <c r="D169" s="1"/>
  <c r="D193" s="1"/>
  <c r="D194" s="1"/>
  <c r="H168"/>
  <c r="H169" s="1"/>
  <c r="I192"/>
  <c r="H232"/>
  <c r="H233" s="1"/>
  <c r="H234" s="1"/>
  <c r="K64"/>
  <c r="K65" s="1"/>
  <c r="K66" s="1"/>
  <c r="D64"/>
  <c r="D65" s="1"/>
  <c r="D66" s="1"/>
  <c r="H64"/>
  <c r="H65" s="1"/>
  <c r="H66" s="1"/>
  <c r="F64"/>
  <c r="F65" s="1"/>
  <c r="F66" s="1"/>
  <c r="F98"/>
  <c r="F99" s="1"/>
  <c r="F128" s="1"/>
  <c r="H98"/>
  <c r="H99" s="1"/>
  <c r="H128" s="1"/>
  <c r="I168"/>
  <c r="I169" s="1"/>
  <c r="G168"/>
  <c r="G169" s="1"/>
  <c r="G193" s="1"/>
  <c r="G194" s="1"/>
  <c r="G232"/>
  <c r="G233" s="1"/>
  <c r="G234" s="1"/>
  <c r="K168"/>
  <c r="K169" s="1"/>
  <c r="K193" s="1"/>
  <c r="K194" s="1"/>
  <c r="K216"/>
  <c r="K217" s="1"/>
  <c r="I98"/>
  <c r="I99" s="1"/>
  <c r="I128" s="1"/>
  <c r="K98"/>
  <c r="K99" s="1"/>
  <c r="K128" s="1"/>
  <c r="K254"/>
  <c r="K255" s="1"/>
  <c r="D232"/>
  <c r="D233" s="1"/>
  <c r="D234" s="1"/>
  <c r="D98"/>
  <c r="D99" s="1"/>
  <c r="D128" s="1"/>
  <c r="E192"/>
  <c r="E168"/>
  <c r="E169" s="1"/>
  <c r="E98"/>
  <c r="E99" s="1"/>
  <c r="E128" s="1"/>
  <c r="E64"/>
  <c r="E65" s="1"/>
  <c r="E66" s="1"/>
  <c r="F253"/>
  <c r="F254"/>
  <c r="F255" s="1"/>
  <c r="E254"/>
  <c r="E255" s="1"/>
  <c r="E253"/>
  <c r="I254"/>
  <c r="I255" s="1"/>
  <c r="I253"/>
  <c r="F192"/>
  <c r="D254"/>
  <c r="D255" s="1"/>
  <c r="H253"/>
  <c r="G254"/>
  <c r="G255" s="1"/>
  <c r="J210"/>
  <c r="K235" l="1"/>
  <c r="D235"/>
  <c r="D256" s="1"/>
  <c r="E235"/>
  <c r="E256" s="1"/>
  <c r="F193"/>
  <c r="F194" s="1"/>
  <c r="G235"/>
  <c r="G256" s="1"/>
  <c r="G129"/>
  <c r="G195" s="1"/>
  <c r="F235"/>
  <c r="F256" s="1"/>
  <c r="F129"/>
  <c r="K256"/>
  <c r="I235"/>
  <c r="I256" s="1"/>
  <c r="H235"/>
  <c r="H256" s="1"/>
  <c r="H193"/>
  <c r="H194" s="1"/>
  <c r="I129"/>
  <c r="H129"/>
  <c r="I193"/>
  <c r="I194" s="1"/>
  <c r="K129"/>
  <c r="K195" s="1"/>
  <c r="D129"/>
  <c r="D195" s="1"/>
  <c r="E193"/>
  <c r="E194" s="1"/>
  <c r="E129"/>
  <c r="L210"/>
  <c r="L231"/>
  <c r="L215"/>
  <c r="L191"/>
  <c r="L126"/>
  <c r="L127" s="1"/>
  <c r="L120"/>
  <c r="L121" s="1"/>
  <c r="L113"/>
  <c r="L114" s="1"/>
  <c r="L105"/>
  <c r="L106" s="1"/>
  <c r="L107" s="1"/>
  <c r="J215"/>
  <c r="L260"/>
  <c r="J97"/>
  <c r="J90"/>
  <c r="J83"/>
  <c r="J63"/>
  <c r="J59"/>
  <c r="J54"/>
  <c r="J48"/>
  <c r="J43"/>
  <c r="J37"/>
  <c r="J191"/>
  <c r="J176"/>
  <c r="J167"/>
  <c r="J162"/>
  <c r="J157"/>
  <c r="J152"/>
  <c r="J146"/>
  <c r="J231"/>
  <c r="J211"/>
  <c r="J126"/>
  <c r="J127" s="1"/>
  <c r="J113"/>
  <c r="J114" s="1"/>
  <c r="J120"/>
  <c r="J121" s="1"/>
  <c r="J105"/>
  <c r="J106" s="1"/>
  <c r="J107" s="1"/>
  <c r="G257" l="1"/>
  <c r="F195"/>
  <c r="F257" s="1"/>
  <c r="K257"/>
  <c r="H195"/>
  <c r="H257" s="1"/>
  <c r="I195"/>
  <c r="I257" s="1"/>
  <c r="D257"/>
  <c r="E195"/>
  <c r="E257" s="1"/>
  <c r="J216"/>
  <c r="J217" s="1"/>
  <c r="L48"/>
  <c r="L59"/>
  <c r="L167"/>
  <c r="J227"/>
  <c r="J245" s="1"/>
  <c r="J252" s="1"/>
  <c r="L43"/>
  <c r="J64"/>
  <c r="J65" s="1"/>
  <c r="J66" s="1"/>
  <c r="L83"/>
  <c r="L37" s="1"/>
  <c r="L146" s="1"/>
  <c r="L97"/>
  <c r="L157"/>
  <c r="L176"/>
  <c r="L211"/>
  <c r="J168"/>
  <c r="J169" s="1"/>
  <c r="L54"/>
  <c r="L63"/>
  <c r="L90"/>
  <c r="L152"/>
  <c r="L162"/>
  <c r="L216" l="1"/>
  <c r="L217" s="1"/>
  <c r="J232"/>
  <c r="J233" s="1"/>
  <c r="J234" s="1"/>
  <c r="J235" s="1"/>
  <c r="L227"/>
  <c r="J186"/>
  <c r="J192" s="1"/>
  <c r="J193" s="1"/>
  <c r="J194" s="1"/>
  <c r="J253"/>
  <c r="L168"/>
  <c r="L169" s="1"/>
  <c r="L64"/>
  <c r="L65" s="1"/>
  <c r="L66" s="1"/>
  <c r="L245" l="1"/>
  <c r="L232"/>
  <c r="L233" s="1"/>
  <c r="L234" s="1"/>
  <c r="L235" s="1"/>
  <c r="J254"/>
  <c r="J255" s="1"/>
  <c r="J256" s="1"/>
  <c r="L186"/>
  <c r="L192" s="1"/>
  <c r="L193" s="1"/>
  <c r="L194" s="1"/>
  <c r="L252" l="1"/>
  <c r="L253" s="1"/>
  <c r="L76"/>
  <c r="L98" s="1"/>
  <c r="L99" s="1"/>
  <c r="L128" s="1"/>
  <c r="L129" s="1"/>
  <c r="L195" s="1"/>
  <c r="J76"/>
  <c r="J98" s="1"/>
  <c r="J99" s="1"/>
  <c r="J128" s="1"/>
  <c r="J129" s="1"/>
  <c r="J195" s="1"/>
  <c r="J257" l="1"/>
  <c r="L254"/>
  <c r="L255" s="1"/>
  <c r="L256" s="1"/>
  <c r="F12" s="1"/>
  <c r="E12"/>
  <c r="L257" l="1"/>
  <c r="G12"/>
</calcChain>
</file>

<file path=xl/sharedStrings.xml><?xml version="1.0" encoding="utf-8"?>
<sst xmlns="http://schemas.openxmlformats.org/spreadsheetml/2006/main" count="388" uniqueCount="158">
  <si>
    <t>DEMAND NO. 3</t>
  </si>
  <si>
    <t>Public Works</t>
  </si>
  <si>
    <t>Housing</t>
  </si>
  <si>
    <t>A - Capital Account of General Services</t>
  </si>
  <si>
    <t>Capital Outlay on Public Works</t>
  </si>
  <si>
    <t>B - Capital Account of Social Services</t>
  </si>
  <si>
    <t>Capital Outlay on Housing</t>
  </si>
  <si>
    <t>Capital</t>
  </si>
  <si>
    <t>Total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</si>
  <si>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</si>
  <si>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</si>
  <si>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</si>
  <si>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</si>
  <si>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</si>
  <si>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</si>
  <si>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</si>
  <si>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REVENUE SECTION</t>
  </si>
  <si>
    <t>M.H.</t>
  </si>
  <si>
    <t>Office Buildings</t>
  </si>
  <si>
    <t>Maintenance and Repairs</t>
  </si>
  <si>
    <t>Building and Housing Department</t>
  </si>
  <si>
    <t>East District</t>
  </si>
  <si>
    <t>03.45.71</t>
  </si>
  <si>
    <t>03.45.72</t>
  </si>
  <si>
    <t>West District</t>
  </si>
  <si>
    <t>North District</t>
  </si>
  <si>
    <t>South District</t>
  </si>
  <si>
    <t>General</t>
  </si>
  <si>
    <t>Direction and Administration</t>
  </si>
  <si>
    <t>Salaries</t>
  </si>
  <si>
    <t>Wages</t>
  </si>
  <si>
    <t>Travel Expenses</t>
  </si>
  <si>
    <t>Office Expenses</t>
  </si>
  <si>
    <t>61.46.01</t>
  </si>
  <si>
    <t>61.46.02</t>
  </si>
  <si>
    <t>61.46.11</t>
  </si>
  <si>
    <t>61.46.13</t>
  </si>
  <si>
    <t>61.47.01</t>
  </si>
  <si>
    <t>61.47.11</t>
  </si>
  <si>
    <t>61.47.13</t>
  </si>
  <si>
    <t>61.48.01</t>
  </si>
  <si>
    <t>61.48.02</t>
  </si>
  <si>
    <t>61.48.11</t>
  </si>
  <si>
    <t>61.48.13</t>
  </si>
  <si>
    <t>Planning and Research</t>
  </si>
  <si>
    <t>03.45.73</t>
  </si>
  <si>
    <t>Survey and Investigation</t>
  </si>
  <si>
    <t>Furnishing</t>
  </si>
  <si>
    <t>03.45.76</t>
  </si>
  <si>
    <t>Lease Charges</t>
  </si>
  <si>
    <t>62.45.14</t>
  </si>
  <si>
    <t>Rent, Rates and Taxes</t>
  </si>
  <si>
    <t>Suspense</t>
  </si>
  <si>
    <t>03.00.43</t>
  </si>
  <si>
    <t>Government Residential Buildings</t>
  </si>
  <si>
    <t>General Pool Accommodation</t>
  </si>
  <si>
    <t>61.45.21</t>
  </si>
  <si>
    <t>Supplies and Materials</t>
  </si>
  <si>
    <t>61.45.50</t>
  </si>
  <si>
    <t>Other Charges</t>
  </si>
  <si>
    <t>61.46.21</t>
  </si>
  <si>
    <t>61.47.21</t>
  </si>
  <si>
    <t>61.48.21</t>
  </si>
  <si>
    <t>CAPITAL SECTION</t>
  </si>
  <si>
    <t>Construction</t>
  </si>
  <si>
    <t>Office Complex for Judicial Administration (State Share)</t>
  </si>
  <si>
    <t>03.45.77</t>
  </si>
  <si>
    <t>Additions, Alterations &amp; Renovations of  Office Buildings</t>
  </si>
  <si>
    <t>03.45.81</t>
  </si>
  <si>
    <t>Office complex for Judicial Administration (Central Share)</t>
  </si>
  <si>
    <t>Other Buildings</t>
  </si>
  <si>
    <t>Construction of Raj Bhavan Annexe</t>
  </si>
  <si>
    <t>03.45.78</t>
  </si>
  <si>
    <t>03.45.82</t>
  </si>
  <si>
    <t>Construction  (Public Works)</t>
  </si>
  <si>
    <t>Quarters at  District</t>
  </si>
  <si>
    <t>60.47.72</t>
  </si>
  <si>
    <t>60.48.72</t>
  </si>
  <si>
    <t>Maintenance of Tashiling Secretariat Complex Building</t>
  </si>
  <si>
    <t>61.47.02</t>
  </si>
  <si>
    <t>Quarters for MLA</t>
  </si>
  <si>
    <t>Other Maintenance Expenditure</t>
  </si>
  <si>
    <t>WorkCharged Establishment</t>
  </si>
  <si>
    <t>60.71.02</t>
  </si>
  <si>
    <t>60.72.02</t>
  </si>
  <si>
    <t>60.73.02</t>
  </si>
  <si>
    <t>60.74.02</t>
  </si>
  <si>
    <t>60.75.02</t>
  </si>
  <si>
    <t>61.71.21</t>
  </si>
  <si>
    <t>61.72.21</t>
  </si>
  <si>
    <t>61.73.21</t>
  </si>
  <si>
    <t>61.74.21</t>
  </si>
  <si>
    <t>61.75.21</t>
  </si>
  <si>
    <t>Minor Works</t>
  </si>
  <si>
    <t>Other Expenditure</t>
  </si>
  <si>
    <t>61.71.27</t>
  </si>
  <si>
    <t>61.72.27</t>
  </si>
  <si>
    <t>61.73.27</t>
  </si>
  <si>
    <t>61.74.27</t>
  </si>
  <si>
    <t>61.75.27</t>
  </si>
  <si>
    <t>60.45.78</t>
  </si>
  <si>
    <t>60.45.77</t>
  </si>
  <si>
    <t>II. Details of the estimates and the heads under which this grant will be accounted for:</t>
  </si>
  <si>
    <t>Revenue</t>
  </si>
  <si>
    <t>Construction of Composite Check Post at 
Melli</t>
  </si>
  <si>
    <t>03.48.80</t>
  </si>
  <si>
    <t>Schemes under Cabinet Secretariat 
(State Share)</t>
  </si>
  <si>
    <t>Construction (Public Works)</t>
  </si>
  <si>
    <t>Maintenance &amp; Repairs of Office Buildings under South District</t>
  </si>
  <si>
    <t>Maintenance &amp; Repairs of Office Buildings under North District</t>
  </si>
  <si>
    <t>Maintenance &amp; Repairs of Office Buildings under West District</t>
  </si>
  <si>
    <t>Maintenance &amp; Repairs of Office Buildings under East District</t>
  </si>
  <si>
    <t>A - General Services (d) Administrative Services</t>
  </si>
  <si>
    <t>61.73.71</t>
  </si>
  <si>
    <t>61.44.01</t>
  </si>
  <si>
    <t>61.44.02</t>
  </si>
  <si>
    <t>61.44.11</t>
  </si>
  <si>
    <t>61.44.13</t>
  </si>
  <si>
    <t>Housing &amp; Urban Development</t>
  </si>
  <si>
    <t>(c) Water Supply, Sanitation, Housing &amp; Urban Development</t>
  </si>
  <si>
    <t>03.45.86</t>
  </si>
  <si>
    <t xml:space="preserve">Note: </t>
  </si>
  <si>
    <t>03</t>
  </si>
  <si>
    <t>Construction of Guest House / Office for 
ex-servicemen at Hee-Bermiok.</t>
  </si>
  <si>
    <t>Construction of Institute of Capacity 
Building</t>
  </si>
  <si>
    <t>Maintenance &amp; Repairs of Govt. Quarters under East District</t>
  </si>
  <si>
    <t>Maintenance &amp; Repairs of Govt. Quarters under West District</t>
  </si>
  <si>
    <t>Maintenance &amp; Repairs of Govt. Quarters under North District</t>
  </si>
  <si>
    <t>Maintenance &amp; Repairs of Govt. Quarters under South District</t>
  </si>
  <si>
    <t>Other Office Complex at Gangtok</t>
  </si>
  <si>
    <t>Rent for hired Buildings of Lower 
Secretariat</t>
  </si>
  <si>
    <t>Rent  for  hired  Buildings  of  Lower  Secretariat.</t>
  </si>
  <si>
    <t>Lease Charges  (PWD)</t>
  </si>
  <si>
    <t>Lease Charges (PWD)</t>
  </si>
  <si>
    <t>The above estimate does not include the recoveries shown below which are adjusted in accounts in reduction of expenditure.</t>
  </si>
  <si>
    <t>03.45.88</t>
  </si>
  <si>
    <t>Secretariat at Gangtok (SPA)</t>
  </si>
  <si>
    <t>(In Thousands of Rupees)</t>
  </si>
  <si>
    <t>Establishment of State Capacity Building Institute at Burtuk (State Specific Grant under 13th Finance Commission)</t>
  </si>
  <si>
    <t xml:space="preserve">  </t>
  </si>
  <si>
    <t>Head Quarter Establishment</t>
  </si>
  <si>
    <t>Chief Engineer (Buildings) 
Establishment</t>
  </si>
  <si>
    <t>Rec</t>
  </si>
  <si>
    <t>2013-14</t>
  </si>
  <si>
    <t>Construction of Office Building for Sikkim Legal Services Authority (SPA)</t>
  </si>
  <si>
    <t>Public works, 80-General, 799-Suspense</t>
  </si>
  <si>
    <t>2014-15</t>
  </si>
  <si>
    <t>Additions, Alterations &amp; Renovations of  Residential Buildings</t>
  </si>
  <si>
    <t>60.45.76</t>
  </si>
  <si>
    <t>Development of Infrastructure Facilities for Judiciary including Gram Nyayalayas</t>
  </si>
  <si>
    <t>31.00.81</t>
  </si>
  <si>
    <t>BUILDINGS AND HOUSING</t>
  </si>
  <si>
    <t>03.45.83</t>
  </si>
  <si>
    <t>Extension of District Court at Sichey</t>
  </si>
  <si>
    <t>B-Social Services (c) Water Supply, Sanitation</t>
  </si>
  <si>
    <t>I. Estimate of the amount required in the year ending 31st March, 2016 to defray the Charges in respect of Buildings and Housing</t>
  </si>
  <si>
    <t>2015-16</t>
  </si>
  <si>
    <t>Public Works, 80-General
 Buildings, 60.799-Suspense</t>
  </si>
</sst>
</file>

<file path=xl/styles.xml><?xml version="1.0" encoding="utf-8"?>
<styleSheet xmlns="http://schemas.openxmlformats.org/spreadsheetml/2006/main">
  <numFmts count="6">
    <numFmt numFmtId="164" formatCode="_ * #,##0.00_ ;_ * \-#,##0.00_ ;_ * &quot;-&quot;??_ ;_ @_ "/>
    <numFmt numFmtId="165" formatCode="0#"/>
    <numFmt numFmtId="166" formatCode="0##"/>
    <numFmt numFmtId="167" formatCode="0#.###"/>
    <numFmt numFmtId="168" formatCode="0#.#00"/>
    <numFmt numFmtId="169" formatCode="0;[Red]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FFFF00"/>
      <name val="Times New Roman"/>
      <family val="1"/>
    </font>
    <font>
      <sz val="10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45">
    <xf numFmtId="0" fontId="0" fillId="0" borderId="0" xfId="0"/>
    <xf numFmtId="0" fontId="3" fillId="0" borderId="0" xfId="7" applyNumberFormat="1" applyFont="1" applyFill="1" applyBorder="1" applyAlignment="1" applyProtection="1">
      <alignment horizontal="right" vertical="top"/>
    </xf>
    <xf numFmtId="0" fontId="3" fillId="0" borderId="0" xfId="7" applyNumberFormat="1" applyFont="1" applyFill="1" applyBorder="1" applyAlignment="1" applyProtection="1">
      <alignment vertical="top" wrapText="1"/>
    </xf>
    <xf numFmtId="0" fontId="3" fillId="0" borderId="0" xfId="7" applyNumberFormat="1" applyFont="1" applyFill="1" applyProtection="1"/>
    <xf numFmtId="0" fontId="4" fillId="0" borderId="0" xfId="7" applyNumberFormat="1" applyFont="1" applyFill="1" applyBorder="1" applyAlignment="1" applyProtection="1">
      <alignment horizontal="left" vertical="top"/>
    </xf>
    <xf numFmtId="0" fontId="4" fillId="0" borderId="0" xfId="7" applyNumberFormat="1" applyFont="1" applyFill="1" applyBorder="1" applyAlignment="1" applyProtection="1">
      <alignment horizontal="right" vertical="top"/>
    </xf>
    <xf numFmtId="0" fontId="4" fillId="0" borderId="0" xfId="7" applyNumberFormat="1" applyFont="1" applyFill="1" applyBorder="1" applyAlignment="1" applyProtection="1">
      <alignment horizontal="center"/>
    </xf>
    <xf numFmtId="0" fontId="3" fillId="0" borderId="0" xfId="7" applyNumberFormat="1" applyFont="1" applyFill="1" applyAlignment="1" applyProtection="1"/>
    <xf numFmtId="49" fontId="3" fillId="0" borderId="0" xfId="7" applyNumberFormat="1" applyFont="1" applyFill="1" applyAlignment="1" applyProtection="1">
      <alignment horizontal="center"/>
    </xf>
    <xf numFmtId="0" fontId="4" fillId="0" borderId="0" xfId="7" applyNumberFormat="1" applyFont="1" applyFill="1" applyAlignment="1" applyProtection="1">
      <alignment horizontal="left" vertical="top"/>
    </xf>
    <xf numFmtId="0" fontId="4" fillId="0" borderId="0" xfId="7" applyNumberFormat="1" applyFont="1" applyFill="1" applyAlignment="1" applyProtection="1">
      <alignment horizontal="right" vertical="top"/>
    </xf>
    <xf numFmtId="0" fontId="4" fillId="0" borderId="0" xfId="7" applyNumberFormat="1" applyFont="1" applyFill="1" applyAlignment="1" applyProtection="1">
      <alignment horizontal="center"/>
    </xf>
    <xf numFmtId="0" fontId="3" fillId="0" borderId="0" xfId="7" applyNumberFormat="1" applyFont="1" applyFill="1" applyAlignment="1" applyProtection="1">
      <alignment horizontal="right"/>
    </xf>
    <xf numFmtId="0" fontId="3" fillId="0" borderId="0" xfId="7" applyNumberFormat="1" applyFont="1" applyFill="1" applyAlignment="1" applyProtection="1">
      <alignment horizontal="left"/>
    </xf>
    <xf numFmtId="0" fontId="3" fillId="0" borderId="0" xfId="7" applyNumberFormat="1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left" vertical="top"/>
    </xf>
    <xf numFmtId="0" fontId="3" fillId="0" borderId="0" xfId="7" applyNumberFormat="1" applyFont="1" applyFill="1" applyAlignment="1" applyProtection="1">
      <alignment horizontal="right" vertical="top"/>
    </xf>
    <xf numFmtId="0" fontId="4" fillId="0" borderId="0" xfId="7" applyNumberFormat="1" applyFont="1" applyFill="1" applyProtection="1"/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7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Protection="1"/>
    <xf numFmtId="0" fontId="3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 applyProtection="1"/>
    <xf numFmtId="0" fontId="6" fillId="0" borderId="1" xfId="5" applyNumberFormat="1" applyFont="1" applyFill="1" applyBorder="1" applyAlignment="1" applyProtection="1">
      <alignment horizontal="right"/>
    </xf>
    <xf numFmtId="0" fontId="3" fillId="0" borderId="2" xfId="6" applyFont="1" applyFill="1" applyBorder="1" applyAlignment="1" applyProtection="1">
      <alignment horizontal="left" vertical="top" wrapText="1"/>
    </xf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6" applyFont="1" applyFill="1" applyBorder="1" applyAlignment="1" applyProtection="1">
      <alignment vertical="top"/>
    </xf>
    <xf numFmtId="49" fontId="3" fillId="0" borderId="1" xfId="6" applyNumberFormat="1" applyFont="1" applyFill="1" applyBorder="1" applyAlignment="1" applyProtection="1">
      <alignment horizontal="center" vertical="top"/>
    </xf>
    <xf numFmtId="0" fontId="3" fillId="0" borderId="1" xfId="6" applyFont="1" applyFill="1" applyBorder="1" applyAlignment="1" applyProtection="1"/>
    <xf numFmtId="49" fontId="3" fillId="0" borderId="1" xfId="6" applyNumberFormat="1" applyFont="1" applyFill="1" applyBorder="1" applyAlignment="1" applyProtection="1">
      <alignment horizontal="center"/>
    </xf>
    <xf numFmtId="0" fontId="3" fillId="0" borderId="0" xfId="6" applyNumberFormat="1" applyFont="1" applyFill="1" applyBorder="1" applyAlignment="1" applyProtection="1">
      <alignment horizontal="left" vertical="top"/>
    </xf>
    <xf numFmtId="0" fontId="3" fillId="0" borderId="0" xfId="6" applyNumberFormat="1" applyFont="1" applyFill="1" applyBorder="1" applyAlignment="1" applyProtection="1">
      <alignment horizontal="right" vertical="top"/>
    </xf>
    <xf numFmtId="0" fontId="3" fillId="0" borderId="0" xfId="5" applyNumberFormat="1" applyFont="1" applyFill="1" applyBorder="1" applyProtection="1"/>
    <xf numFmtId="0" fontId="3" fillId="0" borderId="0" xfId="5" applyNumberFormat="1" applyFont="1" applyFill="1" applyBorder="1" applyAlignment="1" applyProtection="1">
      <alignment horizontal="right"/>
    </xf>
    <xf numFmtId="169" fontId="3" fillId="0" borderId="0" xfId="5" applyNumberFormat="1" applyFont="1" applyFill="1" applyBorder="1" applyAlignment="1" applyProtection="1">
      <alignment horizontal="right"/>
    </xf>
    <xf numFmtId="0" fontId="3" fillId="0" borderId="0" xfId="6" applyNumberFormat="1" applyFont="1" applyFill="1" applyAlignment="1" applyProtection="1"/>
    <xf numFmtId="49" fontId="3" fillId="0" borderId="0" xfId="6" applyNumberFormat="1" applyFont="1" applyFill="1" applyAlignment="1" applyProtection="1">
      <alignment horizontal="center"/>
    </xf>
    <xf numFmtId="0" fontId="3" fillId="0" borderId="0" xfId="6" applyNumberFormat="1" applyFont="1" applyFill="1" applyProtection="1"/>
    <xf numFmtId="0" fontId="4" fillId="0" borderId="0" xfId="7" applyNumberFormat="1" applyFont="1" applyFill="1" applyAlignment="1" applyProtection="1">
      <alignment horizontal="left"/>
    </xf>
    <xf numFmtId="0" fontId="3" fillId="0" borderId="0" xfId="7" applyNumberFormat="1" applyFont="1" applyFill="1" applyBorder="1" applyAlignment="1" applyProtection="1">
      <alignment horizontal="center"/>
    </xf>
    <xf numFmtId="0" fontId="3" fillId="0" borderId="0" xfId="7" applyNumberFormat="1" applyFont="1" applyFill="1" applyBorder="1" applyAlignment="1" applyProtection="1">
      <alignment horizontal="right"/>
    </xf>
    <xf numFmtId="0" fontId="3" fillId="0" borderId="0" xfId="7" applyNumberFormat="1" applyFont="1" applyFill="1" applyBorder="1" applyAlignment="1" applyProtection="1">
      <alignment horizontal="left"/>
    </xf>
    <xf numFmtId="169" fontId="3" fillId="0" borderId="0" xfId="7" applyNumberFormat="1" applyFont="1" applyFill="1" applyBorder="1" applyAlignment="1" applyProtection="1">
      <alignment horizontal="center"/>
    </xf>
    <xf numFmtId="169" fontId="3" fillId="0" borderId="0" xfId="7" applyNumberFormat="1" applyFont="1" applyFill="1" applyBorder="1" applyAlignment="1" applyProtection="1">
      <alignment horizontal="right"/>
    </xf>
    <xf numFmtId="0" fontId="3" fillId="0" borderId="0" xfId="4" applyNumberFormat="1" applyFont="1" applyFill="1" applyAlignment="1" applyProtection="1">
      <alignment horizontal="left" vertical="top"/>
    </xf>
    <xf numFmtId="0" fontId="4" fillId="0" borderId="0" xfId="7" applyNumberFormat="1" applyFont="1" applyFill="1" applyAlignment="1" applyProtection="1">
      <alignment horizontal="left" vertical="top" wrapText="1"/>
    </xf>
    <xf numFmtId="165" fontId="3" fillId="0" borderId="0" xfId="7" applyNumberFormat="1" applyFont="1" applyFill="1" applyAlignment="1" applyProtection="1">
      <alignment horizontal="right" vertical="top"/>
    </xf>
    <xf numFmtId="0" fontId="3" fillId="0" borderId="0" xfId="7" applyFont="1" applyFill="1" applyAlignment="1" applyProtection="1">
      <alignment horizontal="left" vertical="top" wrapText="1"/>
    </xf>
    <xf numFmtId="169" fontId="3" fillId="0" borderId="0" xfId="7" applyNumberFormat="1" applyFont="1" applyFill="1" applyProtection="1"/>
    <xf numFmtId="167" fontId="4" fillId="0" borderId="0" xfId="7" applyNumberFormat="1" applyFont="1" applyFill="1" applyAlignment="1" applyProtection="1">
      <alignment horizontal="right" vertical="top"/>
    </xf>
    <xf numFmtId="0" fontId="4" fillId="0" borderId="0" xfId="7" applyFont="1" applyFill="1" applyAlignment="1" applyProtection="1">
      <alignment horizontal="left" vertical="top" wrapText="1"/>
    </xf>
    <xf numFmtId="0" fontId="3" fillId="0" borderId="0" xfId="7" applyNumberFormat="1" applyFont="1" applyFill="1" applyBorder="1" applyProtection="1"/>
    <xf numFmtId="169" fontId="3" fillId="0" borderId="0" xfId="7" applyNumberFormat="1" applyFont="1" applyFill="1" applyBorder="1" applyProtection="1"/>
    <xf numFmtId="0" fontId="3" fillId="0" borderId="0" xfId="4" applyNumberFormat="1" applyFont="1" applyFill="1" applyBorder="1" applyAlignment="1" applyProtection="1">
      <alignment horizontal="right" vertical="top"/>
    </xf>
    <xf numFmtId="0" fontId="3" fillId="0" borderId="0" xfId="7" applyNumberFormat="1" applyFont="1" applyFill="1" applyAlignment="1" applyProtection="1">
      <alignment horizontal="left" vertical="top" wrapText="1"/>
    </xf>
    <xf numFmtId="169" fontId="3" fillId="0" borderId="0" xfId="7" applyNumberFormat="1" applyFont="1" applyFill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/>
    </xf>
    <xf numFmtId="169" fontId="3" fillId="0" borderId="0" xfId="1" applyNumberFormat="1" applyFont="1" applyFill="1" applyBorder="1" applyAlignment="1" applyProtection="1">
      <alignment horizontal="right" wrapText="1"/>
    </xf>
    <xf numFmtId="0" fontId="3" fillId="0" borderId="0" xfId="7" applyNumberFormat="1" applyFont="1" applyFill="1" applyBorder="1" applyAlignment="1" applyProtection="1">
      <alignment horizontal="left" vertical="top"/>
    </xf>
    <xf numFmtId="0" fontId="3" fillId="0" borderId="0" xfId="7" applyNumberFormat="1" applyFont="1" applyFill="1" applyBorder="1" applyAlignment="1" applyProtection="1">
      <alignment horizontal="left" vertical="top" wrapText="1"/>
    </xf>
    <xf numFmtId="0" fontId="3" fillId="0" borderId="0" xfId="7" applyNumberFormat="1" applyFont="1" applyFill="1" applyBorder="1" applyAlignment="1" applyProtection="1"/>
    <xf numFmtId="49" fontId="3" fillId="0" borderId="0" xfId="7" applyNumberFormat="1" applyFont="1" applyFill="1" applyBorder="1" applyAlignment="1" applyProtection="1">
      <alignment horizontal="center"/>
    </xf>
    <xf numFmtId="0" fontId="3" fillId="0" borderId="1" xfId="7" applyNumberFormat="1" applyFont="1" applyFill="1" applyBorder="1" applyAlignment="1" applyProtection="1">
      <alignment horizontal="left" vertical="top"/>
    </xf>
    <xf numFmtId="0" fontId="3" fillId="0" borderId="1" xfId="4" applyNumberFormat="1" applyFont="1" applyFill="1" applyBorder="1" applyAlignment="1" applyProtection="1">
      <alignment horizontal="right" vertical="top"/>
    </xf>
    <xf numFmtId="0" fontId="3" fillId="0" borderId="1" xfId="7" applyNumberFormat="1" applyFont="1" applyFill="1" applyBorder="1" applyAlignment="1" applyProtection="1">
      <alignment horizontal="lef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7" applyNumberFormat="1" applyFont="1" applyFill="1" applyBorder="1" applyProtection="1"/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wrapText="1"/>
    </xf>
    <xf numFmtId="0" fontId="3" fillId="0" borderId="3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wrapText="1"/>
    </xf>
    <xf numFmtId="164" fontId="3" fillId="0" borderId="3" xfId="1" applyFont="1" applyFill="1" applyBorder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7" applyNumberFormat="1" applyFont="1" applyFill="1" applyBorder="1" applyAlignment="1" applyProtection="1">
      <alignment wrapText="1"/>
    </xf>
    <xf numFmtId="169" fontId="3" fillId="0" borderId="0" xfId="7" applyNumberFormat="1" applyFont="1" applyFill="1" applyBorder="1" applyAlignment="1" applyProtection="1">
      <alignment wrapText="1"/>
    </xf>
    <xf numFmtId="167" fontId="4" fillId="0" borderId="0" xfId="7" applyNumberFormat="1" applyFont="1" applyFill="1" applyBorder="1" applyAlignment="1" applyProtection="1">
      <alignment horizontal="right" vertical="top"/>
    </xf>
    <xf numFmtId="0" fontId="4" fillId="0" borderId="0" xfId="7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Border="1" applyAlignment="1" applyProtection="1">
      <alignment horizontal="left" vertical="top"/>
    </xf>
    <xf numFmtId="165" fontId="3" fillId="0" borderId="0" xfId="7" applyNumberFormat="1" applyFont="1" applyFill="1" applyBorder="1" applyAlignment="1" applyProtection="1">
      <alignment horizontal="right" vertical="top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NumberFormat="1" applyFont="1" applyFill="1" applyBorder="1" applyAlignment="1" applyProtection="1">
      <alignment horizontal="right" wrapText="1"/>
    </xf>
    <xf numFmtId="169" fontId="3" fillId="0" borderId="0" xfId="7" applyNumberFormat="1" applyFont="1" applyFill="1" applyBorder="1" applyAlignment="1" applyProtection="1">
      <alignment horizontal="right" wrapText="1"/>
    </xf>
    <xf numFmtId="0" fontId="3" fillId="0" borderId="0" xfId="7" applyNumberFormat="1" applyFont="1" applyFill="1" applyAlignment="1" applyProtection="1">
      <alignment horizontal="right" wrapText="1"/>
    </xf>
    <xf numFmtId="169" fontId="3" fillId="0" borderId="0" xfId="7" applyNumberFormat="1" applyFont="1" applyFill="1" applyAlignment="1" applyProtection="1">
      <alignment horizontal="right" wrapText="1"/>
    </xf>
    <xf numFmtId="0" fontId="3" fillId="0" borderId="1" xfId="7" applyNumberFormat="1" applyFont="1" applyFill="1" applyBorder="1" applyAlignment="1" applyProtection="1">
      <alignment horizontal="right" vertical="top"/>
    </xf>
    <xf numFmtId="0" fontId="4" fillId="0" borderId="0" xfId="7" applyNumberFormat="1" applyFont="1" applyFill="1" applyBorder="1" applyAlignment="1" applyProtection="1">
      <alignment horizontal="left" vertical="top" wrapText="1"/>
    </xf>
    <xf numFmtId="49" fontId="3" fillId="0" borderId="0" xfId="4" applyNumberFormat="1" applyFont="1" applyFill="1" applyBorder="1" applyAlignment="1" applyProtection="1">
      <alignment horizontal="right" vertical="top"/>
    </xf>
    <xf numFmtId="0" fontId="3" fillId="0" borderId="2" xfId="7" applyNumberFormat="1" applyFont="1" applyFill="1" applyBorder="1" applyAlignment="1" applyProtection="1">
      <alignment horizontal="right" wrapText="1"/>
    </xf>
    <xf numFmtId="169" fontId="3" fillId="0" borderId="2" xfId="7" applyNumberFormat="1" applyFont="1" applyFill="1" applyBorder="1" applyAlignment="1" applyProtection="1">
      <alignment horizontal="right" wrapText="1"/>
    </xf>
    <xf numFmtId="0" fontId="4" fillId="0" borderId="1" xfId="7" applyNumberFormat="1" applyFont="1" applyFill="1" applyBorder="1" applyAlignment="1" applyProtection="1">
      <alignment horizontal="right" vertical="top"/>
    </xf>
    <xf numFmtId="0" fontId="4" fillId="0" borderId="1" xfId="7" applyNumberFormat="1" applyFont="1" applyFill="1" applyBorder="1" applyAlignment="1" applyProtection="1">
      <alignment horizontal="left" vertical="top" wrapText="1"/>
    </xf>
    <xf numFmtId="0" fontId="3" fillId="0" borderId="1" xfId="4" applyNumberFormat="1" applyFont="1" applyFill="1" applyBorder="1" applyAlignment="1" applyProtection="1">
      <alignment horizontal="left" vertical="top"/>
    </xf>
    <xf numFmtId="164" fontId="3" fillId="0" borderId="1" xfId="1" applyFont="1" applyFill="1" applyBorder="1" applyAlignment="1" applyProtection="1">
      <alignment horizontal="right" wrapText="1"/>
    </xf>
    <xf numFmtId="168" fontId="4" fillId="0" borderId="0" xfId="7" applyNumberFormat="1" applyFont="1" applyFill="1" applyAlignment="1" applyProtection="1">
      <alignment horizontal="right" vertical="top"/>
    </xf>
    <xf numFmtId="0" fontId="3" fillId="0" borderId="0" xfId="7" applyNumberFormat="1" applyFont="1" applyFill="1" applyAlignment="1" applyProtection="1">
      <alignment vertical="top" wrapText="1"/>
    </xf>
    <xf numFmtId="168" fontId="4" fillId="0" borderId="0" xfId="7" applyNumberFormat="1" applyFont="1" applyFill="1" applyBorder="1" applyAlignment="1" applyProtection="1">
      <alignment horizontal="right" vertical="top"/>
    </xf>
    <xf numFmtId="0" fontId="4" fillId="0" borderId="0" xfId="7" applyFont="1" applyFill="1" applyAlignment="1" applyProtection="1">
      <alignment horizontal="right" vertical="top"/>
    </xf>
    <xf numFmtId="0" fontId="3" fillId="0" borderId="3" xfId="7" applyNumberFormat="1" applyFont="1" applyFill="1" applyBorder="1" applyAlignment="1" applyProtection="1">
      <alignment horizontal="left" vertical="top"/>
    </xf>
    <xf numFmtId="0" fontId="3" fillId="0" borderId="3" xfId="7" applyNumberFormat="1" applyFont="1" applyFill="1" applyBorder="1" applyAlignment="1" applyProtection="1">
      <alignment horizontal="right" vertical="top"/>
    </xf>
    <xf numFmtId="0" fontId="4" fillId="0" borderId="3" xfId="7" applyNumberFormat="1" applyFont="1" applyFill="1" applyBorder="1" applyAlignment="1" applyProtection="1">
      <alignment horizontal="left" vertical="top" wrapText="1"/>
    </xf>
    <xf numFmtId="166" fontId="3" fillId="0" borderId="0" xfId="7" applyNumberFormat="1" applyFont="1" applyFill="1" applyBorder="1" applyAlignment="1" applyProtection="1">
      <alignment horizontal="right" vertical="top"/>
    </xf>
    <xf numFmtId="164" fontId="3" fillId="0" borderId="0" xfId="7" applyNumberFormat="1" applyFont="1" applyFill="1" applyAlignment="1" applyProtection="1"/>
    <xf numFmtId="164" fontId="3" fillId="0" borderId="2" xfId="1" applyFont="1" applyFill="1" applyBorder="1" applyAlignment="1" applyProtection="1">
      <alignment horizontal="right" wrapText="1"/>
    </xf>
    <xf numFmtId="0" fontId="3" fillId="0" borderId="3" xfId="7" applyNumberFormat="1" applyFont="1" applyFill="1" applyBorder="1" applyAlignment="1" applyProtection="1">
      <alignment horizontal="right" wrapText="1"/>
    </xf>
    <xf numFmtId="0" fontId="3" fillId="0" borderId="2" xfId="6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3" applyNumberFormat="1" applyFont="1" applyFill="1" applyProtection="1"/>
    <xf numFmtId="49" fontId="3" fillId="0" borderId="0" xfId="7" applyNumberFormat="1" applyFont="1" applyFill="1" applyBorder="1" applyAlignment="1" applyProtection="1">
      <alignment horizontal="right" vertical="top"/>
    </xf>
    <xf numFmtId="0" fontId="3" fillId="0" borderId="1" xfId="1" applyNumberFormat="1" applyFont="1" applyFill="1" applyBorder="1" applyAlignment="1" applyProtection="1">
      <alignment horizontal="left"/>
    </xf>
    <xf numFmtId="0" fontId="3" fillId="0" borderId="1" xfId="7" applyNumberFormat="1" applyFont="1" applyFill="1" applyBorder="1" applyAlignment="1" applyProtection="1">
      <alignment horizontal="right" wrapText="1"/>
    </xf>
    <xf numFmtId="0" fontId="7" fillId="0" borderId="0" xfId="7" applyNumberFormat="1" applyFont="1" applyFill="1" applyAlignment="1" applyProtection="1"/>
    <xf numFmtId="164" fontId="7" fillId="0" borderId="0" xfId="7" applyNumberFormat="1" applyFont="1" applyFill="1" applyAlignment="1" applyProtection="1"/>
    <xf numFmtId="0" fontId="3" fillId="0" borderId="0" xfId="7" applyFont="1" applyFill="1" applyBorder="1" applyAlignment="1">
      <alignment horizontal="left" vertical="top"/>
    </xf>
    <xf numFmtId="0" fontId="3" fillId="0" borderId="0" xfId="7" applyFont="1" applyFill="1" applyBorder="1" applyAlignment="1">
      <alignment horizontal="right" vertical="top"/>
    </xf>
    <xf numFmtId="164" fontId="3" fillId="0" borderId="0" xfId="7" applyNumberFormat="1" applyFont="1" applyFill="1" applyProtection="1"/>
    <xf numFmtId="0" fontId="3" fillId="0" borderId="0" xfId="7" applyNumberFormat="1" applyFont="1" applyFill="1" applyAlignment="1" applyProtection="1">
      <alignment horizontal="left" vertical="top"/>
    </xf>
    <xf numFmtId="0" fontId="8" fillId="0" borderId="0" xfId="7" applyNumberFormat="1" applyFont="1" applyFill="1" applyAlignment="1" applyProtection="1"/>
    <xf numFmtId="49" fontId="8" fillId="0" borderId="0" xfId="7" applyNumberFormat="1" applyFont="1" applyFill="1" applyAlignment="1" applyProtection="1">
      <alignment horizontal="center"/>
    </xf>
    <xf numFmtId="0" fontId="8" fillId="0" borderId="0" xfId="7" applyNumberFormat="1" applyFont="1" applyFill="1" applyBorder="1" applyAlignment="1" applyProtection="1"/>
    <xf numFmtId="49" fontId="8" fillId="0" borderId="4" xfId="2" applyNumberFormat="1" applyFont="1" applyFill="1" applyBorder="1" applyAlignment="1">
      <alignment horizontal="left" vertical="top"/>
    </xf>
    <xf numFmtId="0" fontId="8" fillId="0" borderId="0" xfId="7" applyNumberFormat="1" applyFont="1" applyFill="1" applyAlignment="1" applyProtection="1">
      <alignment vertical="center"/>
    </xf>
    <xf numFmtId="0" fontId="8" fillId="0" borderId="0" xfId="7" applyNumberFormat="1" applyFont="1" applyFill="1" applyBorder="1" applyAlignment="1" applyProtection="1">
      <alignment horizontal="left" vertical="center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6" applyFont="1" applyFill="1" applyBorder="1" applyAlignment="1" applyProtection="1">
      <alignment horizontal="center" vertical="top"/>
    </xf>
    <xf numFmtId="49" fontId="3" fillId="0" borderId="2" xfId="6" applyNumberFormat="1" applyFont="1" applyFill="1" applyBorder="1" applyAlignment="1" applyProtection="1">
      <alignment horizontal="center" vertical="top"/>
    </xf>
    <xf numFmtId="0" fontId="3" fillId="0" borderId="2" xfId="6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center" vertical="top"/>
    </xf>
    <xf numFmtId="49" fontId="3" fillId="0" borderId="0" xfId="6" applyNumberFormat="1" applyFont="1" applyFill="1" applyBorder="1" applyAlignment="1" applyProtection="1">
      <alignment horizontal="center" vertical="top"/>
    </xf>
    <xf numFmtId="0" fontId="3" fillId="0" borderId="0" xfId="6" applyFont="1" applyFill="1" applyBorder="1" applyAlignment="1" applyProtection="1">
      <alignment horizontal="center"/>
    </xf>
    <xf numFmtId="49" fontId="8" fillId="0" borderId="0" xfId="7" applyNumberFormat="1" applyFont="1" applyFill="1" applyBorder="1" applyAlignment="1" applyProtection="1">
      <alignment horizontal="center"/>
    </xf>
    <xf numFmtId="0" fontId="3" fillId="0" borderId="0" xfId="7" applyNumberFormat="1" applyFont="1" applyFill="1" applyAlignment="1" applyProtection="1">
      <alignment horizontal="left" vertical="top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2" xfId="5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533400</xdr:colOff>
      <xdr:row>23</xdr:row>
      <xdr:rowOff>47625</xdr:rowOff>
    </xdr:from>
    <xdr:to>
      <xdr:col>12</xdr:col>
      <xdr:colOff>333375</xdr:colOff>
      <xdr:row>26</xdr:row>
      <xdr:rowOff>104775</xdr:rowOff>
    </xdr:to>
    <xdr:sp macro="" textlink="">
      <xdr:nvSpPr>
        <xdr:cNvPr id="1167" name="Text Box 143" hidden="1"/>
        <xdr:cNvSpPr txBox="1">
          <a:spLocks noChangeArrowheads="1"/>
        </xdr:cNvSpPr>
      </xdr:nvSpPr>
      <xdr:spPr bwMode="auto">
        <a:xfrm>
          <a:off x="7848600" y="3790950"/>
          <a:ext cx="97155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533400</xdr:colOff>
      <xdr:row>25</xdr:row>
      <xdr:rowOff>47625</xdr:rowOff>
    </xdr:from>
    <xdr:to>
      <xdr:col>12</xdr:col>
      <xdr:colOff>333375</xdr:colOff>
      <xdr:row>28</xdr:row>
      <xdr:rowOff>114300</xdr:rowOff>
    </xdr:to>
    <xdr:sp macro="" textlink="">
      <xdr:nvSpPr>
        <xdr:cNvPr id="1168" name="Text Box 144" hidden="1"/>
        <xdr:cNvSpPr txBox="1">
          <a:spLocks noChangeArrowheads="1"/>
        </xdr:cNvSpPr>
      </xdr:nvSpPr>
      <xdr:spPr bwMode="auto">
        <a:xfrm>
          <a:off x="7848600" y="4276725"/>
          <a:ext cx="97155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533400</xdr:colOff>
      <xdr:row>72</xdr:row>
      <xdr:rowOff>142875</xdr:rowOff>
    </xdr:from>
    <xdr:to>
      <xdr:col>12</xdr:col>
      <xdr:colOff>333375</xdr:colOff>
      <xdr:row>77</xdr:row>
      <xdr:rowOff>38100</xdr:rowOff>
    </xdr:to>
    <xdr:sp macro="" textlink="">
      <xdr:nvSpPr>
        <xdr:cNvPr id="1169" name="Text Box 145" hidden="1"/>
        <xdr:cNvSpPr txBox="1">
          <a:spLocks noChangeArrowheads="1"/>
        </xdr:cNvSpPr>
      </xdr:nvSpPr>
      <xdr:spPr bwMode="auto">
        <a:xfrm>
          <a:off x="7848600" y="14420850"/>
          <a:ext cx="97155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533400</xdr:colOff>
      <xdr:row>92</xdr:row>
      <xdr:rowOff>28575</xdr:rowOff>
    </xdr:from>
    <xdr:to>
      <xdr:col>12</xdr:col>
      <xdr:colOff>333375</xdr:colOff>
      <xdr:row>96</xdr:row>
      <xdr:rowOff>85725</xdr:rowOff>
    </xdr:to>
    <xdr:sp macro="" textlink="">
      <xdr:nvSpPr>
        <xdr:cNvPr id="1170" name="Text Box 146" hidden="1"/>
        <xdr:cNvSpPr txBox="1">
          <a:spLocks noChangeArrowheads="1"/>
        </xdr:cNvSpPr>
      </xdr:nvSpPr>
      <xdr:spPr bwMode="auto">
        <a:xfrm>
          <a:off x="7848600" y="17421225"/>
          <a:ext cx="97155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533400</xdr:colOff>
      <xdr:row>98</xdr:row>
      <xdr:rowOff>0</xdr:rowOff>
    </xdr:from>
    <xdr:to>
      <xdr:col>12</xdr:col>
      <xdr:colOff>333375</xdr:colOff>
      <xdr:row>102</xdr:row>
      <xdr:rowOff>9525</xdr:rowOff>
    </xdr:to>
    <xdr:sp macro="" textlink="">
      <xdr:nvSpPr>
        <xdr:cNvPr id="1171" name="Text Box 147" hidden="1"/>
        <xdr:cNvSpPr txBox="1">
          <a:spLocks noChangeArrowheads="1"/>
        </xdr:cNvSpPr>
      </xdr:nvSpPr>
      <xdr:spPr bwMode="auto">
        <a:xfrm>
          <a:off x="7848600" y="18526125"/>
          <a:ext cx="97155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533400</xdr:colOff>
      <xdr:row>104</xdr:row>
      <xdr:rowOff>57150</xdr:rowOff>
    </xdr:from>
    <xdr:to>
      <xdr:col>12</xdr:col>
      <xdr:colOff>333375</xdr:colOff>
      <xdr:row>108</xdr:row>
      <xdr:rowOff>19050</xdr:rowOff>
    </xdr:to>
    <xdr:sp macro="" textlink="">
      <xdr:nvSpPr>
        <xdr:cNvPr id="1172" name="Text Box 148" hidden="1"/>
        <xdr:cNvSpPr txBox="1">
          <a:spLocks noChangeArrowheads="1"/>
        </xdr:cNvSpPr>
      </xdr:nvSpPr>
      <xdr:spPr bwMode="auto">
        <a:xfrm>
          <a:off x="7848600" y="19650075"/>
          <a:ext cx="971550" cy="666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142875</xdr:colOff>
      <xdr:row>72</xdr:row>
      <xdr:rowOff>142875</xdr:rowOff>
    </xdr:from>
    <xdr:to>
      <xdr:col>11</xdr:col>
      <xdr:colOff>314325</xdr:colOff>
      <xdr:row>77</xdr:row>
      <xdr:rowOff>38100</xdr:rowOff>
    </xdr:to>
    <xdr:sp macro="" textlink="">
      <xdr:nvSpPr>
        <xdr:cNvPr id="1173" name="Text Box 149" hidden="1"/>
        <xdr:cNvSpPr txBox="1">
          <a:spLocks noChangeArrowheads="1"/>
        </xdr:cNvSpPr>
      </xdr:nvSpPr>
      <xdr:spPr bwMode="auto">
        <a:xfrm>
          <a:off x="7458075" y="14420850"/>
          <a:ext cx="78105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142875</xdr:colOff>
      <xdr:row>92</xdr:row>
      <xdr:rowOff>28575</xdr:rowOff>
    </xdr:from>
    <xdr:to>
      <xdr:col>11</xdr:col>
      <xdr:colOff>314325</xdr:colOff>
      <xdr:row>96</xdr:row>
      <xdr:rowOff>85725</xdr:rowOff>
    </xdr:to>
    <xdr:sp macro="" textlink="">
      <xdr:nvSpPr>
        <xdr:cNvPr id="1174" name="Text Box 150" hidden="1"/>
        <xdr:cNvSpPr txBox="1">
          <a:spLocks noChangeArrowheads="1"/>
        </xdr:cNvSpPr>
      </xdr:nvSpPr>
      <xdr:spPr bwMode="auto">
        <a:xfrm>
          <a:off x="7458075" y="17421225"/>
          <a:ext cx="78105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142875</xdr:colOff>
      <xdr:row>98</xdr:row>
      <xdr:rowOff>0</xdr:rowOff>
    </xdr:from>
    <xdr:to>
      <xdr:col>11</xdr:col>
      <xdr:colOff>314325</xdr:colOff>
      <xdr:row>102</xdr:row>
      <xdr:rowOff>9525</xdr:rowOff>
    </xdr:to>
    <xdr:sp macro="" textlink="">
      <xdr:nvSpPr>
        <xdr:cNvPr id="1175" name="Text Box 151" hidden="1"/>
        <xdr:cNvSpPr txBox="1">
          <a:spLocks noChangeArrowheads="1"/>
        </xdr:cNvSpPr>
      </xdr:nvSpPr>
      <xdr:spPr bwMode="auto">
        <a:xfrm>
          <a:off x="7458075" y="18526125"/>
          <a:ext cx="78105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142875</xdr:colOff>
      <xdr:row>73</xdr:row>
      <xdr:rowOff>142875</xdr:rowOff>
    </xdr:from>
    <xdr:to>
      <xdr:col>11</xdr:col>
      <xdr:colOff>314325</xdr:colOff>
      <xdr:row>78</xdr:row>
      <xdr:rowOff>38100</xdr:rowOff>
    </xdr:to>
    <xdr:sp macro="" textlink="">
      <xdr:nvSpPr>
        <xdr:cNvPr id="1176" name="Text Box 152" hidden="1"/>
        <xdr:cNvSpPr txBox="1">
          <a:spLocks noChangeArrowheads="1"/>
        </xdr:cNvSpPr>
      </xdr:nvSpPr>
      <xdr:spPr bwMode="auto">
        <a:xfrm>
          <a:off x="7458075" y="14582775"/>
          <a:ext cx="78105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142875</xdr:colOff>
      <xdr:row>105</xdr:row>
      <xdr:rowOff>9525</xdr:rowOff>
    </xdr:from>
    <xdr:to>
      <xdr:col>11</xdr:col>
      <xdr:colOff>314325</xdr:colOff>
      <xdr:row>109</xdr:row>
      <xdr:rowOff>28575</xdr:rowOff>
    </xdr:to>
    <xdr:sp macro="" textlink="">
      <xdr:nvSpPr>
        <xdr:cNvPr id="1177" name="Text Box 153" hidden="1"/>
        <xdr:cNvSpPr txBox="1">
          <a:spLocks noChangeArrowheads="1"/>
        </xdr:cNvSpPr>
      </xdr:nvSpPr>
      <xdr:spPr bwMode="auto">
        <a:xfrm>
          <a:off x="7458075" y="19783425"/>
          <a:ext cx="781050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533400</xdr:colOff>
      <xdr:row>163</xdr:row>
      <xdr:rowOff>161925</xdr:rowOff>
    </xdr:from>
    <xdr:to>
      <xdr:col>12</xdr:col>
      <xdr:colOff>333375</xdr:colOff>
      <xdr:row>166</xdr:row>
      <xdr:rowOff>200025</xdr:rowOff>
    </xdr:to>
    <xdr:sp macro="" textlink="">
      <xdr:nvSpPr>
        <xdr:cNvPr id="1178" name="Text Box 154" hidden="1"/>
        <xdr:cNvSpPr txBox="1">
          <a:spLocks noChangeArrowheads="1"/>
        </xdr:cNvSpPr>
      </xdr:nvSpPr>
      <xdr:spPr bwMode="auto">
        <a:xfrm>
          <a:off x="7848600" y="31346775"/>
          <a:ext cx="97155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533400</xdr:colOff>
      <xdr:row>165</xdr:row>
      <xdr:rowOff>133350</xdr:rowOff>
    </xdr:from>
    <xdr:to>
      <xdr:col>12</xdr:col>
      <xdr:colOff>333375</xdr:colOff>
      <xdr:row>169</xdr:row>
      <xdr:rowOff>0</xdr:rowOff>
    </xdr:to>
    <xdr:sp macro="" textlink="">
      <xdr:nvSpPr>
        <xdr:cNvPr id="1179" name="Text Box 155" hidden="1"/>
        <xdr:cNvSpPr txBox="1">
          <a:spLocks noChangeArrowheads="1"/>
        </xdr:cNvSpPr>
      </xdr:nvSpPr>
      <xdr:spPr bwMode="auto">
        <a:xfrm>
          <a:off x="7848600" y="31832550"/>
          <a:ext cx="97155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25"/>
  <dimension ref="A1:AN282"/>
  <sheetViews>
    <sheetView tabSelected="1" view="pageBreakPreview" zoomScaleSheetLayoutView="100" workbookViewId="0">
      <selection activeCell="A264" sqref="A263:N327"/>
    </sheetView>
  </sheetViews>
  <sheetFormatPr defaultColWidth="9.140625" defaultRowHeight="12.75"/>
  <cols>
    <col min="1" max="1" width="6.42578125" style="127" customWidth="1"/>
    <col min="2" max="2" width="8.140625" style="16" customWidth="1"/>
    <col min="3" max="3" width="34.5703125" style="3" customWidth="1"/>
    <col min="4" max="4" width="8.5703125" style="3" customWidth="1"/>
    <col min="5" max="5" width="9.42578125" style="3" customWidth="1"/>
    <col min="6" max="6" width="8.42578125" style="3" customWidth="1"/>
    <col min="7" max="8" width="8.5703125" style="3" customWidth="1"/>
    <col min="9" max="9" width="8.42578125" style="3" customWidth="1"/>
    <col min="10" max="10" width="8.5703125" style="3" customWidth="1"/>
    <col min="11" max="11" width="9.140625" style="3" customWidth="1"/>
    <col min="12" max="12" width="8.42578125" style="3" customWidth="1"/>
    <col min="13" max="13" width="7.5703125" style="7" customWidth="1"/>
    <col min="14" max="14" width="10.42578125" style="7" customWidth="1"/>
    <col min="15" max="15" width="5.7109375" style="7" customWidth="1"/>
    <col min="16" max="16" width="5.28515625" style="7" customWidth="1"/>
    <col min="17" max="17" width="11" style="8" customWidth="1"/>
    <col min="18" max="18" width="5.7109375" style="7" customWidth="1"/>
    <col min="19" max="19" width="7.7109375" style="7" customWidth="1"/>
    <col min="20" max="20" width="7.85546875" style="7" customWidth="1"/>
    <col min="21" max="21" width="7.140625" style="7" customWidth="1"/>
    <col min="22" max="22" width="10.5703125" style="8" customWidth="1"/>
    <col min="23" max="26" width="5.7109375" style="7" customWidth="1"/>
    <col min="27" max="27" width="9.5703125" style="8" customWidth="1"/>
    <col min="28" max="28" width="5.7109375" style="7" customWidth="1"/>
    <col min="29" max="31" width="9.140625" style="7"/>
    <col min="32" max="32" width="9.140625" style="8"/>
    <col min="33" max="40" width="9.140625" style="7"/>
    <col min="41" max="16384" width="9.140625" style="3"/>
  </cols>
  <sheetData>
    <row r="1" spans="1:32">
      <c r="A1" s="4"/>
      <c r="B1" s="5"/>
      <c r="C1" s="6"/>
      <c r="D1" s="6"/>
      <c r="E1" s="6" t="s">
        <v>0</v>
      </c>
      <c r="F1" s="6"/>
      <c r="G1" s="6"/>
      <c r="H1" s="6"/>
      <c r="I1" s="6"/>
      <c r="J1" s="6"/>
      <c r="K1" s="6"/>
      <c r="L1" s="6"/>
    </row>
    <row r="2" spans="1:32">
      <c r="A2" s="4"/>
      <c r="B2" s="5"/>
      <c r="C2" s="6"/>
      <c r="D2" s="6"/>
      <c r="E2" s="6" t="s">
        <v>151</v>
      </c>
      <c r="F2" s="6"/>
      <c r="G2" s="6"/>
      <c r="H2" s="6"/>
      <c r="I2" s="6"/>
      <c r="J2" s="6"/>
      <c r="K2" s="6"/>
      <c r="L2" s="6"/>
    </row>
    <row r="3" spans="1:32" ht="13.5" customHeight="1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32">
      <c r="A4" s="9"/>
      <c r="B4" s="10"/>
      <c r="D4" s="12" t="s">
        <v>112</v>
      </c>
      <c r="E4" s="11">
        <v>2059</v>
      </c>
      <c r="F4" s="13" t="s">
        <v>1</v>
      </c>
      <c r="G4" s="11"/>
      <c r="H4" s="11"/>
      <c r="I4" s="11"/>
      <c r="J4" s="11"/>
      <c r="K4" s="11"/>
      <c r="L4" s="11"/>
    </row>
    <row r="5" spans="1:32">
      <c r="A5" s="9"/>
      <c r="B5" s="10"/>
      <c r="D5" s="12" t="s">
        <v>154</v>
      </c>
      <c r="G5" s="11"/>
      <c r="H5" s="11"/>
      <c r="I5" s="11"/>
      <c r="J5" s="11"/>
      <c r="K5" s="11"/>
      <c r="L5" s="11"/>
    </row>
    <row r="6" spans="1:32">
      <c r="A6" s="9"/>
      <c r="B6" s="10"/>
      <c r="D6" s="12" t="s">
        <v>118</v>
      </c>
      <c r="E6" s="11">
        <v>2216</v>
      </c>
      <c r="F6" s="13" t="s">
        <v>2</v>
      </c>
      <c r="G6" s="11"/>
      <c r="H6" s="11"/>
      <c r="I6" s="11"/>
      <c r="J6" s="11"/>
      <c r="K6" s="11"/>
      <c r="L6" s="11"/>
    </row>
    <row r="7" spans="1:32">
      <c r="A7" s="9"/>
      <c r="B7" s="10"/>
      <c r="D7" s="12" t="s">
        <v>3</v>
      </c>
      <c r="E7" s="11">
        <v>4059</v>
      </c>
      <c r="F7" s="13" t="s">
        <v>4</v>
      </c>
      <c r="G7" s="11"/>
      <c r="H7" s="11"/>
      <c r="I7" s="11"/>
      <c r="J7" s="11"/>
      <c r="K7" s="11"/>
      <c r="L7" s="11"/>
    </row>
    <row r="8" spans="1:32">
      <c r="A8" s="9"/>
      <c r="B8" s="10"/>
      <c r="D8" s="12" t="s">
        <v>5</v>
      </c>
      <c r="E8" s="14"/>
      <c r="G8" s="11"/>
      <c r="H8" s="11"/>
      <c r="I8" s="11"/>
      <c r="J8" s="11"/>
      <c r="K8" s="11"/>
      <c r="L8" s="11"/>
    </row>
    <row r="9" spans="1:32">
      <c r="A9" s="9"/>
      <c r="B9" s="10"/>
      <c r="D9" s="12" t="s">
        <v>119</v>
      </c>
      <c r="E9" s="11">
        <v>4216</v>
      </c>
      <c r="F9" s="13" t="s">
        <v>6</v>
      </c>
      <c r="G9" s="11"/>
      <c r="H9" s="11"/>
      <c r="I9" s="11"/>
      <c r="J9" s="11"/>
      <c r="K9" s="11"/>
      <c r="L9" s="11"/>
    </row>
    <row r="10" spans="1:32">
      <c r="A10" s="15" t="s">
        <v>155</v>
      </c>
      <c r="B10" s="10"/>
      <c r="C10" s="13"/>
      <c r="D10" s="12"/>
      <c r="E10" s="14"/>
      <c r="G10" s="11"/>
      <c r="H10" s="11"/>
      <c r="I10" s="11"/>
      <c r="J10" s="11"/>
      <c r="K10" s="11"/>
      <c r="L10" s="11"/>
    </row>
    <row r="11" spans="1:32">
      <c r="A11" s="15"/>
      <c r="D11" s="17"/>
      <c r="E11" s="18" t="s">
        <v>103</v>
      </c>
      <c r="F11" s="18" t="s">
        <v>7</v>
      </c>
      <c r="G11" s="18" t="s">
        <v>8</v>
      </c>
    </row>
    <row r="12" spans="1:32">
      <c r="A12" s="15"/>
      <c r="D12" s="19" t="s">
        <v>9</v>
      </c>
      <c r="E12" s="11">
        <f>L195</f>
        <v>238672</v>
      </c>
      <c r="F12" s="11">
        <f>L256</f>
        <v>400171</v>
      </c>
      <c r="G12" s="11">
        <f>F12+E12</f>
        <v>638843</v>
      </c>
    </row>
    <row r="13" spans="1:32">
      <c r="A13" s="15" t="s">
        <v>102</v>
      </c>
      <c r="B13" s="1"/>
      <c r="C13" s="13"/>
    </row>
    <row r="14" spans="1:32" ht="13.5">
      <c r="C14" s="20"/>
      <c r="D14" s="20"/>
      <c r="E14" s="20"/>
      <c r="F14" s="20"/>
      <c r="G14" s="20"/>
      <c r="H14" s="20"/>
      <c r="I14" s="21"/>
      <c r="J14" s="22"/>
      <c r="K14" s="23"/>
      <c r="L14" s="24" t="s">
        <v>137</v>
      </c>
    </row>
    <row r="15" spans="1:32" s="28" customFormat="1">
      <c r="A15" s="25"/>
      <c r="B15" s="26"/>
      <c r="C15" s="27"/>
      <c r="D15" s="144" t="s">
        <v>10</v>
      </c>
      <c r="E15" s="144"/>
      <c r="F15" s="143" t="s">
        <v>11</v>
      </c>
      <c r="G15" s="143"/>
      <c r="H15" s="143" t="s">
        <v>12</v>
      </c>
      <c r="I15" s="143"/>
      <c r="J15" s="143" t="s">
        <v>11</v>
      </c>
      <c r="K15" s="143"/>
      <c r="L15" s="143"/>
      <c r="M15" s="135"/>
      <c r="N15" s="135"/>
      <c r="O15" s="135"/>
      <c r="P15" s="135"/>
      <c r="Q15" s="136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7"/>
      <c r="AC15" s="137"/>
      <c r="AD15" s="137"/>
      <c r="AE15" s="137"/>
      <c r="AF15" s="137"/>
    </row>
    <row r="16" spans="1:32" s="28" customFormat="1">
      <c r="A16" s="29"/>
      <c r="B16" s="30"/>
      <c r="C16" s="27" t="s">
        <v>13</v>
      </c>
      <c r="D16" s="143" t="s">
        <v>143</v>
      </c>
      <c r="E16" s="143"/>
      <c r="F16" s="143" t="s">
        <v>146</v>
      </c>
      <c r="G16" s="143"/>
      <c r="H16" s="143" t="s">
        <v>146</v>
      </c>
      <c r="I16" s="143"/>
      <c r="J16" s="143" t="s">
        <v>156</v>
      </c>
      <c r="K16" s="143"/>
      <c r="L16" s="143"/>
      <c r="M16" s="138"/>
      <c r="N16" s="138"/>
      <c r="O16" s="138"/>
      <c r="P16" s="138"/>
      <c r="Q16" s="139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40"/>
      <c r="AC16" s="140"/>
      <c r="AD16" s="140"/>
      <c r="AE16" s="140"/>
      <c r="AF16" s="140"/>
    </row>
    <row r="17" spans="1:40" s="28" customFormat="1">
      <c r="A17" s="31"/>
      <c r="B17" s="32"/>
      <c r="C17" s="33"/>
      <c r="D17" s="34" t="s">
        <v>14</v>
      </c>
      <c r="E17" s="34" t="s">
        <v>15</v>
      </c>
      <c r="F17" s="34" t="s">
        <v>14</v>
      </c>
      <c r="G17" s="34" t="s">
        <v>15</v>
      </c>
      <c r="H17" s="34" t="s">
        <v>14</v>
      </c>
      <c r="I17" s="34" t="s">
        <v>15</v>
      </c>
      <c r="J17" s="34" t="s">
        <v>14</v>
      </c>
      <c r="K17" s="34" t="s">
        <v>15</v>
      </c>
      <c r="L17" s="34" t="s">
        <v>8</v>
      </c>
      <c r="M17" s="35"/>
      <c r="N17" s="35"/>
      <c r="O17" s="35"/>
      <c r="P17" s="35"/>
      <c r="Q17" s="36"/>
      <c r="R17" s="35"/>
      <c r="S17" s="35"/>
      <c r="T17" s="35"/>
      <c r="U17" s="35"/>
      <c r="V17" s="36"/>
      <c r="W17" s="35"/>
      <c r="X17" s="35"/>
      <c r="Y17" s="35"/>
      <c r="Z17" s="35"/>
      <c r="AA17" s="36"/>
      <c r="AB17" s="37"/>
      <c r="AC17" s="37"/>
      <c r="AD17" s="37"/>
      <c r="AE17" s="37"/>
      <c r="AF17" s="38"/>
    </row>
    <row r="18" spans="1:40" s="46" customFormat="1">
      <c r="A18" s="39"/>
      <c r="B18" s="40"/>
      <c r="C18" s="41"/>
      <c r="D18" s="42"/>
      <c r="E18" s="42"/>
      <c r="F18" s="42"/>
      <c r="G18" s="42"/>
      <c r="H18" s="43"/>
      <c r="I18" s="43"/>
      <c r="J18" s="42"/>
      <c r="K18" s="42"/>
      <c r="L18" s="42"/>
      <c r="M18" s="44"/>
      <c r="N18" s="44"/>
      <c r="O18" s="44"/>
      <c r="P18" s="44"/>
      <c r="Q18" s="45"/>
      <c r="R18" s="44"/>
      <c r="S18" s="44"/>
      <c r="T18" s="44"/>
      <c r="U18" s="44"/>
      <c r="V18" s="45"/>
      <c r="W18" s="44"/>
      <c r="X18" s="44"/>
      <c r="Y18" s="44"/>
      <c r="Z18" s="44"/>
      <c r="AA18" s="45"/>
      <c r="AB18" s="44"/>
      <c r="AC18" s="44"/>
      <c r="AD18" s="44"/>
      <c r="AE18" s="44"/>
      <c r="AF18" s="45"/>
      <c r="AG18" s="44"/>
      <c r="AH18" s="44"/>
      <c r="AI18" s="44"/>
      <c r="AJ18" s="44"/>
      <c r="AK18" s="44"/>
      <c r="AL18" s="44"/>
      <c r="AM18" s="44"/>
      <c r="AN18" s="44"/>
    </row>
    <row r="19" spans="1:40">
      <c r="C19" s="47" t="s">
        <v>16</v>
      </c>
      <c r="D19" s="48"/>
      <c r="E19" s="49"/>
      <c r="F19" s="48"/>
      <c r="G19" s="50"/>
      <c r="H19" s="51"/>
      <c r="I19" s="52"/>
      <c r="J19" s="48"/>
      <c r="K19" s="49"/>
      <c r="L19" s="49"/>
    </row>
    <row r="20" spans="1:40">
      <c r="A20" s="53" t="s">
        <v>17</v>
      </c>
      <c r="B20" s="10">
        <v>2059</v>
      </c>
      <c r="C20" s="54" t="s">
        <v>1</v>
      </c>
      <c r="D20" s="48"/>
      <c r="E20" s="49"/>
      <c r="F20" s="48"/>
      <c r="G20" s="50"/>
      <c r="H20" s="51"/>
      <c r="I20" s="52"/>
      <c r="J20" s="48"/>
      <c r="K20" s="49"/>
      <c r="L20" s="49"/>
    </row>
    <row r="21" spans="1:40">
      <c r="A21" s="53"/>
      <c r="B21" s="55">
        <v>1</v>
      </c>
      <c r="C21" s="56" t="s">
        <v>18</v>
      </c>
      <c r="H21" s="57"/>
      <c r="I21" s="57"/>
    </row>
    <row r="22" spans="1:40">
      <c r="B22" s="58">
        <v>1.0529999999999999</v>
      </c>
      <c r="C22" s="59" t="s">
        <v>19</v>
      </c>
      <c r="D22" s="60"/>
      <c r="E22" s="60"/>
      <c r="F22" s="60"/>
      <c r="G22" s="60"/>
      <c r="H22" s="61"/>
      <c r="I22" s="61"/>
      <c r="J22" s="60"/>
      <c r="K22" s="60"/>
      <c r="L22" s="60"/>
    </row>
    <row r="23" spans="1:40">
      <c r="B23" s="62">
        <v>60</v>
      </c>
      <c r="C23" s="63" t="s">
        <v>82</v>
      </c>
      <c r="H23" s="57"/>
      <c r="I23" s="57"/>
    </row>
    <row r="24" spans="1:40" ht="25.5">
      <c r="B24" s="62">
        <v>71</v>
      </c>
      <c r="C24" s="63" t="s">
        <v>78</v>
      </c>
      <c r="D24" s="12"/>
      <c r="E24" s="12"/>
      <c r="F24" s="12"/>
      <c r="G24" s="12"/>
      <c r="H24" s="64"/>
      <c r="I24" s="64"/>
      <c r="J24" s="12"/>
    </row>
    <row r="25" spans="1:40">
      <c r="B25" s="62" t="s">
        <v>83</v>
      </c>
      <c r="C25" s="63" t="s">
        <v>30</v>
      </c>
      <c r="D25" s="80">
        <v>0</v>
      </c>
      <c r="E25" s="3">
        <v>24</v>
      </c>
      <c r="F25" s="65">
        <v>1</v>
      </c>
      <c r="G25" s="65">
        <v>98</v>
      </c>
      <c r="H25" s="65">
        <v>1</v>
      </c>
      <c r="I25" s="65">
        <v>98</v>
      </c>
      <c r="J25" s="65">
        <v>1</v>
      </c>
      <c r="K25" s="80">
        <v>0</v>
      </c>
      <c r="L25" s="65">
        <f>SUM(J25:K25)</f>
        <v>1</v>
      </c>
      <c r="M25" s="128"/>
      <c r="N25" s="128"/>
      <c r="O25" s="128"/>
      <c r="P25" s="128"/>
      <c r="Q25" s="129"/>
      <c r="W25" s="128"/>
      <c r="X25" s="128"/>
      <c r="Y25" s="128"/>
      <c r="Z25" s="128"/>
      <c r="AA25" s="129"/>
    </row>
    <row r="26" spans="1:40">
      <c r="B26" s="62"/>
      <c r="C26" s="63"/>
      <c r="D26" s="65"/>
      <c r="E26" s="66"/>
      <c r="F26" s="65"/>
      <c r="G26" s="49"/>
      <c r="H26" s="67"/>
      <c r="I26" s="52"/>
      <c r="J26" s="65"/>
      <c r="K26" s="49"/>
      <c r="L26" s="49"/>
    </row>
    <row r="27" spans="1:40" ht="25.5">
      <c r="B27" s="62">
        <v>72</v>
      </c>
      <c r="C27" s="63" t="s">
        <v>111</v>
      </c>
      <c r="D27" s="12"/>
      <c r="E27" s="12"/>
      <c r="F27" s="12"/>
      <c r="G27" s="12"/>
      <c r="H27" s="64"/>
      <c r="I27" s="64"/>
      <c r="J27" s="12"/>
      <c r="K27" s="12"/>
      <c r="L27" s="12"/>
    </row>
    <row r="28" spans="1:40">
      <c r="B28" s="62" t="s">
        <v>84</v>
      </c>
      <c r="C28" s="63" t="s">
        <v>30</v>
      </c>
      <c r="D28" s="65">
        <v>3361</v>
      </c>
      <c r="E28" s="3">
        <v>4801</v>
      </c>
      <c r="F28" s="65">
        <v>3851</v>
      </c>
      <c r="G28" s="65">
        <v>5143</v>
      </c>
      <c r="H28" s="65">
        <v>3851</v>
      </c>
      <c r="I28" s="65">
        <v>5143</v>
      </c>
      <c r="J28" s="65">
        <v>6000</v>
      </c>
      <c r="K28" s="65">
        <v>5416</v>
      </c>
      <c r="L28" s="65">
        <f>SUM(J28:K28)</f>
        <v>11416</v>
      </c>
      <c r="M28" s="128"/>
      <c r="N28" s="128"/>
      <c r="O28" s="128"/>
      <c r="P28" s="128"/>
      <c r="Q28" s="129"/>
      <c r="W28" s="128"/>
      <c r="X28" s="128"/>
      <c r="Y28" s="128"/>
      <c r="Z28" s="128"/>
      <c r="AA28" s="129"/>
    </row>
    <row r="29" spans="1:40">
      <c r="D29" s="66"/>
      <c r="E29" s="66"/>
      <c r="F29" s="49"/>
      <c r="G29" s="49"/>
      <c r="H29" s="52"/>
      <c r="I29" s="52"/>
      <c r="J29" s="49"/>
      <c r="K29" s="49"/>
      <c r="L29" s="49"/>
    </row>
    <row r="30" spans="1:40" ht="25.5">
      <c r="A30" s="68"/>
      <c r="B30" s="62">
        <v>73</v>
      </c>
      <c r="C30" s="69" t="s">
        <v>110</v>
      </c>
      <c r="D30" s="49"/>
      <c r="E30" s="49"/>
      <c r="F30" s="49"/>
      <c r="G30" s="49"/>
      <c r="H30" s="52"/>
      <c r="I30" s="52"/>
      <c r="J30" s="49"/>
      <c r="K30" s="49"/>
      <c r="L30" s="49"/>
    </row>
    <row r="31" spans="1:40" s="60" customFormat="1">
      <c r="A31" s="68"/>
      <c r="B31" s="62" t="s">
        <v>85</v>
      </c>
      <c r="C31" s="69" t="s">
        <v>30</v>
      </c>
      <c r="D31" s="65">
        <v>334</v>
      </c>
      <c r="E31" s="60">
        <v>1677</v>
      </c>
      <c r="F31" s="65">
        <v>165</v>
      </c>
      <c r="G31" s="65">
        <v>1292</v>
      </c>
      <c r="H31" s="65">
        <v>165</v>
      </c>
      <c r="I31" s="65">
        <v>1292</v>
      </c>
      <c r="J31" s="65">
        <v>3400</v>
      </c>
      <c r="K31" s="65">
        <v>1574</v>
      </c>
      <c r="L31" s="65">
        <f>SUM(J31:K31)</f>
        <v>4974</v>
      </c>
      <c r="M31" s="130"/>
      <c r="N31" s="130"/>
      <c r="O31" s="130"/>
      <c r="P31" s="130"/>
      <c r="Q31" s="129"/>
      <c r="R31" s="70"/>
      <c r="S31" s="70"/>
      <c r="T31" s="70"/>
      <c r="U31" s="70"/>
      <c r="V31" s="71"/>
      <c r="W31" s="130"/>
      <c r="X31" s="130"/>
      <c r="Y31" s="130"/>
      <c r="Z31" s="130"/>
      <c r="AA31" s="141"/>
      <c r="AB31" s="70"/>
      <c r="AC31" s="70"/>
      <c r="AD31" s="70"/>
      <c r="AE31" s="70"/>
      <c r="AF31" s="71"/>
      <c r="AG31" s="70"/>
      <c r="AH31" s="70"/>
      <c r="AI31" s="70"/>
      <c r="AJ31" s="70"/>
      <c r="AK31" s="70"/>
      <c r="AL31" s="70"/>
      <c r="AM31" s="70"/>
      <c r="AN31" s="70"/>
    </row>
    <row r="32" spans="1:40">
      <c r="A32" s="68"/>
      <c r="B32" s="1"/>
      <c r="C32" s="69"/>
      <c r="D32" s="66"/>
      <c r="E32" s="66"/>
      <c r="F32" s="49"/>
      <c r="G32" s="49"/>
      <c r="H32" s="52"/>
      <c r="I32" s="52"/>
      <c r="J32" s="49"/>
      <c r="K32" s="49"/>
      <c r="L32" s="49"/>
    </row>
    <row r="33" spans="1:27" ht="25.5">
      <c r="A33" s="68"/>
      <c r="B33" s="62">
        <v>74</v>
      </c>
      <c r="C33" s="69" t="s">
        <v>109</v>
      </c>
      <c r="D33" s="49"/>
      <c r="E33" s="49"/>
      <c r="F33" s="49"/>
      <c r="G33" s="49"/>
      <c r="H33" s="52"/>
      <c r="I33" s="52"/>
      <c r="J33" s="49"/>
      <c r="K33" s="49"/>
      <c r="L33" s="49"/>
    </row>
    <row r="34" spans="1:27">
      <c r="A34" s="72"/>
      <c r="B34" s="73" t="s">
        <v>86</v>
      </c>
      <c r="C34" s="74" t="s">
        <v>30</v>
      </c>
      <c r="D34" s="75">
        <v>48</v>
      </c>
      <c r="E34" s="76">
        <v>656</v>
      </c>
      <c r="F34" s="75">
        <v>100</v>
      </c>
      <c r="G34" s="75">
        <v>694</v>
      </c>
      <c r="H34" s="75">
        <v>100</v>
      </c>
      <c r="I34" s="75">
        <v>694</v>
      </c>
      <c r="J34" s="75">
        <v>1</v>
      </c>
      <c r="K34" s="75">
        <v>606</v>
      </c>
      <c r="L34" s="75">
        <f>SUM(J34:K34)</f>
        <v>607</v>
      </c>
      <c r="M34" s="128"/>
      <c r="N34" s="128"/>
      <c r="O34" s="128"/>
      <c r="P34" s="128"/>
      <c r="Q34" s="129"/>
      <c r="W34" s="128"/>
      <c r="X34" s="128"/>
      <c r="Y34" s="128"/>
      <c r="Z34" s="128"/>
      <c r="AA34" s="129"/>
    </row>
    <row r="35" spans="1:27" ht="25.5">
      <c r="A35" s="68"/>
      <c r="B35" s="62">
        <v>75</v>
      </c>
      <c r="C35" s="69" t="s">
        <v>108</v>
      </c>
      <c r="D35" s="49"/>
      <c r="E35" s="49"/>
      <c r="F35" s="49"/>
      <c r="G35" s="60"/>
      <c r="H35" s="52"/>
      <c r="I35" s="61"/>
      <c r="J35" s="49"/>
      <c r="K35" s="60"/>
      <c r="L35" s="60"/>
    </row>
    <row r="36" spans="1:27">
      <c r="A36" s="68"/>
      <c r="B36" s="62" t="s">
        <v>87</v>
      </c>
      <c r="C36" s="69" t="s">
        <v>30</v>
      </c>
      <c r="D36" s="75">
        <v>398</v>
      </c>
      <c r="E36" s="60">
        <v>2997</v>
      </c>
      <c r="F36" s="75">
        <v>100</v>
      </c>
      <c r="G36" s="77">
        <v>1431</v>
      </c>
      <c r="H36" s="75">
        <v>100</v>
      </c>
      <c r="I36" s="77">
        <v>1431</v>
      </c>
      <c r="J36" s="75">
        <v>1500</v>
      </c>
      <c r="K36" s="77">
        <f>2184+100</f>
        <v>2284</v>
      </c>
      <c r="L36" s="78">
        <f>SUM(J36:K36)</f>
        <v>3784</v>
      </c>
      <c r="M36" s="128"/>
      <c r="N36" s="128"/>
      <c r="O36" s="128"/>
      <c r="P36" s="128"/>
      <c r="Q36" s="129"/>
      <c r="W36" s="128"/>
      <c r="X36" s="128"/>
      <c r="Y36" s="128"/>
      <c r="Z36" s="128"/>
      <c r="AA36" s="129"/>
    </row>
    <row r="37" spans="1:27">
      <c r="A37" s="68" t="s">
        <v>8</v>
      </c>
      <c r="B37" s="62">
        <v>60</v>
      </c>
      <c r="C37" s="69" t="s">
        <v>82</v>
      </c>
      <c r="D37" s="79">
        <f t="shared" ref="D37:L37" si="0">SUM(D25:D36)</f>
        <v>4141</v>
      </c>
      <c r="E37" s="79">
        <f t="shared" si="0"/>
        <v>10155</v>
      </c>
      <c r="F37" s="79">
        <f t="shared" si="0"/>
        <v>4217</v>
      </c>
      <c r="G37" s="79">
        <f t="shared" si="0"/>
        <v>8658</v>
      </c>
      <c r="H37" s="79">
        <f t="shared" si="0"/>
        <v>4217</v>
      </c>
      <c r="I37" s="79">
        <f t="shared" si="0"/>
        <v>8658</v>
      </c>
      <c r="J37" s="79">
        <f t="shared" si="0"/>
        <v>10902</v>
      </c>
      <c r="K37" s="79">
        <f t="shared" ref="K37" si="1">SUM(K25:K36)</f>
        <v>9880</v>
      </c>
      <c r="L37" s="79">
        <f t="shared" si="0"/>
        <v>20782</v>
      </c>
    </row>
    <row r="38" spans="1:27" ht="9.9499999999999993" customHeight="1">
      <c r="A38" s="68"/>
      <c r="B38" s="1"/>
      <c r="C38" s="60"/>
      <c r="D38" s="60"/>
      <c r="E38" s="60"/>
      <c r="F38" s="60"/>
      <c r="G38" s="60"/>
      <c r="H38" s="61"/>
      <c r="I38" s="61"/>
      <c r="J38" s="60"/>
      <c r="K38" s="60"/>
      <c r="L38" s="60"/>
    </row>
    <row r="39" spans="1:27">
      <c r="A39" s="68"/>
      <c r="B39" s="62">
        <v>61</v>
      </c>
      <c r="C39" s="69" t="s">
        <v>81</v>
      </c>
      <c r="D39" s="60"/>
      <c r="E39" s="60"/>
      <c r="F39" s="60"/>
      <c r="G39" s="60"/>
      <c r="H39" s="61"/>
      <c r="I39" s="61"/>
      <c r="J39" s="60"/>
      <c r="K39" s="60"/>
      <c r="L39" s="60"/>
    </row>
    <row r="40" spans="1:27" ht="25.5">
      <c r="B40" s="62">
        <v>71</v>
      </c>
      <c r="C40" s="63" t="s">
        <v>78</v>
      </c>
      <c r="H40" s="57"/>
      <c r="I40" s="57"/>
    </row>
    <row r="41" spans="1:27">
      <c r="B41" s="62" t="s">
        <v>88</v>
      </c>
      <c r="C41" s="63" t="s">
        <v>57</v>
      </c>
      <c r="D41" s="80">
        <v>0</v>
      </c>
      <c r="E41" s="80">
        <v>0</v>
      </c>
      <c r="F41" s="80">
        <v>0</v>
      </c>
      <c r="G41" s="65">
        <v>1</v>
      </c>
      <c r="H41" s="80">
        <v>0</v>
      </c>
      <c r="I41" s="65">
        <v>1</v>
      </c>
      <c r="J41" s="80">
        <v>0</v>
      </c>
      <c r="K41" s="65">
        <v>1</v>
      </c>
      <c r="L41" s="81">
        <f>SUM(J41:K41)</f>
        <v>1</v>
      </c>
      <c r="M41" s="128"/>
      <c r="N41" s="128"/>
      <c r="O41" s="128"/>
      <c r="P41" s="128"/>
      <c r="Q41" s="129"/>
      <c r="W41" s="128"/>
      <c r="X41" s="128"/>
      <c r="Y41" s="128"/>
      <c r="Z41" s="128"/>
      <c r="AA41" s="129"/>
    </row>
    <row r="42" spans="1:27">
      <c r="B42" s="62" t="s">
        <v>95</v>
      </c>
      <c r="C42" s="63" t="s">
        <v>93</v>
      </c>
      <c r="D42" s="80">
        <v>0</v>
      </c>
      <c r="E42" s="80">
        <v>0</v>
      </c>
      <c r="F42" s="80">
        <v>0</v>
      </c>
      <c r="G42" s="65">
        <v>1</v>
      </c>
      <c r="H42" s="80">
        <v>0</v>
      </c>
      <c r="I42" s="65">
        <v>1</v>
      </c>
      <c r="J42" s="80">
        <v>0</v>
      </c>
      <c r="K42" s="65">
        <v>1</v>
      </c>
      <c r="L42" s="81">
        <f>SUM(J42:K42)</f>
        <v>1</v>
      </c>
      <c r="M42" s="128"/>
      <c r="N42" s="128"/>
      <c r="O42" s="128"/>
      <c r="P42" s="128"/>
      <c r="Q42" s="129"/>
      <c r="W42" s="128"/>
      <c r="X42" s="128"/>
      <c r="Y42" s="128"/>
      <c r="Z42" s="128"/>
      <c r="AA42" s="129"/>
    </row>
    <row r="43" spans="1:27" ht="25.5">
      <c r="A43" s="68" t="s">
        <v>8</v>
      </c>
      <c r="B43" s="62">
        <v>71</v>
      </c>
      <c r="C43" s="69" t="s">
        <v>78</v>
      </c>
      <c r="D43" s="82">
        <f t="shared" ref="D43:L43" si="2">SUM(D41:D42)</f>
        <v>0</v>
      </c>
      <c r="E43" s="82">
        <f t="shared" si="2"/>
        <v>0</v>
      </c>
      <c r="F43" s="82">
        <f t="shared" si="2"/>
        <v>0</v>
      </c>
      <c r="G43" s="79">
        <f t="shared" si="2"/>
        <v>2</v>
      </c>
      <c r="H43" s="82">
        <f t="shared" si="2"/>
        <v>0</v>
      </c>
      <c r="I43" s="79">
        <f t="shared" si="2"/>
        <v>2</v>
      </c>
      <c r="J43" s="82">
        <f t="shared" si="2"/>
        <v>0</v>
      </c>
      <c r="K43" s="79">
        <f t="shared" ref="K43" si="3">SUM(K41:K42)</f>
        <v>2</v>
      </c>
      <c r="L43" s="79">
        <f t="shared" si="2"/>
        <v>2</v>
      </c>
    </row>
    <row r="44" spans="1:27" ht="9.9499999999999993" customHeight="1">
      <c r="B44" s="62"/>
      <c r="C44" s="63"/>
      <c r="D44" s="60"/>
      <c r="E44" s="60"/>
      <c r="F44" s="60"/>
      <c r="G44" s="60"/>
      <c r="H44" s="61"/>
      <c r="I44" s="61"/>
      <c r="J44" s="60"/>
      <c r="K44" s="60"/>
      <c r="L44" s="60"/>
    </row>
    <row r="45" spans="1:27" ht="25.5">
      <c r="B45" s="62">
        <v>72</v>
      </c>
      <c r="C45" s="69" t="s">
        <v>111</v>
      </c>
      <c r="G45" s="60"/>
      <c r="H45" s="57"/>
      <c r="I45" s="61"/>
      <c r="K45" s="60"/>
    </row>
    <row r="46" spans="1:27">
      <c r="A46" s="68"/>
      <c r="B46" s="62" t="s">
        <v>89</v>
      </c>
      <c r="C46" s="69" t="s">
        <v>57</v>
      </c>
      <c r="D46" s="80">
        <v>0</v>
      </c>
      <c r="E46" s="65">
        <v>2396</v>
      </c>
      <c r="F46" s="80">
        <v>0</v>
      </c>
      <c r="G46" s="65">
        <v>2397</v>
      </c>
      <c r="H46" s="80">
        <v>0</v>
      </c>
      <c r="I46" s="65">
        <v>2397</v>
      </c>
      <c r="J46" s="80">
        <v>0</v>
      </c>
      <c r="K46" s="65">
        <v>2397</v>
      </c>
      <c r="L46" s="81">
        <f>SUM(J46:K46)</f>
        <v>2397</v>
      </c>
      <c r="M46" s="128"/>
      <c r="N46" s="128"/>
      <c r="O46" s="128"/>
      <c r="P46" s="128"/>
      <c r="Q46" s="129"/>
      <c r="W46" s="128"/>
      <c r="X46" s="128"/>
      <c r="Y46" s="128"/>
      <c r="Z46" s="128"/>
      <c r="AA46" s="129"/>
    </row>
    <row r="47" spans="1:27">
      <c r="A47" s="68"/>
      <c r="B47" s="62" t="s">
        <v>96</v>
      </c>
      <c r="C47" s="69" t="s">
        <v>93</v>
      </c>
      <c r="D47" s="83">
        <v>0</v>
      </c>
      <c r="E47" s="77">
        <v>9954</v>
      </c>
      <c r="F47" s="83">
        <v>0</v>
      </c>
      <c r="G47" s="77">
        <v>10203</v>
      </c>
      <c r="H47" s="83">
        <v>0</v>
      </c>
      <c r="I47" s="77">
        <v>10203</v>
      </c>
      <c r="J47" s="83">
        <v>0</v>
      </c>
      <c r="K47" s="77">
        <v>10203</v>
      </c>
      <c r="L47" s="78">
        <f>SUM(J47:K47)</f>
        <v>10203</v>
      </c>
      <c r="M47" s="128"/>
      <c r="N47" s="128"/>
      <c r="O47" s="128"/>
      <c r="P47" s="128"/>
      <c r="Q47" s="129"/>
      <c r="W47" s="128"/>
      <c r="X47" s="128"/>
      <c r="Y47" s="128"/>
      <c r="Z47" s="128"/>
      <c r="AA47" s="129"/>
    </row>
    <row r="48" spans="1:27" ht="25.5">
      <c r="A48" s="68" t="s">
        <v>8</v>
      </c>
      <c r="B48" s="62">
        <v>72</v>
      </c>
      <c r="C48" s="69" t="s">
        <v>111</v>
      </c>
      <c r="D48" s="82">
        <f t="shared" ref="D48:L48" si="4">SUM(D46:D47)</f>
        <v>0</v>
      </c>
      <c r="E48" s="79">
        <f t="shared" si="4"/>
        <v>12350</v>
      </c>
      <c r="F48" s="82">
        <f t="shared" si="4"/>
        <v>0</v>
      </c>
      <c r="G48" s="79">
        <f t="shared" si="4"/>
        <v>12600</v>
      </c>
      <c r="H48" s="82">
        <f t="shared" si="4"/>
        <v>0</v>
      </c>
      <c r="I48" s="79">
        <f t="shared" si="4"/>
        <v>12600</v>
      </c>
      <c r="J48" s="82">
        <f t="shared" si="4"/>
        <v>0</v>
      </c>
      <c r="K48" s="79">
        <f t="shared" ref="K48" si="5">SUM(K46:K47)</f>
        <v>12600</v>
      </c>
      <c r="L48" s="79">
        <f t="shared" si="4"/>
        <v>12600</v>
      </c>
    </row>
    <row r="49" spans="1:27" ht="9.9499999999999993" customHeight="1">
      <c r="A49" s="68"/>
      <c r="B49" s="62"/>
      <c r="C49" s="69"/>
      <c r="H49" s="57"/>
      <c r="I49" s="57"/>
    </row>
    <row r="50" spans="1:27" ht="25.5">
      <c r="A50" s="68"/>
      <c r="B50" s="62">
        <v>73</v>
      </c>
      <c r="C50" s="69" t="s">
        <v>110</v>
      </c>
      <c r="D50" s="60"/>
      <c r="E50" s="60"/>
      <c r="F50" s="60"/>
      <c r="G50" s="60"/>
      <c r="H50" s="61"/>
      <c r="I50" s="61"/>
      <c r="J50" s="60"/>
      <c r="K50" s="60"/>
      <c r="L50" s="60"/>
    </row>
    <row r="51" spans="1:27">
      <c r="A51" s="68"/>
      <c r="B51" s="62" t="s">
        <v>90</v>
      </c>
      <c r="C51" s="69" t="s">
        <v>57</v>
      </c>
      <c r="D51" s="80">
        <v>0</v>
      </c>
      <c r="E51" s="65">
        <v>540</v>
      </c>
      <c r="F51" s="80">
        <v>0</v>
      </c>
      <c r="G51" s="65">
        <v>540</v>
      </c>
      <c r="H51" s="80">
        <v>0</v>
      </c>
      <c r="I51" s="65">
        <v>540</v>
      </c>
      <c r="J51" s="80">
        <v>0</v>
      </c>
      <c r="K51" s="65">
        <v>540</v>
      </c>
      <c r="L51" s="81">
        <f>SUM(J51:K51)</f>
        <v>540</v>
      </c>
      <c r="M51" s="128"/>
      <c r="N51" s="128"/>
      <c r="O51" s="128"/>
      <c r="P51" s="128"/>
      <c r="Q51" s="129"/>
      <c r="W51" s="128"/>
      <c r="X51" s="128"/>
      <c r="Y51" s="128"/>
      <c r="Z51" s="128"/>
      <c r="AA51" s="129"/>
    </row>
    <row r="52" spans="1:27">
      <c r="A52" s="68"/>
      <c r="B52" s="62" t="s">
        <v>97</v>
      </c>
      <c r="C52" s="69" t="s">
        <v>93</v>
      </c>
      <c r="D52" s="80">
        <v>0</v>
      </c>
      <c r="E52" s="65">
        <v>1760</v>
      </c>
      <c r="F52" s="80">
        <v>0</v>
      </c>
      <c r="G52" s="65">
        <v>1760</v>
      </c>
      <c r="H52" s="80">
        <v>0</v>
      </c>
      <c r="I52" s="65">
        <v>1760</v>
      </c>
      <c r="J52" s="80">
        <v>0</v>
      </c>
      <c r="K52" s="65">
        <f>1760-400</f>
        <v>1360</v>
      </c>
      <c r="L52" s="81">
        <f>SUM(J52:K52)</f>
        <v>1360</v>
      </c>
      <c r="M52" s="128"/>
      <c r="N52" s="128"/>
      <c r="O52" s="128"/>
      <c r="P52" s="128"/>
      <c r="Q52" s="129"/>
      <c r="W52" s="128"/>
      <c r="X52" s="128"/>
      <c r="Y52" s="128"/>
      <c r="Z52" s="128"/>
      <c r="AA52" s="129"/>
    </row>
    <row r="53" spans="1:27" ht="25.5">
      <c r="A53" s="68"/>
      <c r="B53" s="62" t="s">
        <v>113</v>
      </c>
      <c r="C53" s="69" t="s">
        <v>123</v>
      </c>
      <c r="D53" s="83">
        <v>0</v>
      </c>
      <c r="E53" s="77">
        <v>440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f>SUM(J53:K53)</f>
        <v>0</v>
      </c>
      <c r="M53" s="128"/>
      <c r="N53" s="128"/>
      <c r="O53" s="128"/>
      <c r="P53" s="128"/>
      <c r="Q53" s="129"/>
      <c r="W53" s="128"/>
      <c r="X53" s="128"/>
      <c r="Y53" s="128"/>
      <c r="Z53" s="128"/>
      <c r="AA53" s="129"/>
    </row>
    <row r="54" spans="1:27" ht="25.5">
      <c r="A54" s="68" t="s">
        <v>8</v>
      </c>
      <c r="B54" s="62">
        <v>73</v>
      </c>
      <c r="C54" s="69" t="s">
        <v>110</v>
      </c>
      <c r="D54" s="82">
        <f t="shared" ref="D54:L54" si="6">SUM(D51:D53)</f>
        <v>0</v>
      </c>
      <c r="E54" s="79">
        <f t="shared" si="6"/>
        <v>2740</v>
      </c>
      <c r="F54" s="82">
        <f t="shared" si="6"/>
        <v>0</v>
      </c>
      <c r="G54" s="79">
        <f t="shared" si="6"/>
        <v>2300</v>
      </c>
      <c r="H54" s="82">
        <f t="shared" si="6"/>
        <v>0</v>
      </c>
      <c r="I54" s="79">
        <f t="shared" si="6"/>
        <v>2300</v>
      </c>
      <c r="J54" s="82">
        <f t="shared" si="6"/>
        <v>0</v>
      </c>
      <c r="K54" s="79">
        <f t="shared" ref="K54" si="7">SUM(K51:K53)</f>
        <v>1900</v>
      </c>
      <c r="L54" s="79">
        <f t="shared" si="6"/>
        <v>1900</v>
      </c>
    </row>
    <row r="55" spans="1:27" ht="9.9499999999999993" customHeight="1">
      <c r="A55" s="68"/>
      <c r="B55" s="62"/>
      <c r="C55" s="69"/>
      <c r="D55" s="84"/>
      <c r="E55" s="84"/>
      <c r="F55" s="84"/>
      <c r="G55" s="84"/>
      <c r="H55" s="85"/>
      <c r="I55" s="85"/>
      <c r="J55" s="84"/>
      <c r="K55" s="84"/>
      <c r="L55" s="84"/>
    </row>
    <row r="56" spans="1:27" ht="25.5">
      <c r="A56" s="68"/>
      <c r="B56" s="62">
        <v>74</v>
      </c>
      <c r="C56" s="69" t="s">
        <v>109</v>
      </c>
      <c r="D56" s="84"/>
      <c r="E56" s="84"/>
      <c r="F56" s="84"/>
      <c r="G56" s="84"/>
      <c r="H56" s="85"/>
      <c r="I56" s="85"/>
      <c r="J56" s="84"/>
      <c r="K56" s="84"/>
      <c r="L56" s="84"/>
    </row>
    <row r="57" spans="1:27">
      <c r="A57" s="68"/>
      <c r="B57" s="62" t="s">
        <v>91</v>
      </c>
      <c r="C57" s="69" t="s">
        <v>57</v>
      </c>
      <c r="D57" s="80">
        <v>0</v>
      </c>
      <c r="E57" s="65">
        <v>313</v>
      </c>
      <c r="F57" s="80">
        <v>0</v>
      </c>
      <c r="G57" s="65">
        <v>313</v>
      </c>
      <c r="H57" s="80">
        <v>0</v>
      </c>
      <c r="I57" s="65">
        <v>313</v>
      </c>
      <c r="J57" s="80">
        <v>0</v>
      </c>
      <c r="K57" s="65">
        <v>313</v>
      </c>
      <c r="L57" s="81">
        <f>SUM(J57:K57)</f>
        <v>313</v>
      </c>
      <c r="M57" s="128"/>
      <c r="N57" s="128"/>
      <c r="O57" s="128"/>
      <c r="P57" s="128"/>
      <c r="Q57" s="129"/>
      <c r="W57" s="128"/>
      <c r="X57" s="128"/>
      <c r="Y57" s="128"/>
      <c r="Z57" s="128"/>
      <c r="AA57" s="129"/>
    </row>
    <row r="58" spans="1:27">
      <c r="A58" s="68"/>
      <c r="B58" s="62" t="s">
        <v>98</v>
      </c>
      <c r="C58" s="69" t="s">
        <v>93</v>
      </c>
      <c r="D58" s="80">
        <v>0</v>
      </c>
      <c r="E58" s="65">
        <v>885</v>
      </c>
      <c r="F58" s="80">
        <v>0</v>
      </c>
      <c r="G58" s="65">
        <v>885</v>
      </c>
      <c r="H58" s="80">
        <v>0</v>
      </c>
      <c r="I58" s="65">
        <v>885</v>
      </c>
      <c r="J58" s="80">
        <v>0</v>
      </c>
      <c r="K58" s="65">
        <f>885-200</f>
        <v>685</v>
      </c>
      <c r="L58" s="81">
        <f>SUM(J58:K58)</f>
        <v>685</v>
      </c>
      <c r="M58" s="128"/>
      <c r="N58" s="128"/>
      <c r="O58" s="128"/>
      <c r="P58" s="128"/>
      <c r="Q58" s="129"/>
      <c r="W58" s="128"/>
      <c r="X58" s="128"/>
      <c r="Y58" s="128"/>
      <c r="Z58" s="128"/>
      <c r="AA58" s="129"/>
    </row>
    <row r="59" spans="1:27" ht="25.5">
      <c r="A59" s="72" t="s">
        <v>8</v>
      </c>
      <c r="B59" s="73">
        <v>74</v>
      </c>
      <c r="C59" s="74" t="s">
        <v>109</v>
      </c>
      <c r="D59" s="82">
        <f t="shared" ref="D59:L59" si="8">SUM(D57:D58)</f>
        <v>0</v>
      </c>
      <c r="E59" s="79">
        <f t="shared" si="8"/>
        <v>1198</v>
      </c>
      <c r="F59" s="82">
        <f t="shared" si="8"/>
        <v>0</v>
      </c>
      <c r="G59" s="79">
        <f t="shared" si="8"/>
        <v>1198</v>
      </c>
      <c r="H59" s="82">
        <f t="shared" si="8"/>
        <v>0</v>
      </c>
      <c r="I59" s="79">
        <f t="shared" si="8"/>
        <v>1198</v>
      </c>
      <c r="J59" s="82">
        <f t="shared" si="8"/>
        <v>0</v>
      </c>
      <c r="K59" s="79">
        <f t="shared" ref="K59" si="9">SUM(K57:K58)</f>
        <v>998</v>
      </c>
      <c r="L59" s="79">
        <f t="shared" si="8"/>
        <v>998</v>
      </c>
    </row>
    <row r="60" spans="1:27" ht="25.5">
      <c r="A60" s="68"/>
      <c r="B60" s="62">
        <v>75</v>
      </c>
      <c r="C60" s="69" t="s">
        <v>108</v>
      </c>
      <c r="D60" s="84"/>
      <c r="E60" s="84"/>
      <c r="F60" s="84"/>
      <c r="G60" s="84"/>
      <c r="H60" s="85"/>
      <c r="I60" s="85"/>
      <c r="J60" s="84"/>
      <c r="K60" s="84"/>
      <c r="L60" s="84"/>
    </row>
    <row r="61" spans="1:27">
      <c r="B61" s="62" t="s">
        <v>92</v>
      </c>
      <c r="C61" s="63" t="s">
        <v>57</v>
      </c>
      <c r="D61" s="80">
        <v>0</v>
      </c>
      <c r="E61" s="80">
        <v>0</v>
      </c>
      <c r="F61" s="80">
        <v>0</v>
      </c>
      <c r="G61" s="65">
        <v>540</v>
      </c>
      <c r="H61" s="80">
        <v>0</v>
      </c>
      <c r="I61" s="65">
        <v>540</v>
      </c>
      <c r="J61" s="80">
        <v>0</v>
      </c>
      <c r="K61" s="65">
        <v>540</v>
      </c>
      <c r="L61" s="81">
        <f>SUM(J61:K61)</f>
        <v>540</v>
      </c>
      <c r="M61" s="128"/>
      <c r="N61" s="128"/>
      <c r="O61" s="128"/>
      <c r="P61" s="128"/>
      <c r="Q61" s="129"/>
      <c r="W61" s="128"/>
      <c r="X61" s="128"/>
      <c r="Y61" s="128"/>
      <c r="Z61" s="128"/>
      <c r="AA61" s="129"/>
    </row>
    <row r="62" spans="1:27">
      <c r="B62" s="62" t="s">
        <v>99</v>
      </c>
      <c r="C62" s="63" t="s">
        <v>93</v>
      </c>
      <c r="D62" s="80">
        <v>0</v>
      </c>
      <c r="E62" s="77">
        <v>1529</v>
      </c>
      <c r="F62" s="83">
        <v>0</v>
      </c>
      <c r="G62" s="77">
        <v>1530</v>
      </c>
      <c r="H62" s="83">
        <v>0</v>
      </c>
      <c r="I62" s="77">
        <v>1530</v>
      </c>
      <c r="J62" s="83">
        <v>0</v>
      </c>
      <c r="K62" s="77">
        <f>1530-200</f>
        <v>1330</v>
      </c>
      <c r="L62" s="78">
        <f>SUM(J62:K62)</f>
        <v>1330</v>
      </c>
      <c r="M62" s="128"/>
      <c r="N62" s="128"/>
      <c r="O62" s="128"/>
      <c r="P62" s="128"/>
      <c r="Q62" s="129"/>
      <c r="W62" s="128"/>
      <c r="X62" s="128"/>
      <c r="Y62" s="128"/>
      <c r="Z62" s="128"/>
      <c r="AA62" s="129"/>
    </row>
    <row r="63" spans="1:27" ht="25.5">
      <c r="A63" s="127" t="s">
        <v>8</v>
      </c>
      <c r="B63" s="62">
        <v>75</v>
      </c>
      <c r="C63" s="63" t="s">
        <v>108</v>
      </c>
      <c r="D63" s="82">
        <f t="shared" ref="D63:L63" si="10">SUM(D61:D62)</f>
        <v>0</v>
      </c>
      <c r="E63" s="79">
        <f t="shared" si="10"/>
        <v>1529</v>
      </c>
      <c r="F63" s="82">
        <f t="shared" si="10"/>
        <v>0</v>
      </c>
      <c r="G63" s="79">
        <f t="shared" si="10"/>
        <v>2070</v>
      </c>
      <c r="H63" s="82">
        <f t="shared" si="10"/>
        <v>0</v>
      </c>
      <c r="I63" s="79">
        <f t="shared" si="10"/>
        <v>2070</v>
      </c>
      <c r="J63" s="82">
        <f t="shared" si="10"/>
        <v>0</v>
      </c>
      <c r="K63" s="79">
        <f t="shared" ref="K63" si="11">SUM(K61:K62)</f>
        <v>1870</v>
      </c>
      <c r="L63" s="79">
        <f t="shared" si="10"/>
        <v>1870</v>
      </c>
    </row>
    <row r="64" spans="1:27">
      <c r="A64" s="68" t="s">
        <v>8</v>
      </c>
      <c r="B64" s="62">
        <v>61</v>
      </c>
      <c r="C64" s="69" t="s">
        <v>81</v>
      </c>
      <c r="D64" s="82">
        <f t="shared" ref="D64:L64" si="12">D63+D59+D54+D48+D43</f>
        <v>0</v>
      </c>
      <c r="E64" s="79">
        <f t="shared" si="12"/>
        <v>17817</v>
      </c>
      <c r="F64" s="82">
        <f t="shared" si="12"/>
        <v>0</v>
      </c>
      <c r="G64" s="79">
        <f t="shared" si="12"/>
        <v>18170</v>
      </c>
      <c r="H64" s="82">
        <f t="shared" si="12"/>
        <v>0</v>
      </c>
      <c r="I64" s="79">
        <f t="shared" si="12"/>
        <v>18170</v>
      </c>
      <c r="J64" s="82">
        <f t="shared" si="12"/>
        <v>0</v>
      </c>
      <c r="K64" s="79">
        <f t="shared" ref="K64" si="13">K63+K59+K54+K48+K43</f>
        <v>17370</v>
      </c>
      <c r="L64" s="79">
        <f t="shared" si="12"/>
        <v>17370</v>
      </c>
    </row>
    <row r="65" spans="1:27">
      <c r="A65" s="68" t="s">
        <v>8</v>
      </c>
      <c r="B65" s="86">
        <v>1.0529999999999999</v>
      </c>
      <c r="C65" s="87" t="s">
        <v>19</v>
      </c>
      <c r="D65" s="79">
        <f t="shared" ref="D65:L65" si="14">D64+D37</f>
        <v>4141</v>
      </c>
      <c r="E65" s="79">
        <f t="shared" si="14"/>
        <v>27972</v>
      </c>
      <c r="F65" s="79">
        <f t="shared" si="14"/>
        <v>4217</v>
      </c>
      <c r="G65" s="79">
        <f t="shared" si="14"/>
        <v>26828</v>
      </c>
      <c r="H65" s="79">
        <f t="shared" si="14"/>
        <v>4217</v>
      </c>
      <c r="I65" s="79">
        <f t="shared" si="14"/>
        <v>26828</v>
      </c>
      <c r="J65" s="79">
        <f t="shared" si="14"/>
        <v>10902</v>
      </c>
      <c r="K65" s="79">
        <f t="shared" ref="K65" si="15">K64+K37</f>
        <v>27250</v>
      </c>
      <c r="L65" s="79">
        <f t="shared" si="14"/>
        <v>38152</v>
      </c>
    </row>
    <row r="66" spans="1:27">
      <c r="A66" s="88" t="s">
        <v>8</v>
      </c>
      <c r="B66" s="89">
        <v>1</v>
      </c>
      <c r="C66" s="90" t="s">
        <v>18</v>
      </c>
      <c r="D66" s="79">
        <f t="shared" ref="D66:L66" si="16">D65</f>
        <v>4141</v>
      </c>
      <c r="E66" s="79">
        <f t="shared" si="16"/>
        <v>27972</v>
      </c>
      <c r="F66" s="79">
        <f t="shared" si="16"/>
        <v>4217</v>
      </c>
      <c r="G66" s="79">
        <f t="shared" si="16"/>
        <v>26828</v>
      </c>
      <c r="H66" s="79">
        <f t="shared" si="16"/>
        <v>4217</v>
      </c>
      <c r="I66" s="79">
        <f t="shared" si="16"/>
        <v>26828</v>
      </c>
      <c r="J66" s="79">
        <f t="shared" si="16"/>
        <v>10902</v>
      </c>
      <c r="K66" s="79">
        <f t="shared" ref="K66" si="17">K65</f>
        <v>27250</v>
      </c>
      <c r="L66" s="79">
        <f t="shared" si="16"/>
        <v>38152</v>
      </c>
    </row>
    <row r="67" spans="1:27">
      <c r="A67" s="53"/>
      <c r="B67" s="10"/>
      <c r="C67" s="63"/>
      <c r="D67" s="91"/>
      <c r="E67" s="91"/>
      <c r="F67" s="91"/>
      <c r="G67" s="91"/>
      <c r="H67" s="92"/>
      <c r="I67" s="92"/>
      <c r="J67" s="91"/>
      <c r="K67" s="91"/>
      <c r="L67" s="91"/>
    </row>
    <row r="68" spans="1:27">
      <c r="B68" s="16">
        <v>80</v>
      </c>
      <c r="C68" s="63" t="s">
        <v>27</v>
      </c>
      <c r="D68" s="93"/>
      <c r="E68" s="93"/>
      <c r="F68" s="93"/>
      <c r="G68" s="93"/>
      <c r="H68" s="94"/>
      <c r="I68" s="94"/>
      <c r="J68" s="93"/>
      <c r="K68" s="93"/>
      <c r="L68" s="93"/>
    </row>
    <row r="69" spans="1:27">
      <c r="B69" s="10">
        <v>80.001000000000005</v>
      </c>
      <c r="C69" s="54" t="s">
        <v>28</v>
      </c>
      <c r="D69" s="93"/>
      <c r="E69" s="93"/>
      <c r="F69" s="93"/>
      <c r="G69" s="93"/>
      <c r="H69" s="94"/>
      <c r="I69" s="94"/>
      <c r="J69" s="93"/>
      <c r="K69" s="93"/>
      <c r="L69" s="93"/>
    </row>
    <row r="70" spans="1:27" ht="25.5">
      <c r="B70" s="16">
        <v>61</v>
      </c>
      <c r="C70" s="63" t="s">
        <v>141</v>
      </c>
      <c r="D70" s="93"/>
      <c r="E70" s="93"/>
      <c r="F70" s="93"/>
      <c r="G70" s="93"/>
      <c r="H70" s="94"/>
      <c r="I70" s="94"/>
      <c r="J70" s="93"/>
      <c r="K70" s="93"/>
      <c r="L70" s="93"/>
    </row>
    <row r="71" spans="1:27">
      <c r="B71" s="62">
        <v>44</v>
      </c>
      <c r="C71" s="69" t="s">
        <v>140</v>
      </c>
      <c r="D71" s="93"/>
      <c r="E71" s="93"/>
      <c r="F71" s="93"/>
      <c r="G71" s="93"/>
      <c r="H71" s="94"/>
      <c r="I71" s="94"/>
      <c r="J71" s="93"/>
      <c r="K71" s="93"/>
      <c r="L71" s="93"/>
    </row>
    <row r="72" spans="1:27">
      <c r="A72" s="68"/>
      <c r="B72" s="1" t="s">
        <v>114</v>
      </c>
      <c r="C72" s="69" t="s">
        <v>29</v>
      </c>
      <c r="D72" s="65">
        <v>17723</v>
      </c>
      <c r="E72" s="65">
        <v>54188</v>
      </c>
      <c r="F72" s="65">
        <v>18570</v>
      </c>
      <c r="G72" s="65">
        <v>58867</v>
      </c>
      <c r="H72" s="65">
        <v>18570</v>
      </c>
      <c r="I72" s="65">
        <v>58867</v>
      </c>
      <c r="J72" s="65">
        <v>10019</v>
      </c>
      <c r="K72" s="65">
        <v>93892</v>
      </c>
      <c r="L72" s="65">
        <f>SUM(J72:K72)</f>
        <v>103911</v>
      </c>
      <c r="M72" s="128"/>
      <c r="N72" s="128"/>
      <c r="O72" s="128"/>
      <c r="P72" s="128"/>
      <c r="Q72" s="129"/>
      <c r="W72" s="128"/>
      <c r="X72" s="128"/>
      <c r="Y72" s="128"/>
      <c r="Z72" s="128"/>
      <c r="AA72" s="129"/>
    </row>
    <row r="73" spans="1:27">
      <c r="A73" s="68"/>
      <c r="B73" s="1" t="s">
        <v>115</v>
      </c>
      <c r="C73" s="69" t="s">
        <v>30</v>
      </c>
      <c r="D73" s="65">
        <v>585</v>
      </c>
      <c r="E73" s="83">
        <v>0</v>
      </c>
      <c r="F73" s="65">
        <v>600</v>
      </c>
      <c r="G73" s="80">
        <v>0</v>
      </c>
      <c r="H73" s="65">
        <v>600</v>
      </c>
      <c r="I73" s="80">
        <v>0</v>
      </c>
      <c r="J73" s="65">
        <v>700</v>
      </c>
      <c r="K73" s="80">
        <v>0</v>
      </c>
      <c r="L73" s="65">
        <f>SUM(J73:K73)</f>
        <v>700</v>
      </c>
      <c r="M73" s="128"/>
      <c r="N73" s="128"/>
      <c r="O73" s="128"/>
      <c r="P73" s="128"/>
      <c r="Q73" s="129"/>
      <c r="W73" s="128"/>
      <c r="X73" s="128"/>
      <c r="Y73" s="128"/>
      <c r="Z73" s="128"/>
      <c r="AA73" s="129"/>
    </row>
    <row r="74" spans="1:27">
      <c r="A74" s="68"/>
      <c r="B74" s="1" t="s">
        <v>116</v>
      </c>
      <c r="C74" s="69" t="s">
        <v>31</v>
      </c>
      <c r="D74" s="65">
        <v>329</v>
      </c>
      <c r="E74" s="65">
        <v>173</v>
      </c>
      <c r="F74" s="65">
        <v>200</v>
      </c>
      <c r="G74" s="65">
        <v>173</v>
      </c>
      <c r="H74" s="65">
        <v>200</v>
      </c>
      <c r="I74" s="65">
        <v>173</v>
      </c>
      <c r="J74" s="65">
        <v>150</v>
      </c>
      <c r="K74" s="65">
        <v>173</v>
      </c>
      <c r="L74" s="65">
        <f>SUM(J74:K74)</f>
        <v>323</v>
      </c>
      <c r="M74" s="128"/>
      <c r="N74" s="128"/>
      <c r="O74" s="128"/>
      <c r="P74" s="128"/>
      <c r="Q74" s="129"/>
      <c r="W74" s="128"/>
      <c r="X74" s="128"/>
      <c r="Y74" s="128"/>
      <c r="Z74" s="128"/>
      <c r="AA74" s="129"/>
    </row>
    <row r="75" spans="1:27">
      <c r="A75" s="68"/>
      <c r="B75" s="1" t="s">
        <v>117</v>
      </c>
      <c r="C75" s="69" t="s">
        <v>32</v>
      </c>
      <c r="D75" s="65">
        <v>1445</v>
      </c>
      <c r="E75" s="65">
        <v>2883</v>
      </c>
      <c r="F75" s="65">
        <v>1050</v>
      </c>
      <c r="G75" s="65">
        <v>2600</v>
      </c>
      <c r="H75" s="65">
        <v>1050</v>
      </c>
      <c r="I75" s="65">
        <v>5550</v>
      </c>
      <c r="J75" s="65">
        <v>1500</v>
      </c>
      <c r="K75" s="65">
        <v>2600</v>
      </c>
      <c r="L75" s="65">
        <f>SUM(J75:K75)</f>
        <v>4100</v>
      </c>
      <c r="M75" s="128"/>
      <c r="N75" s="128"/>
      <c r="O75" s="128"/>
      <c r="P75" s="128"/>
      <c r="Q75" s="129"/>
      <c r="W75" s="128"/>
      <c r="X75" s="128"/>
      <c r="Y75" s="128"/>
      <c r="Z75" s="128"/>
      <c r="AA75" s="129"/>
    </row>
    <row r="76" spans="1:27">
      <c r="A76" s="68" t="s">
        <v>8</v>
      </c>
      <c r="B76" s="62">
        <v>44</v>
      </c>
      <c r="C76" s="69" t="s">
        <v>140</v>
      </c>
      <c r="D76" s="79">
        <f t="shared" ref="D76:L76" si="18">SUM(D72:D75)</f>
        <v>20082</v>
      </c>
      <c r="E76" s="79">
        <f t="shared" si="18"/>
        <v>57244</v>
      </c>
      <c r="F76" s="79">
        <f t="shared" si="18"/>
        <v>20420</v>
      </c>
      <c r="G76" s="79">
        <f t="shared" si="18"/>
        <v>61640</v>
      </c>
      <c r="H76" s="79">
        <f t="shared" si="18"/>
        <v>20420</v>
      </c>
      <c r="I76" s="79">
        <f t="shared" si="18"/>
        <v>64590</v>
      </c>
      <c r="J76" s="79">
        <f t="shared" si="18"/>
        <v>12369</v>
      </c>
      <c r="K76" s="79">
        <f t="shared" ref="K76" si="19">SUM(K72:K75)</f>
        <v>96665</v>
      </c>
      <c r="L76" s="79">
        <f t="shared" si="18"/>
        <v>109034</v>
      </c>
    </row>
    <row r="77" spans="1:27">
      <c r="A77" s="68"/>
      <c r="B77" s="62"/>
      <c r="C77" s="69"/>
      <c r="D77" s="93"/>
      <c r="E77" s="93"/>
      <c r="F77" s="93"/>
      <c r="G77" s="93"/>
      <c r="H77" s="94" t="s">
        <v>139</v>
      </c>
      <c r="I77" s="94"/>
      <c r="J77" s="93"/>
      <c r="K77" s="93"/>
      <c r="L77" s="93"/>
    </row>
    <row r="78" spans="1:27">
      <c r="A78" s="68"/>
      <c r="B78" s="1">
        <v>46</v>
      </c>
      <c r="C78" s="69" t="s">
        <v>24</v>
      </c>
      <c r="D78" s="93"/>
      <c r="E78" s="93"/>
      <c r="F78" s="93"/>
      <c r="G78" s="93"/>
      <c r="H78" s="94"/>
      <c r="I78" s="94"/>
      <c r="J78" s="93"/>
      <c r="K78" s="93"/>
      <c r="L78" s="93"/>
    </row>
    <row r="79" spans="1:27">
      <c r="B79" s="16" t="s">
        <v>33</v>
      </c>
      <c r="C79" s="63" t="s">
        <v>29</v>
      </c>
      <c r="D79" s="77">
        <v>982</v>
      </c>
      <c r="E79" s="77">
        <v>3490</v>
      </c>
      <c r="F79" s="77">
        <v>1679</v>
      </c>
      <c r="G79" s="77">
        <v>3733</v>
      </c>
      <c r="H79" s="77">
        <v>1679</v>
      </c>
      <c r="I79" s="77">
        <v>3733</v>
      </c>
      <c r="J79" s="77">
        <v>600</v>
      </c>
      <c r="K79" s="77">
        <v>8922</v>
      </c>
      <c r="L79" s="77">
        <f>SUM(J79:K79)</f>
        <v>9522</v>
      </c>
      <c r="M79" s="128"/>
      <c r="N79" s="128"/>
      <c r="O79" s="128"/>
      <c r="P79" s="128"/>
      <c r="Q79" s="129"/>
      <c r="W79" s="128"/>
      <c r="X79" s="128"/>
      <c r="Y79" s="128"/>
      <c r="Z79" s="128"/>
      <c r="AA79" s="129"/>
    </row>
    <row r="80" spans="1:27">
      <c r="B80" s="16" t="s">
        <v>34</v>
      </c>
      <c r="C80" s="63" t="s">
        <v>30</v>
      </c>
      <c r="D80" s="65">
        <v>13</v>
      </c>
      <c r="E80" s="83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f>SUM(J80:K80)</f>
        <v>0</v>
      </c>
      <c r="M80" s="128"/>
      <c r="N80" s="128"/>
      <c r="O80" s="128"/>
      <c r="P80" s="128"/>
      <c r="Q80" s="129"/>
      <c r="W80" s="128"/>
      <c r="X80" s="128"/>
      <c r="Y80" s="128"/>
      <c r="Z80" s="128"/>
      <c r="AA80" s="129"/>
    </row>
    <row r="81" spans="1:27">
      <c r="A81" s="68"/>
      <c r="B81" s="1" t="s">
        <v>35</v>
      </c>
      <c r="C81" s="69" t="s">
        <v>31</v>
      </c>
      <c r="D81" s="80">
        <v>0</v>
      </c>
      <c r="E81" s="65">
        <v>65</v>
      </c>
      <c r="F81" s="80">
        <v>0</v>
      </c>
      <c r="G81" s="65">
        <v>65</v>
      </c>
      <c r="H81" s="80">
        <v>0</v>
      </c>
      <c r="I81" s="65">
        <v>65</v>
      </c>
      <c r="J81" s="80">
        <v>0</v>
      </c>
      <c r="K81" s="65">
        <v>65</v>
      </c>
      <c r="L81" s="65">
        <f>SUM(J81:K81)</f>
        <v>65</v>
      </c>
      <c r="M81" s="128"/>
      <c r="N81" s="128"/>
      <c r="O81" s="128"/>
      <c r="P81" s="128"/>
      <c r="Q81" s="129"/>
      <c r="W81" s="128"/>
      <c r="X81" s="128"/>
      <c r="Y81" s="128"/>
      <c r="Z81" s="128"/>
      <c r="AA81" s="129"/>
    </row>
    <row r="82" spans="1:27">
      <c r="B82" s="16" t="s">
        <v>36</v>
      </c>
      <c r="C82" s="63" t="s">
        <v>32</v>
      </c>
      <c r="D82" s="77">
        <v>100</v>
      </c>
      <c r="E82" s="65">
        <v>700</v>
      </c>
      <c r="F82" s="77">
        <v>100</v>
      </c>
      <c r="G82" s="77">
        <v>238</v>
      </c>
      <c r="H82" s="77">
        <v>100</v>
      </c>
      <c r="I82" s="77">
        <v>238</v>
      </c>
      <c r="J82" s="77">
        <v>100</v>
      </c>
      <c r="K82" s="77">
        <v>238</v>
      </c>
      <c r="L82" s="77">
        <f>SUM(J82:K82)</f>
        <v>338</v>
      </c>
      <c r="M82" s="128"/>
      <c r="N82" s="128"/>
      <c r="O82" s="128"/>
      <c r="P82" s="128"/>
      <c r="Q82" s="129"/>
      <c r="W82" s="128"/>
      <c r="X82" s="128"/>
      <c r="Y82" s="128"/>
      <c r="Z82" s="128"/>
      <c r="AA82" s="129"/>
    </row>
    <row r="83" spans="1:27">
      <c r="A83" s="68" t="s">
        <v>8</v>
      </c>
      <c r="B83" s="1">
        <v>46</v>
      </c>
      <c r="C83" s="69" t="s">
        <v>24</v>
      </c>
      <c r="D83" s="79">
        <f t="shared" ref="D83:L83" si="20">SUM(D79:D82)</f>
        <v>1095</v>
      </c>
      <c r="E83" s="79">
        <f t="shared" si="20"/>
        <v>4255</v>
      </c>
      <c r="F83" s="79">
        <f t="shared" si="20"/>
        <v>1779</v>
      </c>
      <c r="G83" s="79">
        <f t="shared" si="20"/>
        <v>4036</v>
      </c>
      <c r="H83" s="79">
        <f t="shared" si="20"/>
        <v>1779</v>
      </c>
      <c r="I83" s="79">
        <f t="shared" si="20"/>
        <v>4036</v>
      </c>
      <c r="J83" s="79">
        <f t="shared" si="20"/>
        <v>700</v>
      </c>
      <c r="K83" s="79">
        <f t="shared" ref="K83" si="21">SUM(K79:K82)</f>
        <v>9225</v>
      </c>
      <c r="L83" s="79">
        <f t="shared" si="20"/>
        <v>9925</v>
      </c>
    </row>
    <row r="84" spans="1:27">
      <c r="A84" s="68"/>
      <c r="B84" s="1"/>
      <c r="C84" s="69"/>
      <c r="D84" s="93"/>
      <c r="E84" s="93"/>
      <c r="F84" s="93"/>
      <c r="G84" s="93"/>
      <c r="H84" s="94"/>
      <c r="I84" s="94"/>
      <c r="J84" s="93"/>
      <c r="K84" s="93"/>
      <c r="L84" s="93"/>
    </row>
    <row r="85" spans="1:27">
      <c r="B85" s="16">
        <v>47</v>
      </c>
      <c r="C85" s="63" t="s">
        <v>25</v>
      </c>
      <c r="D85" s="93"/>
      <c r="E85" s="93"/>
      <c r="F85" s="93"/>
      <c r="G85" s="93"/>
      <c r="H85" s="94"/>
      <c r="I85" s="94"/>
      <c r="J85" s="93"/>
      <c r="K85" s="93"/>
      <c r="L85" s="93"/>
    </row>
    <row r="86" spans="1:27">
      <c r="A86" s="68"/>
      <c r="B86" s="1" t="s">
        <v>37</v>
      </c>
      <c r="C86" s="69" t="s">
        <v>29</v>
      </c>
      <c r="D86" s="65">
        <v>83</v>
      </c>
      <c r="E86" s="65">
        <v>1412</v>
      </c>
      <c r="F86" s="65">
        <v>344</v>
      </c>
      <c r="G86" s="65">
        <v>1807</v>
      </c>
      <c r="H86" s="65">
        <v>344</v>
      </c>
      <c r="I86" s="65">
        <v>1807</v>
      </c>
      <c r="J86" s="65">
        <v>120</v>
      </c>
      <c r="K86" s="65">
        <v>2256</v>
      </c>
      <c r="L86" s="65">
        <f>SUM(J86:K86)</f>
        <v>2376</v>
      </c>
      <c r="M86" s="128"/>
      <c r="N86" s="128"/>
      <c r="O86" s="128"/>
      <c r="P86" s="128"/>
      <c r="Q86" s="129"/>
      <c r="W86" s="128"/>
      <c r="X86" s="128"/>
      <c r="Y86" s="128"/>
      <c r="Z86" s="128"/>
      <c r="AA86" s="129"/>
    </row>
    <row r="87" spans="1:27">
      <c r="A87" s="68"/>
      <c r="B87" s="1" t="s">
        <v>79</v>
      </c>
      <c r="C87" s="69" t="s">
        <v>30</v>
      </c>
      <c r="D87" s="65">
        <v>10</v>
      </c>
      <c r="E87" s="80">
        <v>0</v>
      </c>
      <c r="F87" s="80">
        <v>0</v>
      </c>
      <c r="G87" s="80">
        <v>0</v>
      </c>
      <c r="H87" s="80">
        <v>0</v>
      </c>
      <c r="I87" s="80">
        <v>0</v>
      </c>
      <c r="J87" s="80">
        <v>0</v>
      </c>
      <c r="K87" s="80">
        <v>0</v>
      </c>
      <c r="L87" s="80">
        <f>SUM(J87:K87)</f>
        <v>0</v>
      </c>
      <c r="M87" s="128"/>
      <c r="N87" s="128"/>
      <c r="O87" s="128"/>
      <c r="P87" s="128"/>
      <c r="Q87" s="129"/>
      <c r="W87" s="128"/>
      <c r="X87" s="128"/>
      <c r="Y87" s="128"/>
      <c r="Z87" s="128"/>
      <c r="AA87" s="129"/>
    </row>
    <row r="88" spans="1:27">
      <c r="A88" s="68"/>
      <c r="B88" s="1" t="s">
        <v>38</v>
      </c>
      <c r="C88" s="69" t="s">
        <v>31</v>
      </c>
      <c r="D88" s="80">
        <v>0</v>
      </c>
      <c r="E88" s="65">
        <v>58</v>
      </c>
      <c r="F88" s="80">
        <v>0</v>
      </c>
      <c r="G88" s="65">
        <v>58</v>
      </c>
      <c r="H88" s="80">
        <v>0</v>
      </c>
      <c r="I88" s="65">
        <v>58</v>
      </c>
      <c r="J88" s="80">
        <v>0</v>
      </c>
      <c r="K88" s="65">
        <v>58</v>
      </c>
      <c r="L88" s="65">
        <f>SUM(J88:K88)</f>
        <v>58</v>
      </c>
      <c r="M88" s="128"/>
      <c r="N88" s="128"/>
      <c r="O88" s="128"/>
      <c r="P88" s="128"/>
      <c r="Q88" s="129"/>
      <c r="W88" s="128"/>
      <c r="X88" s="128"/>
      <c r="Y88" s="128"/>
      <c r="Z88" s="128"/>
      <c r="AA88" s="129"/>
    </row>
    <row r="89" spans="1:27">
      <c r="A89" s="68"/>
      <c r="B89" s="1" t="s">
        <v>39</v>
      </c>
      <c r="C89" s="69" t="s">
        <v>32</v>
      </c>
      <c r="D89" s="65">
        <v>49</v>
      </c>
      <c r="E89" s="65">
        <v>119</v>
      </c>
      <c r="F89" s="65">
        <v>50</v>
      </c>
      <c r="G89" s="65">
        <v>119</v>
      </c>
      <c r="H89" s="65">
        <v>50</v>
      </c>
      <c r="I89" s="65">
        <v>119</v>
      </c>
      <c r="J89" s="65">
        <v>50</v>
      </c>
      <c r="K89" s="65">
        <v>119</v>
      </c>
      <c r="L89" s="65">
        <f>SUM(J89:K89)</f>
        <v>169</v>
      </c>
      <c r="M89" s="128"/>
      <c r="N89" s="128"/>
      <c r="O89" s="128"/>
      <c r="P89" s="128"/>
      <c r="Q89" s="129"/>
      <c r="W89" s="128"/>
      <c r="X89" s="128"/>
      <c r="Y89" s="128"/>
      <c r="Z89" s="128"/>
      <c r="AA89" s="129"/>
    </row>
    <row r="90" spans="1:27">
      <c r="A90" s="72" t="s">
        <v>8</v>
      </c>
      <c r="B90" s="95">
        <v>47</v>
      </c>
      <c r="C90" s="74" t="s">
        <v>25</v>
      </c>
      <c r="D90" s="79">
        <f t="shared" ref="D90:L90" si="22">SUM(D86:D89)</f>
        <v>142</v>
      </c>
      <c r="E90" s="79">
        <f t="shared" si="22"/>
        <v>1589</v>
      </c>
      <c r="F90" s="79">
        <f t="shared" si="22"/>
        <v>394</v>
      </c>
      <c r="G90" s="79">
        <f t="shared" si="22"/>
        <v>1984</v>
      </c>
      <c r="H90" s="79">
        <f t="shared" si="22"/>
        <v>394</v>
      </c>
      <c r="I90" s="79">
        <f t="shared" si="22"/>
        <v>1984</v>
      </c>
      <c r="J90" s="79">
        <f t="shared" si="22"/>
        <v>170</v>
      </c>
      <c r="K90" s="79">
        <f t="shared" ref="K90" si="23">SUM(K86:K89)</f>
        <v>2433</v>
      </c>
      <c r="L90" s="79">
        <f t="shared" si="22"/>
        <v>2603</v>
      </c>
    </row>
    <row r="91" spans="1:27" ht="3" customHeight="1">
      <c r="A91" s="68"/>
      <c r="B91" s="1"/>
      <c r="C91" s="69"/>
      <c r="D91" s="91"/>
      <c r="E91" s="91"/>
      <c r="F91" s="91"/>
      <c r="G91" s="91"/>
      <c r="H91" s="92"/>
      <c r="I91" s="92"/>
      <c r="J91" s="91"/>
      <c r="K91" s="91"/>
      <c r="L91" s="91"/>
    </row>
    <row r="92" spans="1:27">
      <c r="B92" s="16">
        <v>48</v>
      </c>
      <c r="C92" s="63" t="s">
        <v>26</v>
      </c>
      <c r="D92" s="93"/>
      <c r="E92" s="93"/>
      <c r="F92" s="93"/>
      <c r="G92" s="93"/>
      <c r="H92" s="94"/>
      <c r="I92" s="94"/>
      <c r="J92" s="93"/>
      <c r="K92" s="93"/>
      <c r="L92" s="93"/>
    </row>
    <row r="93" spans="1:27">
      <c r="A93" s="68"/>
      <c r="B93" s="1" t="s">
        <v>40</v>
      </c>
      <c r="C93" s="69" t="s">
        <v>29</v>
      </c>
      <c r="D93" s="65">
        <v>170</v>
      </c>
      <c r="E93" s="65">
        <v>10886</v>
      </c>
      <c r="F93" s="65">
        <v>107</v>
      </c>
      <c r="G93" s="65">
        <v>13037</v>
      </c>
      <c r="H93" s="65">
        <v>107</v>
      </c>
      <c r="I93" s="65">
        <v>13037</v>
      </c>
      <c r="J93" s="65">
        <v>561</v>
      </c>
      <c r="K93" s="65">
        <v>23874</v>
      </c>
      <c r="L93" s="65">
        <f>SUM(J93:K93)</f>
        <v>24435</v>
      </c>
      <c r="M93" s="128"/>
      <c r="N93" s="128"/>
      <c r="O93" s="128"/>
      <c r="P93" s="128"/>
      <c r="Q93" s="129"/>
      <c r="W93" s="128"/>
      <c r="X93" s="128"/>
      <c r="Y93" s="128"/>
      <c r="Z93" s="128"/>
      <c r="AA93" s="129"/>
    </row>
    <row r="94" spans="1:27">
      <c r="A94" s="68"/>
      <c r="B94" s="1" t="s">
        <v>41</v>
      </c>
      <c r="C94" s="69" t="s">
        <v>30</v>
      </c>
      <c r="D94" s="65">
        <v>100</v>
      </c>
      <c r="E94" s="83">
        <v>0</v>
      </c>
      <c r="F94" s="65">
        <v>383</v>
      </c>
      <c r="G94" s="80">
        <v>0</v>
      </c>
      <c r="H94" s="65">
        <v>383</v>
      </c>
      <c r="I94" s="80">
        <v>0</v>
      </c>
      <c r="J94" s="65">
        <v>398</v>
      </c>
      <c r="K94" s="80">
        <v>0</v>
      </c>
      <c r="L94" s="65">
        <f>SUM(J94:K94)</f>
        <v>398</v>
      </c>
      <c r="M94" s="128"/>
      <c r="N94" s="128"/>
      <c r="O94" s="128"/>
      <c r="P94" s="128"/>
      <c r="Q94" s="129"/>
      <c r="W94" s="128"/>
      <c r="X94" s="128"/>
      <c r="Y94" s="128"/>
      <c r="Z94" s="128"/>
      <c r="AA94" s="129"/>
    </row>
    <row r="95" spans="1:27">
      <c r="B95" s="16" t="s">
        <v>42</v>
      </c>
      <c r="C95" s="69" t="s">
        <v>31</v>
      </c>
      <c r="D95" s="83">
        <v>0</v>
      </c>
      <c r="E95" s="65">
        <v>175</v>
      </c>
      <c r="F95" s="83">
        <v>0</v>
      </c>
      <c r="G95" s="77">
        <v>175</v>
      </c>
      <c r="H95" s="83">
        <v>0</v>
      </c>
      <c r="I95" s="77">
        <v>175</v>
      </c>
      <c r="J95" s="83">
        <v>0</v>
      </c>
      <c r="K95" s="77">
        <v>175</v>
      </c>
      <c r="L95" s="77">
        <f>SUM(J95:K95)</f>
        <v>175</v>
      </c>
      <c r="M95" s="128"/>
      <c r="N95" s="128"/>
      <c r="O95" s="128"/>
      <c r="P95" s="128"/>
      <c r="Q95" s="129"/>
      <c r="W95" s="128"/>
      <c r="X95" s="128"/>
      <c r="Y95" s="128"/>
      <c r="Z95" s="128"/>
      <c r="AA95" s="129"/>
    </row>
    <row r="96" spans="1:27">
      <c r="A96" s="68"/>
      <c r="B96" s="1" t="s">
        <v>43</v>
      </c>
      <c r="C96" s="69" t="s">
        <v>32</v>
      </c>
      <c r="D96" s="65">
        <v>100</v>
      </c>
      <c r="E96" s="77">
        <v>637</v>
      </c>
      <c r="F96" s="65">
        <v>100</v>
      </c>
      <c r="G96" s="65">
        <v>637</v>
      </c>
      <c r="H96" s="65">
        <v>100</v>
      </c>
      <c r="I96" s="65">
        <v>637</v>
      </c>
      <c r="J96" s="65">
        <v>100</v>
      </c>
      <c r="K96" s="65">
        <v>637</v>
      </c>
      <c r="L96" s="65">
        <f>SUM(J96:K96)</f>
        <v>737</v>
      </c>
      <c r="M96" s="128"/>
      <c r="N96" s="128"/>
      <c r="O96" s="128"/>
      <c r="P96" s="128"/>
      <c r="Q96" s="129"/>
      <c r="W96" s="128"/>
      <c r="X96" s="128"/>
      <c r="Y96" s="128"/>
      <c r="Z96" s="128"/>
      <c r="AA96" s="129"/>
    </row>
    <row r="97" spans="1:27">
      <c r="A97" s="68" t="s">
        <v>8</v>
      </c>
      <c r="B97" s="1">
        <v>48</v>
      </c>
      <c r="C97" s="69" t="s">
        <v>26</v>
      </c>
      <c r="D97" s="79">
        <f t="shared" ref="D97:L97" si="24">SUM(D93:D96)</f>
        <v>370</v>
      </c>
      <c r="E97" s="79">
        <f t="shared" si="24"/>
        <v>11698</v>
      </c>
      <c r="F97" s="79">
        <f t="shared" si="24"/>
        <v>590</v>
      </c>
      <c r="G97" s="79">
        <f t="shared" si="24"/>
        <v>13849</v>
      </c>
      <c r="H97" s="79">
        <f t="shared" si="24"/>
        <v>590</v>
      </c>
      <c r="I97" s="79">
        <f t="shared" si="24"/>
        <v>13849</v>
      </c>
      <c r="J97" s="79">
        <f t="shared" si="24"/>
        <v>1059</v>
      </c>
      <c r="K97" s="79">
        <f t="shared" ref="K97" si="25">SUM(K93:K96)</f>
        <v>24686</v>
      </c>
      <c r="L97" s="79">
        <f t="shared" si="24"/>
        <v>25745</v>
      </c>
    </row>
    <row r="98" spans="1:27" ht="25.5">
      <c r="A98" s="68" t="s">
        <v>8</v>
      </c>
      <c r="B98" s="1">
        <v>61</v>
      </c>
      <c r="C98" s="69" t="s">
        <v>141</v>
      </c>
      <c r="D98" s="79">
        <f t="shared" ref="D98:L98" si="26">D97+D90+D83+D76</f>
        <v>21689</v>
      </c>
      <c r="E98" s="79">
        <f t="shared" si="26"/>
        <v>74786</v>
      </c>
      <c r="F98" s="79">
        <f t="shared" si="26"/>
        <v>23183</v>
      </c>
      <c r="G98" s="79">
        <f t="shared" si="26"/>
        <v>81509</v>
      </c>
      <c r="H98" s="79">
        <f t="shared" si="26"/>
        <v>23183</v>
      </c>
      <c r="I98" s="79">
        <f t="shared" si="26"/>
        <v>84459</v>
      </c>
      <c r="J98" s="79">
        <f t="shared" si="26"/>
        <v>14298</v>
      </c>
      <c r="K98" s="79">
        <f t="shared" ref="K98" si="27">K97+K90+K83+K76</f>
        <v>133009</v>
      </c>
      <c r="L98" s="79">
        <f t="shared" si="26"/>
        <v>147307</v>
      </c>
    </row>
    <row r="99" spans="1:27" ht="14.25" customHeight="1">
      <c r="A99" s="68" t="s">
        <v>8</v>
      </c>
      <c r="B99" s="5">
        <v>80.001000000000005</v>
      </c>
      <c r="C99" s="96" t="s">
        <v>28</v>
      </c>
      <c r="D99" s="79">
        <f t="shared" ref="D99:L99" si="28">+D98</f>
        <v>21689</v>
      </c>
      <c r="E99" s="79">
        <f t="shared" si="28"/>
        <v>74786</v>
      </c>
      <c r="F99" s="79">
        <f t="shared" si="28"/>
        <v>23183</v>
      </c>
      <c r="G99" s="79">
        <f t="shared" si="28"/>
        <v>81509</v>
      </c>
      <c r="H99" s="79">
        <f t="shared" si="28"/>
        <v>23183</v>
      </c>
      <c r="I99" s="79">
        <f t="shared" si="28"/>
        <v>84459</v>
      </c>
      <c r="J99" s="79">
        <f t="shared" si="28"/>
        <v>14298</v>
      </c>
      <c r="K99" s="79">
        <f t="shared" ref="K99" si="29">+K98</f>
        <v>133009</v>
      </c>
      <c r="L99" s="79">
        <f t="shared" si="28"/>
        <v>147307</v>
      </c>
    </row>
    <row r="100" spans="1:27" ht="12.75" customHeight="1">
      <c r="A100" s="68"/>
      <c r="B100" s="5"/>
      <c r="C100" s="96"/>
      <c r="D100" s="91"/>
      <c r="E100" s="91"/>
      <c r="F100" s="91"/>
      <c r="G100" s="91"/>
      <c r="H100" s="92"/>
      <c r="I100" s="92"/>
      <c r="J100" s="91"/>
      <c r="K100" s="91"/>
      <c r="L100" s="91"/>
    </row>
    <row r="101" spans="1:27" ht="14.25" customHeight="1">
      <c r="B101" s="10">
        <v>80.004000000000005</v>
      </c>
      <c r="C101" s="54" t="s">
        <v>44</v>
      </c>
      <c r="D101" s="91"/>
      <c r="E101" s="91"/>
      <c r="F101" s="91"/>
      <c r="G101" s="91"/>
      <c r="H101" s="92"/>
      <c r="I101" s="92"/>
      <c r="J101" s="91"/>
      <c r="K101" s="91"/>
      <c r="L101" s="91"/>
    </row>
    <row r="102" spans="1:27" ht="14.25" customHeight="1">
      <c r="B102" s="97" t="s">
        <v>122</v>
      </c>
      <c r="C102" s="63" t="s">
        <v>20</v>
      </c>
      <c r="D102" s="93"/>
      <c r="E102" s="93"/>
      <c r="F102" s="93"/>
      <c r="G102" s="93"/>
      <c r="H102" s="94"/>
      <c r="I102" s="94"/>
      <c r="J102" s="93"/>
      <c r="K102" s="93"/>
      <c r="L102" s="93"/>
    </row>
    <row r="103" spans="1:27" ht="14.25" customHeight="1">
      <c r="B103" s="62">
        <v>45</v>
      </c>
      <c r="C103" s="63" t="s">
        <v>21</v>
      </c>
      <c r="D103" s="93"/>
      <c r="E103" s="93"/>
      <c r="F103" s="93"/>
      <c r="G103" s="93"/>
      <c r="H103" s="94"/>
      <c r="I103" s="94"/>
      <c r="J103" s="93"/>
      <c r="K103" s="93"/>
      <c r="L103" s="93"/>
    </row>
    <row r="104" spans="1:27" ht="14.25" customHeight="1">
      <c r="B104" s="16" t="s">
        <v>45</v>
      </c>
      <c r="C104" s="63" t="s">
        <v>46</v>
      </c>
      <c r="D104" s="83">
        <v>0</v>
      </c>
      <c r="E104" s="83">
        <v>0</v>
      </c>
      <c r="F104" s="77">
        <v>500</v>
      </c>
      <c r="G104" s="83">
        <v>0</v>
      </c>
      <c r="H104" s="77">
        <v>500</v>
      </c>
      <c r="I104" s="83">
        <v>0</v>
      </c>
      <c r="J104" s="77">
        <v>100</v>
      </c>
      <c r="K104" s="83">
        <v>0</v>
      </c>
      <c r="L104" s="77">
        <f>SUM(J104:K104)</f>
        <v>100</v>
      </c>
      <c r="M104" s="128"/>
      <c r="N104" s="128"/>
      <c r="O104" s="128"/>
      <c r="P104" s="128"/>
      <c r="Q104" s="129"/>
      <c r="W104" s="128"/>
      <c r="X104" s="128"/>
      <c r="Y104" s="128"/>
      <c r="Z104" s="128"/>
      <c r="AA104" s="129"/>
    </row>
    <row r="105" spans="1:27" ht="14.25" customHeight="1">
      <c r="A105" s="68" t="s">
        <v>8</v>
      </c>
      <c r="B105" s="62">
        <v>45</v>
      </c>
      <c r="C105" s="69" t="s">
        <v>21</v>
      </c>
      <c r="D105" s="82">
        <f t="shared" ref="D105:L105" si="30">SUM(D104:D104)</f>
        <v>0</v>
      </c>
      <c r="E105" s="82">
        <f t="shared" si="30"/>
        <v>0</v>
      </c>
      <c r="F105" s="79">
        <f t="shared" si="30"/>
        <v>500</v>
      </c>
      <c r="G105" s="82">
        <f t="shared" si="30"/>
        <v>0</v>
      </c>
      <c r="H105" s="79">
        <f t="shared" si="30"/>
        <v>500</v>
      </c>
      <c r="I105" s="82">
        <f t="shared" si="30"/>
        <v>0</v>
      </c>
      <c r="J105" s="79">
        <f t="shared" si="30"/>
        <v>100</v>
      </c>
      <c r="K105" s="82">
        <f t="shared" ref="K105" si="31">SUM(K104:K104)</f>
        <v>0</v>
      </c>
      <c r="L105" s="79">
        <f t="shared" si="30"/>
        <v>100</v>
      </c>
    </row>
    <row r="106" spans="1:27" ht="14.25" customHeight="1">
      <c r="A106" s="68" t="s">
        <v>8</v>
      </c>
      <c r="B106" s="97" t="s">
        <v>122</v>
      </c>
      <c r="C106" s="69" t="s">
        <v>20</v>
      </c>
      <c r="D106" s="82">
        <f t="shared" ref="D106:L107" si="32">D105</f>
        <v>0</v>
      </c>
      <c r="E106" s="82">
        <f t="shared" si="32"/>
        <v>0</v>
      </c>
      <c r="F106" s="79">
        <f t="shared" si="32"/>
        <v>500</v>
      </c>
      <c r="G106" s="82">
        <f t="shared" si="32"/>
        <v>0</v>
      </c>
      <c r="H106" s="79">
        <f t="shared" si="32"/>
        <v>500</v>
      </c>
      <c r="I106" s="82">
        <f t="shared" si="32"/>
        <v>0</v>
      </c>
      <c r="J106" s="79">
        <f t="shared" si="32"/>
        <v>100</v>
      </c>
      <c r="K106" s="82">
        <f t="shared" ref="K106" si="33">K105</f>
        <v>0</v>
      </c>
      <c r="L106" s="79">
        <f t="shared" si="32"/>
        <v>100</v>
      </c>
    </row>
    <row r="107" spans="1:27" ht="14.25" customHeight="1">
      <c r="A107" s="68" t="s">
        <v>8</v>
      </c>
      <c r="B107" s="5">
        <v>80.004000000000005</v>
      </c>
      <c r="C107" s="96" t="s">
        <v>44</v>
      </c>
      <c r="D107" s="82">
        <f t="shared" si="32"/>
        <v>0</v>
      </c>
      <c r="E107" s="82">
        <f t="shared" si="32"/>
        <v>0</v>
      </c>
      <c r="F107" s="79">
        <f t="shared" si="32"/>
        <v>500</v>
      </c>
      <c r="G107" s="82">
        <f t="shared" si="32"/>
        <v>0</v>
      </c>
      <c r="H107" s="79">
        <f t="shared" si="32"/>
        <v>500</v>
      </c>
      <c r="I107" s="82">
        <f t="shared" si="32"/>
        <v>0</v>
      </c>
      <c r="J107" s="79">
        <f t="shared" si="32"/>
        <v>100</v>
      </c>
      <c r="K107" s="82">
        <f t="shared" ref="K107" si="34">K106</f>
        <v>0</v>
      </c>
      <c r="L107" s="79">
        <f t="shared" si="32"/>
        <v>100</v>
      </c>
    </row>
    <row r="108" spans="1:27">
      <c r="A108" s="68"/>
      <c r="B108" s="5"/>
      <c r="C108" s="96"/>
      <c r="D108" s="91"/>
      <c r="E108" s="91"/>
      <c r="F108" s="91"/>
      <c r="G108" s="65"/>
      <c r="H108" s="80"/>
      <c r="I108" s="80"/>
      <c r="J108" s="80"/>
      <c r="K108" s="65"/>
      <c r="L108" s="80"/>
    </row>
    <row r="109" spans="1:27" ht="14.25" customHeight="1">
      <c r="A109" s="68"/>
      <c r="B109" s="5">
        <v>80.102999999999994</v>
      </c>
      <c r="C109" s="96" t="s">
        <v>47</v>
      </c>
      <c r="D109" s="93"/>
      <c r="E109" s="93"/>
      <c r="F109" s="93"/>
      <c r="G109" s="93"/>
      <c r="H109" s="94"/>
      <c r="I109" s="94"/>
      <c r="J109" s="93"/>
      <c r="K109" s="93"/>
      <c r="L109" s="93"/>
    </row>
    <row r="110" spans="1:27" ht="14.25" customHeight="1">
      <c r="A110" s="68"/>
      <c r="B110" s="97" t="s">
        <v>122</v>
      </c>
      <c r="C110" s="69" t="s">
        <v>20</v>
      </c>
      <c r="D110" s="93"/>
      <c r="E110" s="93"/>
      <c r="F110" s="93"/>
      <c r="G110" s="93"/>
      <c r="H110" s="94"/>
      <c r="I110" s="94"/>
      <c r="J110" s="93"/>
      <c r="K110" s="93"/>
      <c r="L110" s="93"/>
    </row>
    <row r="111" spans="1:27">
      <c r="B111" s="62">
        <v>45</v>
      </c>
      <c r="C111" s="63" t="s">
        <v>21</v>
      </c>
      <c r="D111" s="93"/>
      <c r="E111" s="93"/>
      <c r="F111" s="93"/>
      <c r="G111" s="93"/>
      <c r="H111" s="94"/>
      <c r="I111" s="94"/>
      <c r="J111" s="93"/>
      <c r="K111" s="93"/>
      <c r="L111" s="93"/>
    </row>
    <row r="112" spans="1:27">
      <c r="A112" s="68"/>
      <c r="B112" s="1" t="s">
        <v>48</v>
      </c>
      <c r="C112" s="69" t="s">
        <v>47</v>
      </c>
      <c r="D112" s="80">
        <v>0</v>
      </c>
      <c r="E112" s="65">
        <v>632</v>
      </c>
      <c r="F112" s="80">
        <v>0</v>
      </c>
      <c r="G112" s="65">
        <v>632</v>
      </c>
      <c r="H112" s="80">
        <v>0</v>
      </c>
      <c r="I112" s="65">
        <v>632</v>
      </c>
      <c r="J112" s="80">
        <v>0</v>
      </c>
      <c r="K112" s="65">
        <v>632</v>
      </c>
      <c r="L112" s="65">
        <f>SUM(J112:K112)</f>
        <v>632</v>
      </c>
      <c r="M112" s="128"/>
      <c r="N112" s="128"/>
      <c r="O112" s="128"/>
      <c r="P112" s="128"/>
      <c r="Q112" s="129"/>
      <c r="W112" s="128"/>
      <c r="X112" s="128"/>
      <c r="Y112" s="128"/>
      <c r="Z112" s="128"/>
      <c r="AA112" s="129"/>
    </row>
    <row r="113" spans="1:27">
      <c r="A113" s="68" t="s">
        <v>8</v>
      </c>
      <c r="B113" s="97" t="s">
        <v>122</v>
      </c>
      <c r="C113" s="69" t="s">
        <v>20</v>
      </c>
      <c r="D113" s="82">
        <f t="shared" ref="D113:L114" si="35">D112</f>
        <v>0</v>
      </c>
      <c r="E113" s="79">
        <f t="shared" si="35"/>
        <v>632</v>
      </c>
      <c r="F113" s="82">
        <f t="shared" si="35"/>
        <v>0</v>
      </c>
      <c r="G113" s="79">
        <f t="shared" si="35"/>
        <v>632</v>
      </c>
      <c r="H113" s="82">
        <f t="shared" si="35"/>
        <v>0</v>
      </c>
      <c r="I113" s="79">
        <f t="shared" si="35"/>
        <v>632</v>
      </c>
      <c r="J113" s="82">
        <f t="shared" si="35"/>
        <v>0</v>
      </c>
      <c r="K113" s="79">
        <f t="shared" ref="K113" si="36">K112</f>
        <v>632</v>
      </c>
      <c r="L113" s="79">
        <f t="shared" si="35"/>
        <v>632</v>
      </c>
    </row>
    <row r="114" spans="1:27">
      <c r="A114" s="68" t="s">
        <v>8</v>
      </c>
      <c r="B114" s="5">
        <v>80.102999999999994</v>
      </c>
      <c r="C114" s="96" t="s">
        <v>47</v>
      </c>
      <c r="D114" s="82">
        <f t="shared" si="35"/>
        <v>0</v>
      </c>
      <c r="E114" s="79">
        <f t="shared" si="35"/>
        <v>632</v>
      </c>
      <c r="F114" s="82">
        <f t="shared" si="35"/>
        <v>0</v>
      </c>
      <c r="G114" s="79">
        <f t="shared" si="35"/>
        <v>632</v>
      </c>
      <c r="H114" s="82">
        <f t="shared" si="35"/>
        <v>0</v>
      </c>
      <c r="I114" s="79">
        <f t="shared" si="35"/>
        <v>632</v>
      </c>
      <c r="J114" s="82">
        <f t="shared" si="35"/>
        <v>0</v>
      </c>
      <c r="K114" s="79">
        <f t="shared" ref="K114" si="37">K113</f>
        <v>632</v>
      </c>
      <c r="L114" s="79">
        <f t="shared" si="35"/>
        <v>632</v>
      </c>
    </row>
    <row r="115" spans="1:27">
      <c r="A115" s="68"/>
      <c r="B115" s="5"/>
      <c r="C115" s="96"/>
      <c r="D115" s="98"/>
      <c r="E115" s="98"/>
      <c r="F115" s="98"/>
      <c r="G115" s="98"/>
      <c r="H115" s="99"/>
      <c r="I115" s="99"/>
      <c r="J115" s="98"/>
      <c r="K115" s="98"/>
      <c r="L115" s="98"/>
    </row>
    <row r="116" spans="1:27">
      <c r="A116" s="68"/>
      <c r="B116" s="5">
        <v>80.103999999999999</v>
      </c>
      <c r="C116" s="96" t="s">
        <v>49</v>
      </c>
      <c r="D116" s="91"/>
      <c r="E116" s="91"/>
      <c r="F116" s="91"/>
      <c r="G116" s="91"/>
      <c r="H116" s="92"/>
      <c r="I116" s="92"/>
      <c r="J116" s="91"/>
      <c r="K116" s="91"/>
      <c r="L116" s="91"/>
    </row>
    <row r="117" spans="1:27" ht="25.5">
      <c r="A117" s="68"/>
      <c r="B117" s="1">
        <v>62</v>
      </c>
      <c r="C117" s="69" t="s">
        <v>130</v>
      </c>
      <c r="D117" s="91"/>
      <c r="E117" s="91"/>
      <c r="F117" s="91"/>
      <c r="G117" s="91"/>
      <c r="H117" s="92"/>
      <c r="I117" s="92"/>
      <c r="J117" s="91"/>
      <c r="K117" s="91"/>
      <c r="L117" s="91"/>
    </row>
    <row r="118" spans="1:27">
      <c r="A118" s="68"/>
      <c r="B118" s="62">
        <v>45</v>
      </c>
      <c r="C118" s="69" t="s">
        <v>21</v>
      </c>
      <c r="D118" s="91"/>
      <c r="E118" s="91"/>
      <c r="F118" s="91"/>
      <c r="G118" s="91"/>
      <c r="H118" s="92"/>
      <c r="I118" s="92"/>
      <c r="J118" s="91"/>
      <c r="K118" s="91"/>
      <c r="L118" s="91"/>
    </row>
    <row r="119" spans="1:27">
      <c r="A119" s="68"/>
      <c r="B119" s="1" t="s">
        <v>50</v>
      </c>
      <c r="C119" s="69" t="s">
        <v>51</v>
      </c>
      <c r="D119" s="80">
        <v>0</v>
      </c>
      <c r="E119" s="65">
        <v>499</v>
      </c>
      <c r="F119" s="80">
        <v>0</v>
      </c>
      <c r="G119" s="65">
        <v>756</v>
      </c>
      <c r="H119" s="80">
        <v>0</v>
      </c>
      <c r="I119" s="65">
        <v>756</v>
      </c>
      <c r="J119" s="80">
        <v>0</v>
      </c>
      <c r="K119" s="65">
        <f>756-256</f>
        <v>500</v>
      </c>
      <c r="L119" s="65">
        <f>SUM(J119:K119)</f>
        <v>500</v>
      </c>
      <c r="M119" s="128"/>
      <c r="N119" s="128"/>
      <c r="O119" s="128"/>
      <c r="P119" s="128"/>
      <c r="Q119" s="129"/>
      <c r="W119" s="128"/>
      <c r="X119" s="128"/>
      <c r="Y119" s="128"/>
      <c r="Z119" s="128"/>
      <c r="AA119" s="129"/>
    </row>
    <row r="120" spans="1:27" ht="25.5">
      <c r="A120" s="68" t="s">
        <v>8</v>
      </c>
      <c r="B120" s="1">
        <v>62</v>
      </c>
      <c r="C120" s="69" t="s">
        <v>131</v>
      </c>
      <c r="D120" s="82">
        <f t="shared" ref="D120:L121" si="38">D119</f>
        <v>0</v>
      </c>
      <c r="E120" s="79">
        <f t="shared" si="38"/>
        <v>499</v>
      </c>
      <c r="F120" s="82">
        <f t="shared" si="38"/>
        <v>0</v>
      </c>
      <c r="G120" s="79">
        <f t="shared" si="38"/>
        <v>756</v>
      </c>
      <c r="H120" s="82">
        <f t="shared" si="38"/>
        <v>0</v>
      </c>
      <c r="I120" s="79">
        <f t="shared" si="38"/>
        <v>756</v>
      </c>
      <c r="J120" s="82">
        <f t="shared" si="38"/>
        <v>0</v>
      </c>
      <c r="K120" s="79">
        <f t="shared" ref="K120" si="39">K119</f>
        <v>500</v>
      </c>
      <c r="L120" s="79">
        <f t="shared" si="38"/>
        <v>500</v>
      </c>
    </row>
    <row r="121" spans="1:27">
      <c r="A121" s="72" t="s">
        <v>8</v>
      </c>
      <c r="B121" s="100">
        <v>80.103999999999999</v>
      </c>
      <c r="C121" s="101" t="s">
        <v>49</v>
      </c>
      <c r="D121" s="82">
        <f t="shared" si="38"/>
        <v>0</v>
      </c>
      <c r="E121" s="79">
        <f t="shared" si="38"/>
        <v>499</v>
      </c>
      <c r="F121" s="82">
        <f t="shared" si="38"/>
        <v>0</v>
      </c>
      <c r="G121" s="79">
        <f t="shared" si="38"/>
        <v>756</v>
      </c>
      <c r="H121" s="82">
        <f t="shared" si="38"/>
        <v>0</v>
      </c>
      <c r="I121" s="79">
        <f t="shared" si="38"/>
        <v>756</v>
      </c>
      <c r="J121" s="82">
        <f t="shared" si="38"/>
        <v>0</v>
      </c>
      <c r="K121" s="79">
        <f t="shared" ref="K121" si="40">K120</f>
        <v>500</v>
      </c>
      <c r="L121" s="79">
        <f t="shared" si="38"/>
        <v>500</v>
      </c>
    </row>
    <row r="122" spans="1:27" ht="0.95" customHeight="1">
      <c r="A122" s="68"/>
      <c r="B122" s="5"/>
      <c r="C122" s="96"/>
      <c r="D122" s="65"/>
      <c r="E122" s="91"/>
      <c r="F122" s="65"/>
      <c r="G122" s="91"/>
      <c r="H122" s="67"/>
      <c r="I122" s="92"/>
      <c r="J122" s="65"/>
      <c r="K122" s="91"/>
      <c r="L122" s="91"/>
    </row>
    <row r="123" spans="1:27" ht="13.5" customHeight="1">
      <c r="B123" s="10">
        <v>80.799000000000007</v>
      </c>
      <c r="C123" s="54" t="s">
        <v>52</v>
      </c>
      <c r="D123" s="93"/>
      <c r="E123" s="93"/>
      <c r="F123" s="93"/>
      <c r="G123" s="93"/>
      <c r="H123" s="94"/>
      <c r="I123" s="94"/>
      <c r="J123" s="93"/>
      <c r="K123" s="93"/>
      <c r="L123" s="93"/>
    </row>
    <row r="124" spans="1:27" ht="13.5" customHeight="1">
      <c r="B124" s="97" t="s">
        <v>122</v>
      </c>
      <c r="C124" s="63" t="s">
        <v>20</v>
      </c>
      <c r="D124" s="93"/>
      <c r="E124" s="93"/>
      <c r="F124" s="93"/>
      <c r="G124" s="93"/>
      <c r="H124" s="94"/>
      <c r="I124" s="94"/>
      <c r="J124" s="93"/>
      <c r="K124" s="93"/>
      <c r="L124" s="93"/>
    </row>
    <row r="125" spans="1:27" ht="13.5" customHeight="1">
      <c r="B125" s="16" t="s">
        <v>53</v>
      </c>
      <c r="C125" s="63" t="s">
        <v>52</v>
      </c>
      <c r="D125" s="77">
        <v>2802</v>
      </c>
      <c r="E125" s="83">
        <v>0</v>
      </c>
      <c r="F125" s="77">
        <v>5000</v>
      </c>
      <c r="G125" s="83">
        <v>0</v>
      </c>
      <c r="H125" s="77">
        <v>5000</v>
      </c>
      <c r="I125" s="83">
        <v>0</v>
      </c>
      <c r="J125" s="77">
        <v>5000</v>
      </c>
      <c r="K125" s="83">
        <v>0</v>
      </c>
      <c r="L125" s="77">
        <f>SUM(J125:K125)</f>
        <v>5000</v>
      </c>
    </row>
    <row r="126" spans="1:27" ht="13.5" customHeight="1">
      <c r="A126" s="127" t="s">
        <v>8</v>
      </c>
      <c r="B126" s="97" t="s">
        <v>122</v>
      </c>
      <c r="C126" s="63" t="s">
        <v>20</v>
      </c>
      <c r="D126" s="79">
        <f t="shared" ref="D126:L127" si="41">D125</f>
        <v>2802</v>
      </c>
      <c r="E126" s="82">
        <f t="shared" si="41"/>
        <v>0</v>
      </c>
      <c r="F126" s="79">
        <f t="shared" si="41"/>
        <v>5000</v>
      </c>
      <c r="G126" s="82">
        <f t="shared" si="41"/>
        <v>0</v>
      </c>
      <c r="H126" s="79">
        <f t="shared" si="41"/>
        <v>5000</v>
      </c>
      <c r="I126" s="82">
        <f t="shared" si="41"/>
        <v>0</v>
      </c>
      <c r="J126" s="79">
        <f t="shared" si="41"/>
        <v>5000</v>
      </c>
      <c r="K126" s="82">
        <f t="shared" ref="K126" si="42">K125</f>
        <v>0</v>
      </c>
      <c r="L126" s="79">
        <f t="shared" si="41"/>
        <v>5000</v>
      </c>
    </row>
    <row r="127" spans="1:27" ht="13.5" customHeight="1">
      <c r="A127" s="68" t="s">
        <v>8</v>
      </c>
      <c r="B127" s="5">
        <v>80.799000000000007</v>
      </c>
      <c r="C127" s="96" t="s">
        <v>52</v>
      </c>
      <c r="D127" s="79">
        <f t="shared" si="41"/>
        <v>2802</v>
      </c>
      <c r="E127" s="82">
        <f t="shared" si="41"/>
        <v>0</v>
      </c>
      <c r="F127" s="79">
        <f t="shared" si="41"/>
        <v>5000</v>
      </c>
      <c r="G127" s="82">
        <f t="shared" si="41"/>
        <v>0</v>
      </c>
      <c r="H127" s="79">
        <f t="shared" si="41"/>
        <v>5000</v>
      </c>
      <c r="I127" s="82">
        <f t="shared" si="41"/>
        <v>0</v>
      </c>
      <c r="J127" s="79">
        <f t="shared" si="41"/>
        <v>5000</v>
      </c>
      <c r="K127" s="82">
        <f t="shared" ref="K127" si="43">K126</f>
        <v>0</v>
      </c>
      <c r="L127" s="79">
        <f t="shared" si="41"/>
        <v>5000</v>
      </c>
    </row>
    <row r="128" spans="1:27" ht="13.5" customHeight="1">
      <c r="A128" s="68" t="s">
        <v>8</v>
      </c>
      <c r="B128" s="1">
        <v>80</v>
      </c>
      <c r="C128" s="69" t="s">
        <v>27</v>
      </c>
      <c r="D128" s="79">
        <f t="shared" ref="D128:L128" si="44">D127+D121+D114+D107+D99</f>
        <v>24491</v>
      </c>
      <c r="E128" s="79">
        <f t="shared" si="44"/>
        <v>75917</v>
      </c>
      <c r="F128" s="79">
        <f t="shared" si="44"/>
        <v>28683</v>
      </c>
      <c r="G128" s="79">
        <f t="shared" si="44"/>
        <v>82897</v>
      </c>
      <c r="H128" s="79">
        <f t="shared" si="44"/>
        <v>28683</v>
      </c>
      <c r="I128" s="79">
        <f t="shared" si="44"/>
        <v>85847</v>
      </c>
      <c r="J128" s="79">
        <f t="shared" si="44"/>
        <v>19398</v>
      </c>
      <c r="K128" s="79">
        <f t="shared" ref="K128" si="45">K127+K121+K114+K107+K99</f>
        <v>134141</v>
      </c>
      <c r="L128" s="79">
        <f t="shared" si="44"/>
        <v>153539</v>
      </c>
    </row>
    <row r="129" spans="1:27" ht="13.5" customHeight="1">
      <c r="A129" s="68" t="s">
        <v>8</v>
      </c>
      <c r="B129" s="5">
        <v>2059</v>
      </c>
      <c r="C129" s="96" t="s">
        <v>1</v>
      </c>
      <c r="D129" s="75">
        <f t="shared" ref="D129:L129" si="46">D128+D66</f>
        <v>28632</v>
      </c>
      <c r="E129" s="75">
        <f t="shared" si="46"/>
        <v>103889</v>
      </c>
      <c r="F129" s="75">
        <f t="shared" si="46"/>
        <v>32900</v>
      </c>
      <c r="G129" s="75">
        <f t="shared" si="46"/>
        <v>109725</v>
      </c>
      <c r="H129" s="75">
        <f t="shared" si="46"/>
        <v>32900</v>
      </c>
      <c r="I129" s="75">
        <f t="shared" si="46"/>
        <v>112675</v>
      </c>
      <c r="J129" s="75">
        <f t="shared" si="46"/>
        <v>30300</v>
      </c>
      <c r="K129" s="75">
        <f t="shared" ref="K129" si="47">K128+K66</f>
        <v>161391</v>
      </c>
      <c r="L129" s="75">
        <f t="shared" si="46"/>
        <v>191691</v>
      </c>
    </row>
    <row r="130" spans="1:27" ht="9.9499999999999993" customHeight="1">
      <c r="A130" s="68"/>
      <c r="B130" s="5"/>
      <c r="C130" s="69"/>
      <c r="D130" s="91"/>
      <c r="E130" s="91"/>
      <c r="F130" s="91"/>
      <c r="G130" s="91"/>
      <c r="H130" s="92"/>
      <c r="I130" s="92"/>
      <c r="J130" s="91"/>
      <c r="K130" s="91"/>
      <c r="L130" s="91"/>
    </row>
    <row r="131" spans="1:27" ht="13.5" customHeight="1">
      <c r="B131" s="10">
        <v>2216</v>
      </c>
      <c r="C131" s="54" t="s">
        <v>2</v>
      </c>
      <c r="D131" s="91"/>
      <c r="E131" s="91"/>
      <c r="F131" s="91"/>
      <c r="G131" s="91"/>
      <c r="H131" s="92"/>
      <c r="I131" s="92"/>
      <c r="J131" s="91"/>
      <c r="K131" s="91"/>
      <c r="L131" s="91"/>
    </row>
    <row r="132" spans="1:27" ht="13.5" customHeight="1">
      <c r="A132" s="53"/>
      <c r="B132" s="55">
        <v>5</v>
      </c>
      <c r="C132" s="56" t="s">
        <v>55</v>
      </c>
      <c r="D132" s="93"/>
      <c r="E132" s="93"/>
      <c r="F132" s="93"/>
      <c r="G132" s="93"/>
      <c r="H132" s="94"/>
      <c r="I132" s="94"/>
      <c r="J132" s="93"/>
      <c r="K132" s="93"/>
      <c r="L132" s="93"/>
    </row>
    <row r="133" spans="1:27" ht="13.5" customHeight="1">
      <c r="A133" s="53"/>
      <c r="B133" s="58">
        <v>5.0529999999999999</v>
      </c>
      <c r="C133" s="59" t="s">
        <v>19</v>
      </c>
      <c r="D133" s="93"/>
      <c r="E133" s="93"/>
      <c r="F133" s="93"/>
      <c r="G133" s="93"/>
      <c r="H133" s="94"/>
      <c r="I133" s="94"/>
      <c r="J133" s="93"/>
      <c r="K133" s="93"/>
      <c r="L133" s="93"/>
    </row>
    <row r="134" spans="1:27" ht="13.5" customHeight="1">
      <c r="A134" s="53"/>
      <c r="B134" s="62">
        <v>60</v>
      </c>
      <c r="C134" s="63" t="s">
        <v>82</v>
      </c>
      <c r="D134" s="93"/>
      <c r="E134" s="93"/>
      <c r="F134" s="93"/>
      <c r="G134" s="93"/>
      <c r="H134" s="94"/>
      <c r="I134" s="94"/>
      <c r="J134" s="93"/>
      <c r="K134" s="93"/>
      <c r="L134" s="93"/>
    </row>
    <row r="135" spans="1:27" ht="25.5">
      <c r="A135" s="88"/>
      <c r="B135" s="1">
        <v>71</v>
      </c>
      <c r="C135" s="69" t="s">
        <v>125</v>
      </c>
      <c r="D135" s="91"/>
      <c r="E135" s="91"/>
      <c r="F135" s="91"/>
      <c r="G135" s="91"/>
      <c r="H135" s="92"/>
      <c r="I135" s="92"/>
      <c r="J135" s="91"/>
      <c r="K135" s="91"/>
      <c r="L135" s="91"/>
    </row>
    <row r="136" spans="1:27" ht="13.5" customHeight="1">
      <c r="A136" s="88"/>
      <c r="B136" s="62" t="s">
        <v>83</v>
      </c>
      <c r="C136" s="69" t="s">
        <v>30</v>
      </c>
      <c r="D136" s="65">
        <v>18116</v>
      </c>
      <c r="E136" s="65">
        <v>8498</v>
      </c>
      <c r="F136" s="65">
        <v>16888</v>
      </c>
      <c r="G136" s="65">
        <v>8318</v>
      </c>
      <c r="H136" s="65">
        <v>16888</v>
      </c>
      <c r="I136" s="65">
        <v>8318</v>
      </c>
      <c r="J136" s="65">
        <v>14700</v>
      </c>
      <c r="K136" s="65">
        <f>8444-100</f>
        <v>8344</v>
      </c>
      <c r="L136" s="65">
        <f>SUM(J136:K136)</f>
        <v>23044</v>
      </c>
      <c r="M136" s="128"/>
      <c r="N136" s="128"/>
      <c r="O136" s="128"/>
      <c r="P136" s="128"/>
      <c r="Q136" s="129"/>
      <c r="W136" s="128"/>
      <c r="X136" s="128"/>
      <c r="Y136" s="128"/>
      <c r="Z136" s="128"/>
      <c r="AA136" s="129"/>
    </row>
    <row r="137" spans="1:27" ht="9.9499999999999993" customHeight="1">
      <c r="A137" s="88"/>
      <c r="B137" s="62"/>
      <c r="C137" s="69"/>
      <c r="D137" s="65"/>
      <c r="E137" s="65"/>
      <c r="F137" s="65"/>
      <c r="G137" s="65"/>
      <c r="H137" s="65"/>
      <c r="I137" s="65"/>
      <c r="J137" s="65"/>
      <c r="K137" s="65"/>
      <c r="L137" s="65"/>
    </row>
    <row r="138" spans="1:27" ht="25.5">
      <c r="A138" s="88"/>
      <c r="B138" s="1">
        <v>72</v>
      </c>
      <c r="C138" s="69" t="s">
        <v>126</v>
      </c>
      <c r="D138" s="91"/>
      <c r="E138" s="91"/>
      <c r="F138" s="91"/>
      <c r="G138" s="91"/>
      <c r="H138" s="92"/>
      <c r="I138" s="92"/>
      <c r="J138" s="91"/>
      <c r="K138" s="91"/>
      <c r="L138" s="91"/>
    </row>
    <row r="139" spans="1:27" ht="13.5" customHeight="1">
      <c r="A139" s="88"/>
      <c r="B139" s="62" t="s">
        <v>84</v>
      </c>
      <c r="C139" s="69" t="s">
        <v>30</v>
      </c>
      <c r="D139" s="65">
        <v>978</v>
      </c>
      <c r="E139" s="65">
        <v>4491</v>
      </c>
      <c r="F139" s="65">
        <v>1080</v>
      </c>
      <c r="G139" s="65">
        <v>1664</v>
      </c>
      <c r="H139" s="65">
        <v>1080</v>
      </c>
      <c r="I139" s="65">
        <v>1664</v>
      </c>
      <c r="J139" s="65">
        <v>1400</v>
      </c>
      <c r="K139" s="65">
        <v>1606</v>
      </c>
      <c r="L139" s="65">
        <f>SUM(J139:K139)</f>
        <v>3006</v>
      </c>
      <c r="M139" s="128"/>
      <c r="N139" s="128"/>
      <c r="O139" s="128"/>
      <c r="P139" s="128"/>
      <c r="Q139" s="129"/>
      <c r="W139" s="128"/>
      <c r="X139" s="128"/>
      <c r="Y139" s="128"/>
      <c r="Z139" s="128"/>
      <c r="AA139" s="129"/>
    </row>
    <row r="140" spans="1:27" ht="9.9499999999999993" customHeight="1">
      <c r="A140" s="53"/>
      <c r="B140" s="10"/>
      <c r="C140" s="63"/>
      <c r="D140" s="93"/>
      <c r="E140" s="93"/>
      <c r="F140" s="93"/>
      <c r="G140" s="93"/>
      <c r="H140" s="94"/>
      <c r="I140" s="94"/>
      <c r="J140" s="93"/>
      <c r="K140" s="93"/>
      <c r="L140" s="93"/>
    </row>
    <row r="141" spans="1:27" ht="25.5">
      <c r="A141" s="88"/>
      <c r="B141" s="1">
        <v>73</v>
      </c>
      <c r="C141" s="69" t="s">
        <v>127</v>
      </c>
      <c r="D141" s="91"/>
      <c r="E141" s="91"/>
      <c r="F141" s="91"/>
      <c r="G141" s="91"/>
      <c r="H141" s="92"/>
      <c r="I141" s="92"/>
      <c r="J141" s="91"/>
      <c r="K141" s="91"/>
      <c r="L141" s="91"/>
    </row>
    <row r="142" spans="1:27" ht="13.5" customHeight="1">
      <c r="A142" s="88"/>
      <c r="B142" s="62" t="s">
        <v>85</v>
      </c>
      <c r="C142" s="69" t="s">
        <v>30</v>
      </c>
      <c r="D142" s="65">
        <v>1423</v>
      </c>
      <c r="E142" s="65">
        <v>310</v>
      </c>
      <c r="F142" s="65">
        <v>1030</v>
      </c>
      <c r="G142" s="65">
        <v>245</v>
      </c>
      <c r="H142" s="65">
        <v>1030</v>
      </c>
      <c r="I142" s="65">
        <v>245</v>
      </c>
      <c r="J142" s="65">
        <v>1200</v>
      </c>
      <c r="K142" s="65">
        <v>269</v>
      </c>
      <c r="L142" s="65">
        <f>SUM(J142:K142)</f>
        <v>1469</v>
      </c>
      <c r="M142" s="128"/>
      <c r="N142" s="128"/>
      <c r="O142" s="128"/>
      <c r="P142" s="128"/>
      <c r="Q142" s="129"/>
      <c r="W142" s="128"/>
      <c r="X142" s="128"/>
      <c r="Y142" s="128"/>
      <c r="Z142" s="128"/>
      <c r="AA142" s="129"/>
    </row>
    <row r="143" spans="1:27" ht="9.9499999999999993" customHeight="1">
      <c r="A143" s="53"/>
      <c r="B143" s="10"/>
      <c r="C143" s="63"/>
      <c r="D143" s="91"/>
      <c r="E143" s="91"/>
      <c r="F143" s="91"/>
      <c r="G143" s="91"/>
      <c r="H143" s="92"/>
      <c r="I143" s="92"/>
      <c r="J143" s="91"/>
      <c r="K143" s="91"/>
      <c r="L143" s="91"/>
    </row>
    <row r="144" spans="1:27" ht="25.5">
      <c r="A144" s="53"/>
      <c r="B144" s="16">
        <v>74</v>
      </c>
      <c r="C144" s="69" t="s">
        <v>128</v>
      </c>
      <c r="D144" s="93"/>
      <c r="E144" s="93"/>
      <c r="F144" s="93"/>
      <c r="G144" s="93"/>
      <c r="H144" s="94"/>
      <c r="I144" s="94"/>
      <c r="J144" s="93"/>
      <c r="K144" s="93"/>
      <c r="L144" s="93"/>
    </row>
    <row r="145" spans="1:27" ht="13.5" customHeight="1">
      <c r="A145" s="53"/>
      <c r="B145" s="62" t="s">
        <v>86</v>
      </c>
      <c r="C145" s="63" t="s">
        <v>30</v>
      </c>
      <c r="D145" s="77">
        <v>2492</v>
      </c>
      <c r="E145" s="77">
        <v>4306</v>
      </c>
      <c r="F145" s="77">
        <v>2802</v>
      </c>
      <c r="G145" s="77">
        <v>4256</v>
      </c>
      <c r="H145" s="77">
        <v>2802</v>
      </c>
      <c r="I145" s="77">
        <v>4256</v>
      </c>
      <c r="J145" s="77">
        <v>700</v>
      </c>
      <c r="K145" s="77">
        <v>4641</v>
      </c>
      <c r="L145" s="77">
        <f>SUM(J145:K145)</f>
        <v>5341</v>
      </c>
      <c r="M145" s="128"/>
      <c r="N145" s="128"/>
      <c r="O145" s="128"/>
      <c r="P145" s="128"/>
      <c r="Q145" s="129"/>
      <c r="W145" s="128"/>
      <c r="X145" s="128"/>
      <c r="Y145" s="128"/>
      <c r="Z145" s="128"/>
      <c r="AA145" s="129"/>
    </row>
    <row r="146" spans="1:27" ht="13.5" customHeight="1">
      <c r="A146" s="88" t="s">
        <v>8</v>
      </c>
      <c r="B146" s="62">
        <v>60</v>
      </c>
      <c r="C146" s="69" t="s">
        <v>82</v>
      </c>
      <c r="D146" s="79">
        <f t="shared" ref="D146:L146" si="48">SUM(D136:D145)</f>
        <v>23009</v>
      </c>
      <c r="E146" s="79">
        <f t="shared" si="48"/>
        <v>17605</v>
      </c>
      <c r="F146" s="79">
        <f t="shared" si="48"/>
        <v>21800</v>
      </c>
      <c r="G146" s="79">
        <f t="shared" si="48"/>
        <v>14483</v>
      </c>
      <c r="H146" s="79">
        <f t="shared" si="48"/>
        <v>21800</v>
      </c>
      <c r="I146" s="79">
        <f t="shared" si="48"/>
        <v>14483</v>
      </c>
      <c r="J146" s="79">
        <f t="shared" si="48"/>
        <v>18000</v>
      </c>
      <c r="K146" s="79">
        <f t="shared" ref="K146" si="49">SUM(K136:K145)</f>
        <v>14860</v>
      </c>
      <c r="L146" s="79">
        <f t="shared" si="48"/>
        <v>32860</v>
      </c>
    </row>
    <row r="147" spans="1:27" ht="9.9499999999999993" customHeight="1">
      <c r="A147" s="53"/>
      <c r="B147" s="10"/>
      <c r="C147" s="63"/>
      <c r="D147" s="93"/>
      <c r="E147" s="93"/>
      <c r="F147" s="93"/>
      <c r="G147" s="93"/>
      <c r="H147" s="94"/>
      <c r="I147" s="94"/>
      <c r="J147" s="93"/>
      <c r="K147" s="93"/>
      <c r="L147" s="93"/>
    </row>
    <row r="148" spans="1:27" ht="13.5" customHeight="1">
      <c r="A148" s="53"/>
      <c r="B148" s="62">
        <v>61</v>
      </c>
      <c r="C148" s="63" t="s">
        <v>81</v>
      </c>
      <c r="D148" s="93"/>
      <c r="E148" s="93"/>
      <c r="F148" s="93"/>
      <c r="G148" s="93"/>
      <c r="H148" s="94"/>
      <c r="I148" s="94"/>
      <c r="J148" s="93"/>
      <c r="K148" s="93"/>
      <c r="L148" s="93"/>
    </row>
    <row r="149" spans="1:27" ht="25.5">
      <c r="A149" s="88"/>
      <c r="B149" s="1">
        <v>71</v>
      </c>
      <c r="C149" s="69" t="s">
        <v>125</v>
      </c>
      <c r="D149" s="91"/>
      <c r="E149" s="91"/>
      <c r="F149" s="91"/>
      <c r="G149" s="91"/>
      <c r="H149" s="92"/>
      <c r="I149" s="92"/>
      <c r="J149" s="91"/>
      <c r="K149" s="91"/>
      <c r="L149" s="91"/>
    </row>
    <row r="150" spans="1:27" ht="13.5" customHeight="1">
      <c r="A150" s="88"/>
      <c r="B150" s="62" t="s">
        <v>88</v>
      </c>
      <c r="C150" s="69" t="s">
        <v>57</v>
      </c>
      <c r="D150" s="80">
        <v>0</v>
      </c>
      <c r="E150" s="65">
        <v>1339</v>
      </c>
      <c r="F150" s="80">
        <v>0</v>
      </c>
      <c r="G150" s="65">
        <v>1339</v>
      </c>
      <c r="H150" s="80">
        <v>0</v>
      </c>
      <c r="I150" s="65">
        <v>1339</v>
      </c>
      <c r="J150" s="80">
        <v>0</v>
      </c>
      <c r="K150" s="65">
        <v>1339</v>
      </c>
      <c r="L150" s="65">
        <f>SUM(J150:K150)</f>
        <v>1339</v>
      </c>
      <c r="M150" s="128"/>
      <c r="N150" s="128"/>
      <c r="O150" s="128"/>
      <c r="P150" s="128"/>
      <c r="Q150" s="129"/>
      <c r="W150" s="128"/>
      <c r="X150" s="128"/>
      <c r="Y150" s="128"/>
      <c r="Z150" s="128"/>
      <c r="AA150" s="129"/>
    </row>
    <row r="151" spans="1:27" ht="13.5" customHeight="1">
      <c r="A151" s="102"/>
      <c r="B151" s="73" t="s">
        <v>95</v>
      </c>
      <c r="C151" s="74" t="s">
        <v>93</v>
      </c>
      <c r="D151" s="103">
        <v>0</v>
      </c>
      <c r="E151" s="75">
        <v>6500</v>
      </c>
      <c r="F151" s="103">
        <v>0</v>
      </c>
      <c r="G151" s="75">
        <v>6500</v>
      </c>
      <c r="H151" s="103">
        <v>0</v>
      </c>
      <c r="I151" s="75">
        <v>6500</v>
      </c>
      <c r="J151" s="103">
        <v>0</v>
      </c>
      <c r="K151" s="75">
        <v>6500</v>
      </c>
      <c r="L151" s="75">
        <f>SUM(J151:K151)</f>
        <v>6500</v>
      </c>
      <c r="M151" s="128"/>
      <c r="N151" s="128"/>
      <c r="O151" s="128"/>
      <c r="P151" s="128"/>
      <c r="Q151" s="129"/>
      <c r="W151" s="128"/>
      <c r="X151" s="128"/>
      <c r="Y151" s="128"/>
      <c r="Z151" s="128"/>
      <c r="AA151" s="129"/>
    </row>
    <row r="152" spans="1:27" ht="27.95" customHeight="1">
      <c r="A152" s="88" t="s">
        <v>8</v>
      </c>
      <c r="B152" s="1">
        <v>71</v>
      </c>
      <c r="C152" s="69" t="s">
        <v>125</v>
      </c>
      <c r="D152" s="103">
        <f t="shared" ref="D152:L152" si="50">SUM(D150:D151)</f>
        <v>0</v>
      </c>
      <c r="E152" s="75">
        <f t="shared" si="50"/>
        <v>7839</v>
      </c>
      <c r="F152" s="103">
        <f t="shared" si="50"/>
        <v>0</v>
      </c>
      <c r="G152" s="75">
        <f t="shared" si="50"/>
        <v>7839</v>
      </c>
      <c r="H152" s="103">
        <f t="shared" si="50"/>
        <v>0</v>
      </c>
      <c r="I152" s="75">
        <f t="shared" si="50"/>
        <v>7839</v>
      </c>
      <c r="J152" s="103">
        <f t="shared" si="50"/>
        <v>0</v>
      </c>
      <c r="K152" s="75">
        <f t="shared" ref="K152" si="51">SUM(K150:K151)</f>
        <v>7839</v>
      </c>
      <c r="L152" s="75">
        <f t="shared" si="50"/>
        <v>7839</v>
      </c>
    </row>
    <row r="153" spans="1:27">
      <c r="A153" s="88"/>
      <c r="B153" s="1"/>
      <c r="C153" s="69"/>
      <c r="D153" s="91"/>
      <c r="E153" s="91"/>
      <c r="F153" s="91"/>
      <c r="G153" s="91"/>
      <c r="H153" s="92"/>
      <c r="I153" s="92"/>
      <c r="J153" s="91"/>
      <c r="K153" s="91"/>
      <c r="L153" s="91"/>
    </row>
    <row r="154" spans="1:27" ht="27.95" customHeight="1">
      <c r="A154" s="53"/>
      <c r="B154" s="16">
        <v>72</v>
      </c>
      <c r="C154" s="69" t="s">
        <v>126</v>
      </c>
      <c r="D154" s="91"/>
      <c r="E154" s="91"/>
      <c r="F154" s="91"/>
      <c r="G154" s="91"/>
      <c r="H154" s="92"/>
      <c r="I154" s="92"/>
      <c r="J154" s="91"/>
      <c r="K154" s="91"/>
      <c r="L154" s="91"/>
    </row>
    <row r="155" spans="1:27">
      <c r="A155" s="88"/>
      <c r="B155" s="62" t="s">
        <v>89</v>
      </c>
      <c r="C155" s="63" t="s">
        <v>57</v>
      </c>
      <c r="D155" s="83">
        <v>0</v>
      </c>
      <c r="E155" s="77">
        <v>443</v>
      </c>
      <c r="F155" s="83">
        <v>0</v>
      </c>
      <c r="G155" s="77">
        <v>443</v>
      </c>
      <c r="H155" s="83">
        <v>0</v>
      </c>
      <c r="I155" s="77">
        <v>443</v>
      </c>
      <c r="J155" s="83">
        <v>0</v>
      </c>
      <c r="K155" s="77">
        <v>443</v>
      </c>
      <c r="L155" s="77">
        <f>SUM(J155:K155)</f>
        <v>443</v>
      </c>
      <c r="M155" s="128"/>
      <c r="N155" s="128"/>
      <c r="O155" s="128"/>
      <c r="P155" s="128"/>
      <c r="Q155" s="129"/>
      <c r="W155" s="128"/>
      <c r="X155" s="128"/>
      <c r="Y155" s="128"/>
      <c r="Z155" s="128"/>
      <c r="AA155" s="129"/>
    </row>
    <row r="156" spans="1:27">
      <c r="A156" s="53"/>
      <c r="B156" s="62" t="s">
        <v>96</v>
      </c>
      <c r="C156" s="63" t="s">
        <v>93</v>
      </c>
      <c r="D156" s="83">
        <v>0</v>
      </c>
      <c r="E156" s="77">
        <v>785</v>
      </c>
      <c r="F156" s="83">
        <v>0</v>
      </c>
      <c r="G156" s="77">
        <v>785</v>
      </c>
      <c r="H156" s="83">
        <v>0</v>
      </c>
      <c r="I156" s="77">
        <v>785</v>
      </c>
      <c r="J156" s="83">
        <v>0</v>
      </c>
      <c r="K156" s="77">
        <v>785</v>
      </c>
      <c r="L156" s="77">
        <f>SUM(J156:K156)</f>
        <v>785</v>
      </c>
      <c r="M156" s="128"/>
      <c r="N156" s="128"/>
      <c r="O156" s="128"/>
      <c r="P156" s="128"/>
      <c r="Q156" s="129"/>
      <c r="W156" s="128"/>
      <c r="X156" s="128"/>
      <c r="Y156" s="128"/>
      <c r="Z156" s="128"/>
      <c r="AA156" s="129"/>
    </row>
    <row r="157" spans="1:27" ht="27.95" customHeight="1">
      <c r="A157" s="53" t="s">
        <v>8</v>
      </c>
      <c r="B157" s="16">
        <v>72</v>
      </c>
      <c r="C157" s="69" t="s">
        <v>126</v>
      </c>
      <c r="D157" s="82">
        <f t="shared" ref="D157:L157" si="52">SUM(D155:D156)</f>
        <v>0</v>
      </c>
      <c r="E157" s="79">
        <f t="shared" si="52"/>
        <v>1228</v>
      </c>
      <c r="F157" s="82">
        <f t="shared" si="52"/>
        <v>0</v>
      </c>
      <c r="G157" s="79">
        <f t="shared" si="52"/>
        <v>1228</v>
      </c>
      <c r="H157" s="82">
        <f t="shared" si="52"/>
        <v>0</v>
      </c>
      <c r="I157" s="79">
        <f t="shared" si="52"/>
        <v>1228</v>
      </c>
      <c r="J157" s="82">
        <f t="shared" si="52"/>
        <v>0</v>
      </c>
      <c r="K157" s="79">
        <f t="shared" ref="K157" si="53">SUM(K155:K156)</f>
        <v>1228</v>
      </c>
      <c r="L157" s="79">
        <f t="shared" si="52"/>
        <v>1228</v>
      </c>
    </row>
    <row r="158" spans="1:27">
      <c r="A158" s="53"/>
      <c r="C158" s="69"/>
      <c r="D158" s="91"/>
      <c r="E158" s="91"/>
      <c r="F158" s="91"/>
      <c r="G158" s="91"/>
      <c r="H158" s="92"/>
      <c r="I158" s="92"/>
      <c r="J158" s="91"/>
      <c r="K158" s="91"/>
      <c r="L158" s="91"/>
    </row>
    <row r="159" spans="1:27" ht="25.5">
      <c r="A159" s="88"/>
      <c r="B159" s="1">
        <v>73</v>
      </c>
      <c r="C159" s="69" t="s">
        <v>127</v>
      </c>
      <c r="D159" s="91"/>
      <c r="E159" s="91"/>
      <c r="F159" s="91"/>
      <c r="G159" s="91"/>
      <c r="H159" s="92"/>
      <c r="I159" s="92"/>
      <c r="J159" s="91"/>
      <c r="K159" s="91"/>
      <c r="L159" s="91"/>
    </row>
    <row r="160" spans="1:27">
      <c r="A160" s="88"/>
      <c r="B160" s="62" t="s">
        <v>90</v>
      </c>
      <c r="C160" s="69" t="s">
        <v>57</v>
      </c>
      <c r="D160" s="80">
        <v>0</v>
      </c>
      <c r="E160" s="65">
        <v>216</v>
      </c>
      <c r="F160" s="80">
        <v>0</v>
      </c>
      <c r="G160" s="65">
        <v>216</v>
      </c>
      <c r="H160" s="80">
        <v>0</v>
      </c>
      <c r="I160" s="65">
        <v>216</v>
      </c>
      <c r="J160" s="80">
        <v>0</v>
      </c>
      <c r="K160" s="65">
        <v>216</v>
      </c>
      <c r="L160" s="65">
        <f>SUM(J160:K160)</f>
        <v>216</v>
      </c>
      <c r="M160" s="128"/>
      <c r="N160" s="128"/>
      <c r="O160" s="128"/>
      <c r="P160" s="128"/>
      <c r="Q160" s="129"/>
      <c r="W160" s="128"/>
      <c r="X160" s="128"/>
      <c r="Y160" s="128"/>
      <c r="Z160" s="128"/>
      <c r="AA160" s="129"/>
    </row>
    <row r="161" spans="1:27">
      <c r="A161" s="88"/>
      <c r="B161" s="62" t="s">
        <v>97</v>
      </c>
      <c r="C161" s="69" t="s">
        <v>93</v>
      </c>
      <c r="D161" s="80">
        <v>0</v>
      </c>
      <c r="E161" s="65">
        <v>525</v>
      </c>
      <c r="F161" s="80">
        <v>0</v>
      </c>
      <c r="G161" s="65">
        <v>525</v>
      </c>
      <c r="H161" s="80">
        <v>0</v>
      </c>
      <c r="I161" s="65">
        <v>525</v>
      </c>
      <c r="J161" s="80">
        <v>0</v>
      </c>
      <c r="K161" s="65">
        <v>525</v>
      </c>
      <c r="L161" s="65">
        <f>SUM(J161:K161)</f>
        <v>525</v>
      </c>
      <c r="M161" s="128"/>
      <c r="N161" s="128"/>
      <c r="O161" s="128"/>
      <c r="P161" s="128"/>
      <c r="Q161" s="129"/>
      <c r="W161" s="128"/>
      <c r="X161" s="128"/>
      <c r="Y161" s="128"/>
      <c r="Z161" s="128"/>
      <c r="AA161" s="129"/>
    </row>
    <row r="162" spans="1:27" ht="27.95" customHeight="1">
      <c r="A162" s="88" t="s">
        <v>8</v>
      </c>
      <c r="B162" s="1">
        <v>73</v>
      </c>
      <c r="C162" s="69" t="s">
        <v>127</v>
      </c>
      <c r="D162" s="82">
        <f t="shared" ref="D162:L162" si="54">SUM(D160:D161)</f>
        <v>0</v>
      </c>
      <c r="E162" s="79">
        <f t="shared" si="54"/>
        <v>741</v>
      </c>
      <c r="F162" s="82">
        <f t="shared" si="54"/>
        <v>0</v>
      </c>
      <c r="G162" s="79">
        <f t="shared" si="54"/>
        <v>741</v>
      </c>
      <c r="H162" s="82">
        <f t="shared" si="54"/>
        <v>0</v>
      </c>
      <c r="I162" s="79">
        <f t="shared" si="54"/>
        <v>741</v>
      </c>
      <c r="J162" s="82">
        <f t="shared" si="54"/>
        <v>0</v>
      </c>
      <c r="K162" s="79">
        <f t="shared" ref="K162" si="55">SUM(K160:K161)</f>
        <v>741</v>
      </c>
      <c r="L162" s="79">
        <f t="shared" si="54"/>
        <v>741</v>
      </c>
    </row>
    <row r="163" spans="1:27" ht="16.5" customHeight="1">
      <c r="A163" s="88"/>
      <c r="B163" s="1"/>
      <c r="C163" s="69"/>
      <c r="D163" s="91"/>
      <c r="E163" s="91"/>
      <c r="F163" s="91"/>
      <c r="G163" s="91"/>
      <c r="H163" s="92"/>
      <c r="I163" s="92"/>
      <c r="J163" s="91"/>
      <c r="K163" s="91"/>
      <c r="L163" s="91"/>
    </row>
    <row r="164" spans="1:27" ht="27.95" customHeight="1">
      <c r="A164" s="88"/>
      <c r="B164" s="1">
        <v>74</v>
      </c>
      <c r="C164" s="69" t="s">
        <v>128</v>
      </c>
      <c r="D164" s="91"/>
      <c r="E164" s="91"/>
      <c r="F164" s="91"/>
      <c r="G164" s="91"/>
      <c r="H164" s="92"/>
      <c r="I164" s="92"/>
      <c r="J164" s="91"/>
      <c r="K164" s="91"/>
      <c r="L164" s="91"/>
    </row>
    <row r="165" spans="1:27">
      <c r="A165" s="53"/>
      <c r="B165" s="62" t="s">
        <v>91</v>
      </c>
      <c r="C165" s="63" t="s">
        <v>57</v>
      </c>
      <c r="D165" s="83">
        <v>0</v>
      </c>
      <c r="E165" s="83">
        <v>0</v>
      </c>
      <c r="F165" s="83">
        <v>0</v>
      </c>
      <c r="G165" s="65">
        <v>270</v>
      </c>
      <c r="H165" s="83">
        <v>0</v>
      </c>
      <c r="I165" s="77">
        <v>270</v>
      </c>
      <c r="J165" s="83">
        <v>0</v>
      </c>
      <c r="K165" s="65">
        <v>270</v>
      </c>
      <c r="L165" s="77">
        <f>SUM(J165:K165)</f>
        <v>270</v>
      </c>
      <c r="M165" s="128"/>
      <c r="N165" s="128"/>
      <c r="O165" s="128"/>
      <c r="P165" s="128"/>
      <c r="Q165" s="129"/>
      <c r="W165" s="128"/>
      <c r="X165" s="128"/>
      <c r="Y165" s="128"/>
      <c r="Z165" s="128"/>
      <c r="AA165" s="129"/>
    </row>
    <row r="166" spans="1:27">
      <c r="A166" s="88"/>
      <c r="B166" s="62" t="s">
        <v>98</v>
      </c>
      <c r="C166" s="69" t="s">
        <v>93</v>
      </c>
      <c r="D166" s="103">
        <v>0</v>
      </c>
      <c r="E166" s="75">
        <v>872</v>
      </c>
      <c r="F166" s="103">
        <v>0</v>
      </c>
      <c r="G166" s="75">
        <v>872</v>
      </c>
      <c r="H166" s="103">
        <v>0</v>
      </c>
      <c r="I166" s="75">
        <v>872</v>
      </c>
      <c r="J166" s="103">
        <v>0</v>
      </c>
      <c r="K166" s="75">
        <v>872</v>
      </c>
      <c r="L166" s="75">
        <f>SUM(J166:K166)</f>
        <v>872</v>
      </c>
      <c r="M166" s="128"/>
      <c r="N166" s="128"/>
      <c r="O166" s="128"/>
      <c r="P166" s="128"/>
      <c r="Q166" s="129"/>
      <c r="W166" s="128"/>
      <c r="X166" s="128"/>
      <c r="Y166" s="128"/>
      <c r="Z166" s="128"/>
      <c r="AA166" s="129"/>
    </row>
    <row r="167" spans="1:27" ht="27.95" customHeight="1">
      <c r="A167" s="88" t="s">
        <v>8</v>
      </c>
      <c r="B167" s="1">
        <v>74</v>
      </c>
      <c r="C167" s="69" t="s">
        <v>128</v>
      </c>
      <c r="D167" s="82">
        <f t="shared" ref="D167:L167" si="56">SUM(D165:D166)</f>
        <v>0</v>
      </c>
      <c r="E167" s="79">
        <f t="shared" si="56"/>
        <v>872</v>
      </c>
      <c r="F167" s="82">
        <f t="shared" si="56"/>
        <v>0</v>
      </c>
      <c r="G167" s="79">
        <f t="shared" si="56"/>
        <v>1142</v>
      </c>
      <c r="H167" s="82">
        <f t="shared" si="56"/>
        <v>0</v>
      </c>
      <c r="I167" s="79">
        <f t="shared" si="56"/>
        <v>1142</v>
      </c>
      <c r="J167" s="82">
        <f t="shared" si="56"/>
        <v>0</v>
      </c>
      <c r="K167" s="79">
        <f t="shared" ref="K167" si="57">SUM(K165:K166)</f>
        <v>1142</v>
      </c>
      <c r="L167" s="79">
        <f t="shared" si="56"/>
        <v>1142</v>
      </c>
    </row>
    <row r="168" spans="1:27">
      <c r="A168" s="53" t="s">
        <v>8</v>
      </c>
      <c r="B168" s="62">
        <v>61</v>
      </c>
      <c r="C168" s="63" t="s">
        <v>81</v>
      </c>
      <c r="D168" s="82">
        <f t="shared" ref="D168:L168" si="58">D167+D162+D157+D152</f>
        <v>0</v>
      </c>
      <c r="E168" s="79">
        <f t="shared" si="58"/>
        <v>10680</v>
      </c>
      <c r="F168" s="82">
        <f t="shared" si="58"/>
        <v>0</v>
      </c>
      <c r="G168" s="79">
        <f t="shared" si="58"/>
        <v>10950</v>
      </c>
      <c r="H168" s="82">
        <f t="shared" si="58"/>
        <v>0</v>
      </c>
      <c r="I168" s="79">
        <f t="shared" si="58"/>
        <v>10950</v>
      </c>
      <c r="J168" s="82">
        <f t="shared" si="58"/>
        <v>0</v>
      </c>
      <c r="K168" s="79">
        <f t="shared" ref="K168" si="59">K167+K162+K157+K152</f>
        <v>10950</v>
      </c>
      <c r="L168" s="79">
        <f t="shared" si="58"/>
        <v>10950</v>
      </c>
    </row>
    <row r="169" spans="1:27">
      <c r="A169" s="88" t="s">
        <v>8</v>
      </c>
      <c r="B169" s="86">
        <v>5.0529999999999999</v>
      </c>
      <c r="C169" s="87" t="s">
        <v>19</v>
      </c>
      <c r="D169" s="79">
        <f t="shared" ref="D169:L169" si="60">D168+D146</f>
        <v>23009</v>
      </c>
      <c r="E169" s="79">
        <f t="shared" si="60"/>
        <v>28285</v>
      </c>
      <c r="F169" s="79">
        <f t="shared" si="60"/>
        <v>21800</v>
      </c>
      <c r="G169" s="79">
        <f t="shared" si="60"/>
        <v>25433</v>
      </c>
      <c r="H169" s="79">
        <f t="shared" si="60"/>
        <v>21800</v>
      </c>
      <c r="I169" s="79">
        <f t="shared" si="60"/>
        <v>25433</v>
      </c>
      <c r="J169" s="79">
        <f t="shared" si="60"/>
        <v>18000</v>
      </c>
      <c r="K169" s="79">
        <f t="shared" ref="K169" si="61">K168+K146</f>
        <v>25810</v>
      </c>
      <c r="L169" s="79">
        <f t="shared" si="60"/>
        <v>43810</v>
      </c>
    </row>
    <row r="170" spans="1:27" ht="17.25" customHeight="1">
      <c r="A170" s="53"/>
      <c r="B170" s="58"/>
      <c r="C170" s="56"/>
      <c r="D170" s="93"/>
      <c r="E170" s="93"/>
      <c r="F170" s="93"/>
      <c r="G170" s="93"/>
      <c r="H170" s="94"/>
      <c r="I170" s="94"/>
      <c r="J170" s="93"/>
      <c r="K170" s="93"/>
      <c r="L170" s="93"/>
    </row>
    <row r="171" spans="1:27">
      <c r="A171" s="53"/>
      <c r="B171" s="104">
        <v>5.8</v>
      </c>
      <c r="C171" s="59" t="s">
        <v>94</v>
      </c>
      <c r="D171" s="93"/>
      <c r="E171" s="93"/>
      <c r="F171" s="93"/>
      <c r="G171" s="93"/>
      <c r="H171" s="94"/>
      <c r="I171" s="94"/>
      <c r="J171" s="93"/>
      <c r="K171" s="93"/>
      <c r="L171" s="93"/>
    </row>
    <row r="172" spans="1:27">
      <c r="A172" s="68"/>
      <c r="B172" s="16">
        <v>61</v>
      </c>
      <c r="C172" s="63" t="s">
        <v>47</v>
      </c>
      <c r="D172" s="93"/>
      <c r="E172" s="93"/>
      <c r="F172" s="93"/>
      <c r="G172" s="93"/>
      <c r="H172" s="94"/>
      <c r="I172" s="94"/>
      <c r="J172" s="93"/>
      <c r="K172" s="93"/>
      <c r="L172" s="93"/>
    </row>
    <row r="173" spans="1:27">
      <c r="A173" s="68"/>
      <c r="B173" s="1">
        <v>45</v>
      </c>
      <c r="C173" s="63" t="s">
        <v>21</v>
      </c>
      <c r="D173" s="91"/>
      <c r="E173" s="91"/>
      <c r="F173" s="91"/>
      <c r="G173" s="91"/>
      <c r="H173" s="92"/>
      <c r="I173" s="92"/>
      <c r="J173" s="91"/>
      <c r="K173" s="91"/>
      <c r="L173" s="91"/>
    </row>
    <row r="174" spans="1:27">
      <c r="A174" s="68"/>
      <c r="B174" s="16" t="s">
        <v>56</v>
      </c>
      <c r="C174" s="63" t="s">
        <v>57</v>
      </c>
      <c r="D174" s="83">
        <v>0</v>
      </c>
      <c r="E174" s="77">
        <v>1555</v>
      </c>
      <c r="F174" s="83">
        <v>0</v>
      </c>
      <c r="G174" s="65">
        <v>1555</v>
      </c>
      <c r="H174" s="83">
        <v>0</v>
      </c>
      <c r="I174" s="65">
        <v>1555</v>
      </c>
      <c r="J174" s="83">
        <v>0</v>
      </c>
      <c r="K174" s="65">
        <v>1555</v>
      </c>
      <c r="L174" s="77">
        <f>SUM(J174:K174)</f>
        <v>1555</v>
      </c>
      <c r="M174" s="128"/>
      <c r="N174" s="128"/>
      <c r="O174" s="128"/>
      <c r="P174" s="128"/>
      <c r="Q174" s="129"/>
      <c r="W174" s="128"/>
      <c r="X174" s="128"/>
      <c r="Y174" s="128"/>
      <c r="Z174" s="128"/>
      <c r="AA174" s="129"/>
    </row>
    <row r="175" spans="1:27">
      <c r="A175" s="68"/>
      <c r="B175" s="16" t="s">
        <v>58</v>
      </c>
      <c r="C175" s="63" t="s">
        <v>59</v>
      </c>
      <c r="D175" s="83">
        <v>0</v>
      </c>
      <c r="E175" s="77">
        <v>276</v>
      </c>
      <c r="F175" s="83">
        <v>0</v>
      </c>
      <c r="G175" s="65">
        <v>281</v>
      </c>
      <c r="H175" s="83">
        <v>0</v>
      </c>
      <c r="I175" s="65">
        <v>281</v>
      </c>
      <c r="J175" s="83">
        <v>0</v>
      </c>
      <c r="K175" s="65">
        <v>281</v>
      </c>
      <c r="L175" s="77">
        <f>SUM(J175:K175)</f>
        <v>281</v>
      </c>
      <c r="M175" s="128"/>
      <c r="N175" s="128"/>
      <c r="O175" s="128"/>
      <c r="P175" s="128"/>
      <c r="Q175" s="129"/>
      <c r="W175" s="128"/>
      <c r="X175" s="128"/>
      <c r="Y175" s="128"/>
      <c r="Z175" s="128"/>
      <c r="AA175" s="129"/>
    </row>
    <row r="176" spans="1:27">
      <c r="A176" s="72" t="s">
        <v>8</v>
      </c>
      <c r="B176" s="95">
        <v>45</v>
      </c>
      <c r="C176" s="74" t="s">
        <v>21</v>
      </c>
      <c r="D176" s="82">
        <f t="shared" ref="D176:L176" si="62">SUM(D174:D175)</f>
        <v>0</v>
      </c>
      <c r="E176" s="79">
        <f t="shared" si="62"/>
        <v>1831</v>
      </c>
      <c r="F176" s="82">
        <f t="shared" si="62"/>
        <v>0</v>
      </c>
      <c r="G176" s="79">
        <f t="shared" si="62"/>
        <v>1836</v>
      </c>
      <c r="H176" s="82">
        <f t="shared" si="62"/>
        <v>0</v>
      </c>
      <c r="I176" s="79">
        <f t="shared" si="62"/>
        <v>1836</v>
      </c>
      <c r="J176" s="82">
        <f t="shared" si="62"/>
        <v>0</v>
      </c>
      <c r="K176" s="79">
        <f t="shared" ref="K176" si="63">SUM(K174:K175)</f>
        <v>1836</v>
      </c>
      <c r="L176" s="79">
        <f t="shared" si="62"/>
        <v>1836</v>
      </c>
    </row>
    <row r="177" spans="1:27" ht="3" customHeight="1">
      <c r="A177" s="68"/>
      <c r="B177" s="1"/>
      <c r="C177" s="69"/>
      <c r="D177" s="91"/>
      <c r="E177" s="91"/>
      <c r="F177" s="91"/>
      <c r="G177" s="91"/>
      <c r="H177" s="92"/>
      <c r="I177" s="92"/>
      <c r="J177" s="91"/>
      <c r="K177" s="91"/>
      <c r="L177" s="91"/>
    </row>
    <row r="178" spans="1:27">
      <c r="A178" s="68"/>
      <c r="B178" s="1">
        <v>46</v>
      </c>
      <c r="C178" s="69" t="s">
        <v>24</v>
      </c>
      <c r="D178" s="91"/>
      <c r="E178" s="91"/>
      <c r="F178" s="91"/>
      <c r="G178" s="91"/>
      <c r="H178" s="92"/>
      <c r="I178" s="92"/>
      <c r="J178" s="91"/>
      <c r="K178" s="91"/>
      <c r="L178" s="91"/>
    </row>
    <row r="179" spans="1:27">
      <c r="A179" s="68"/>
      <c r="B179" s="1" t="s">
        <v>60</v>
      </c>
      <c r="C179" s="69" t="s">
        <v>57</v>
      </c>
      <c r="D179" s="103">
        <v>0</v>
      </c>
      <c r="E179" s="75">
        <v>442</v>
      </c>
      <c r="F179" s="103">
        <v>0</v>
      </c>
      <c r="G179" s="75">
        <v>443</v>
      </c>
      <c r="H179" s="103">
        <v>0</v>
      </c>
      <c r="I179" s="75">
        <v>443</v>
      </c>
      <c r="J179" s="103">
        <v>0</v>
      </c>
      <c r="K179" s="75">
        <v>443</v>
      </c>
      <c r="L179" s="75">
        <f>SUM(J179:K179)</f>
        <v>443</v>
      </c>
      <c r="M179" s="128"/>
      <c r="N179" s="128"/>
      <c r="O179" s="128"/>
      <c r="P179" s="128"/>
      <c r="Q179" s="129"/>
      <c r="W179" s="128"/>
      <c r="X179" s="128"/>
      <c r="Y179" s="128"/>
      <c r="Z179" s="128"/>
      <c r="AA179" s="129"/>
    </row>
    <row r="180" spans="1:27" ht="0.95" customHeight="1">
      <c r="A180" s="68"/>
      <c r="C180" s="63"/>
      <c r="D180" s="93"/>
      <c r="E180" s="93"/>
      <c r="F180" s="93"/>
      <c r="G180" s="91"/>
      <c r="H180" s="94"/>
      <c r="I180" s="92"/>
      <c r="J180" s="93"/>
      <c r="K180" s="91"/>
      <c r="L180" s="93"/>
    </row>
    <row r="181" spans="1:27">
      <c r="A181" s="68"/>
      <c r="B181" s="16">
        <v>47</v>
      </c>
      <c r="C181" s="63" t="s">
        <v>25</v>
      </c>
      <c r="D181" s="93"/>
      <c r="E181" s="93"/>
      <c r="F181" s="93"/>
      <c r="G181" s="91"/>
      <c r="H181" s="94"/>
      <c r="I181" s="92"/>
      <c r="J181" s="93"/>
      <c r="K181" s="91"/>
      <c r="L181" s="93"/>
    </row>
    <row r="182" spans="1:27">
      <c r="A182" s="68"/>
      <c r="B182" s="16" t="s">
        <v>61</v>
      </c>
      <c r="C182" s="63" t="s">
        <v>57</v>
      </c>
      <c r="D182" s="83">
        <v>0</v>
      </c>
      <c r="E182" s="77">
        <v>323</v>
      </c>
      <c r="F182" s="83">
        <v>0</v>
      </c>
      <c r="G182" s="65">
        <v>324</v>
      </c>
      <c r="H182" s="83">
        <v>0</v>
      </c>
      <c r="I182" s="65">
        <v>324</v>
      </c>
      <c r="J182" s="83">
        <v>0</v>
      </c>
      <c r="K182" s="65">
        <v>324</v>
      </c>
      <c r="L182" s="77">
        <f>SUM(J182:K182)</f>
        <v>324</v>
      </c>
      <c r="M182" s="128"/>
      <c r="N182" s="128"/>
      <c r="O182" s="128"/>
      <c r="P182" s="128"/>
      <c r="Q182" s="129"/>
      <c r="W182" s="128"/>
      <c r="X182" s="128"/>
      <c r="Y182" s="128"/>
      <c r="Z182" s="128"/>
      <c r="AA182" s="129"/>
    </row>
    <row r="183" spans="1:27" ht="9" customHeight="1">
      <c r="A183" s="68"/>
      <c r="C183" s="63"/>
      <c r="D183" s="91"/>
      <c r="E183" s="91"/>
      <c r="F183" s="91"/>
      <c r="G183" s="91"/>
      <c r="H183" s="92"/>
      <c r="I183" s="92"/>
      <c r="J183" s="91"/>
      <c r="K183" s="91"/>
      <c r="L183" s="91"/>
    </row>
    <row r="184" spans="1:27">
      <c r="A184" s="68"/>
      <c r="B184" s="16">
        <v>48</v>
      </c>
      <c r="C184" s="63" t="s">
        <v>26</v>
      </c>
      <c r="D184" s="93"/>
      <c r="E184" s="93"/>
      <c r="F184" s="93"/>
      <c r="G184" s="91"/>
      <c r="H184" s="94"/>
      <c r="I184" s="92"/>
      <c r="J184" s="93"/>
      <c r="K184" s="91"/>
      <c r="L184" s="93"/>
    </row>
    <row r="185" spans="1:27">
      <c r="A185" s="68"/>
      <c r="B185" s="16" t="s">
        <v>62</v>
      </c>
      <c r="C185" s="63" t="s">
        <v>57</v>
      </c>
      <c r="D185" s="83">
        <v>0</v>
      </c>
      <c r="E185" s="77">
        <v>443</v>
      </c>
      <c r="F185" s="83">
        <v>0</v>
      </c>
      <c r="G185" s="65">
        <v>443</v>
      </c>
      <c r="H185" s="83">
        <v>0</v>
      </c>
      <c r="I185" s="65">
        <v>443</v>
      </c>
      <c r="J185" s="83">
        <v>0</v>
      </c>
      <c r="K185" s="65">
        <v>443</v>
      </c>
      <c r="L185" s="77">
        <f>SUM(J185:K185)</f>
        <v>443</v>
      </c>
      <c r="M185" s="128"/>
      <c r="N185" s="128"/>
      <c r="O185" s="128"/>
      <c r="P185" s="128"/>
      <c r="Q185" s="129"/>
      <c r="W185" s="128"/>
      <c r="X185" s="128"/>
      <c r="Y185" s="128"/>
      <c r="Z185" s="128"/>
      <c r="AA185" s="129"/>
    </row>
    <row r="186" spans="1:27">
      <c r="A186" s="68" t="s">
        <v>8</v>
      </c>
      <c r="B186" s="1">
        <v>61</v>
      </c>
      <c r="C186" s="69" t="s">
        <v>47</v>
      </c>
      <c r="D186" s="82">
        <f t="shared" ref="D186:L186" si="64">SUM(D176:D185)</f>
        <v>0</v>
      </c>
      <c r="E186" s="79">
        <f t="shared" si="64"/>
        <v>3039</v>
      </c>
      <c r="F186" s="82">
        <f t="shared" si="64"/>
        <v>0</v>
      </c>
      <c r="G186" s="79">
        <f t="shared" si="64"/>
        <v>3046</v>
      </c>
      <c r="H186" s="82">
        <f t="shared" si="64"/>
        <v>0</v>
      </c>
      <c r="I186" s="79">
        <f t="shared" si="64"/>
        <v>3046</v>
      </c>
      <c r="J186" s="82">
        <f t="shared" si="64"/>
        <v>0</v>
      </c>
      <c r="K186" s="79">
        <f t="shared" ref="K186" si="65">SUM(K176:K185)</f>
        <v>3046</v>
      </c>
      <c r="L186" s="79">
        <f t="shared" si="64"/>
        <v>3046</v>
      </c>
    </row>
    <row r="187" spans="1:27">
      <c r="A187" s="88"/>
      <c r="B187" s="5"/>
      <c r="C187" s="69"/>
      <c r="D187" s="91"/>
      <c r="E187" s="91"/>
      <c r="F187" s="91"/>
      <c r="G187" s="91"/>
      <c r="H187" s="92"/>
      <c r="I187" s="92"/>
      <c r="J187" s="91"/>
      <c r="K187" s="91"/>
      <c r="L187" s="91"/>
    </row>
    <row r="188" spans="1:27">
      <c r="A188" s="53"/>
      <c r="B188" s="16">
        <v>62</v>
      </c>
      <c r="C188" s="63" t="s">
        <v>132</v>
      </c>
      <c r="D188" s="93"/>
      <c r="E188" s="93"/>
      <c r="F188" s="93"/>
      <c r="G188" s="93"/>
      <c r="H188" s="94"/>
      <c r="I188" s="94"/>
      <c r="J188" s="93"/>
      <c r="K188" s="93"/>
      <c r="L188" s="93"/>
    </row>
    <row r="189" spans="1:27">
      <c r="A189" s="53"/>
      <c r="B189" s="16">
        <v>45</v>
      </c>
      <c r="C189" s="63" t="s">
        <v>21</v>
      </c>
      <c r="D189" s="93"/>
      <c r="E189" s="93"/>
      <c r="F189" s="93"/>
      <c r="G189" s="93"/>
      <c r="H189" s="94"/>
      <c r="I189" s="94"/>
      <c r="J189" s="93"/>
      <c r="K189" s="93"/>
      <c r="L189" s="93"/>
    </row>
    <row r="190" spans="1:27">
      <c r="A190" s="53"/>
      <c r="B190" s="16" t="s">
        <v>50</v>
      </c>
      <c r="C190" s="105" t="s">
        <v>51</v>
      </c>
      <c r="D190" s="83">
        <v>0</v>
      </c>
      <c r="E190" s="77">
        <v>125</v>
      </c>
      <c r="F190" s="83">
        <v>0</v>
      </c>
      <c r="G190" s="65">
        <v>432</v>
      </c>
      <c r="H190" s="83">
        <v>0</v>
      </c>
      <c r="I190" s="77">
        <v>432</v>
      </c>
      <c r="J190" s="83">
        <v>0</v>
      </c>
      <c r="K190" s="65">
        <f>432-284-23</f>
        <v>125</v>
      </c>
      <c r="L190" s="77">
        <f>SUM(J190:K190)</f>
        <v>125</v>
      </c>
      <c r="M190" s="128"/>
      <c r="N190" s="128"/>
      <c r="O190" s="128"/>
      <c r="P190" s="128"/>
      <c r="Q190" s="129"/>
      <c r="W190" s="128"/>
      <c r="X190" s="128"/>
      <c r="Y190" s="128"/>
      <c r="Z190" s="128"/>
      <c r="AA190" s="129"/>
    </row>
    <row r="191" spans="1:27">
      <c r="A191" s="88" t="s">
        <v>8</v>
      </c>
      <c r="B191" s="1">
        <v>62</v>
      </c>
      <c r="C191" s="69" t="s">
        <v>133</v>
      </c>
      <c r="D191" s="82">
        <f t="shared" ref="D191:L191" si="66">D190</f>
        <v>0</v>
      </c>
      <c r="E191" s="79">
        <f t="shared" si="66"/>
        <v>125</v>
      </c>
      <c r="F191" s="82">
        <f t="shared" si="66"/>
        <v>0</v>
      </c>
      <c r="G191" s="79">
        <f t="shared" si="66"/>
        <v>432</v>
      </c>
      <c r="H191" s="82">
        <f t="shared" si="66"/>
        <v>0</v>
      </c>
      <c r="I191" s="79">
        <f t="shared" si="66"/>
        <v>432</v>
      </c>
      <c r="J191" s="82">
        <f t="shared" si="66"/>
        <v>0</v>
      </c>
      <c r="K191" s="79">
        <f t="shared" ref="K191" si="67">K190</f>
        <v>125</v>
      </c>
      <c r="L191" s="79">
        <f t="shared" si="66"/>
        <v>125</v>
      </c>
    </row>
    <row r="192" spans="1:27">
      <c r="A192" s="88" t="s">
        <v>8</v>
      </c>
      <c r="B192" s="106">
        <v>5.8</v>
      </c>
      <c r="C192" s="87" t="s">
        <v>94</v>
      </c>
      <c r="D192" s="103">
        <f t="shared" ref="D192:L192" si="68">D191+D186</f>
        <v>0</v>
      </c>
      <c r="E192" s="75">
        <f t="shared" si="68"/>
        <v>3164</v>
      </c>
      <c r="F192" s="103">
        <f t="shared" si="68"/>
        <v>0</v>
      </c>
      <c r="G192" s="75">
        <f t="shared" si="68"/>
        <v>3478</v>
      </c>
      <c r="H192" s="103">
        <f t="shared" si="68"/>
        <v>0</v>
      </c>
      <c r="I192" s="75">
        <f t="shared" si="68"/>
        <v>3478</v>
      </c>
      <c r="J192" s="103">
        <f t="shared" si="68"/>
        <v>0</v>
      </c>
      <c r="K192" s="75">
        <f t="shared" ref="K192" si="69">K191+K186</f>
        <v>3171</v>
      </c>
      <c r="L192" s="75">
        <f t="shared" si="68"/>
        <v>3171</v>
      </c>
    </row>
    <row r="193" spans="1:21">
      <c r="A193" s="88" t="s">
        <v>8</v>
      </c>
      <c r="B193" s="89">
        <v>5</v>
      </c>
      <c r="C193" s="90" t="s">
        <v>55</v>
      </c>
      <c r="D193" s="75">
        <f t="shared" ref="D193:L193" si="70">D192+D169</f>
        <v>23009</v>
      </c>
      <c r="E193" s="75">
        <f t="shared" si="70"/>
        <v>31449</v>
      </c>
      <c r="F193" s="75">
        <f t="shared" si="70"/>
        <v>21800</v>
      </c>
      <c r="G193" s="75">
        <f t="shared" si="70"/>
        <v>28911</v>
      </c>
      <c r="H193" s="75">
        <f t="shared" si="70"/>
        <v>21800</v>
      </c>
      <c r="I193" s="75">
        <f t="shared" si="70"/>
        <v>28911</v>
      </c>
      <c r="J193" s="75">
        <f t="shared" si="70"/>
        <v>18000</v>
      </c>
      <c r="K193" s="75">
        <f t="shared" ref="K193" si="71">K192+K169</f>
        <v>28981</v>
      </c>
      <c r="L193" s="75">
        <f t="shared" si="70"/>
        <v>46981</v>
      </c>
    </row>
    <row r="194" spans="1:21">
      <c r="A194" s="127" t="s">
        <v>8</v>
      </c>
      <c r="B194" s="107">
        <v>2216</v>
      </c>
      <c r="C194" s="59" t="s">
        <v>2</v>
      </c>
      <c r="D194" s="79">
        <f t="shared" ref="D194:L194" si="72">D193</f>
        <v>23009</v>
      </c>
      <c r="E194" s="79">
        <f t="shared" si="72"/>
        <v>31449</v>
      </c>
      <c r="F194" s="79">
        <f t="shared" si="72"/>
        <v>21800</v>
      </c>
      <c r="G194" s="79">
        <f t="shared" si="72"/>
        <v>28911</v>
      </c>
      <c r="H194" s="79">
        <f t="shared" si="72"/>
        <v>21800</v>
      </c>
      <c r="I194" s="79">
        <f t="shared" si="72"/>
        <v>28911</v>
      </c>
      <c r="J194" s="79">
        <f t="shared" si="72"/>
        <v>18000</v>
      </c>
      <c r="K194" s="79">
        <f t="shared" ref="K194" si="73">K193</f>
        <v>28981</v>
      </c>
      <c r="L194" s="79">
        <f t="shared" si="72"/>
        <v>46981</v>
      </c>
    </row>
    <row r="195" spans="1:21">
      <c r="A195" s="108" t="s">
        <v>8</v>
      </c>
      <c r="B195" s="109"/>
      <c r="C195" s="110" t="s">
        <v>16</v>
      </c>
      <c r="D195" s="79">
        <f t="shared" ref="D195:L195" si="74">D194+D129</f>
        <v>51641</v>
      </c>
      <c r="E195" s="79">
        <f t="shared" si="74"/>
        <v>135338</v>
      </c>
      <c r="F195" s="79">
        <f t="shared" si="74"/>
        <v>54700</v>
      </c>
      <c r="G195" s="79">
        <f t="shared" si="74"/>
        <v>138636</v>
      </c>
      <c r="H195" s="79">
        <f t="shared" si="74"/>
        <v>54700</v>
      </c>
      <c r="I195" s="79">
        <f t="shared" si="74"/>
        <v>141586</v>
      </c>
      <c r="J195" s="79">
        <f t="shared" si="74"/>
        <v>48300</v>
      </c>
      <c r="K195" s="79">
        <f t="shared" ref="K195" si="75">K194+K129</f>
        <v>190372</v>
      </c>
      <c r="L195" s="79">
        <f t="shared" si="74"/>
        <v>238672</v>
      </c>
    </row>
    <row r="196" spans="1:21">
      <c r="A196" s="68"/>
      <c r="B196" s="1"/>
      <c r="C196" s="96"/>
      <c r="D196" s="91"/>
      <c r="E196" s="91"/>
      <c r="F196" s="91"/>
      <c r="G196" s="91"/>
      <c r="H196" s="92"/>
      <c r="I196" s="92"/>
      <c r="J196" s="91"/>
      <c r="K196" s="91"/>
      <c r="L196" s="91"/>
    </row>
    <row r="197" spans="1:21">
      <c r="C197" s="54" t="s">
        <v>63</v>
      </c>
      <c r="D197" s="91"/>
      <c r="E197" s="91"/>
      <c r="F197" s="91"/>
      <c r="G197" s="91"/>
      <c r="H197" s="92"/>
      <c r="I197" s="92"/>
      <c r="J197" s="91"/>
      <c r="K197" s="91"/>
      <c r="L197" s="91"/>
    </row>
    <row r="198" spans="1:21">
      <c r="A198" s="53" t="s">
        <v>17</v>
      </c>
      <c r="B198" s="10">
        <v>4059</v>
      </c>
      <c r="C198" s="54" t="s">
        <v>4</v>
      </c>
      <c r="D198" s="93"/>
      <c r="E198" s="93"/>
      <c r="F198" s="93"/>
      <c r="G198" s="93"/>
      <c r="H198" s="94"/>
      <c r="I198" s="94"/>
      <c r="J198" s="93"/>
      <c r="K198" s="93"/>
      <c r="L198" s="93"/>
    </row>
    <row r="199" spans="1:21">
      <c r="A199" s="53"/>
      <c r="B199" s="111">
        <v>1</v>
      </c>
      <c r="C199" s="90" t="s">
        <v>18</v>
      </c>
      <c r="D199" s="93"/>
      <c r="E199" s="93"/>
      <c r="F199" s="93"/>
      <c r="G199" s="93"/>
      <c r="H199" s="94"/>
      <c r="I199" s="94"/>
      <c r="J199" s="93"/>
      <c r="K199" s="93"/>
      <c r="L199" s="93"/>
    </row>
    <row r="200" spans="1:21">
      <c r="A200" s="53"/>
      <c r="B200" s="86">
        <v>1.0509999999999999</v>
      </c>
      <c r="C200" s="87" t="s">
        <v>64</v>
      </c>
      <c r="D200" s="93"/>
      <c r="E200" s="93"/>
      <c r="F200" s="93"/>
      <c r="G200" s="93"/>
      <c r="H200" s="94"/>
      <c r="I200" s="94"/>
      <c r="J200" s="93"/>
      <c r="K200" s="93"/>
      <c r="L200" s="93"/>
    </row>
    <row r="201" spans="1:21">
      <c r="A201" s="68"/>
      <c r="B201" s="89">
        <v>3</v>
      </c>
      <c r="C201" s="90" t="s">
        <v>20</v>
      </c>
      <c r="D201" s="91"/>
      <c r="E201" s="91"/>
      <c r="F201" s="91"/>
      <c r="G201" s="91"/>
      <c r="H201" s="92"/>
      <c r="I201" s="92"/>
      <c r="J201" s="91"/>
      <c r="K201" s="91"/>
      <c r="L201" s="91"/>
    </row>
    <row r="202" spans="1:21">
      <c r="B202" s="16">
        <v>45</v>
      </c>
      <c r="C202" s="63" t="s">
        <v>21</v>
      </c>
      <c r="D202" s="93"/>
      <c r="E202" s="93"/>
      <c r="F202" s="93"/>
      <c r="G202" s="93"/>
      <c r="H202" s="94"/>
      <c r="I202" s="94"/>
      <c r="J202" s="93"/>
      <c r="K202" s="93"/>
      <c r="L202" s="93"/>
    </row>
    <row r="203" spans="1:21">
      <c r="A203" s="16"/>
      <c r="B203" s="16" t="s">
        <v>22</v>
      </c>
      <c r="C203" s="63" t="s">
        <v>136</v>
      </c>
      <c r="D203" s="77">
        <v>8000</v>
      </c>
      <c r="E203" s="83">
        <v>0</v>
      </c>
      <c r="F203" s="77">
        <v>6990</v>
      </c>
      <c r="G203" s="83">
        <v>0</v>
      </c>
      <c r="H203" s="77">
        <v>6990</v>
      </c>
      <c r="I203" s="83">
        <v>0</v>
      </c>
      <c r="J203" s="77">
        <v>71</v>
      </c>
      <c r="K203" s="83">
        <v>0</v>
      </c>
      <c r="L203" s="77">
        <f t="shared" ref="L203:L209" si="76">SUM(J203:K203)</f>
        <v>71</v>
      </c>
      <c r="M203" s="128"/>
      <c r="N203" s="131"/>
      <c r="O203" s="128"/>
      <c r="P203" s="128"/>
      <c r="Q203" s="129"/>
      <c r="R203" s="122"/>
      <c r="S203" s="122"/>
      <c r="T203" s="122"/>
      <c r="U203" s="123"/>
    </row>
    <row r="204" spans="1:21">
      <c r="A204" s="68"/>
      <c r="B204" s="1" t="s">
        <v>23</v>
      </c>
      <c r="C204" s="69" t="s">
        <v>129</v>
      </c>
      <c r="D204" s="65">
        <v>3000</v>
      </c>
      <c r="E204" s="83">
        <v>0</v>
      </c>
      <c r="F204" s="65">
        <v>3000</v>
      </c>
      <c r="G204" s="80">
        <v>0</v>
      </c>
      <c r="H204" s="65">
        <v>3000</v>
      </c>
      <c r="I204" s="80">
        <v>0</v>
      </c>
      <c r="J204" s="65">
        <v>8225</v>
      </c>
      <c r="K204" s="80">
        <v>0</v>
      </c>
      <c r="L204" s="65">
        <f t="shared" si="76"/>
        <v>8225</v>
      </c>
      <c r="M204" s="128"/>
      <c r="N204" s="128"/>
      <c r="O204" s="128"/>
      <c r="P204" s="128"/>
      <c r="Q204" s="129"/>
    </row>
    <row r="205" spans="1:21" ht="25.5">
      <c r="A205" s="68"/>
      <c r="B205" s="1" t="s">
        <v>48</v>
      </c>
      <c r="C205" s="69" t="s">
        <v>65</v>
      </c>
      <c r="D205" s="65">
        <v>5542</v>
      </c>
      <c r="E205" s="83">
        <v>0</v>
      </c>
      <c r="F205" s="65">
        <v>200</v>
      </c>
      <c r="G205" s="80">
        <v>0</v>
      </c>
      <c r="H205" s="65">
        <v>200</v>
      </c>
      <c r="I205" s="80">
        <v>0</v>
      </c>
      <c r="J205" s="80">
        <v>0</v>
      </c>
      <c r="K205" s="80">
        <v>0</v>
      </c>
      <c r="L205" s="80">
        <f t="shared" si="76"/>
        <v>0</v>
      </c>
    </row>
    <row r="206" spans="1:21" ht="25.5">
      <c r="A206" s="68"/>
      <c r="B206" s="1" t="s">
        <v>66</v>
      </c>
      <c r="C206" s="105" t="s">
        <v>67</v>
      </c>
      <c r="D206" s="77">
        <v>20000</v>
      </c>
      <c r="E206" s="83">
        <v>0</v>
      </c>
      <c r="F206" s="65">
        <v>20000</v>
      </c>
      <c r="G206" s="83">
        <v>0</v>
      </c>
      <c r="H206" s="65">
        <v>20000</v>
      </c>
      <c r="I206" s="83">
        <v>0</v>
      </c>
      <c r="J206" s="80">
        <v>0</v>
      </c>
      <c r="K206" s="83">
        <v>0</v>
      </c>
      <c r="L206" s="80">
        <f t="shared" si="76"/>
        <v>0</v>
      </c>
    </row>
    <row r="207" spans="1:21" ht="25.5">
      <c r="A207" s="68"/>
      <c r="B207" s="1" t="s">
        <v>68</v>
      </c>
      <c r="C207" s="69" t="s">
        <v>69</v>
      </c>
      <c r="D207" s="65">
        <v>19158</v>
      </c>
      <c r="E207" s="80">
        <v>0</v>
      </c>
      <c r="F207" s="80">
        <v>0</v>
      </c>
      <c r="G207" s="80">
        <v>0</v>
      </c>
      <c r="H207" s="80">
        <v>0</v>
      </c>
      <c r="I207" s="80">
        <v>0</v>
      </c>
      <c r="J207" s="80">
        <v>0</v>
      </c>
      <c r="K207" s="80">
        <v>0</v>
      </c>
      <c r="L207" s="80">
        <f t="shared" si="76"/>
        <v>0</v>
      </c>
    </row>
    <row r="208" spans="1:21" ht="25.5">
      <c r="A208" s="95"/>
      <c r="B208" s="95" t="s">
        <v>73</v>
      </c>
      <c r="C208" s="74" t="s">
        <v>144</v>
      </c>
      <c r="D208" s="75">
        <v>11989</v>
      </c>
      <c r="E208" s="103">
        <v>0</v>
      </c>
      <c r="F208" s="75">
        <v>5150</v>
      </c>
      <c r="G208" s="103">
        <v>0</v>
      </c>
      <c r="H208" s="75">
        <v>5150</v>
      </c>
      <c r="I208" s="103">
        <v>0</v>
      </c>
      <c r="J208" s="75">
        <v>10008</v>
      </c>
      <c r="K208" s="103">
        <v>0</v>
      </c>
      <c r="L208" s="75">
        <f t="shared" si="76"/>
        <v>10008</v>
      </c>
      <c r="M208" s="128"/>
      <c r="N208" s="128"/>
      <c r="O208" s="128"/>
      <c r="P208" s="128"/>
      <c r="Q208" s="129"/>
      <c r="R208" s="122"/>
      <c r="S208" s="122"/>
      <c r="T208" s="122"/>
      <c r="U208" s="123"/>
    </row>
    <row r="209" spans="1:21">
      <c r="A209" s="68"/>
      <c r="B209" s="1" t="s">
        <v>152</v>
      </c>
      <c r="C209" s="69" t="s">
        <v>153</v>
      </c>
      <c r="D209" s="103">
        <v>0</v>
      </c>
      <c r="E209" s="103">
        <v>0</v>
      </c>
      <c r="F209" s="75">
        <v>9500</v>
      </c>
      <c r="G209" s="103">
        <v>0</v>
      </c>
      <c r="H209" s="75">
        <v>9500</v>
      </c>
      <c r="I209" s="103">
        <v>0</v>
      </c>
      <c r="J209" s="103">
        <v>0</v>
      </c>
      <c r="K209" s="103">
        <v>0</v>
      </c>
      <c r="L209" s="103">
        <f t="shared" si="76"/>
        <v>0</v>
      </c>
      <c r="U209" s="112"/>
    </row>
    <row r="210" spans="1:21">
      <c r="A210" s="68" t="s">
        <v>8</v>
      </c>
      <c r="B210" s="1">
        <v>45</v>
      </c>
      <c r="C210" s="69" t="s">
        <v>21</v>
      </c>
      <c r="D210" s="75">
        <f t="shared" ref="D210:L210" si="77">SUM(D203:D209)</f>
        <v>67689</v>
      </c>
      <c r="E210" s="103">
        <f t="shared" si="77"/>
        <v>0</v>
      </c>
      <c r="F210" s="75">
        <f t="shared" si="77"/>
        <v>44840</v>
      </c>
      <c r="G210" s="103">
        <f t="shared" si="77"/>
        <v>0</v>
      </c>
      <c r="H210" s="75">
        <f t="shared" si="77"/>
        <v>44840</v>
      </c>
      <c r="I210" s="103">
        <f t="shared" si="77"/>
        <v>0</v>
      </c>
      <c r="J210" s="75">
        <f t="shared" si="77"/>
        <v>18304</v>
      </c>
      <c r="K210" s="103">
        <f t="shared" ref="K210" si="78">SUM(K203:K209)</f>
        <v>0</v>
      </c>
      <c r="L210" s="75">
        <f t="shared" si="77"/>
        <v>18304</v>
      </c>
    </row>
    <row r="211" spans="1:21">
      <c r="A211" s="68" t="s">
        <v>8</v>
      </c>
      <c r="B211" s="89">
        <v>3</v>
      </c>
      <c r="C211" s="90" t="s">
        <v>20</v>
      </c>
      <c r="D211" s="75">
        <f t="shared" ref="D211:L211" si="79">D210</f>
        <v>67689</v>
      </c>
      <c r="E211" s="103">
        <f t="shared" si="79"/>
        <v>0</v>
      </c>
      <c r="F211" s="75">
        <f t="shared" si="79"/>
        <v>44840</v>
      </c>
      <c r="G211" s="103">
        <f t="shared" si="79"/>
        <v>0</v>
      </c>
      <c r="H211" s="75">
        <f t="shared" si="79"/>
        <v>44840</v>
      </c>
      <c r="I211" s="103">
        <f t="shared" si="79"/>
        <v>0</v>
      </c>
      <c r="J211" s="75">
        <f t="shared" si="79"/>
        <v>18304</v>
      </c>
      <c r="K211" s="103">
        <f t="shared" ref="K211" si="80">K210</f>
        <v>0</v>
      </c>
      <c r="L211" s="75">
        <f t="shared" si="79"/>
        <v>18304</v>
      </c>
    </row>
    <row r="212" spans="1:21">
      <c r="A212" s="88"/>
      <c r="B212" s="86"/>
      <c r="C212" s="87"/>
      <c r="D212" s="93"/>
      <c r="E212" s="93"/>
      <c r="F212" s="93"/>
      <c r="G212" s="93"/>
      <c r="H212" s="94"/>
      <c r="I212" s="94"/>
      <c r="J212" s="93"/>
      <c r="K212" s="93"/>
      <c r="L212" s="93"/>
    </row>
    <row r="213" spans="1:21" ht="25.5">
      <c r="A213" s="53"/>
      <c r="B213" s="1">
        <v>31</v>
      </c>
      <c r="C213" s="69" t="s">
        <v>149</v>
      </c>
      <c r="D213" s="93"/>
      <c r="E213" s="93"/>
      <c r="F213" s="93"/>
      <c r="G213" s="93"/>
      <c r="H213" s="94"/>
      <c r="I213" s="94"/>
      <c r="J213" s="93"/>
      <c r="K213" s="93"/>
      <c r="L213" s="93"/>
    </row>
    <row r="214" spans="1:21" ht="25.5">
      <c r="A214" s="53"/>
      <c r="B214" s="1" t="s">
        <v>150</v>
      </c>
      <c r="C214" s="69" t="s">
        <v>69</v>
      </c>
      <c r="D214" s="80">
        <v>0</v>
      </c>
      <c r="E214" s="80">
        <v>0</v>
      </c>
      <c r="F214" s="65">
        <v>140000</v>
      </c>
      <c r="G214" s="80">
        <v>0</v>
      </c>
      <c r="H214" s="65">
        <v>140000</v>
      </c>
      <c r="I214" s="80">
        <v>0</v>
      </c>
      <c r="J214" s="65">
        <f>140000+234400</f>
        <v>374400</v>
      </c>
      <c r="K214" s="80">
        <v>0</v>
      </c>
      <c r="L214" s="65">
        <f>SUM(J214:K214)</f>
        <v>374400</v>
      </c>
      <c r="M214" s="132"/>
      <c r="N214" s="133"/>
      <c r="O214" s="132"/>
      <c r="P214" s="128"/>
      <c r="Q214" s="129"/>
    </row>
    <row r="215" spans="1:21" ht="25.5">
      <c r="A215" s="53" t="s">
        <v>8</v>
      </c>
      <c r="B215" s="1">
        <v>31</v>
      </c>
      <c r="C215" s="69" t="s">
        <v>149</v>
      </c>
      <c r="D215" s="82">
        <f t="shared" ref="D215:L215" si="81">SUM(D214)</f>
        <v>0</v>
      </c>
      <c r="E215" s="82">
        <f t="shared" si="81"/>
        <v>0</v>
      </c>
      <c r="F215" s="79">
        <f t="shared" si="81"/>
        <v>140000</v>
      </c>
      <c r="G215" s="82">
        <f t="shared" si="81"/>
        <v>0</v>
      </c>
      <c r="H215" s="79">
        <f t="shared" si="81"/>
        <v>140000</v>
      </c>
      <c r="I215" s="82">
        <f t="shared" si="81"/>
        <v>0</v>
      </c>
      <c r="J215" s="79">
        <f t="shared" si="81"/>
        <v>374400</v>
      </c>
      <c r="K215" s="82">
        <f t="shared" ref="K215" si="82">SUM(K214)</f>
        <v>0</v>
      </c>
      <c r="L215" s="79">
        <f t="shared" si="81"/>
        <v>374400</v>
      </c>
    </row>
    <row r="216" spans="1:21">
      <c r="A216" s="68" t="s">
        <v>8</v>
      </c>
      <c r="B216" s="86">
        <v>1.0509999999999999</v>
      </c>
      <c r="C216" s="87" t="s">
        <v>64</v>
      </c>
      <c r="D216" s="75">
        <f t="shared" ref="D216:I216" si="83">D211+D215</f>
        <v>67689</v>
      </c>
      <c r="E216" s="103">
        <f t="shared" si="83"/>
        <v>0</v>
      </c>
      <c r="F216" s="75">
        <f t="shared" si="83"/>
        <v>184840</v>
      </c>
      <c r="G216" s="103">
        <f t="shared" si="83"/>
        <v>0</v>
      </c>
      <c r="H216" s="75">
        <f t="shared" si="83"/>
        <v>184840</v>
      </c>
      <c r="I216" s="103">
        <f t="shared" si="83"/>
        <v>0</v>
      </c>
      <c r="J216" s="75">
        <f>J211+J215</f>
        <v>392704</v>
      </c>
      <c r="K216" s="103">
        <f t="shared" ref="K216" si="84">K211+K215</f>
        <v>0</v>
      </c>
      <c r="L216" s="75">
        <f>L211+L215</f>
        <v>392704</v>
      </c>
    </row>
    <row r="217" spans="1:21">
      <c r="A217" s="68" t="s">
        <v>8</v>
      </c>
      <c r="B217" s="111">
        <v>1</v>
      </c>
      <c r="C217" s="90" t="s">
        <v>18</v>
      </c>
      <c r="D217" s="75">
        <f t="shared" ref="D217:L217" si="85">D216</f>
        <v>67689</v>
      </c>
      <c r="E217" s="103">
        <f t="shared" si="85"/>
        <v>0</v>
      </c>
      <c r="F217" s="75">
        <f t="shared" si="85"/>
        <v>184840</v>
      </c>
      <c r="G217" s="103">
        <f t="shared" si="85"/>
        <v>0</v>
      </c>
      <c r="H217" s="75">
        <f t="shared" si="85"/>
        <v>184840</v>
      </c>
      <c r="I217" s="103">
        <f t="shared" si="85"/>
        <v>0</v>
      </c>
      <c r="J217" s="75">
        <f t="shared" si="85"/>
        <v>392704</v>
      </c>
      <c r="K217" s="103">
        <f t="shared" ref="K217" si="86">K216</f>
        <v>0</v>
      </c>
      <c r="L217" s="75">
        <f t="shared" si="85"/>
        <v>392704</v>
      </c>
    </row>
    <row r="218" spans="1:21">
      <c r="A218" s="68"/>
      <c r="B218" s="1"/>
      <c r="C218" s="69"/>
      <c r="D218" s="91"/>
      <c r="E218" s="91"/>
      <c r="F218" s="91"/>
      <c r="G218" s="91"/>
      <c r="H218" s="92"/>
      <c r="I218" s="92"/>
      <c r="J218" s="91"/>
      <c r="K218" s="91"/>
      <c r="L218" s="91"/>
    </row>
    <row r="219" spans="1:21">
      <c r="A219" s="68"/>
      <c r="B219" s="1">
        <v>60</v>
      </c>
      <c r="C219" s="63" t="s">
        <v>70</v>
      </c>
      <c r="D219" s="91"/>
      <c r="E219" s="91"/>
      <c r="F219" s="91"/>
      <c r="G219" s="91"/>
      <c r="H219" s="92"/>
      <c r="I219" s="92"/>
      <c r="J219" s="91"/>
      <c r="K219" s="91"/>
      <c r="L219" s="91"/>
    </row>
    <row r="220" spans="1:21">
      <c r="B220" s="10">
        <v>60.051000000000002</v>
      </c>
      <c r="C220" s="54" t="s">
        <v>64</v>
      </c>
      <c r="D220" s="93"/>
      <c r="E220" s="93"/>
      <c r="F220" s="93"/>
      <c r="G220" s="93"/>
      <c r="H220" s="94"/>
      <c r="I220" s="94"/>
      <c r="J220" s="93"/>
      <c r="K220" s="93"/>
      <c r="L220" s="93"/>
    </row>
    <row r="221" spans="1:21">
      <c r="B221" s="55">
        <v>3</v>
      </c>
      <c r="C221" s="56" t="s">
        <v>20</v>
      </c>
      <c r="D221" s="93"/>
      <c r="E221" s="93"/>
      <c r="F221" s="93"/>
      <c r="G221" s="93"/>
      <c r="H221" s="94"/>
      <c r="I221" s="94"/>
      <c r="J221" s="93"/>
      <c r="K221" s="93"/>
      <c r="L221" s="93"/>
    </row>
    <row r="222" spans="1:21">
      <c r="A222" s="68"/>
      <c r="B222" s="1">
        <v>45</v>
      </c>
      <c r="C222" s="69" t="s">
        <v>21</v>
      </c>
      <c r="D222" s="91"/>
      <c r="E222" s="91"/>
      <c r="F222" s="91"/>
      <c r="G222" s="91"/>
      <c r="H222" s="92"/>
      <c r="I222" s="92"/>
      <c r="J222" s="91"/>
      <c r="K222" s="91"/>
      <c r="L222" s="91"/>
    </row>
    <row r="223" spans="1:21">
      <c r="A223" s="68"/>
      <c r="B223" s="1" t="s">
        <v>22</v>
      </c>
      <c r="C223" s="69" t="s">
        <v>71</v>
      </c>
      <c r="D223" s="65">
        <v>88859</v>
      </c>
      <c r="E223" s="83">
        <v>0</v>
      </c>
      <c r="F223" s="65">
        <v>20000</v>
      </c>
      <c r="G223" s="80">
        <v>0</v>
      </c>
      <c r="H223" s="65">
        <v>20000</v>
      </c>
      <c r="I223" s="80">
        <v>0</v>
      </c>
      <c r="J223" s="80">
        <v>0</v>
      </c>
      <c r="K223" s="80">
        <v>0</v>
      </c>
      <c r="L223" s="80">
        <f>SUM(J223:K223)</f>
        <v>0</v>
      </c>
    </row>
    <row r="224" spans="1:21">
      <c r="A224" s="68"/>
      <c r="B224" s="1" t="s">
        <v>72</v>
      </c>
      <c r="C224" s="69" t="s">
        <v>70</v>
      </c>
      <c r="D224" s="65">
        <v>8891</v>
      </c>
      <c r="E224" s="80">
        <v>0</v>
      </c>
      <c r="F224" s="65">
        <v>20700</v>
      </c>
      <c r="G224" s="80">
        <v>0</v>
      </c>
      <c r="H224" s="65">
        <v>20700</v>
      </c>
      <c r="I224" s="80">
        <v>0</v>
      </c>
      <c r="J224" s="80">
        <v>0</v>
      </c>
      <c r="K224" s="80">
        <v>0</v>
      </c>
      <c r="L224" s="80">
        <f>SUM(J224:K224)</f>
        <v>0</v>
      </c>
      <c r="U224" s="112"/>
    </row>
    <row r="225" spans="1:17" ht="25.5">
      <c r="B225" s="16" t="s">
        <v>120</v>
      </c>
      <c r="C225" s="63" t="s">
        <v>124</v>
      </c>
      <c r="D225" s="77">
        <v>15755</v>
      </c>
      <c r="E225" s="83">
        <v>0</v>
      </c>
      <c r="F225" s="77">
        <v>41342</v>
      </c>
      <c r="G225" s="83">
        <v>0</v>
      </c>
      <c r="H225" s="77">
        <v>41342</v>
      </c>
      <c r="I225" s="83">
        <v>0</v>
      </c>
      <c r="J225" s="77">
        <v>6979</v>
      </c>
      <c r="K225" s="83">
        <v>0</v>
      </c>
      <c r="L225" s="77">
        <f>SUM(J225:K225)</f>
        <v>6979</v>
      </c>
      <c r="M225" s="128"/>
      <c r="N225" s="128"/>
      <c r="O225" s="128"/>
      <c r="P225" s="128"/>
      <c r="Q225" s="129"/>
    </row>
    <row r="226" spans="1:17" ht="38.25">
      <c r="A226" s="68"/>
      <c r="B226" s="1" t="s">
        <v>135</v>
      </c>
      <c r="C226" s="69" t="s">
        <v>138</v>
      </c>
      <c r="D226" s="65">
        <v>19512</v>
      </c>
      <c r="E226" s="80">
        <v>0</v>
      </c>
      <c r="F226" s="65">
        <v>80000</v>
      </c>
      <c r="G226" s="80">
        <v>0</v>
      </c>
      <c r="H226" s="65">
        <v>80000</v>
      </c>
      <c r="I226" s="80">
        <v>0</v>
      </c>
      <c r="J226" s="65">
        <v>488</v>
      </c>
      <c r="K226" s="80">
        <v>0</v>
      </c>
      <c r="L226" s="65">
        <f>SUM(J226:K226)</f>
        <v>488</v>
      </c>
      <c r="M226" s="128"/>
      <c r="N226" s="128"/>
      <c r="O226" s="128"/>
      <c r="P226" s="128"/>
      <c r="Q226" s="129"/>
    </row>
    <row r="227" spans="1:17">
      <c r="A227" s="68" t="s">
        <v>8</v>
      </c>
      <c r="B227" s="1">
        <v>45</v>
      </c>
      <c r="C227" s="69" t="s">
        <v>21</v>
      </c>
      <c r="D227" s="79">
        <f t="shared" ref="D227:L227" si="87">SUM(D223:D226)</f>
        <v>133017</v>
      </c>
      <c r="E227" s="82">
        <f t="shared" si="87"/>
        <v>0</v>
      </c>
      <c r="F227" s="79">
        <f t="shared" si="87"/>
        <v>162042</v>
      </c>
      <c r="G227" s="82">
        <f t="shared" si="87"/>
        <v>0</v>
      </c>
      <c r="H227" s="79">
        <f t="shared" si="87"/>
        <v>162042</v>
      </c>
      <c r="I227" s="82">
        <f t="shared" si="87"/>
        <v>0</v>
      </c>
      <c r="J227" s="79">
        <f t="shared" si="87"/>
        <v>7467</v>
      </c>
      <c r="K227" s="82">
        <f t="shared" ref="K227" si="88">SUM(K223:K226)</f>
        <v>0</v>
      </c>
      <c r="L227" s="79">
        <f t="shared" si="87"/>
        <v>7467</v>
      </c>
    </row>
    <row r="228" spans="1:17">
      <c r="A228" s="68"/>
      <c r="B228" s="1"/>
      <c r="C228" s="69"/>
      <c r="D228" s="91"/>
      <c r="E228" s="91"/>
      <c r="F228" s="91"/>
      <c r="G228" s="91"/>
      <c r="H228" s="92"/>
      <c r="I228" s="92"/>
      <c r="J228" s="91"/>
      <c r="K228" s="91"/>
      <c r="L228" s="91"/>
    </row>
    <row r="229" spans="1:17">
      <c r="A229" s="68"/>
      <c r="B229" s="1">
        <v>48</v>
      </c>
      <c r="C229" s="69" t="s">
        <v>26</v>
      </c>
      <c r="D229" s="91"/>
      <c r="E229" s="91"/>
      <c r="F229" s="91"/>
      <c r="G229" s="91"/>
      <c r="H229" s="92"/>
      <c r="I229" s="92"/>
      <c r="J229" s="91"/>
      <c r="K229" s="91"/>
      <c r="L229" s="91"/>
    </row>
    <row r="230" spans="1:17" ht="25.5">
      <c r="A230" s="68"/>
      <c r="B230" s="1" t="s">
        <v>105</v>
      </c>
      <c r="C230" s="69" t="s">
        <v>104</v>
      </c>
      <c r="D230" s="75">
        <v>3936</v>
      </c>
      <c r="E230" s="83">
        <v>0</v>
      </c>
      <c r="F230" s="75">
        <v>5000</v>
      </c>
      <c r="G230" s="103">
        <v>0</v>
      </c>
      <c r="H230" s="75">
        <v>5000</v>
      </c>
      <c r="I230" s="103">
        <v>0</v>
      </c>
      <c r="J230" s="103">
        <v>0</v>
      </c>
      <c r="K230" s="103">
        <v>0</v>
      </c>
      <c r="L230" s="103">
        <f>SUM(J230:K230)</f>
        <v>0</v>
      </c>
    </row>
    <row r="231" spans="1:17">
      <c r="A231" s="68" t="s">
        <v>8</v>
      </c>
      <c r="B231" s="1">
        <v>48</v>
      </c>
      <c r="C231" s="69" t="s">
        <v>26</v>
      </c>
      <c r="D231" s="79">
        <f t="shared" ref="D231:L231" si="89">SUM(D230:D230)</f>
        <v>3936</v>
      </c>
      <c r="E231" s="82">
        <f t="shared" si="89"/>
        <v>0</v>
      </c>
      <c r="F231" s="79">
        <f t="shared" si="89"/>
        <v>5000</v>
      </c>
      <c r="G231" s="82">
        <f t="shared" si="89"/>
        <v>0</v>
      </c>
      <c r="H231" s="79">
        <f t="shared" si="89"/>
        <v>5000</v>
      </c>
      <c r="I231" s="82">
        <f t="shared" si="89"/>
        <v>0</v>
      </c>
      <c r="J231" s="82">
        <f t="shared" si="89"/>
        <v>0</v>
      </c>
      <c r="K231" s="82">
        <f t="shared" ref="K231" si="90">SUM(K230:K230)</f>
        <v>0</v>
      </c>
      <c r="L231" s="82">
        <f t="shared" si="89"/>
        <v>0</v>
      </c>
    </row>
    <row r="232" spans="1:17">
      <c r="A232" s="68" t="s">
        <v>8</v>
      </c>
      <c r="B232" s="119" t="s">
        <v>122</v>
      </c>
      <c r="C232" s="69" t="s">
        <v>20</v>
      </c>
      <c r="D232" s="79">
        <f t="shared" ref="D232:L232" si="91">D231+D227</f>
        <v>136953</v>
      </c>
      <c r="E232" s="82">
        <f t="shared" si="91"/>
        <v>0</v>
      </c>
      <c r="F232" s="79">
        <f t="shared" si="91"/>
        <v>167042</v>
      </c>
      <c r="G232" s="82">
        <f t="shared" si="91"/>
        <v>0</v>
      </c>
      <c r="H232" s="79">
        <f t="shared" si="91"/>
        <v>167042</v>
      </c>
      <c r="I232" s="82">
        <f t="shared" si="91"/>
        <v>0</v>
      </c>
      <c r="J232" s="79">
        <f t="shared" si="91"/>
        <v>7467</v>
      </c>
      <c r="K232" s="82">
        <f t="shared" ref="K232" si="92">K231+K227</f>
        <v>0</v>
      </c>
      <c r="L232" s="79">
        <f t="shared" si="91"/>
        <v>7467</v>
      </c>
    </row>
    <row r="233" spans="1:17">
      <c r="A233" s="68" t="s">
        <v>8</v>
      </c>
      <c r="B233" s="5">
        <v>60.051000000000002</v>
      </c>
      <c r="C233" s="96" t="s">
        <v>64</v>
      </c>
      <c r="D233" s="65">
        <f t="shared" ref="D233:L234" si="93">D232</f>
        <v>136953</v>
      </c>
      <c r="E233" s="80">
        <f t="shared" si="93"/>
        <v>0</v>
      </c>
      <c r="F233" s="65">
        <f t="shared" si="93"/>
        <v>167042</v>
      </c>
      <c r="G233" s="80">
        <f t="shared" si="93"/>
        <v>0</v>
      </c>
      <c r="H233" s="65">
        <f t="shared" si="93"/>
        <v>167042</v>
      </c>
      <c r="I233" s="80">
        <f t="shared" si="93"/>
        <v>0</v>
      </c>
      <c r="J233" s="65">
        <f t="shared" si="93"/>
        <v>7467</v>
      </c>
      <c r="K233" s="80">
        <f t="shared" ref="K233" si="94">K232</f>
        <v>0</v>
      </c>
      <c r="L233" s="65">
        <f t="shared" si="93"/>
        <v>7467</v>
      </c>
    </row>
    <row r="234" spans="1:17">
      <c r="A234" s="68" t="s">
        <v>8</v>
      </c>
      <c r="B234" s="1">
        <v>60</v>
      </c>
      <c r="C234" s="69" t="s">
        <v>70</v>
      </c>
      <c r="D234" s="79">
        <f t="shared" si="93"/>
        <v>136953</v>
      </c>
      <c r="E234" s="82">
        <f t="shared" si="93"/>
        <v>0</v>
      </c>
      <c r="F234" s="79">
        <f t="shared" si="93"/>
        <v>167042</v>
      </c>
      <c r="G234" s="82">
        <f t="shared" si="93"/>
        <v>0</v>
      </c>
      <c r="H234" s="79">
        <f t="shared" si="93"/>
        <v>167042</v>
      </c>
      <c r="I234" s="82">
        <f t="shared" si="93"/>
        <v>0</v>
      </c>
      <c r="J234" s="79">
        <f t="shared" si="93"/>
        <v>7467</v>
      </c>
      <c r="K234" s="82">
        <f t="shared" ref="K234" si="95">K233</f>
        <v>0</v>
      </c>
      <c r="L234" s="79">
        <f t="shared" si="93"/>
        <v>7467</v>
      </c>
    </row>
    <row r="235" spans="1:17">
      <c r="A235" s="72" t="s">
        <v>8</v>
      </c>
      <c r="B235" s="100">
        <v>4059</v>
      </c>
      <c r="C235" s="101" t="s">
        <v>4</v>
      </c>
      <c r="D235" s="75">
        <f t="shared" ref="D235:L235" si="96">D234+D217</f>
        <v>204642</v>
      </c>
      <c r="E235" s="103">
        <f t="shared" si="96"/>
        <v>0</v>
      </c>
      <c r="F235" s="75">
        <f t="shared" si="96"/>
        <v>351882</v>
      </c>
      <c r="G235" s="103">
        <f t="shared" si="96"/>
        <v>0</v>
      </c>
      <c r="H235" s="75">
        <f t="shared" si="96"/>
        <v>351882</v>
      </c>
      <c r="I235" s="103">
        <f t="shared" si="96"/>
        <v>0</v>
      </c>
      <c r="J235" s="75">
        <f t="shared" si="96"/>
        <v>400171</v>
      </c>
      <c r="K235" s="103">
        <f t="shared" si="96"/>
        <v>0</v>
      </c>
      <c r="L235" s="75">
        <f t="shared" si="96"/>
        <v>400171</v>
      </c>
    </row>
    <row r="236" spans="1:17" ht="3.75" customHeight="1">
      <c r="A236" s="68"/>
      <c r="B236" s="5"/>
      <c r="C236" s="96"/>
      <c r="D236" s="91"/>
      <c r="E236" s="65"/>
      <c r="F236" s="91"/>
      <c r="G236" s="65"/>
      <c r="H236" s="92"/>
      <c r="I236" s="67"/>
      <c r="J236" s="91"/>
      <c r="K236" s="65"/>
      <c r="L236" s="91"/>
    </row>
    <row r="237" spans="1:17">
      <c r="A237" s="88" t="s">
        <v>17</v>
      </c>
      <c r="B237" s="10">
        <v>4216</v>
      </c>
      <c r="C237" s="54" t="s">
        <v>6</v>
      </c>
      <c r="D237" s="93"/>
      <c r="E237" s="93"/>
      <c r="F237" s="93"/>
      <c r="G237" s="93"/>
      <c r="H237" s="94"/>
      <c r="I237" s="94"/>
      <c r="J237" s="93"/>
      <c r="K237" s="93"/>
      <c r="L237" s="93"/>
    </row>
    <row r="238" spans="1:17">
      <c r="A238" s="68"/>
      <c r="B238" s="55">
        <v>1</v>
      </c>
      <c r="C238" s="56" t="s">
        <v>54</v>
      </c>
      <c r="D238" s="93"/>
      <c r="E238" s="93"/>
      <c r="F238" s="93"/>
      <c r="G238" s="93"/>
      <c r="H238" s="94"/>
      <c r="I238" s="94"/>
      <c r="J238" s="93"/>
      <c r="K238" s="93"/>
      <c r="L238" s="93"/>
    </row>
    <row r="239" spans="1:17">
      <c r="B239" s="58">
        <v>1.1060000000000001</v>
      </c>
      <c r="C239" s="59" t="s">
        <v>55</v>
      </c>
      <c r="D239" s="93"/>
      <c r="E239" s="93"/>
      <c r="F239" s="93"/>
      <c r="G239" s="93"/>
      <c r="H239" s="94"/>
      <c r="I239" s="94"/>
      <c r="J239" s="93"/>
      <c r="K239" s="93"/>
      <c r="L239" s="93"/>
    </row>
    <row r="240" spans="1:17">
      <c r="A240" s="68"/>
      <c r="B240" s="1">
        <v>60</v>
      </c>
      <c r="C240" s="69" t="s">
        <v>107</v>
      </c>
      <c r="D240" s="91"/>
      <c r="E240" s="91"/>
      <c r="F240" s="91"/>
      <c r="G240" s="91"/>
      <c r="H240" s="92"/>
      <c r="I240" s="92"/>
      <c r="J240" s="91"/>
      <c r="K240" s="91"/>
      <c r="L240" s="91"/>
    </row>
    <row r="241" spans="1:19">
      <c r="A241" s="68"/>
      <c r="B241" s="1">
        <v>45</v>
      </c>
      <c r="C241" s="69" t="s">
        <v>21</v>
      </c>
      <c r="D241" s="91"/>
      <c r="E241" s="91"/>
      <c r="F241" s="91"/>
      <c r="G241" s="91"/>
      <c r="H241" s="92"/>
      <c r="I241" s="92"/>
      <c r="J241" s="91"/>
      <c r="K241" s="91"/>
      <c r="L241" s="91"/>
    </row>
    <row r="242" spans="1:19" ht="25.5">
      <c r="A242" s="68"/>
      <c r="B242" s="1" t="s">
        <v>148</v>
      </c>
      <c r="C242" s="2" t="s">
        <v>147</v>
      </c>
      <c r="D242" s="65">
        <v>5051</v>
      </c>
      <c r="E242" s="83">
        <v>0</v>
      </c>
      <c r="F242" s="65">
        <v>1</v>
      </c>
      <c r="G242" s="80">
        <v>0</v>
      </c>
      <c r="H242" s="65">
        <v>1</v>
      </c>
      <c r="I242" s="80">
        <v>0</v>
      </c>
      <c r="J242" s="80">
        <v>0</v>
      </c>
      <c r="K242" s="80">
        <v>0</v>
      </c>
      <c r="L242" s="80">
        <f>SUM(J242:K242)</f>
        <v>0</v>
      </c>
      <c r="M242" s="128"/>
      <c r="N242" s="128"/>
      <c r="O242" s="128"/>
      <c r="P242" s="128"/>
      <c r="Q242" s="129"/>
      <c r="R242" s="3"/>
      <c r="S242" s="3"/>
    </row>
    <row r="243" spans="1:19">
      <c r="A243" s="68"/>
      <c r="B243" s="1" t="s">
        <v>101</v>
      </c>
      <c r="C243" s="69" t="s">
        <v>80</v>
      </c>
      <c r="D243" s="65">
        <v>20000</v>
      </c>
      <c r="E243" s="80">
        <v>0</v>
      </c>
      <c r="F243" s="65">
        <v>20000</v>
      </c>
      <c r="G243" s="80">
        <v>0</v>
      </c>
      <c r="H243" s="65">
        <v>20000</v>
      </c>
      <c r="I243" s="80">
        <v>0</v>
      </c>
      <c r="J243" s="80">
        <v>0</v>
      </c>
      <c r="K243" s="80">
        <v>0</v>
      </c>
      <c r="L243" s="80">
        <f>SUM(J243:K243)</f>
        <v>0</v>
      </c>
    </row>
    <row r="244" spans="1:19" ht="25.5">
      <c r="A244" s="68"/>
      <c r="B244" s="1" t="s">
        <v>100</v>
      </c>
      <c r="C244" s="69" t="s">
        <v>106</v>
      </c>
      <c r="D244" s="65">
        <v>1320</v>
      </c>
      <c r="E244" s="83">
        <v>0</v>
      </c>
      <c r="F244" s="80">
        <v>0</v>
      </c>
      <c r="G244" s="80">
        <v>0</v>
      </c>
      <c r="H244" s="80">
        <v>0</v>
      </c>
      <c r="I244" s="80">
        <v>0</v>
      </c>
      <c r="J244" s="80">
        <v>0</v>
      </c>
      <c r="K244" s="80">
        <v>0</v>
      </c>
      <c r="L244" s="80">
        <f>SUM(J244:K244)</f>
        <v>0</v>
      </c>
    </row>
    <row r="245" spans="1:19">
      <c r="A245" s="68" t="s">
        <v>8</v>
      </c>
      <c r="B245" s="1">
        <v>45</v>
      </c>
      <c r="C245" s="69" t="s">
        <v>21</v>
      </c>
      <c r="D245" s="79">
        <f t="shared" ref="D245:L245" si="97">SUM(D242:D244)</f>
        <v>26371</v>
      </c>
      <c r="E245" s="82">
        <f t="shared" si="97"/>
        <v>0</v>
      </c>
      <c r="F245" s="79">
        <f t="shared" si="97"/>
        <v>20001</v>
      </c>
      <c r="G245" s="82">
        <f t="shared" si="97"/>
        <v>0</v>
      </c>
      <c r="H245" s="79">
        <f t="shared" si="97"/>
        <v>20001</v>
      </c>
      <c r="I245" s="82">
        <f t="shared" si="97"/>
        <v>0</v>
      </c>
      <c r="J245" s="82">
        <f t="shared" si="97"/>
        <v>0</v>
      </c>
      <c r="K245" s="82">
        <f t="shared" ref="K245" si="98">SUM(K242:K244)</f>
        <v>0</v>
      </c>
      <c r="L245" s="82">
        <f t="shared" si="97"/>
        <v>0</v>
      </c>
    </row>
    <row r="246" spans="1:19">
      <c r="A246" s="68"/>
      <c r="B246" s="1"/>
      <c r="C246" s="69"/>
      <c r="D246" s="65"/>
      <c r="E246" s="80"/>
      <c r="F246" s="65"/>
      <c r="G246" s="65"/>
      <c r="H246" s="65"/>
      <c r="I246" s="80"/>
      <c r="J246" s="65"/>
      <c r="K246" s="65"/>
      <c r="L246" s="65"/>
    </row>
    <row r="247" spans="1:19">
      <c r="A247" s="68"/>
      <c r="B247" s="1">
        <v>47</v>
      </c>
      <c r="C247" s="69" t="s">
        <v>25</v>
      </c>
      <c r="D247" s="91"/>
      <c r="E247" s="91"/>
      <c r="F247" s="91"/>
      <c r="G247" s="91"/>
      <c r="H247" s="92"/>
      <c r="I247" s="92"/>
      <c r="J247" s="91"/>
      <c r="K247" s="91"/>
      <c r="L247" s="91"/>
    </row>
    <row r="248" spans="1:19">
      <c r="A248" s="68"/>
      <c r="B248" s="1" t="s">
        <v>76</v>
      </c>
      <c r="C248" s="69" t="s">
        <v>75</v>
      </c>
      <c r="D248" s="65">
        <v>1000</v>
      </c>
      <c r="E248" s="80">
        <v>0</v>
      </c>
      <c r="F248" s="65">
        <v>999</v>
      </c>
      <c r="G248" s="80">
        <v>0</v>
      </c>
      <c r="H248" s="65">
        <v>999</v>
      </c>
      <c r="I248" s="80">
        <v>0</v>
      </c>
      <c r="J248" s="80">
        <v>0</v>
      </c>
      <c r="K248" s="80">
        <v>0</v>
      </c>
      <c r="L248" s="80">
        <f>SUM(J248:K248)</f>
        <v>0</v>
      </c>
    </row>
    <row r="249" spans="1:19">
      <c r="A249" s="68"/>
      <c r="B249" s="1"/>
      <c r="C249" s="69"/>
      <c r="D249" s="93"/>
      <c r="E249" s="93"/>
      <c r="F249" s="93"/>
      <c r="G249" s="93"/>
      <c r="H249" s="94"/>
      <c r="I249" s="94"/>
      <c r="J249" s="93"/>
      <c r="K249" s="93"/>
      <c r="L249" s="93"/>
    </row>
    <row r="250" spans="1:19">
      <c r="A250" s="68"/>
      <c r="B250" s="1">
        <v>48</v>
      </c>
      <c r="C250" s="69" t="s">
        <v>26</v>
      </c>
      <c r="D250" s="91"/>
      <c r="E250" s="91"/>
      <c r="F250" s="91"/>
      <c r="G250" s="91"/>
      <c r="H250" s="92"/>
      <c r="I250" s="92"/>
      <c r="J250" s="91"/>
      <c r="K250" s="91"/>
      <c r="L250" s="91"/>
    </row>
    <row r="251" spans="1:19">
      <c r="A251" s="68"/>
      <c r="B251" s="1" t="s">
        <v>77</v>
      </c>
      <c r="C251" s="69" t="s">
        <v>75</v>
      </c>
      <c r="D251" s="80">
        <v>0</v>
      </c>
      <c r="E251" s="80">
        <v>0</v>
      </c>
      <c r="F251" s="80">
        <v>0</v>
      </c>
      <c r="G251" s="80">
        <v>0</v>
      </c>
      <c r="H251" s="80">
        <v>0</v>
      </c>
      <c r="I251" s="80">
        <v>0</v>
      </c>
      <c r="J251" s="83">
        <v>0</v>
      </c>
      <c r="K251" s="80">
        <v>0</v>
      </c>
      <c r="L251" s="80">
        <f>SUM(J251:K251)</f>
        <v>0</v>
      </c>
      <c r="M251" s="128"/>
      <c r="N251" s="128"/>
      <c r="O251" s="128"/>
      <c r="P251" s="128"/>
      <c r="Q251" s="129"/>
    </row>
    <row r="252" spans="1:19">
      <c r="A252" s="127" t="s">
        <v>8</v>
      </c>
      <c r="B252" s="16">
        <v>60</v>
      </c>
      <c r="C252" s="63" t="s">
        <v>74</v>
      </c>
      <c r="D252" s="79">
        <f t="shared" ref="D252:L252" si="99">D251+D248+D245</f>
        <v>27371</v>
      </c>
      <c r="E252" s="82">
        <f t="shared" si="99"/>
        <v>0</v>
      </c>
      <c r="F252" s="79">
        <f t="shared" si="99"/>
        <v>21000</v>
      </c>
      <c r="G252" s="82">
        <f t="shared" si="99"/>
        <v>0</v>
      </c>
      <c r="H252" s="79">
        <f t="shared" si="99"/>
        <v>21000</v>
      </c>
      <c r="I252" s="82">
        <f t="shared" si="99"/>
        <v>0</v>
      </c>
      <c r="J252" s="82">
        <f t="shared" si="99"/>
        <v>0</v>
      </c>
      <c r="K252" s="82">
        <f t="shared" ref="K252" si="100">K251+K248+K245</f>
        <v>0</v>
      </c>
      <c r="L252" s="82">
        <f t="shared" si="99"/>
        <v>0</v>
      </c>
    </row>
    <row r="253" spans="1:19">
      <c r="A253" s="127" t="s">
        <v>8</v>
      </c>
      <c r="B253" s="58">
        <v>1.1060000000000001</v>
      </c>
      <c r="C253" s="59" t="s">
        <v>55</v>
      </c>
      <c r="D253" s="134">
        <f t="shared" ref="D253:L253" si="101">D252</f>
        <v>27371</v>
      </c>
      <c r="E253" s="113">
        <f t="shared" si="101"/>
        <v>0</v>
      </c>
      <c r="F253" s="134">
        <f t="shared" si="101"/>
        <v>21000</v>
      </c>
      <c r="G253" s="113">
        <f t="shared" si="101"/>
        <v>0</v>
      </c>
      <c r="H253" s="134">
        <f t="shared" si="101"/>
        <v>21000</v>
      </c>
      <c r="I253" s="113">
        <f t="shared" si="101"/>
        <v>0</v>
      </c>
      <c r="J253" s="113">
        <f t="shared" si="101"/>
        <v>0</v>
      </c>
      <c r="K253" s="113">
        <f t="shared" ref="K253" si="102">K252</f>
        <v>0</v>
      </c>
      <c r="L253" s="113">
        <f t="shared" si="101"/>
        <v>0</v>
      </c>
    </row>
    <row r="254" spans="1:19">
      <c r="A254" s="68" t="s">
        <v>8</v>
      </c>
      <c r="B254" s="89">
        <v>1</v>
      </c>
      <c r="C254" s="90" t="s">
        <v>54</v>
      </c>
      <c r="D254" s="75">
        <f t="shared" ref="D254:L254" si="103">D252</f>
        <v>27371</v>
      </c>
      <c r="E254" s="103">
        <f t="shared" si="103"/>
        <v>0</v>
      </c>
      <c r="F254" s="75">
        <f t="shared" si="103"/>
        <v>21000</v>
      </c>
      <c r="G254" s="103">
        <f t="shared" si="103"/>
        <v>0</v>
      </c>
      <c r="H254" s="75">
        <f t="shared" si="103"/>
        <v>21000</v>
      </c>
      <c r="I254" s="103">
        <f t="shared" si="103"/>
        <v>0</v>
      </c>
      <c r="J254" s="103">
        <f t="shared" si="103"/>
        <v>0</v>
      </c>
      <c r="K254" s="103">
        <f t="shared" ref="K254" si="104">K252</f>
        <v>0</v>
      </c>
      <c r="L254" s="103">
        <f t="shared" si="103"/>
        <v>0</v>
      </c>
    </row>
    <row r="255" spans="1:19">
      <c r="A255" s="72" t="s">
        <v>8</v>
      </c>
      <c r="B255" s="100">
        <v>4216</v>
      </c>
      <c r="C255" s="101" t="s">
        <v>6</v>
      </c>
      <c r="D255" s="75">
        <f t="shared" ref="D255:L255" si="105">D254</f>
        <v>27371</v>
      </c>
      <c r="E255" s="103">
        <f t="shared" si="105"/>
        <v>0</v>
      </c>
      <c r="F255" s="75">
        <f t="shared" si="105"/>
        <v>21000</v>
      </c>
      <c r="G255" s="103">
        <f t="shared" si="105"/>
        <v>0</v>
      </c>
      <c r="H255" s="75">
        <f t="shared" si="105"/>
        <v>21000</v>
      </c>
      <c r="I255" s="103">
        <f t="shared" si="105"/>
        <v>0</v>
      </c>
      <c r="J255" s="103">
        <f t="shared" si="105"/>
        <v>0</v>
      </c>
      <c r="K255" s="103">
        <f t="shared" ref="K255" si="106">K254</f>
        <v>0</v>
      </c>
      <c r="L255" s="103">
        <f t="shared" si="105"/>
        <v>0</v>
      </c>
    </row>
    <row r="256" spans="1:19">
      <c r="A256" s="108" t="s">
        <v>8</v>
      </c>
      <c r="B256" s="109"/>
      <c r="C256" s="110" t="s">
        <v>63</v>
      </c>
      <c r="D256" s="77">
        <f t="shared" ref="D256:L256" si="107">D255+D235</f>
        <v>232013</v>
      </c>
      <c r="E256" s="83">
        <f t="shared" si="107"/>
        <v>0</v>
      </c>
      <c r="F256" s="77">
        <f t="shared" si="107"/>
        <v>372882</v>
      </c>
      <c r="G256" s="83">
        <f t="shared" si="107"/>
        <v>0</v>
      </c>
      <c r="H256" s="77">
        <f t="shared" si="107"/>
        <v>372882</v>
      </c>
      <c r="I256" s="83">
        <f t="shared" si="107"/>
        <v>0</v>
      </c>
      <c r="J256" s="77">
        <f t="shared" si="107"/>
        <v>400171</v>
      </c>
      <c r="K256" s="83">
        <f t="shared" ref="K256" si="108">K255+K235</f>
        <v>0</v>
      </c>
      <c r="L256" s="77">
        <f t="shared" si="107"/>
        <v>400171</v>
      </c>
    </row>
    <row r="257" spans="1:27">
      <c r="A257" s="108" t="s">
        <v>8</v>
      </c>
      <c r="B257" s="109"/>
      <c r="C257" s="110" t="s">
        <v>9</v>
      </c>
      <c r="D257" s="114">
        <f t="shared" ref="D257:L257" si="109">D256+D195</f>
        <v>283654</v>
      </c>
      <c r="E257" s="114">
        <f t="shared" si="109"/>
        <v>135338</v>
      </c>
      <c r="F257" s="79">
        <f t="shared" si="109"/>
        <v>427582</v>
      </c>
      <c r="G257" s="114">
        <f t="shared" si="109"/>
        <v>138636</v>
      </c>
      <c r="H257" s="114">
        <f t="shared" si="109"/>
        <v>427582</v>
      </c>
      <c r="I257" s="114">
        <f t="shared" si="109"/>
        <v>141586</v>
      </c>
      <c r="J257" s="79">
        <f t="shared" si="109"/>
        <v>448471</v>
      </c>
      <c r="K257" s="114">
        <f t="shared" si="109"/>
        <v>190372</v>
      </c>
      <c r="L257" s="114">
        <f t="shared" si="109"/>
        <v>638843</v>
      </c>
    </row>
    <row r="258" spans="1:27">
      <c r="A258" s="68"/>
      <c r="B258" s="1"/>
      <c r="C258" s="115"/>
      <c r="D258" s="49"/>
      <c r="E258" s="49"/>
      <c r="F258" s="49"/>
      <c r="G258" s="49"/>
      <c r="H258" s="52"/>
      <c r="I258" s="52"/>
      <c r="J258" s="49"/>
      <c r="K258" s="49"/>
      <c r="L258" s="49"/>
    </row>
    <row r="259" spans="1:27">
      <c r="A259" s="13" t="s">
        <v>121</v>
      </c>
      <c r="B259" s="13" t="s">
        <v>134</v>
      </c>
      <c r="D259" s="12"/>
      <c r="E259" s="12"/>
      <c r="F259" s="12"/>
      <c r="G259" s="12"/>
      <c r="H259" s="64"/>
      <c r="I259" s="64"/>
      <c r="J259" s="12"/>
      <c r="K259" s="12"/>
      <c r="L259" s="49"/>
    </row>
    <row r="260" spans="1:27">
      <c r="A260" s="68" t="s">
        <v>142</v>
      </c>
      <c r="B260" s="49">
        <v>2059</v>
      </c>
      <c r="C260" s="116" t="s">
        <v>145</v>
      </c>
      <c r="D260" s="80">
        <v>0</v>
      </c>
      <c r="E260" s="80">
        <v>0</v>
      </c>
      <c r="F260" s="91">
        <v>5000</v>
      </c>
      <c r="G260" s="80">
        <v>0</v>
      </c>
      <c r="H260" s="91">
        <v>5000</v>
      </c>
      <c r="I260" s="80"/>
      <c r="J260" s="91">
        <v>5000</v>
      </c>
      <c r="K260" s="80">
        <v>0</v>
      </c>
      <c r="L260" s="65">
        <f>J260</f>
        <v>5000</v>
      </c>
    </row>
    <row r="261" spans="1:27" ht="25.5">
      <c r="A261" s="124" t="s">
        <v>142</v>
      </c>
      <c r="B261" s="125">
        <v>2059</v>
      </c>
      <c r="C261" s="90" t="s">
        <v>157</v>
      </c>
      <c r="D261" s="65">
        <v>1307</v>
      </c>
      <c r="E261" s="65">
        <v>93</v>
      </c>
      <c r="F261" s="80">
        <v>0</v>
      </c>
      <c r="G261" s="80">
        <v>0</v>
      </c>
      <c r="H261" s="80">
        <v>0</v>
      </c>
      <c r="I261" s="80">
        <v>0</v>
      </c>
      <c r="J261" s="80">
        <v>0</v>
      </c>
      <c r="K261" s="80">
        <v>0</v>
      </c>
      <c r="L261" s="80">
        <v>0</v>
      </c>
    </row>
    <row r="262" spans="1:27">
      <c r="A262" s="72"/>
      <c r="B262" s="95"/>
      <c r="C262" s="120"/>
      <c r="D262" s="75"/>
      <c r="E262" s="75"/>
      <c r="F262" s="121"/>
      <c r="G262" s="103"/>
      <c r="H262" s="121"/>
      <c r="I262" s="103"/>
      <c r="J262" s="121"/>
      <c r="K262" s="103"/>
      <c r="L262" s="75"/>
      <c r="M262" s="128"/>
      <c r="N262" s="128"/>
      <c r="O262" s="128"/>
      <c r="P262" s="128"/>
      <c r="Q262" s="129"/>
      <c r="W262" s="128"/>
      <c r="X262" s="128"/>
      <c r="Y262" s="128"/>
      <c r="Z262" s="128"/>
      <c r="AA262" s="129"/>
    </row>
    <row r="263" spans="1:27">
      <c r="A263" s="1"/>
      <c r="B263" s="1"/>
      <c r="C263" s="116"/>
      <c r="D263" s="60"/>
      <c r="E263" s="60"/>
      <c r="F263" s="65"/>
      <c r="G263" s="91"/>
      <c r="H263" s="60"/>
      <c r="I263" s="60"/>
      <c r="J263" s="91"/>
      <c r="K263" s="60"/>
      <c r="L263" s="60"/>
    </row>
    <row r="264" spans="1:27">
      <c r="A264" s="95"/>
      <c r="B264" s="95"/>
      <c r="C264" s="120"/>
      <c r="D264" s="76"/>
      <c r="E264" s="76"/>
      <c r="F264" s="76"/>
      <c r="G264" s="76"/>
      <c r="H264" s="76"/>
      <c r="I264" s="76"/>
      <c r="J264" s="121"/>
      <c r="K264" s="76"/>
      <c r="L264" s="76"/>
    </row>
    <row r="265" spans="1:27">
      <c r="D265" s="117"/>
      <c r="E265" s="117"/>
      <c r="F265" s="117"/>
      <c r="G265" s="117"/>
      <c r="H265" s="117"/>
      <c r="I265" s="117"/>
    </row>
    <row r="266" spans="1:27">
      <c r="D266" s="118"/>
      <c r="E266" s="118"/>
      <c r="F266" s="118"/>
      <c r="G266" s="118"/>
      <c r="H266" s="118"/>
      <c r="I266" s="118"/>
    </row>
    <row r="267" spans="1:27">
      <c r="C267" s="12"/>
      <c r="D267" s="118"/>
      <c r="E267" s="118"/>
      <c r="F267" s="118"/>
      <c r="G267" s="126"/>
      <c r="H267" s="118"/>
      <c r="I267" s="118"/>
      <c r="J267" s="7"/>
      <c r="K267" s="7"/>
      <c r="L267" s="7"/>
    </row>
    <row r="268" spans="1:27">
      <c r="C268" s="49"/>
      <c r="D268" s="60"/>
      <c r="E268" s="60"/>
      <c r="F268" s="60"/>
      <c r="G268" s="60"/>
      <c r="H268" s="60"/>
      <c r="I268" s="60"/>
      <c r="J268" s="7"/>
      <c r="K268" s="7"/>
      <c r="L268" s="7"/>
    </row>
    <row r="269" spans="1:27">
      <c r="C269" s="12"/>
      <c r="D269" s="60"/>
      <c r="E269" s="60"/>
      <c r="F269" s="60"/>
      <c r="G269" s="60"/>
      <c r="H269" s="60"/>
      <c r="I269" s="60"/>
      <c r="J269" s="7"/>
      <c r="K269" s="7"/>
      <c r="L269" s="7"/>
    </row>
    <row r="270" spans="1:27">
      <c r="C270" s="12"/>
      <c r="I270" s="60"/>
      <c r="J270" s="7"/>
      <c r="K270" s="7"/>
      <c r="L270" s="7"/>
    </row>
    <row r="271" spans="1:27">
      <c r="C271" s="12"/>
      <c r="I271" s="60"/>
      <c r="J271" s="7"/>
      <c r="K271" s="7"/>
      <c r="L271" s="7"/>
    </row>
    <row r="272" spans="1:27">
      <c r="C272" s="12"/>
    </row>
    <row r="273" spans="2:3">
      <c r="C273" s="12"/>
    </row>
    <row r="274" spans="2:3">
      <c r="C274" s="12"/>
    </row>
    <row r="275" spans="2:3">
      <c r="C275" s="12"/>
    </row>
    <row r="280" spans="2:3">
      <c r="B280" s="142"/>
      <c r="C280" s="142"/>
    </row>
    <row r="281" spans="2:3">
      <c r="B281" s="142"/>
      <c r="C281" s="142"/>
    </row>
    <row r="282" spans="2:3">
      <c r="B282" s="142"/>
      <c r="C282" s="142"/>
    </row>
  </sheetData>
  <autoFilter ref="A17:AN261">
    <filterColumn colId="12"/>
  </autoFilter>
  <mergeCells count="11">
    <mergeCell ref="B280:C280"/>
    <mergeCell ref="B281:C281"/>
    <mergeCell ref="B282:C282"/>
    <mergeCell ref="J15:L15"/>
    <mergeCell ref="J16:L16"/>
    <mergeCell ref="D15:E15"/>
    <mergeCell ref="F15:G15"/>
    <mergeCell ref="H15:I15"/>
    <mergeCell ref="H16:I16"/>
    <mergeCell ref="D16:E16"/>
    <mergeCell ref="F16:G16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30" fitToHeight="0" orientation="landscape" blackAndWhite="1" useFirstPageNumber="1" r:id="rId1"/>
  <headerFooter alignWithMargins="0">
    <oddHeader xml:space="preserve">&amp;C   </oddHeader>
    <oddFooter>&amp;C&amp;"Times New Roman,Bold"   Vol-I     -   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dem3</vt:lpstr>
      <vt:lpstr>'dem3'!building</vt:lpstr>
      <vt:lpstr>'dem3'!housing</vt:lpstr>
      <vt:lpstr>'dem3'!housingcap</vt:lpstr>
      <vt:lpstr>'dem3'!np</vt:lpstr>
      <vt:lpstr>'dem3'!Print_Area</vt:lpstr>
      <vt:lpstr>'dem3'!Print_Titles</vt:lpstr>
      <vt:lpstr>'dem3'!pw</vt:lpstr>
      <vt:lpstr>'dem3'!pwcap</vt:lpstr>
      <vt:lpstr>'dem3'!revise</vt:lpstr>
      <vt:lpstr>'dem3'!summary</vt:lpstr>
      <vt:lpstr>'dem3'!suspense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2015-07-29T05:16:52Z</cp:lastPrinted>
  <dcterms:created xsi:type="dcterms:W3CDTF">2004-06-02T16:06:51Z</dcterms:created>
  <dcterms:modified xsi:type="dcterms:W3CDTF">2015-07-29T05:16:55Z</dcterms:modified>
</cp:coreProperties>
</file>