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420" yWindow="-195" windowWidth="7005" windowHeight="7320"/>
  </bookViews>
  <sheets>
    <sheet name="dem31" sheetId="4" r:id="rId1"/>
  </sheets>
  <definedNames>
    <definedName name="__123Graph_D" hidden="1">#REF!</definedName>
    <definedName name="_xlnm._FilterDatabase" localSheetId="0" hidden="1">'dem31'!$A$16:$AF$487</definedName>
    <definedName name="_Regression_Int" localSheetId="0" hidden="1">1</definedName>
    <definedName name="charged">#REF!</definedName>
    <definedName name="da">#REF!</definedName>
    <definedName name="ee">#REF!</definedName>
    <definedName name="fishcap">#REF!</definedName>
    <definedName name="Fishrev">#REF!</definedName>
    <definedName name="fwl">#REF!</definedName>
    <definedName name="fwlcap">#REF!</definedName>
    <definedName name="fwlrec">#REF!</definedName>
    <definedName name="housing" localSheetId="0">'dem31'!$D$121:$L$121</definedName>
    <definedName name="justice">#REF!</definedName>
    <definedName name="justicerec">#REF!</definedName>
    <definedName name="lr">#REF!</definedName>
    <definedName name="lrrec">#REF!</definedName>
    <definedName name="nc">#REF!</definedName>
    <definedName name="ncfund">#REF!</definedName>
    <definedName name="ncrec">#REF!</definedName>
    <definedName name="ncrec1">#REF!</definedName>
    <definedName name="np" localSheetId="0">'dem31'!$K$481</definedName>
    <definedName name="oges">#REF!</definedName>
    <definedName name="pension">#REF!</definedName>
    <definedName name="powCaprec" localSheetId="0">'dem31'!#REF!</definedName>
    <definedName name="Power" localSheetId="0">'dem31'!$D$256:$L$256</definedName>
    <definedName name="powercap" localSheetId="0">'dem31'!$D$479:$L$479</definedName>
    <definedName name="powerrec" localSheetId="0">'dem31'!$D$483:$L$483</definedName>
    <definedName name="powerrec1" localSheetId="0">'dem31'!#REF!</definedName>
    <definedName name="powloan" localSheetId="0">'dem31'!#REF!</definedName>
    <definedName name="_xlnm.Print_Area" localSheetId="0">'dem31'!$A$1:$L$488</definedName>
    <definedName name="_xlnm.Print_Titles" localSheetId="0">'dem31'!$13:$16</definedName>
    <definedName name="pw" localSheetId="0">'dem31'!$D$69:$L$69</definedName>
    <definedName name="pwcap" localSheetId="0">'dem31'!#REF!</definedName>
    <definedName name="rb" localSheetId="0">'dem31'!#REF!</definedName>
    <definedName name="rec" localSheetId="0">'dem31'!#REF!</definedName>
    <definedName name="revise" localSheetId="0">'dem31'!$D$501:$J$501</definedName>
    <definedName name="SocialSecurity">#REF!</definedName>
    <definedName name="socialwelfare">#REF!</definedName>
    <definedName name="spfrd">#REF!</definedName>
    <definedName name="sss">#REF!</definedName>
    <definedName name="summary" localSheetId="0">'dem31'!$D$495:$I$495</definedName>
    <definedName name="udhd">#REF!</definedName>
    <definedName name="urbancap">#REF!</definedName>
    <definedName name="Voted" localSheetId="0">'dem31'!$E$11:$G$11</definedName>
    <definedName name="welfarecap">#REF!</definedName>
    <definedName name="Z_239EE218_578E_4317_BEED_14D5D7089E27_.wvu.Cols" localSheetId="0" hidden="1">'dem31'!#REF!</definedName>
    <definedName name="Z_239EE218_578E_4317_BEED_14D5D7089E27_.wvu.FilterData" localSheetId="0" hidden="1">'dem31'!$A$1:$L$492</definedName>
    <definedName name="Z_239EE218_578E_4317_BEED_14D5D7089E27_.wvu.PrintArea" localSheetId="0" hidden="1">'dem31'!$A$1:$L$490</definedName>
    <definedName name="Z_239EE218_578E_4317_BEED_14D5D7089E27_.wvu.PrintTitles" localSheetId="0" hidden="1">'dem31'!$13:$16</definedName>
    <definedName name="Z_302A3EA3_AE96_11D5_A646_0050BA3D7AFD_.wvu.Cols" localSheetId="0" hidden="1">'dem31'!#REF!</definedName>
    <definedName name="Z_302A3EA3_AE96_11D5_A646_0050BA3D7AFD_.wvu.FilterData" localSheetId="0" hidden="1">'dem31'!$A$1:$L$492</definedName>
    <definedName name="Z_302A3EA3_AE96_11D5_A646_0050BA3D7AFD_.wvu.PrintArea" localSheetId="0" hidden="1">'dem31'!$A$1:$L$490</definedName>
    <definedName name="Z_302A3EA3_AE96_11D5_A646_0050BA3D7AFD_.wvu.PrintTitles" localSheetId="0" hidden="1">'dem31'!$13:$16</definedName>
    <definedName name="Z_36DBA021_0ECB_11D4_8064_004005726899_.wvu.Cols" localSheetId="0" hidden="1">'dem31'!#REF!</definedName>
    <definedName name="Z_36DBA021_0ECB_11D4_8064_004005726899_.wvu.FilterData" localSheetId="0" hidden="1">'dem31'!$C$18:$C$490</definedName>
    <definedName name="Z_36DBA021_0ECB_11D4_8064_004005726899_.wvu.PrintArea" localSheetId="0" hidden="1">'dem31'!$A$1:$L$490</definedName>
    <definedName name="Z_36DBA021_0ECB_11D4_8064_004005726899_.wvu.PrintTitles" localSheetId="0" hidden="1">'dem31'!$13:$16</definedName>
    <definedName name="Z_93EBE921_AE91_11D5_8685_004005726899_.wvu.Cols" localSheetId="0" hidden="1">'dem31'!#REF!</definedName>
    <definedName name="Z_93EBE921_AE91_11D5_8685_004005726899_.wvu.FilterData" localSheetId="0" hidden="1">'dem31'!$C$18:$C$490</definedName>
    <definedName name="Z_93EBE921_AE91_11D5_8685_004005726899_.wvu.PrintArea" localSheetId="0" hidden="1">'dem31'!$A$1:$L$490</definedName>
    <definedName name="Z_93EBE921_AE91_11D5_8685_004005726899_.wvu.PrintTitles" localSheetId="0" hidden="1">'dem31'!$13:$16</definedName>
    <definedName name="Z_94DA79C1_0FDE_11D5_9579_000021DAEEA2_.wvu.Cols" localSheetId="0" hidden="1">'dem31'!#REF!</definedName>
    <definedName name="Z_94DA79C1_0FDE_11D5_9579_000021DAEEA2_.wvu.FilterData" localSheetId="0" hidden="1">'dem31'!$C$18:$C$490</definedName>
    <definedName name="Z_94DA79C1_0FDE_11D5_9579_000021DAEEA2_.wvu.PrintArea" localSheetId="0" hidden="1">'dem31'!$A$1:$L$490</definedName>
    <definedName name="Z_94DA79C1_0FDE_11D5_9579_000021DAEEA2_.wvu.PrintTitles" localSheetId="0" hidden="1">'dem31'!$13:$16</definedName>
    <definedName name="Z_B4CB0970_161F_11D5_8064_004005726899_.wvu.FilterData" localSheetId="0" hidden="1">'dem31'!$C$18:$C$490</definedName>
    <definedName name="Z_B4CB0972_161F_11D5_8064_004005726899_.wvu.FilterData" localSheetId="0" hidden="1">'dem31'!$C$18:$C$490</definedName>
    <definedName name="Z_B4CB098E_161F_11D5_8064_004005726899_.wvu.FilterData" localSheetId="0" hidden="1">'dem31'!$C$18:$C$490</definedName>
    <definedName name="Z_B4CB099B_161F_11D5_8064_004005726899_.wvu.FilterData" localSheetId="0" hidden="1">'dem31'!$C$18:$C$490</definedName>
    <definedName name="Z_C868F8C3_16D7_11D5_A68D_81D6213F5331_.wvu.Cols" localSheetId="0" hidden="1">'dem31'!#REF!</definedName>
    <definedName name="Z_C868F8C3_16D7_11D5_A68D_81D6213F5331_.wvu.FilterData" localSheetId="0" hidden="1">'dem31'!$C$18:$C$490</definedName>
    <definedName name="Z_C868F8C3_16D7_11D5_A68D_81D6213F5331_.wvu.PrintArea" localSheetId="0" hidden="1">'dem31'!$A$1:$L$490</definedName>
    <definedName name="Z_C868F8C3_16D7_11D5_A68D_81D6213F5331_.wvu.PrintTitles" localSheetId="0" hidden="1">'dem31'!$13:$16</definedName>
    <definedName name="Z_E5DF37BD_125C_11D5_8DC4_D0F5D88B3549_.wvu.Cols" localSheetId="0" hidden="1">'dem31'!#REF!</definedName>
    <definedName name="Z_E5DF37BD_125C_11D5_8DC4_D0F5D88B3549_.wvu.FilterData" localSheetId="0" hidden="1">'dem31'!$C$18:$C$490</definedName>
    <definedName name="Z_E5DF37BD_125C_11D5_8DC4_D0F5D88B3549_.wvu.PrintArea" localSheetId="0" hidden="1">'dem31'!$A$1:$L$490</definedName>
    <definedName name="Z_E5DF37BD_125C_11D5_8DC4_D0F5D88B3549_.wvu.PrintTitles" localSheetId="0" hidden="1">'dem31'!$13:$16</definedName>
    <definedName name="Z_F8ADACC1_164E_11D6_B603_000021DAEEA2_.wvu.Cols" localSheetId="0" hidden="1">'dem31'!#REF!</definedName>
    <definedName name="Z_F8ADACC1_164E_11D6_B603_000021DAEEA2_.wvu.FilterData" localSheetId="0" hidden="1">'dem31'!$C$18:$C$490</definedName>
    <definedName name="Z_F8ADACC1_164E_11D6_B603_000021DAEEA2_.wvu.PrintArea" localSheetId="0" hidden="1">'dem31'!$A$1:$L$490</definedName>
    <definedName name="Z_F8ADACC1_164E_11D6_B603_000021DAEEA2_.wvu.PrintTitles" localSheetId="0" hidden="1">'dem31'!$13:$16</definedName>
  </definedNames>
  <calcPr calcId="125725"/>
</workbook>
</file>

<file path=xl/calcChain.xml><?xml version="1.0" encoding="utf-8"?>
<calcChain xmlns="http://schemas.openxmlformats.org/spreadsheetml/2006/main">
  <c r="L475" i="4"/>
  <c r="L471"/>
  <c r="L454"/>
  <c r="L463"/>
  <c r="L457"/>
  <c r="L451"/>
  <c r="L445"/>
  <c r="L442"/>
  <c r="L439"/>
  <c r="L436"/>
  <c r="L433"/>
  <c r="L430"/>
  <c r="L427"/>
  <c r="L424"/>
  <c r="L420"/>
  <c r="L417"/>
  <c r="L414"/>
  <c r="L409"/>
  <c r="L404"/>
  <c r="L401"/>
  <c r="L398"/>
  <c r="L395"/>
  <c r="L392"/>
  <c r="L389"/>
  <c r="L378"/>
  <c r="L375"/>
  <c r="L372"/>
  <c r="L369"/>
  <c r="L357"/>
  <c r="L348"/>
  <c r="L345"/>
  <c r="L342"/>
  <c r="L327"/>
  <c r="L324"/>
  <c r="L321"/>
  <c r="L318"/>
  <c r="L315"/>
  <c r="L312"/>
  <c r="L309"/>
  <c r="L306"/>
  <c r="L303"/>
  <c r="L300"/>
  <c r="L295"/>
  <c r="L292"/>
  <c r="L289"/>
  <c r="L286"/>
  <c r="L283"/>
  <c r="L280"/>
  <c r="L277"/>
  <c r="L274"/>
  <c r="L271"/>
  <c r="L268"/>
  <c r="L265"/>
  <c r="L252"/>
  <c r="L251"/>
  <c r="L250"/>
  <c r="L246"/>
  <c r="L242"/>
  <c r="L241"/>
  <c r="L240"/>
  <c r="L236"/>
  <c r="L235"/>
  <c r="L234"/>
  <c r="L230"/>
  <c r="L229"/>
  <c r="L228"/>
  <c r="L224"/>
  <c r="L223"/>
  <c r="L221"/>
  <c r="L220"/>
  <c r="L219"/>
  <c r="L210"/>
  <c r="L209"/>
  <c r="L205"/>
  <c r="L204"/>
  <c r="L200"/>
  <c r="L196"/>
  <c r="L195"/>
  <c r="L194"/>
  <c r="L193"/>
  <c r="L192"/>
  <c r="L191"/>
  <c r="L190"/>
  <c r="L181"/>
  <c r="L177"/>
  <c r="L170"/>
  <c r="L167"/>
  <c r="L164"/>
  <c r="L161"/>
  <c r="L158"/>
  <c r="L155"/>
  <c r="L152"/>
  <c r="L149"/>
  <c r="L146"/>
  <c r="L143"/>
  <c r="L140"/>
  <c r="L137"/>
  <c r="L132"/>
  <c r="L127"/>
  <c r="L117"/>
  <c r="L114"/>
  <c r="L111"/>
  <c r="L108"/>
  <c r="L105"/>
  <c r="L102"/>
  <c r="L99"/>
  <c r="L96"/>
  <c r="L91"/>
  <c r="L88"/>
  <c r="L85"/>
  <c r="L82"/>
  <c r="L79"/>
  <c r="L76"/>
  <c r="L65"/>
  <c r="L62"/>
  <c r="L59"/>
  <c r="L56"/>
  <c r="L53"/>
  <c r="L50"/>
  <c r="L47"/>
  <c r="L44"/>
  <c r="L39"/>
  <c r="L36"/>
  <c r="L33"/>
  <c r="L30"/>
  <c r="L27"/>
  <c r="L24"/>
  <c r="E476" l="1"/>
  <c r="F476"/>
  <c r="G476"/>
  <c r="H476"/>
  <c r="I476"/>
  <c r="J476"/>
  <c r="K476"/>
  <c r="D476"/>
  <c r="E410"/>
  <c r="F410"/>
  <c r="G410"/>
  <c r="H410"/>
  <c r="I410"/>
  <c r="K410"/>
  <c r="D410"/>
  <c r="J407"/>
  <c r="L407" s="1"/>
  <c r="J386"/>
  <c r="L386" s="1"/>
  <c r="J383"/>
  <c r="L383" s="1"/>
  <c r="E379"/>
  <c r="F379"/>
  <c r="G379"/>
  <c r="H379"/>
  <c r="I379"/>
  <c r="K379"/>
  <c r="D379"/>
  <c r="J460"/>
  <c r="L460" s="1"/>
  <c r="J448"/>
  <c r="L448" s="1"/>
  <c r="J366"/>
  <c r="L366" s="1"/>
  <c r="J363"/>
  <c r="L363" s="1"/>
  <c r="J360"/>
  <c r="L360" s="1"/>
  <c r="J354"/>
  <c r="L354" s="1"/>
  <c r="J351"/>
  <c r="L351" s="1"/>
  <c r="J339"/>
  <c r="L339" s="1"/>
  <c r="J336"/>
  <c r="L336" s="1"/>
  <c r="J410" l="1"/>
  <c r="J379"/>
  <c r="L476"/>
  <c r="K328" l="1"/>
  <c r="J328"/>
  <c r="I328"/>
  <c r="E328"/>
  <c r="D328"/>
  <c r="K222"/>
  <c r="K472"/>
  <c r="K421"/>
  <c r="K464" s="1"/>
  <c r="K296"/>
  <c r="K253"/>
  <c r="K247"/>
  <c r="K243"/>
  <c r="K237"/>
  <c r="K231"/>
  <c r="K211"/>
  <c r="K206"/>
  <c r="K201"/>
  <c r="K197"/>
  <c r="K182"/>
  <c r="K178"/>
  <c r="K171"/>
  <c r="K133"/>
  <c r="K128"/>
  <c r="K118"/>
  <c r="K92"/>
  <c r="K66"/>
  <c r="K40"/>
  <c r="I472"/>
  <c r="H472"/>
  <c r="G472"/>
  <c r="F472"/>
  <c r="E472"/>
  <c r="D472"/>
  <c r="I421"/>
  <c r="I464" s="1"/>
  <c r="H421"/>
  <c r="H464" s="1"/>
  <c r="G421"/>
  <c r="G464" s="1"/>
  <c r="F421"/>
  <c r="F464" s="1"/>
  <c r="E421"/>
  <c r="E464" s="1"/>
  <c r="D421"/>
  <c r="D464" s="1"/>
  <c r="I296"/>
  <c r="H296"/>
  <c r="H329" s="1"/>
  <c r="H330" s="1"/>
  <c r="G296"/>
  <c r="G329" s="1"/>
  <c r="G330" s="1"/>
  <c r="F296"/>
  <c r="F329" s="1"/>
  <c r="F330" s="1"/>
  <c r="E296"/>
  <c r="D296"/>
  <c r="I253"/>
  <c r="H253"/>
  <c r="G253"/>
  <c r="F253"/>
  <c r="E253"/>
  <c r="D253"/>
  <c r="I247"/>
  <c r="H247"/>
  <c r="G247"/>
  <c r="F247"/>
  <c r="E247"/>
  <c r="D247"/>
  <c r="I243"/>
  <c r="H243"/>
  <c r="G243"/>
  <c r="F243"/>
  <c r="E243"/>
  <c r="D243"/>
  <c r="I237"/>
  <c r="H237"/>
  <c r="G237"/>
  <c r="F237"/>
  <c r="E237"/>
  <c r="D237"/>
  <c r="I231"/>
  <c r="H231"/>
  <c r="G231"/>
  <c r="F231"/>
  <c r="E231"/>
  <c r="D231"/>
  <c r="I225"/>
  <c r="H225"/>
  <c r="G225"/>
  <c r="F225"/>
  <c r="E225"/>
  <c r="D225"/>
  <c r="I211"/>
  <c r="H211"/>
  <c r="G211"/>
  <c r="F211"/>
  <c r="E211"/>
  <c r="D211"/>
  <c r="I206"/>
  <c r="H206"/>
  <c r="G206"/>
  <c r="F206"/>
  <c r="E206"/>
  <c r="D206"/>
  <c r="I201"/>
  <c r="H201"/>
  <c r="G201"/>
  <c r="F201"/>
  <c r="E201"/>
  <c r="D201"/>
  <c r="I197"/>
  <c r="H197"/>
  <c r="G197"/>
  <c r="F197"/>
  <c r="E197"/>
  <c r="D197"/>
  <c r="I182"/>
  <c r="H182"/>
  <c r="G182"/>
  <c r="F182"/>
  <c r="E182"/>
  <c r="D182"/>
  <c r="I178"/>
  <c r="H178"/>
  <c r="G178"/>
  <c r="F178"/>
  <c r="E178"/>
  <c r="D178"/>
  <c r="I171"/>
  <c r="H171"/>
  <c r="G171"/>
  <c r="F171"/>
  <c r="E171"/>
  <c r="D171"/>
  <c r="I133"/>
  <c r="H133"/>
  <c r="G133"/>
  <c r="F133"/>
  <c r="E133"/>
  <c r="D133"/>
  <c r="I128"/>
  <c r="H128"/>
  <c r="G128"/>
  <c r="F128"/>
  <c r="E128"/>
  <c r="D128"/>
  <c r="I118"/>
  <c r="H118"/>
  <c r="G118"/>
  <c r="F118"/>
  <c r="E118"/>
  <c r="D118"/>
  <c r="I92"/>
  <c r="H92"/>
  <c r="G92"/>
  <c r="F92"/>
  <c r="E92"/>
  <c r="D92"/>
  <c r="I66"/>
  <c r="H66"/>
  <c r="G66"/>
  <c r="F66"/>
  <c r="E66"/>
  <c r="D66"/>
  <c r="I40"/>
  <c r="H40"/>
  <c r="G40"/>
  <c r="F40"/>
  <c r="E40"/>
  <c r="D40"/>
  <c r="K225" l="1"/>
  <c r="K254" s="1"/>
  <c r="K255" s="1"/>
  <c r="L222"/>
  <c r="G477"/>
  <c r="G478" s="1"/>
  <c r="K477"/>
  <c r="K478" s="1"/>
  <c r="F477"/>
  <c r="F478" s="1"/>
  <c r="E477"/>
  <c r="E478" s="1"/>
  <c r="I477"/>
  <c r="I478" s="1"/>
  <c r="D477"/>
  <c r="D478" s="1"/>
  <c r="H477"/>
  <c r="H478" s="1"/>
  <c r="I119"/>
  <c r="I120" s="1"/>
  <c r="I121" s="1"/>
  <c r="E183"/>
  <c r="E184" s="1"/>
  <c r="E254"/>
  <c r="E255" s="1"/>
  <c r="I254"/>
  <c r="I255" s="1"/>
  <c r="D329"/>
  <c r="D330" s="1"/>
  <c r="K329"/>
  <c r="K330" s="1"/>
  <c r="I329"/>
  <c r="I330" s="1"/>
  <c r="H67"/>
  <c r="H68" s="1"/>
  <c r="H69" s="1"/>
  <c r="E329"/>
  <c r="E330" s="1"/>
  <c r="D465"/>
  <c r="H465"/>
  <c r="H183"/>
  <c r="H184" s="1"/>
  <c r="D212"/>
  <c r="D213" s="1"/>
  <c r="D214" s="1"/>
  <c r="D254"/>
  <c r="D255" s="1"/>
  <c r="I465"/>
  <c r="L328"/>
  <c r="K183"/>
  <c r="K184" s="1"/>
  <c r="K119"/>
  <c r="K120" s="1"/>
  <c r="K121" s="1"/>
  <c r="D67"/>
  <c r="D68" s="1"/>
  <c r="D69" s="1"/>
  <c r="F67"/>
  <c r="F68" s="1"/>
  <c r="F69" s="1"/>
  <c r="D119"/>
  <c r="D120" s="1"/>
  <c r="D121" s="1"/>
  <c r="F119"/>
  <c r="F120" s="1"/>
  <c r="F121" s="1"/>
  <c r="D172"/>
  <c r="F172"/>
  <c r="D183"/>
  <c r="D184" s="1"/>
  <c r="F183"/>
  <c r="F184" s="1"/>
  <c r="F212"/>
  <c r="F213" s="1"/>
  <c r="F214" s="1"/>
  <c r="F254"/>
  <c r="F255" s="1"/>
  <c r="F465"/>
  <c r="G67"/>
  <c r="G68" s="1"/>
  <c r="G69" s="1"/>
  <c r="G119"/>
  <c r="G120" s="1"/>
  <c r="G121" s="1"/>
  <c r="G172"/>
  <c r="G183"/>
  <c r="G184" s="1"/>
  <c r="G212"/>
  <c r="G213" s="1"/>
  <c r="G214" s="1"/>
  <c r="G254"/>
  <c r="G255" s="1"/>
  <c r="E465"/>
  <c r="G465"/>
  <c r="K465"/>
  <c r="H254"/>
  <c r="H255" s="1"/>
  <c r="K212"/>
  <c r="K213" s="1"/>
  <c r="K214" s="1"/>
  <c r="K67"/>
  <c r="K68" s="1"/>
  <c r="K69" s="1"/>
  <c r="K172"/>
  <c r="I212"/>
  <c r="I213" s="1"/>
  <c r="I214" s="1"/>
  <c r="H212"/>
  <c r="H213" s="1"/>
  <c r="H214" s="1"/>
  <c r="I183"/>
  <c r="I184" s="1"/>
  <c r="I172"/>
  <c r="H172"/>
  <c r="H119"/>
  <c r="H120" s="1"/>
  <c r="H121" s="1"/>
  <c r="I67"/>
  <c r="I68" s="1"/>
  <c r="I69" s="1"/>
  <c r="E212"/>
  <c r="E213" s="1"/>
  <c r="E214" s="1"/>
  <c r="E172"/>
  <c r="E119"/>
  <c r="E120" s="1"/>
  <c r="E121" s="1"/>
  <c r="E67"/>
  <c r="E68" s="1"/>
  <c r="E69" s="1"/>
  <c r="H479" l="1"/>
  <c r="H480" s="1"/>
  <c r="I479"/>
  <c r="I480" s="1"/>
  <c r="E479"/>
  <c r="E480" s="1"/>
  <c r="G479"/>
  <c r="G480" s="1"/>
  <c r="F479"/>
  <c r="F480" s="1"/>
  <c r="K479"/>
  <c r="K480" s="1"/>
  <c r="D479"/>
  <c r="D480" s="1"/>
  <c r="F256"/>
  <c r="F257" s="1"/>
  <c r="G256"/>
  <c r="G257" s="1"/>
  <c r="D256"/>
  <c r="D257" s="1"/>
  <c r="K256"/>
  <c r="K257" s="1"/>
  <c r="H256"/>
  <c r="H257" s="1"/>
  <c r="I256"/>
  <c r="I257" s="1"/>
  <c r="E256"/>
  <c r="E257" s="1"/>
  <c r="I481" l="1"/>
  <c r="F481"/>
  <c r="E481"/>
  <c r="H481"/>
  <c r="K481"/>
  <c r="G481"/>
  <c r="D481"/>
  <c r="L379" l="1"/>
  <c r="L410"/>
  <c r="J253"/>
  <c r="J201"/>
  <c r="L472"/>
  <c r="L247"/>
  <c r="L231"/>
  <c r="L201"/>
  <c r="L182"/>
  <c r="L178"/>
  <c r="L133"/>
  <c r="L128"/>
  <c r="J421"/>
  <c r="J464" s="1"/>
  <c r="J472"/>
  <c r="J66"/>
  <c r="J40"/>
  <c r="J243"/>
  <c r="J237"/>
  <c r="J231"/>
  <c r="J225"/>
  <c r="J247"/>
  <c r="J211"/>
  <c r="J206"/>
  <c r="J197"/>
  <c r="J182"/>
  <c r="J178"/>
  <c r="J171"/>
  <c r="J133"/>
  <c r="J128"/>
  <c r="J118"/>
  <c r="J92"/>
  <c r="J296"/>
  <c r="J329" s="1"/>
  <c r="J330" s="1"/>
  <c r="L118"/>
  <c r="L66"/>
  <c r="L171"/>
  <c r="L225"/>
  <c r="L243"/>
  <c r="L421"/>
  <c r="L206"/>
  <c r="L197"/>
  <c r="L92"/>
  <c r="L296"/>
  <c r="L329" s="1"/>
  <c r="L330" s="1"/>
  <c r="L237"/>
  <c r="L211"/>
  <c r="L40"/>
  <c r="L253"/>
  <c r="L464" l="1"/>
  <c r="L465" s="1"/>
  <c r="L477"/>
  <c r="L478" s="1"/>
  <c r="J477"/>
  <c r="J478" s="1"/>
  <c r="J465"/>
  <c r="J183"/>
  <c r="J184" s="1"/>
  <c r="J172"/>
  <c r="J119"/>
  <c r="J120" s="1"/>
  <c r="J121" s="1"/>
  <c r="J254"/>
  <c r="J255" s="1"/>
  <c r="L254"/>
  <c r="L255" s="1"/>
  <c r="J212"/>
  <c r="J213" s="1"/>
  <c r="J214" s="1"/>
  <c r="L183"/>
  <c r="L184" s="1"/>
  <c r="L119"/>
  <c r="L120" s="1"/>
  <c r="L121" s="1"/>
  <c r="J67"/>
  <c r="J68" s="1"/>
  <c r="J69" s="1"/>
  <c r="L67"/>
  <c r="L68" s="1"/>
  <c r="L69" s="1"/>
  <c r="L172"/>
  <c r="L212"/>
  <c r="L213" s="1"/>
  <c r="L214" s="1"/>
  <c r="J479" l="1"/>
  <c r="J480" s="1"/>
  <c r="J256"/>
  <c r="J257" s="1"/>
  <c r="L479"/>
  <c r="L480" s="1"/>
  <c r="F11" s="1"/>
  <c r="L256"/>
  <c r="L257" s="1"/>
  <c r="J481" l="1"/>
  <c r="L481"/>
  <c r="E11"/>
  <c r="G11" l="1"/>
</calcChain>
</file>

<file path=xl/sharedStrings.xml><?xml version="1.0" encoding="utf-8"?>
<sst xmlns="http://schemas.openxmlformats.org/spreadsheetml/2006/main" count="590" uniqueCount="306">
  <si>
    <t>Public Works</t>
  </si>
  <si>
    <t>Housing</t>
  </si>
  <si>
    <t>Housing &amp; Urban Development</t>
  </si>
  <si>
    <t>Power</t>
  </si>
  <si>
    <t>C-Capital Account of Economic Services (e) Capital Account of Energy</t>
  </si>
  <si>
    <t>Capital Outlay on Power Projects</t>
  </si>
  <si>
    <t>Voted</t>
  </si>
  <si>
    <t>Actuals</t>
  </si>
  <si>
    <t>Budget Estimate</t>
  </si>
  <si>
    <t>Revised Estimate</t>
  </si>
  <si>
    <t>Major /Sub-Major/Minor/Sub/Detailed Heads</t>
  </si>
  <si>
    <t>Plan</t>
  </si>
  <si>
    <t>Non-Plan</t>
  </si>
  <si>
    <t>Total</t>
  </si>
  <si>
    <t>REVENUE SECTION</t>
  </si>
  <si>
    <t>M.H.</t>
  </si>
  <si>
    <t>General</t>
  </si>
  <si>
    <t>Maintenance and Repairs</t>
  </si>
  <si>
    <t>East District</t>
  </si>
  <si>
    <t>West District</t>
  </si>
  <si>
    <t>North District</t>
  </si>
  <si>
    <t>South District</t>
  </si>
  <si>
    <t>Hydel Generation</t>
  </si>
  <si>
    <t>Machinery &amp; Equipment</t>
  </si>
  <si>
    <t>00.45.71</t>
  </si>
  <si>
    <t>Purchase of Power</t>
  </si>
  <si>
    <t>00.45.72</t>
  </si>
  <si>
    <t>Payment of NTPC, NHPC etc.</t>
  </si>
  <si>
    <t>Other Expenditure</t>
  </si>
  <si>
    <t>Rongnichu Hydro Electric Scheme (Jali Power House)</t>
  </si>
  <si>
    <t>60.00.71</t>
  </si>
  <si>
    <t>Maintenance and Repairs Expenses</t>
  </si>
  <si>
    <t>Rothak Micro Hydel Scheme</t>
  </si>
  <si>
    <t>61.00.71</t>
  </si>
  <si>
    <t>Rimbi Micro Hydel Scheme</t>
  </si>
  <si>
    <t>62.00.71</t>
  </si>
  <si>
    <t>Lower Lagyap Hydel Project</t>
  </si>
  <si>
    <t>63.00.71</t>
  </si>
  <si>
    <t>Rongnichu Hydel Scheme Stage II</t>
  </si>
  <si>
    <t>64.00.71</t>
  </si>
  <si>
    <t>Chaten Hydel Scheme</t>
  </si>
  <si>
    <t>65.00.71</t>
  </si>
  <si>
    <t>Rimbi Hydel Scheme State II</t>
  </si>
  <si>
    <t>66.00.71</t>
  </si>
  <si>
    <t>Lachung Hydel Scheme</t>
  </si>
  <si>
    <t>67.00.71</t>
  </si>
  <si>
    <t>Upper Rongnichu Hydel Project</t>
  </si>
  <si>
    <t>68.00.71</t>
  </si>
  <si>
    <t>Meyong Hydel Project</t>
  </si>
  <si>
    <t>69.00.71</t>
  </si>
  <si>
    <t>Kalez Khola Hydel Project</t>
  </si>
  <si>
    <t>70.00.71</t>
  </si>
  <si>
    <t>Diesel/Gas Power Generation</t>
  </si>
  <si>
    <t>Diesel Power Station, Gangtok</t>
  </si>
  <si>
    <t>Transmission &amp; Distribution</t>
  </si>
  <si>
    <t>Head Office Establishment</t>
  </si>
  <si>
    <t>Other Charges</t>
  </si>
  <si>
    <t>63.45.71</t>
  </si>
  <si>
    <t>63.45.73</t>
  </si>
  <si>
    <t>Maintenance of Other Distribution lines</t>
  </si>
  <si>
    <t>63.45.74</t>
  </si>
  <si>
    <t>63.45.77</t>
  </si>
  <si>
    <t>63.45.79</t>
  </si>
  <si>
    <t>Maintenance of Distribution line under Pakyong  Sub-Division</t>
  </si>
  <si>
    <t>63.45.80</t>
  </si>
  <si>
    <t>Maintenance of T &amp; D under REC</t>
  </si>
  <si>
    <t>63.45.81</t>
  </si>
  <si>
    <t>Maintenance of 66KV Sub-Station</t>
  </si>
  <si>
    <t>63.46.76</t>
  </si>
  <si>
    <t>Maintenance of Electrical Installations under West Division</t>
  </si>
  <si>
    <t>63.47.72</t>
  </si>
  <si>
    <t>63.47.81</t>
  </si>
  <si>
    <t>63.48.75</t>
  </si>
  <si>
    <t>Maintenance of Electrical Installations under South Division</t>
  </si>
  <si>
    <t>63.48.78</t>
  </si>
  <si>
    <t>Maintenance of Distribution line under Ravongla  Sub-Division</t>
  </si>
  <si>
    <t>Direction &amp; Administration</t>
  </si>
  <si>
    <t>00.44.01</t>
  </si>
  <si>
    <t>Salaries</t>
  </si>
  <si>
    <t>00.44.11</t>
  </si>
  <si>
    <t>Travel Expenses</t>
  </si>
  <si>
    <t>00.44.13</t>
  </si>
  <si>
    <t>Office Expenses</t>
  </si>
  <si>
    <t>00.44.14</t>
  </si>
  <si>
    <t>Rent, Rates &amp; Taxes</t>
  </si>
  <si>
    <t>00.44.50</t>
  </si>
  <si>
    <t>00.44.51</t>
  </si>
  <si>
    <t>Motor Vehicle</t>
  </si>
  <si>
    <t>00.46.01</t>
  </si>
  <si>
    <t>00.46.11</t>
  </si>
  <si>
    <t>00.46.13</t>
  </si>
  <si>
    <t>00.47.01</t>
  </si>
  <si>
    <t>00.47.11</t>
  </si>
  <si>
    <t>00.47.13</t>
  </si>
  <si>
    <t>00.48.01</t>
  </si>
  <si>
    <t>00.48.11</t>
  </si>
  <si>
    <t>00.48.13</t>
  </si>
  <si>
    <t>CAPITAL SECTION</t>
  </si>
  <si>
    <t>Rural Electrification</t>
  </si>
  <si>
    <t>63.00.53</t>
  </si>
  <si>
    <t>71.00.71</t>
  </si>
  <si>
    <t>72.00.53</t>
  </si>
  <si>
    <t>76.00.53</t>
  </si>
  <si>
    <t>DEMAND NO. 31</t>
  </si>
  <si>
    <t>82.00.53</t>
  </si>
  <si>
    <t>Maintenance   of    Distribution    line,    North    Sikkim</t>
  </si>
  <si>
    <t>84.00.53</t>
  </si>
  <si>
    <t>Major Works</t>
  </si>
  <si>
    <t>Rajiv Gandhi Grameen Vidyutikaran Yojana (RGGVY)</t>
  </si>
  <si>
    <t>63.45.53</t>
  </si>
  <si>
    <t>WorkCharged Establishment</t>
  </si>
  <si>
    <t>Wages</t>
  </si>
  <si>
    <t>60.83.02</t>
  </si>
  <si>
    <t>60.84.02</t>
  </si>
  <si>
    <t>60.85.02</t>
  </si>
  <si>
    <t>60.86.02</t>
  </si>
  <si>
    <t>60.87.02</t>
  </si>
  <si>
    <t>60.88.02</t>
  </si>
  <si>
    <t>Other Maintenance Expenditure</t>
  </si>
  <si>
    <t>Supplies and Materials</t>
  </si>
  <si>
    <t>61.83.21</t>
  </si>
  <si>
    <t>61.84.21</t>
  </si>
  <si>
    <t>61.85.21</t>
  </si>
  <si>
    <t>61.86.21</t>
  </si>
  <si>
    <t>61.87.21</t>
  </si>
  <si>
    <t>61.88.21</t>
  </si>
  <si>
    <t>61.89.21</t>
  </si>
  <si>
    <t>61.90.21</t>
  </si>
  <si>
    <t>Civil Maintenance of Quarters under East District</t>
  </si>
  <si>
    <t>Civil Maintenance of Quarters under West District</t>
  </si>
  <si>
    <t>Civil Maintenance of Quarters under North District</t>
  </si>
  <si>
    <t>Civil Maintenance of Quarters under South District</t>
  </si>
  <si>
    <t>60.77.02</t>
  </si>
  <si>
    <t>60.78.02</t>
  </si>
  <si>
    <t>60.79.02</t>
  </si>
  <si>
    <t>60.80.02</t>
  </si>
  <si>
    <t>60.81.02</t>
  </si>
  <si>
    <t>60.82.02</t>
  </si>
  <si>
    <t>61.77.21</t>
  </si>
  <si>
    <t>61.78.21</t>
  </si>
  <si>
    <t>61.79.21</t>
  </si>
  <si>
    <t>61.80.21</t>
  </si>
  <si>
    <t>61.81.21</t>
  </si>
  <si>
    <t>61.82.21</t>
  </si>
  <si>
    <t>Misc Distribution Schemes (West)</t>
  </si>
  <si>
    <t>II. Details of the estimates and the heads under which this grant will be accounted for:</t>
  </si>
  <si>
    <t>Revenue</t>
  </si>
  <si>
    <t>Capital</t>
  </si>
  <si>
    <t>05.053</t>
  </si>
  <si>
    <t>Construction of D/C 132 KV Transmission Lines from LLHP to Nathula with LILO at Bulbuley (NLCPR)</t>
  </si>
  <si>
    <t>Electrical Repairs of Office Buildings under East District</t>
  </si>
  <si>
    <t>Maintenance and Repairs of Office Buildings under East District</t>
  </si>
  <si>
    <t>Maintenance and Repairs of Office Buildings under West District</t>
  </si>
  <si>
    <t>Electrical Repairs of Office Buildings under West District</t>
  </si>
  <si>
    <t>Electrical Repairs of Office Buildings under North District</t>
  </si>
  <si>
    <t>Maintenance and Repairs of Office Buildings under North District</t>
  </si>
  <si>
    <t>Electrical Repairs of Office Buildings under South District</t>
  </si>
  <si>
    <t>Maintenance and Repairs of Office Buildings under South District</t>
  </si>
  <si>
    <t>Electrical Maintenance &amp; Repairs of Govt. Quarters under East District</t>
  </si>
  <si>
    <t>Electrical Maintenance &amp; Repairs of Govt. Quarters under West District</t>
  </si>
  <si>
    <t>Electrical Maintenance &amp; Repairs of Govt. Quarters under North District</t>
  </si>
  <si>
    <t>Electrical Maintenance &amp; Repairs of Govt. Quarters under South District</t>
  </si>
  <si>
    <t>Maintenance  of Transmission line &amp; Sub-Station</t>
  </si>
  <si>
    <t>Maintenance  of Distribution line under Singtam  Sub-Division</t>
  </si>
  <si>
    <t>97.00.53</t>
  </si>
  <si>
    <t>98.00.53</t>
  </si>
  <si>
    <t>99.00.53</t>
  </si>
  <si>
    <t>Complete Electrification of Lord Buddha Statue, Conversion of Overhead LT line and refurbishment of Existing Electrical Network at Rabong Bazar in South Sikkim (NLCPR)</t>
  </si>
  <si>
    <t>67.00.53</t>
  </si>
  <si>
    <t>53.00.53</t>
  </si>
  <si>
    <t>Construction of 66/11 KV 2 X5 MVA Sub-Station at Perbing, East Sikkim including drawing of 11 KV Transmission Lines for Power Evacuation and Other Allied Electrical Works in and Around Gangtok in East Sikkim (NLCPR)</t>
  </si>
  <si>
    <t>ENERGY AND POWER</t>
  </si>
  <si>
    <t>Rabomchu Hydel Scheme</t>
  </si>
  <si>
    <t>Misc Distribution Schemes (South)</t>
  </si>
  <si>
    <t>C-Economic Services (e) Energy</t>
  </si>
  <si>
    <t>A-General Services (d) Administrative  Services</t>
  </si>
  <si>
    <t>B-Social Services (c) Water Supply, Sanitation,</t>
  </si>
  <si>
    <t>Work Charged Establishment</t>
  </si>
  <si>
    <t>Misc. Distribution Schemes (East) 
(State Plan)</t>
  </si>
  <si>
    <t>Misc. Distribution Schemes (North) 
(State Plan)</t>
  </si>
  <si>
    <t>Const. of 66 KV line from Lachung to Maltin incl. const of 66/11 KV 5 MVA switch yard at Lachung HEP and additional bay at Maltin, North Sikkim (NLCPR)</t>
  </si>
  <si>
    <t>46.69.53</t>
  </si>
  <si>
    <t>46.72.53</t>
  </si>
  <si>
    <t>46.77.53</t>
  </si>
  <si>
    <t>46.78.53</t>
  </si>
  <si>
    <t>Drawing of 66 KV transmission line incl. const. of 2X7.5 MVA, 66/11 KV sub station at Marchok in East Sikkim (NLCPR)</t>
  </si>
  <si>
    <t>Design, supply, erection, testing &amp; commissioning of 11/66 KV switchyard at Rabomchu HEP with 2X5 MVA, 11/66 KV transformer and construction of 66 KV transmission line from Rabomcbu to Maltin with additional bay at Maltin, North Sikkim (NLCPR)</t>
  </si>
  <si>
    <t>47.70.53</t>
  </si>
  <si>
    <t>47.71.53</t>
  </si>
  <si>
    <t>47.74.53</t>
  </si>
  <si>
    <t>47.76.53</t>
  </si>
  <si>
    <t>Schemes under State Plan</t>
  </si>
  <si>
    <t>48.70.53</t>
  </si>
  <si>
    <t>46.70.53</t>
  </si>
  <si>
    <t>46.71.53</t>
  </si>
  <si>
    <t>Lower Dalapchen Micro Hydel Project, Dalapchen 25 KW East</t>
  </si>
  <si>
    <t>B-8 Micro Hydel Project (40 KW) North</t>
  </si>
  <si>
    <t>79.71.53</t>
  </si>
  <si>
    <t>79.72.53</t>
  </si>
  <si>
    <t>79.73.53</t>
  </si>
  <si>
    <t>79.74.53</t>
  </si>
  <si>
    <t>79.75.53</t>
  </si>
  <si>
    <t>79.76.53</t>
  </si>
  <si>
    <t>79.77.53</t>
  </si>
  <si>
    <t>79.78.53</t>
  </si>
  <si>
    <t>79.79.53</t>
  </si>
  <si>
    <t>79.80.53</t>
  </si>
  <si>
    <t>Bala Micro Hydel Project Assam Linzey 2X50 KW East</t>
  </si>
  <si>
    <t>Sawa Micro Hydel Project Dalapchen, 2X50 KW East</t>
  </si>
  <si>
    <t>Lingtam Micro Hydel project, Lingtam 2X50 KW East</t>
  </si>
  <si>
    <t>Lamatem Micro Hydel Project, Lamaten 2X50 KW East</t>
  </si>
  <si>
    <t>Kumrek Micro Hydel Project, Kumrek 2X50 KW East</t>
  </si>
  <si>
    <t>Schemes under Ministry of New and Renewable Energy (100% CSS)</t>
  </si>
  <si>
    <t>Bakcha Micro Hydel Project (100KW) 
North</t>
  </si>
  <si>
    <t>Buthang Micro Hydel Project Assam Linzey 2X50 KW East</t>
  </si>
  <si>
    <t>Modernisation of electrical network in 
and around Melli Bazar, South Sikkim 
(NLCPR)</t>
  </si>
  <si>
    <t>Augmentation of 66 /11 KV, 2.5 MVA 
Phodong SS to 5 MVA and replacement 
of all electrical equipments, North Sikkim 
(NLCPR)</t>
  </si>
  <si>
    <t>48.71.53</t>
  </si>
  <si>
    <t>Street Lightning Scheme at Melli Bazar to Melli Check post, Naya Bazar - upto Rambam Bridge Check post &amp; Reshi Check post (East) to Rhenock (SPA)</t>
  </si>
  <si>
    <t>(In Thousands of Rupees)</t>
  </si>
  <si>
    <t>00.49.31</t>
  </si>
  <si>
    <t>46.73.53</t>
  </si>
  <si>
    <t>47.78.53</t>
  </si>
  <si>
    <t>47.79.53</t>
  </si>
  <si>
    <t>General Pool Accommodation</t>
  </si>
  <si>
    <t>Schemes under Non-Lapsable Pool of Central Resources (NLCPR)</t>
  </si>
  <si>
    <t>Const. of 66/11 KV 2X2.5 MV SS with LILO arrangement at Old Namchi Bazar including upgradation of existing 2X2.5 MVA SS to 2X7.5 MVA SS at Namchi, South Sikkim (NLCPR)</t>
  </si>
  <si>
    <t>Installation of 1 X15 MVA Transmission and Extension Bay at 66/11 KV Sub-Station at Mamring, East Sikkim (NLCPR)</t>
  </si>
  <si>
    <t>State Share for MNRE Schemes</t>
  </si>
  <si>
    <t>79.84.53</t>
  </si>
  <si>
    <t>State Share for NLCPR</t>
  </si>
  <si>
    <t>46.79.53</t>
  </si>
  <si>
    <t>State Share of NEC</t>
  </si>
  <si>
    <t>47.80.53</t>
  </si>
  <si>
    <t>48.72.53</t>
  </si>
  <si>
    <t xml:space="preserve">Land Compensation </t>
  </si>
  <si>
    <t>87.00.53</t>
  </si>
  <si>
    <t>State Share for SPA</t>
  </si>
  <si>
    <t>Grant-in-Aid</t>
  </si>
  <si>
    <t>Diesel Power Station, Mangan/Raj Bhavan</t>
  </si>
  <si>
    <t>State Electricity Regulatory Commission</t>
  </si>
  <si>
    <t>Schemes under North Eastern Council (NEC)</t>
  </si>
  <si>
    <t>Rec</t>
  </si>
  <si>
    <t>2013-14</t>
  </si>
  <si>
    <t>System improvement of electrical installations and conversion of OHLT lines in and around Namthang Bazaar and Maniram Bhanjyang Bazaar in South Sikkim 
(SPA)</t>
  </si>
  <si>
    <t>Construction of 66 KV single circuit transmission line from 132/66 KV switchyard at Ravangla to Central University with 66/11, 2X5 MVA sub-station at Yangyang, South Sikkim (NEC)</t>
  </si>
  <si>
    <t>47.68.53</t>
  </si>
  <si>
    <t>Acoustic System at Sikkim Legislative Assembly</t>
  </si>
  <si>
    <t>64.00.53</t>
  </si>
  <si>
    <t>Restructured Accelerated Power Development and Reform Programme 
(R-APDRP)</t>
  </si>
  <si>
    <t>71.00.53</t>
  </si>
  <si>
    <t>Major Work (State Share)</t>
  </si>
  <si>
    <t xml:space="preserve">Major Work </t>
  </si>
  <si>
    <t>Office of the Chairman, Teesta Urja Ltd</t>
  </si>
  <si>
    <t>00.50.01</t>
  </si>
  <si>
    <t>00.50.11</t>
  </si>
  <si>
    <t>00.50.13</t>
  </si>
  <si>
    <t>Integration of New SS &amp; Generating station under North District with existing Central Load Dispatch Centre (CLDC) with facility for energy auditing, East Sikkim (NEC)</t>
  </si>
  <si>
    <t>Maintenance of Distribution line, 
Gangtok</t>
  </si>
  <si>
    <t>2014-15</t>
  </si>
  <si>
    <t>46.80.53</t>
  </si>
  <si>
    <t>46.81.53</t>
  </si>
  <si>
    <t>Construction of 11 KV Heavy Duty Transmission Line from Mangan to Upper Dzongu and Lower Dzongu and Installation of 11/11 KV Control Room at Phidang, Lower Dzongu and Lingza, Upper Dzongu, North Sikkim (NLCPR)</t>
  </si>
  <si>
    <t>46.82.53</t>
  </si>
  <si>
    <t>Remodelling of Power Distribution System at Rangpo Town, East Sikkim (NLCPR)</t>
  </si>
  <si>
    <t>46.83.53</t>
  </si>
  <si>
    <t>Remodelling of Electrical Installation including System Improvement Works at Rhenock Bazar and adjoining areas in East Sikkim (NLCPR)</t>
  </si>
  <si>
    <t>46.84.53</t>
  </si>
  <si>
    <t>Procurement, erection, testing and commissioning of 20 MVA, 132/66 KV power transformer for 132/66 KV Sub-Station at Kyongsa, Gyalshing, West Sikkim i/c electrification of the Chenrezig Shingkham Riwa Potala at Sangha Choeling, Pelling in West Sikkim (NEC)</t>
  </si>
  <si>
    <t>47.81.53</t>
  </si>
  <si>
    <t>Conversion of existing 440 LT dist.  Overhead lines incl. service connection  into underground cable system at Gyalshing Bazar and its surrounding  areas, West Sikkim (NLCPR)</t>
  </si>
  <si>
    <t>Phensong Micro Hydel Project 60 KW 
North</t>
  </si>
  <si>
    <t>Construction of11 KV 3 phase heavy 
duty transmission line from Rabong 
to Borong via Deorali and const. of
control room at Ralong and construction 
of 11 KV 3 phase heavy duty transmission 
line from Rabong to Namlung via Zarong 
(NEC)</t>
  </si>
  <si>
    <t>Diversion of 66 KV transmission line 
from Tadong SS to ICAR compound in 
double circuit 66 KV tower for indepen-
dent circuit for Phodong, North Sikkim 
(NEC)</t>
  </si>
  <si>
    <t>I. Estimate of the amount required in the year ending 31st March, 2016 to defray the charges in respect of Energy and Power</t>
  </si>
  <si>
    <t>2015-16</t>
  </si>
  <si>
    <t>Power, 01.911-Recoveries of Over 
Payments</t>
  </si>
  <si>
    <t>Power, 05.911-Recoveries of Over 
Payments</t>
  </si>
  <si>
    <t>Power, 80.911-Recoveries of Over 
Payments</t>
  </si>
  <si>
    <t>80.71.53</t>
  </si>
  <si>
    <t>80.72.53</t>
  </si>
  <si>
    <t>80.73.53</t>
  </si>
  <si>
    <t>80.74.53</t>
  </si>
  <si>
    <t>80.75.53</t>
  </si>
  <si>
    <t>80.76.53</t>
  </si>
  <si>
    <t>80.77.53</t>
  </si>
  <si>
    <t>80.78.53</t>
  </si>
  <si>
    <t>80.79.53</t>
  </si>
  <si>
    <t>80.80.53</t>
  </si>
  <si>
    <t xml:space="preserve">NEC funding for Schemes under Ministry of New and Renewable Energy </t>
  </si>
  <si>
    <t>46.85.53</t>
  </si>
  <si>
    <t>46.86.53</t>
  </si>
  <si>
    <t>Modernisation and beautification of Rabongla and Sosing Bazars along with addition of 66/11 , 1x5 MVA SS at Ravongla under South Sikkim ( NLCPR)</t>
  </si>
  <si>
    <t>47.82.53</t>
  </si>
  <si>
    <t>Construction of 11/11 KV switching SS including rearrangement and drawing of 11 KV Transmission line at Kongri and modernisation of Tashiding Bazar in West Sikkim ( NEC)</t>
  </si>
  <si>
    <t>96.00.53</t>
  </si>
  <si>
    <t>Strengthening and remodelling of Power Distribution system of Singtam Town and adjoining areas in East Sikkim ( NLCPR)</t>
  </si>
  <si>
    <t>Upgradation, Strengthening of HT/LT 
Distribution System Including installation 
of new SS at strategic locations of Deorali 
(Pani House Area) &amp; Upper Syari, Gangtok 
(NEC)</t>
  </si>
  <si>
    <t xml:space="preserve">Integrated Power Development Scheme (IPDS) </t>
  </si>
  <si>
    <t>Deendayal Upadhaya Gram Jyoti Yojana (DDUGJY)</t>
  </si>
  <si>
    <t>Modernisation &amp; Beautification of Distribution system with conversion of over head transmission line with underground cable system at Jorethang Town,South Sikkim (NLCPR)</t>
  </si>
  <si>
    <t>Establishment of 11/11KV switching 
substation, upgrading of 11KV transmission 
system, augmentation and rejuvenation of 
distribution substation, extension, phase 
balancing and enhancing the load carrying 
capacity of LT distribution network and 
improvement of service connection 
system under Pakyong Division in East Sikkim 
(NLCPR)</t>
  </si>
  <si>
    <t>Upgradation of the Distribution System 
including installation of new S/S at 
strategic locations and strengthening of 
the Ring Main, Gangtok, East Sikkim 
(NEC)</t>
  </si>
  <si>
    <t>Upgradation and strengthening of AT&amp;T
lines and substations at Helipad area, 
Bakthang and adjoining places in 
East Sikkim (NEC)</t>
  </si>
  <si>
    <t>Design, supply, erection, testing, commissioning of 66 KV single circuit transmission line from 3.3/66 KV Sub-Station of Rongli-I at Sisney including extension of line bay at 66/11 KV Sub-Station at Sungdung, Chujachen, Rongli 
in East Sikkim (NEC)</t>
  </si>
  <si>
    <t>Drawing of New 66 KV Double Circuit Transmission Line from LLHP to Tadong 66/11 KV Sub-Station, East Sikkim 
(NLCPR)</t>
  </si>
</sst>
</file>

<file path=xl/styles.xml><?xml version="1.0" encoding="utf-8"?>
<styleSheet xmlns="http://schemas.openxmlformats.org/spreadsheetml/2006/main">
  <numFmts count="8">
    <numFmt numFmtId="164" formatCode="_ * #,##0.00_ ;_ * \-#,##0.00_ ;_ * &quot;-&quot;??_ ;_ @_ "/>
    <numFmt numFmtId="165" formatCode="0#"/>
    <numFmt numFmtId="166" formatCode="0##"/>
    <numFmt numFmtId="167" formatCode="##"/>
    <numFmt numFmtId="168" formatCode="00000#"/>
    <numFmt numFmtId="169" formatCode="00.000"/>
    <numFmt numFmtId="170" formatCode="0#.000"/>
    <numFmt numFmtId="171" formatCode="00.00"/>
  </numFmts>
  <fonts count="13">
    <font>
      <sz val="10"/>
      <name val="Arial"/>
    </font>
    <font>
      <sz val="10"/>
      <name val="Arial"/>
      <family val="2"/>
    </font>
    <font>
      <sz val="10"/>
      <name val="Courier"/>
      <family val="3"/>
    </font>
    <font>
      <sz val="10"/>
      <name val="Courier"/>
      <family val="3"/>
    </font>
    <font>
      <sz val="10"/>
      <color indexed="8"/>
      <name val="Times New Roman"/>
      <family val="1"/>
    </font>
    <font>
      <sz val="10"/>
      <name val="Times New Roman"/>
      <family val="1"/>
    </font>
    <font>
      <b/>
      <sz val="10"/>
      <name val="Times New Roman"/>
      <family val="1"/>
    </font>
    <font>
      <b/>
      <i/>
      <sz val="10"/>
      <name val="Times New Roman"/>
      <family val="1"/>
    </font>
    <font>
      <i/>
      <sz val="10"/>
      <name val="Times New Roman"/>
      <family val="1"/>
    </font>
    <font>
      <sz val="10"/>
      <color rgb="FF00B050"/>
      <name val="Times New Roman"/>
      <family val="1"/>
    </font>
    <font>
      <sz val="10"/>
      <color rgb="FF92D050"/>
      <name val="Times New Roman"/>
      <family val="1"/>
    </font>
    <font>
      <sz val="9"/>
      <name val="Times New Roman"/>
      <family val="1"/>
    </font>
    <font>
      <sz val="10"/>
      <color rgb="FFFF0000"/>
      <name val="Times New Roman"/>
      <family val="1"/>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10">
    <xf numFmtId="0" fontId="0" fillId="0" borderId="0"/>
    <xf numFmtId="164" fontId="1"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Alignment="0"/>
  </cellStyleXfs>
  <cellXfs count="208">
    <xf numFmtId="0" fontId="0" fillId="0" borderId="0" xfId="0"/>
    <xf numFmtId="0" fontId="4" fillId="0" borderId="0" xfId="5" applyFont="1" applyFill="1" applyAlignment="1"/>
    <xf numFmtId="0" fontId="4" fillId="0" borderId="0" xfId="5" applyFont="1" applyFill="1"/>
    <xf numFmtId="0" fontId="4" fillId="0" borderId="0" xfId="5" applyFont="1" applyFill="1" applyBorder="1"/>
    <xf numFmtId="0" fontId="4" fillId="0" borderId="0" xfId="8" applyFont="1" applyFill="1" applyProtection="1"/>
    <xf numFmtId="165" fontId="5" fillId="0" borderId="0" xfId="6" applyNumberFormat="1" applyFont="1" applyFill="1" applyBorder="1" applyAlignment="1">
      <alignment horizontal="right" vertical="top" wrapText="1"/>
    </xf>
    <xf numFmtId="0" fontId="5" fillId="0" borderId="0" xfId="6" applyFont="1" applyFill="1" applyBorder="1" applyAlignment="1" applyProtection="1">
      <alignment horizontal="left" vertical="top" wrapText="1"/>
    </xf>
    <xf numFmtId="0" fontId="5" fillId="0" borderId="0" xfId="6" applyFont="1" applyFill="1" applyAlignment="1"/>
    <xf numFmtId="0" fontId="5" fillId="0" borderId="0" xfId="5" applyFont="1" applyFill="1" applyBorder="1" applyAlignment="1">
      <alignment horizontal="left" vertical="top" wrapText="1"/>
    </xf>
    <xf numFmtId="0" fontId="5" fillId="0" borderId="0" xfId="5" applyFont="1" applyFill="1" applyBorder="1" applyAlignment="1">
      <alignment horizontal="right" vertical="top" wrapText="1"/>
    </xf>
    <xf numFmtId="0" fontId="6" fillId="0" borderId="0" xfId="5" applyFont="1" applyFill="1" applyBorder="1" applyAlignment="1" applyProtection="1">
      <alignment horizontal="center" wrapText="1"/>
    </xf>
    <xf numFmtId="0" fontId="6" fillId="0" borderId="0" xfId="5" applyNumberFormat="1" applyFont="1" applyFill="1" applyBorder="1" applyAlignment="1" applyProtection="1">
      <alignment horizontal="center"/>
    </xf>
    <xf numFmtId="0" fontId="6" fillId="0" borderId="0" xfId="5" applyNumberFormat="1" applyFont="1" applyFill="1" applyBorder="1" applyAlignment="1" applyProtection="1">
      <alignment horizontal="left"/>
    </xf>
    <xf numFmtId="0" fontId="5" fillId="0" borderId="0" xfId="5" applyNumberFormat="1" applyFont="1" applyFill="1" applyBorder="1" applyAlignment="1" applyProtection="1">
      <alignment horizontal="right"/>
    </xf>
    <xf numFmtId="0" fontId="6" fillId="0" borderId="0" xfId="9" applyNumberFormat="1" applyFont="1" applyFill="1" applyBorder="1" applyAlignment="1">
      <alignment horizontal="center"/>
    </xf>
    <xf numFmtId="0" fontId="5" fillId="0" borderId="0" xfId="9" applyFont="1" applyFill="1" applyBorder="1" applyAlignment="1" applyProtection="1">
      <alignment horizontal="left"/>
    </xf>
    <xf numFmtId="0" fontId="5" fillId="0" borderId="0" xfId="5" applyFont="1" applyFill="1" applyBorder="1" applyAlignment="1">
      <alignment wrapText="1"/>
    </xf>
    <xf numFmtId="0" fontId="5" fillId="0" borderId="0" xfId="5" applyNumberFormat="1" applyFont="1" applyFill="1" applyBorder="1"/>
    <xf numFmtId="0" fontId="5" fillId="0" borderId="0" xfId="5" applyFont="1" applyFill="1" applyBorder="1"/>
    <xf numFmtId="0" fontId="5" fillId="0" borderId="0" xfId="5" applyFont="1" applyFill="1" applyAlignment="1">
      <alignment horizontal="left" vertical="top" wrapText="1"/>
    </xf>
    <xf numFmtId="0" fontId="5" fillId="0" borderId="0" xfId="5" applyFont="1" applyFill="1" applyAlignment="1">
      <alignment horizontal="right" vertical="top" wrapText="1"/>
    </xf>
    <xf numFmtId="0" fontId="5" fillId="0" borderId="0" xfId="5" applyFont="1" applyFill="1" applyAlignment="1">
      <alignment wrapText="1"/>
    </xf>
    <xf numFmtId="0" fontId="5" fillId="0" borderId="0" xfId="5" applyNumberFormat="1" applyFont="1" applyFill="1" applyAlignment="1">
      <alignment horizontal="right"/>
    </xf>
    <xf numFmtId="0" fontId="6" fillId="0" borderId="0" xfId="5" applyNumberFormat="1" applyFont="1" applyFill="1" applyAlignment="1">
      <alignment horizontal="center"/>
    </xf>
    <xf numFmtId="0" fontId="5" fillId="0" borderId="0" xfId="5" applyFont="1" applyFill="1" applyAlignment="1" applyProtection="1">
      <alignment horizontal="left"/>
    </xf>
    <xf numFmtId="0" fontId="6" fillId="0" borderId="0" xfId="5" applyFont="1" applyFill="1" applyAlignment="1" applyProtection="1">
      <alignment horizontal="center"/>
    </xf>
    <xf numFmtId="0" fontId="6" fillId="0" borderId="0" xfId="5" applyNumberFormat="1" applyFont="1" applyFill="1" applyAlignment="1" applyProtection="1">
      <alignment horizontal="center"/>
    </xf>
    <xf numFmtId="0" fontId="5" fillId="0" borderId="0" xfId="5" applyNumberFormat="1" applyFont="1" applyFill="1" applyAlignment="1" applyProtection="1">
      <alignment horizontal="right"/>
    </xf>
    <xf numFmtId="0" fontId="5" fillId="0" borderId="0" xfId="5" applyNumberFormat="1" applyFont="1" applyFill="1" applyAlignment="1" applyProtection="1">
      <alignment horizontal="left"/>
    </xf>
    <xf numFmtId="0" fontId="5" fillId="0" borderId="0" xfId="5" applyNumberFormat="1" applyFont="1" applyFill="1" applyAlignment="1">
      <alignment horizontal="center"/>
    </xf>
    <xf numFmtId="0" fontId="6" fillId="0" borderId="0" xfId="5" applyNumberFormat="1" applyFont="1" applyFill="1"/>
    <xf numFmtId="0" fontId="6" fillId="0" borderId="0" xfId="3" applyNumberFormat="1" applyFont="1" applyFill="1" applyBorder="1" applyAlignment="1" applyProtection="1">
      <alignment horizontal="center"/>
    </xf>
    <xf numFmtId="0" fontId="5" fillId="0" borderId="0" xfId="5" applyNumberFormat="1" applyFont="1" applyFill="1"/>
    <xf numFmtId="0" fontId="6" fillId="0" borderId="0" xfId="5" applyNumberFormat="1" applyFont="1" applyFill="1" applyAlignment="1" applyProtection="1">
      <alignment horizontal="right"/>
    </xf>
    <xf numFmtId="0" fontId="5" fillId="0" borderId="0" xfId="5" applyFont="1" applyFill="1" applyAlignment="1" applyProtection="1">
      <alignment horizontal="left" wrapText="1"/>
    </xf>
    <xf numFmtId="0" fontId="5" fillId="0" borderId="1" xfId="7" applyFont="1" applyFill="1" applyBorder="1" applyAlignment="1">
      <alignment wrapText="1"/>
    </xf>
    <xf numFmtId="0" fontId="5" fillId="0" borderId="1" xfId="7" applyNumberFormat="1" applyFont="1" applyFill="1" applyBorder="1"/>
    <xf numFmtId="0" fontId="5" fillId="0" borderId="1" xfId="7" applyNumberFormat="1" applyFont="1" applyFill="1" applyBorder="1" applyAlignment="1" applyProtection="1">
      <alignment horizontal="left"/>
    </xf>
    <xf numFmtId="0" fontId="7" fillId="0" borderId="1" xfId="7" applyNumberFormat="1" applyFont="1" applyFill="1" applyBorder="1" applyAlignment="1" applyProtection="1">
      <alignment horizontal="left"/>
    </xf>
    <xf numFmtId="0" fontId="7" fillId="0" borderId="1" xfId="7" applyNumberFormat="1" applyFont="1" applyFill="1" applyBorder="1"/>
    <xf numFmtId="0" fontId="8" fillId="0" borderId="1" xfId="7" applyNumberFormat="1" applyFont="1" applyFill="1" applyBorder="1" applyAlignment="1" applyProtection="1">
      <alignment horizontal="right"/>
    </xf>
    <xf numFmtId="0" fontId="5" fillId="0" borderId="2" xfId="8" applyFont="1" applyFill="1" applyBorder="1" applyAlignment="1" applyProtection="1">
      <alignment horizontal="left" vertical="top" wrapText="1"/>
    </xf>
    <xf numFmtId="0" fontId="5" fillId="0" borderId="2" xfId="8" applyFont="1" applyFill="1" applyBorder="1" applyAlignment="1" applyProtection="1">
      <alignment horizontal="right" vertical="top" wrapText="1"/>
    </xf>
    <xf numFmtId="0" fontId="5" fillId="0" borderId="0" xfId="7" applyFont="1" applyFill="1" applyBorder="1" applyAlignment="1" applyProtection="1">
      <alignment horizontal="left"/>
    </xf>
    <xf numFmtId="0" fontId="5" fillId="0" borderId="0" xfId="8" applyFont="1" applyFill="1" applyBorder="1" applyAlignment="1" applyProtection="1">
      <alignment horizontal="left" vertical="top" wrapText="1"/>
    </xf>
    <xf numFmtId="0" fontId="5" fillId="0" borderId="0" xfId="8" applyFont="1" applyFill="1" applyBorder="1" applyAlignment="1" applyProtection="1">
      <alignment horizontal="right" vertical="top" wrapText="1"/>
    </xf>
    <xf numFmtId="0" fontId="5" fillId="0" borderId="1" xfId="8" applyFont="1" applyFill="1" applyBorder="1" applyAlignment="1" applyProtection="1">
      <alignment horizontal="left" vertical="top" wrapText="1"/>
    </xf>
    <xf numFmtId="0" fontId="5" fillId="0" borderId="1" xfId="8" applyFont="1" applyFill="1" applyBorder="1" applyAlignment="1" applyProtection="1">
      <alignment horizontal="right" vertical="top" wrapText="1"/>
    </xf>
    <xf numFmtId="0" fontId="5" fillId="0" borderId="1" xfId="7" applyFont="1" applyFill="1" applyBorder="1" applyAlignment="1" applyProtection="1">
      <alignment horizontal="left"/>
    </xf>
    <xf numFmtId="0" fontId="5" fillId="0" borderId="1" xfId="7" applyNumberFormat="1" applyFont="1" applyFill="1" applyBorder="1" applyAlignment="1" applyProtection="1">
      <alignment horizontal="right"/>
    </xf>
    <xf numFmtId="0" fontId="5" fillId="0" borderId="0" xfId="7" applyFont="1" applyFill="1" applyBorder="1" applyAlignment="1" applyProtection="1">
      <alignment wrapText="1"/>
    </xf>
    <xf numFmtId="0" fontId="5" fillId="0" borderId="0" xfId="7" applyNumberFormat="1" applyFont="1" applyFill="1" applyBorder="1" applyAlignment="1" applyProtection="1">
      <alignment horizontal="right"/>
    </xf>
    <xf numFmtId="0" fontId="6" fillId="0" borderId="0" xfId="5" applyFont="1" applyFill="1" applyAlignment="1" applyProtection="1">
      <alignment horizontal="left" vertical="top" wrapText="1"/>
    </xf>
    <xf numFmtId="0" fontId="5" fillId="0" borderId="0" xfId="5" applyNumberFormat="1" applyFont="1" applyFill="1" applyBorder="1" applyAlignment="1" applyProtection="1">
      <alignment horizontal="left"/>
    </xf>
    <xf numFmtId="0" fontId="6" fillId="0" borderId="0" xfId="9" applyFont="1" applyFill="1" applyAlignment="1">
      <alignment horizontal="right" vertical="top" wrapText="1"/>
    </xf>
    <xf numFmtId="0" fontId="6" fillId="0" borderId="0" xfId="9" applyFont="1" applyFill="1" applyAlignment="1" applyProtection="1">
      <alignment horizontal="left" vertical="top" wrapText="1"/>
    </xf>
    <xf numFmtId="0" fontId="5" fillId="0" borderId="0" xfId="5" applyNumberFormat="1" applyFont="1" applyFill="1" applyBorder="1" applyAlignment="1" applyProtection="1">
      <alignment horizontal="right" wrapText="1"/>
    </xf>
    <xf numFmtId="0" fontId="5" fillId="0" borderId="0" xfId="9" applyFont="1" applyFill="1" applyBorder="1" applyAlignment="1">
      <alignment horizontal="left" vertical="top" wrapText="1"/>
    </xf>
    <xf numFmtId="0" fontId="5" fillId="0" borderId="0" xfId="9" applyFont="1" applyFill="1" applyBorder="1" applyAlignment="1">
      <alignment horizontal="right" vertical="top" wrapText="1"/>
    </xf>
    <xf numFmtId="0" fontId="5" fillId="0" borderId="0" xfId="9" applyFont="1" applyFill="1" applyBorder="1" applyAlignment="1" applyProtection="1">
      <alignment horizontal="left" vertical="top" wrapText="1"/>
    </xf>
    <xf numFmtId="0" fontId="5" fillId="0" borderId="0" xfId="5" applyNumberFormat="1" applyFont="1" applyFill="1" applyAlignment="1">
      <alignment horizontal="right" wrapText="1"/>
    </xf>
    <xf numFmtId="49" fontId="6" fillId="0" borderId="0" xfId="9" applyNumberFormat="1" applyFont="1" applyFill="1" applyBorder="1" applyAlignment="1">
      <alignment horizontal="right" vertical="top" wrapText="1"/>
    </xf>
    <xf numFmtId="0" fontId="6" fillId="0" borderId="0" xfId="9" applyFont="1" applyFill="1" applyBorder="1" applyAlignment="1" applyProtection="1">
      <alignment horizontal="left" vertical="top" wrapText="1"/>
    </xf>
    <xf numFmtId="0" fontId="5" fillId="0" borderId="0" xfId="5" applyFont="1" applyFill="1" applyBorder="1" applyAlignment="1">
      <alignment horizontal="right" wrapText="1"/>
    </xf>
    <xf numFmtId="165" fontId="5" fillId="0" borderId="0" xfId="5" applyNumberFormat="1" applyFont="1" applyFill="1" applyBorder="1" applyAlignment="1">
      <alignment horizontal="right" vertical="top" wrapText="1"/>
    </xf>
    <xf numFmtId="164" fontId="5" fillId="0" borderId="0" xfId="1" applyFont="1" applyFill="1" applyAlignment="1">
      <alignment horizontal="right" wrapText="1"/>
    </xf>
    <xf numFmtId="166" fontId="6" fillId="0" borderId="0" xfId="9" applyNumberFormat="1" applyFont="1" applyFill="1" applyBorder="1" applyAlignment="1">
      <alignment horizontal="right" vertical="top" wrapText="1"/>
    </xf>
    <xf numFmtId="1" fontId="5" fillId="0" borderId="0" xfId="9" applyNumberFormat="1" applyFont="1" applyFill="1" applyBorder="1" applyAlignment="1">
      <alignment horizontal="right" vertical="top" wrapText="1"/>
    </xf>
    <xf numFmtId="164" fontId="5" fillId="0" borderId="0" xfId="1" applyFont="1" applyFill="1" applyBorder="1" applyAlignment="1">
      <alignment horizontal="right" wrapText="1"/>
    </xf>
    <xf numFmtId="0" fontId="5" fillId="0" borderId="0" xfId="5" applyNumberFormat="1" applyFont="1" applyFill="1" applyBorder="1" applyAlignment="1">
      <alignment horizontal="right" wrapText="1"/>
    </xf>
    <xf numFmtId="0" fontId="5" fillId="0" borderId="1" xfId="5" applyFont="1" applyFill="1" applyBorder="1" applyAlignment="1">
      <alignment horizontal="left" vertical="top" wrapText="1"/>
    </xf>
    <xf numFmtId="0" fontId="5" fillId="0" borderId="1" xfId="9" applyFont="1" applyFill="1" applyBorder="1" applyAlignment="1" applyProtection="1">
      <alignment horizontal="left" vertical="top" wrapText="1"/>
    </xf>
    <xf numFmtId="164" fontId="5" fillId="0" borderId="1" xfId="1" applyFont="1" applyFill="1" applyBorder="1" applyAlignment="1">
      <alignment horizontal="right" wrapText="1"/>
    </xf>
    <xf numFmtId="0" fontId="5" fillId="0" borderId="1" xfId="5" applyNumberFormat="1" applyFont="1" applyFill="1" applyBorder="1" applyAlignment="1">
      <alignment horizontal="right" wrapText="1"/>
    </xf>
    <xf numFmtId="0" fontId="5" fillId="0" borderId="0" xfId="1" applyNumberFormat="1" applyFont="1" applyFill="1" applyBorder="1" applyAlignment="1">
      <alignment horizontal="right" wrapText="1"/>
    </xf>
    <xf numFmtId="164" fontId="5" fillId="0" borderId="3" xfId="1" applyFont="1" applyFill="1" applyBorder="1" applyAlignment="1">
      <alignment horizontal="right" wrapText="1"/>
    </xf>
    <xf numFmtId="0" fontId="5" fillId="0" borderId="3" xfId="5" applyNumberFormat="1" applyFont="1" applyFill="1" applyBorder="1" applyAlignment="1">
      <alignment horizontal="right" wrapText="1"/>
    </xf>
    <xf numFmtId="164" fontId="5" fillId="0" borderId="0" xfId="1" applyFont="1" applyFill="1" applyBorder="1" applyAlignment="1" applyProtection="1">
      <alignment horizontal="right" wrapText="1"/>
    </xf>
    <xf numFmtId="0" fontId="5" fillId="0" borderId="0" xfId="1" applyNumberFormat="1" applyFont="1" applyFill="1" applyBorder="1" applyAlignment="1" applyProtection="1">
      <alignment horizontal="right" wrapText="1"/>
    </xf>
    <xf numFmtId="164" fontId="5" fillId="0" borderId="3" xfId="1" applyFont="1" applyFill="1" applyBorder="1" applyAlignment="1" applyProtection="1">
      <alignment horizontal="right" wrapText="1"/>
    </xf>
    <xf numFmtId="0" fontId="5" fillId="0" borderId="3" xfId="9" applyNumberFormat="1" applyFont="1" applyFill="1" applyBorder="1" applyAlignment="1" applyProtection="1">
      <alignment horizontal="right" wrapText="1"/>
    </xf>
    <xf numFmtId="0" fontId="6" fillId="0" borderId="0" xfId="5" applyFont="1" applyFill="1" applyBorder="1" applyAlignment="1">
      <alignment horizontal="right" vertical="top" wrapText="1"/>
    </xf>
    <xf numFmtId="0" fontId="6" fillId="0" borderId="0" xfId="5" applyFont="1" applyFill="1" applyBorder="1" applyAlignment="1">
      <alignment vertical="top" wrapText="1"/>
    </xf>
    <xf numFmtId="0" fontId="6" fillId="0" borderId="0" xfId="5" applyFont="1" applyFill="1" applyBorder="1" applyAlignment="1" applyProtection="1">
      <alignment horizontal="center" vertical="top" wrapText="1"/>
    </xf>
    <xf numFmtId="0" fontId="6" fillId="0" borderId="0" xfId="9" applyFont="1" applyFill="1" applyBorder="1" applyAlignment="1">
      <alignment horizontal="right" vertical="top" wrapText="1"/>
    </xf>
    <xf numFmtId="165" fontId="5" fillId="0" borderId="0" xfId="9" applyNumberFormat="1" applyFont="1" applyFill="1" applyBorder="1" applyAlignment="1">
      <alignment horizontal="right" vertical="top" wrapText="1"/>
    </xf>
    <xf numFmtId="164" fontId="5" fillId="0" borderId="1" xfId="1" applyFont="1" applyFill="1" applyBorder="1" applyAlignment="1" applyProtection="1">
      <alignment horizontal="right" wrapText="1"/>
    </xf>
    <xf numFmtId="0" fontId="5" fillId="0" borderId="1" xfId="5" applyNumberFormat="1" applyFont="1" applyFill="1" applyBorder="1" applyAlignment="1" applyProtection="1">
      <alignment horizontal="right" wrapText="1"/>
    </xf>
    <xf numFmtId="0" fontId="5" fillId="0" borderId="3" xfId="5" applyNumberFormat="1" applyFont="1" applyFill="1" applyBorder="1" applyAlignment="1" applyProtection="1">
      <alignment horizontal="right" wrapText="1"/>
    </xf>
    <xf numFmtId="0" fontId="5" fillId="0" borderId="1" xfId="1" applyNumberFormat="1" applyFont="1" applyFill="1" applyBorder="1" applyAlignment="1" applyProtection="1">
      <alignment horizontal="right" wrapText="1"/>
    </xf>
    <xf numFmtId="0" fontId="6" fillId="0" borderId="0" xfId="5" applyFont="1" applyFill="1" applyBorder="1" applyAlignment="1" applyProtection="1">
      <alignment horizontal="left" vertical="top" wrapText="1"/>
    </xf>
    <xf numFmtId="0" fontId="5" fillId="0" borderId="0" xfId="5" applyFont="1" applyFill="1" applyBorder="1" applyAlignment="1" applyProtection="1">
      <alignment horizontal="left" vertical="top" wrapText="1"/>
    </xf>
    <xf numFmtId="170" fontId="6" fillId="0" borderId="0" xfId="5" applyNumberFormat="1" applyFont="1" applyFill="1" applyBorder="1" applyAlignment="1">
      <alignment horizontal="right" vertical="top" wrapText="1"/>
    </xf>
    <xf numFmtId="168" fontId="5" fillId="0" borderId="0" xfId="5" applyNumberFormat="1" applyFont="1" applyFill="1" applyBorder="1" applyAlignment="1">
      <alignment horizontal="right" vertical="top" wrapText="1"/>
    </xf>
    <xf numFmtId="0" fontId="5" fillId="0" borderId="3" xfId="1" applyNumberFormat="1" applyFont="1" applyFill="1" applyBorder="1" applyAlignment="1" applyProtection="1">
      <alignment horizontal="right" wrapText="1"/>
    </xf>
    <xf numFmtId="0" fontId="5" fillId="0" borderId="0" xfId="5" applyNumberFormat="1" applyFont="1" applyFill="1" applyAlignment="1" applyProtection="1">
      <alignment horizontal="right" wrapText="1"/>
    </xf>
    <xf numFmtId="0" fontId="5" fillId="0" borderId="0" xfId="5" applyFont="1" applyFill="1" applyBorder="1" applyAlignment="1">
      <alignment vertical="top" wrapText="1"/>
    </xf>
    <xf numFmtId="167" fontId="5" fillId="0" borderId="0" xfId="5" applyNumberFormat="1" applyFont="1" applyFill="1" applyBorder="1" applyAlignment="1">
      <alignment horizontal="right" vertical="top" wrapText="1"/>
    </xf>
    <xf numFmtId="0" fontId="5" fillId="0" borderId="1" xfId="5" applyFont="1" applyFill="1" applyBorder="1" applyAlignment="1" applyProtection="1">
      <alignment horizontal="left" vertical="top" wrapText="1"/>
    </xf>
    <xf numFmtId="164" fontId="5" fillId="0" borderId="0" xfId="1" applyFont="1" applyFill="1" applyAlignment="1" applyProtection="1">
      <alignment horizontal="right" wrapText="1"/>
    </xf>
    <xf numFmtId="0" fontId="5" fillId="0" borderId="3" xfId="1" applyNumberFormat="1" applyFont="1" applyFill="1" applyBorder="1" applyAlignment="1">
      <alignment horizontal="right" wrapText="1"/>
    </xf>
    <xf numFmtId="0" fontId="5" fillId="0" borderId="0" xfId="5" applyNumberFormat="1" applyFont="1" applyFill="1" applyBorder="1" applyAlignment="1">
      <alignment horizontal="right" vertical="top" wrapText="1"/>
    </xf>
    <xf numFmtId="0" fontId="5" fillId="0" borderId="1" xfId="5" applyNumberFormat="1" applyFont="1" applyFill="1" applyBorder="1" applyAlignment="1">
      <alignment horizontal="right" vertical="top" wrapText="1"/>
    </xf>
    <xf numFmtId="171" fontId="5" fillId="0" borderId="0" xfId="5" applyNumberFormat="1" applyFont="1" applyFill="1" applyBorder="1" applyAlignment="1">
      <alignment horizontal="right" vertical="top" wrapText="1"/>
    </xf>
    <xf numFmtId="171" fontId="5" fillId="0" borderId="1" xfId="5" applyNumberFormat="1" applyFont="1" applyFill="1" applyBorder="1" applyAlignment="1">
      <alignment horizontal="right" vertical="top" wrapText="1"/>
    </xf>
    <xf numFmtId="0" fontId="6" fillId="0" borderId="1" xfId="5" applyFont="1" applyFill="1" applyBorder="1" applyAlignment="1">
      <alignment horizontal="right" vertical="top" wrapText="1"/>
    </xf>
    <xf numFmtId="0" fontId="6" fillId="0" borderId="1" xfId="5" applyFont="1" applyFill="1" applyBorder="1" applyAlignment="1" applyProtection="1">
      <alignment horizontal="left" vertical="top" wrapText="1"/>
    </xf>
    <xf numFmtId="0" fontId="5" fillId="0" borderId="3" xfId="5" applyFont="1" applyFill="1" applyBorder="1" applyAlignment="1">
      <alignment horizontal="left" vertical="top" wrapText="1"/>
    </xf>
    <xf numFmtId="0" fontId="5" fillId="0" borderId="3" xfId="5" applyFont="1" applyFill="1" applyBorder="1" applyAlignment="1">
      <alignment horizontal="right" vertical="top" wrapText="1"/>
    </xf>
    <xf numFmtId="0" fontId="6" fillId="0" borderId="3" xfId="5" applyFont="1" applyFill="1" applyBorder="1" applyAlignment="1" applyProtection="1">
      <alignment horizontal="left" vertical="top" wrapText="1"/>
    </xf>
    <xf numFmtId="169" fontId="6" fillId="0" borderId="0" xfId="5" applyNumberFormat="1" applyFont="1" applyFill="1" applyBorder="1" applyAlignment="1">
      <alignment horizontal="right" vertical="top" wrapText="1"/>
    </xf>
    <xf numFmtId="169" fontId="5" fillId="0" borderId="0" xfId="5" applyNumberFormat="1" applyFont="1" applyFill="1" applyBorder="1" applyAlignment="1">
      <alignment horizontal="right" vertical="top" wrapText="1"/>
    </xf>
    <xf numFmtId="0" fontId="5" fillId="0" borderId="0" xfId="5" applyFont="1" applyFill="1" applyBorder="1" applyAlignment="1" applyProtection="1">
      <alignment horizontal="right" wrapText="1"/>
    </xf>
    <xf numFmtId="49" fontId="5" fillId="0" borderId="0" xfId="5" applyNumberFormat="1" applyFont="1" applyFill="1" applyBorder="1" applyAlignment="1">
      <alignment horizontal="right" vertical="top" wrapText="1"/>
    </xf>
    <xf numFmtId="165" fontId="5" fillId="0" borderId="0" xfId="5" applyNumberFormat="1" applyFont="1" applyFill="1" applyAlignment="1">
      <alignment horizontal="right" vertical="top" wrapText="1"/>
    </xf>
    <xf numFmtId="0" fontId="5" fillId="0" borderId="0" xfId="5" applyFont="1" applyFill="1" applyBorder="1" applyAlignment="1">
      <alignment horizontal="left" vertical="top"/>
    </xf>
    <xf numFmtId="166" fontId="5" fillId="0" borderId="0" xfId="5" applyNumberFormat="1" applyFont="1" applyFill="1" applyBorder="1" applyAlignment="1">
      <alignment horizontal="right" vertical="top" wrapText="1"/>
    </xf>
    <xf numFmtId="0" fontId="5" fillId="0" borderId="0" xfId="0" applyFont="1" applyFill="1" applyBorder="1" applyAlignment="1">
      <alignment horizontal="left"/>
    </xf>
    <xf numFmtId="0" fontId="5" fillId="0" borderId="0" xfId="0" applyFont="1" applyFill="1" applyBorder="1" applyAlignment="1">
      <alignment horizontal="right" vertical="top" wrapText="1"/>
    </xf>
    <xf numFmtId="0" fontId="5" fillId="0" borderId="0" xfId="0" applyFont="1" applyFill="1" applyBorder="1" applyAlignment="1">
      <alignment horizontal="right" wrapText="1"/>
    </xf>
    <xf numFmtId="0" fontId="5" fillId="0" borderId="2" xfId="5" applyFont="1" applyFill="1" applyBorder="1" applyAlignment="1">
      <alignment horizontal="left" vertical="top" wrapText="1"/>
    </xf>
    <xf numFmtId="0" fontId="5" fillId="0" borderId="2" xfId="5" applyFont="1" applyFill="1" applyBorder="1" applyAlignment="1">
      <alignment horizontal="right" vertical="top" wrapText="1"/>
    </xf>
    <xf numFmtId="0" fontId="5" fillId="0" borderId="2" xfId="5" applyNumberFormat="1" applyFont="1" applyFill="1" applyBorder="1" applyAlignment="1" applyProtection="1">
      <alignment horizontal="right" wrapText="1"/>
    </xf>
    <xf numFmtId="0" fontId="6" fillId="0" borderId="0" xfId="0" applyNumberFormat="1" applyFont="1" applyFill="1" applyBorder="1" applyAlignment="1" applyProtection="1">
      <alignment horizontal="center"/>
    </xf>
    <xf numFmtId="0" fontId="5" fillId="0" borderId="0" xfId="8" applyNumberFormat="1" applyFont="1" applyFill="1" applyProtection="1"/>
    <xf numFmtId="0" fontId="5" fillId="0" borderId="0" xfId="5" applyFont="1" applyFill="1" applyAlignment="1">
      <alignment horizontal="right" wrapText="1"/>
    </xf>
    <xf numFmtId="0" fontId="5" fillId="0" borderId="0" xfId="8" applyNumberFormat="1" applyFont="1" applyFill="1" applyAlignment="1" applyProtection="1">
      <alignment horizontal="right"/>
    </xf>
    <xf numFmtId="0" fontId="5" fillId="0" borderId="0" xfId="5" applyFont="1" applyFill="1"/>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1" xfId="6" applyFont="1" applyFill="1" applyBorder="1" applyAlignment="1" applyProtection="1">
      <alignment horizontal="left" vertical="top" wrapText="1"/>
    </xf>
    <xf numFmtId="0" fontId="5" fillId="0" borderId="0" xfId="0" applyFont="1" applyFill="1" applyBorder="1" applyAlignment="1">
      <alignment horizontal="left" wrapText="1"/>
    </xf>
    <xf numFmtId="0" fontId="5" fillId="0" borderId="2" xfId="8" applyFont="1" applyFill="1" applyBorder="1" applyAlignment="1" applyProtection="1">
      <alignment horizontal="left" vertical="top"/>
    </xf>
    <xf numFmtId="0" fontId="5" fillId="0" borderId="0" xfId="0" applyFont="1" applyFill="1" applyBorder="1" applyAlignment="1">
      <alignment horizontal="right"/>
    </xf>
    <xf numFmtId="0" fontId="5" fillId="0" borderId="0" xfId="8" applyFont="1" applyFill="1" applyProtection="1"/>
    <xf numFmtId="0" fontId="5" fillId="0" borderId="1" xfId="8" applyFont="1" applyFill="1" applyBorder="1" applyAlignment="1" applyProtection="1">
      <alignment vertical="top"/>
    </xf>
    <xf numFmtId="49" fontId="5" fillId="0" borderId="1" xfId="8" applyNumberFormat="1" applyFont="1" applyFill="1" applyBorder="1" applyAlignment="1" applyProtection="1">
      <alignment horizontal="center" vertical="top"/>
    </xf>
    <xf numFmtId="0" fontId="5" fillId="0" borderId="1" xfId="8" applyFont="1" applyFill="1" applyBorder="1" applyAlignment="1" applyProtection="1"/>
    <xf numFmtId="49" fontId="5" fillId="0" borderId="1" xfId="8" applyNumberFormat="1" applyFont="1" applyFill="1" applyBorder="1" applyAlignment="1" applyProtection="1">
      <alignment horizontal="center"/>
    </xf>
    <xf numFmtId="0" fontId="4" fillId="2" borderId="0" xfId="5" applyFont="1" applyFill="1"/>
    <xf numFmtId="0" fontId="5" fillId="0" borderId="0" xfId="5" applyFont="1" applyFill="1" applyAlignment="1"/>
    <xf numFmtId="49" fontId="5" fillId="0" borderId="0" xfId="5" applyNumberFormat="1" applyFont="1" applyFill="1" applyAlignment="1">
      <alignment horizontal="right"/>
    </xf>
    <xf numFmtId="0" fontId="5" fillId="0" borderId="0" xfId="8" applyFont="1" applyFill="1" applyAlignment="1" applyProtection="1"/>
    <xf numFmtId="0" fontId="5" fillId="0" borderId="0" xfId="8" applyFont="1" applyFill="1" applyAlignment="1" applyProtection="1">
      <alignment horizontal="right"/>
    </xf>
    <xf numFmtId="0" fontId="5" fillId="0" borderId="0" xfId="5" applyFont="1" applyFill="1" applyAlignment="1">
      <alignment horizontal="right"/>
    </xf>
    <xf numFmtId="0" fontId="5" fillId="0" borderId="0" xfId="5" applyFont="1" applyFill="1" applyBorder="1" applyAlignment="1"/>
    <xf numFmtId="0" fontId="5" fillId="0" borderId="0" xfId="5" applyFont="1" applyFill="1" applyBorder="1" applyAlignment="1">
      <alignment horizontal="right"/>
    </xf>
    <xf numFmtId="49" fontId="5" fillId="0" borderId="0" xfId="2" applyNumberFormat="1" applyFont="1" applyFill="1" applyBorder="1" applyAlignment="1">
      <alignment horizontal="left" vertical="top"/>
    </xf>
    <xf numFmtId="0" fontId="5" fillId="2" borderId="0" xfId="5" applyFont="1" applyFill="1" applyAlignment="1"/>
    <xf numFmtId="0" fontId="5" fillId="2" borderId="0" xfId="5" applyFont="1" applyFill="1" applyAlignment="1">
      <alignment horizontal="right"/>
    </xf>
    <xf numFmtId="0" fontId="5" fillId="2" borderId="0" xfId="5" applyFont="1" applyFill="1"/>
    <xf numFmtId="0" fontId="5" fillId="2" borderId="0" xfId="5" applyNumberFormat="1" applyFont="1" applyFill="1"/>
    <xf numFmtId="49" fontId="5" fillId="2" borderId="0" xfId="2" applyNumberFormat="1" applyFont="1" applyFill="1" applyBorder="1" applyAlignment="1">
      <alignment horizontal="left" vertical="top"/>
    </xf>
    <xf numFmtId="0" fontId="5" fillId="0" borderId="0" xfId="0" applyFont="1" applyFill="1" applyBorder="1" applyAlignment="1">
      <alignment vertical="center"/>
    </xf>
    <xf numFmtId="49" fontId="5" fillId="0" borderId="0" xfId="2" applyNumberFormat="1" applyFont="1" applyFill="1" applyBorder="1" applyAlignment="1">
      <alignment vertical="top"/>
    </xf>
    <xf numFmtId="0" fontId="5" fillId="0" borderId="0" xfId="6" applyFont="1" applyFill="1" applyBorder="1" applyAlignment="1" applyProtection="1">
      <alignment horizontal="left" vertical="top"/>
    </xf>
    <xf numFmtId="0" fontId="5" fillId="0" borderId="0" xfId="5" applyNumberFormat="1" applyFont="1" applyFill="1" applyAlignment="1"/>
    <xf numFmtId="0" fontId="9" fillId="2" borderId="0" xfId="5" applyFont="1" applyFill="1" applyAlignment="1"/>
    <xf numFmtId="0" fontId="9" fillId="2" borderId="0" xfId="5" applyFont="1" applyFill="1" applyAlignment="1">
      <alignment horizontal="right"/>
    </xf>
    <xf numFmtId="0" fontId="9" fillId="2" borderId="0" xfId="5" applyFont="1" applyFill="1" applyBorder="1" applyAlignment="1"/>
    <xf numFmtId="0" fontId="5" fillId="0" borderId="0" xfId="0" applyFont="1" applyFill="1" applyBorder="1" applyAlignment="1">
      <alignment horizontal="right" vertical="center" wrapText="1"/>
    </xf>
    <xf numFmtId="0" fontId="5" fillId="0" borderId="1" xfId="5" applyFont="1" applyFill="1" applyBorder="1" applyAlignment="1">
      <alignment horizontal="right" vertical="top" wrapText="1"/>
    </xf>
    <xf numFmtId="0" fontId="6" fillId="0" borderId="0" xfId="5" applyFont="1" applyFill="1" applyBorder="1" applyAlignment="1" applyProtection="1">
      <alignment horizontal="center"/>
    </xf>
    <xf numFmtId="0" fontId="10" fillId="0" borderId="0" xfId="5" applyFont="1" applyFill="1" applyAlignment="1"/>
    <xf numFmtId="49" fontId="10" fillId="0" borderId="4" xfId="2" applyNumberFormat="1" applyFont="1" applyFill="1" applyBorder="1" applyAlignment="1">
      <alignment horizontal="left" vertical="top"/>
    </xf>
    <xf numFmtId="0" fontId="10" fillId="0" borderId="0" xfId="5" applyFont="1" applyFill="1" applyAlignment="1">
      <alignment horizontal="right"/>
    </xf>
    <xf numFmtId="0" fontId="10" fillId="0" borderId="0" xfId="5" applyFont="1" applyFill="1" applyBorder="1" applyAlignment="1"/>
    <xf numFmtId="49" fontId="10" fillId="0" borderId="5" xfId="2" applyNumberFormat="1" applyFont="1" applyFill="1" applyBorder="1" applyAlignment="1">
      <alignment horizontal="left" vertical="top"/>
    </xf>
    <xf numFmtId="49" fontId="10" fillId="0" borderId="5" xfId="2" applyNumberFormat="1" applyFont="1" applyFill="1" applyBorder="1" applyAlignment="1">
      <alignment vertical="top"/>
    </xf>
    <xf numFmtId="49" fontId="10" fillId="0" borderId="4" xfId="2" applyNumberFormat="1" applyFont="1" applyFill="1" applyBorder="1" applyAlignment="1">
      <alignment vertical="top"/>
    </xf>
    <xf numFmtId="49" fontId="10" fillId="0" borderId="0" xfId="2" applyNumberFormat="1" applyFont="1" applyFill="1" applyBorder="1" applyAlignment="1">
      <alignment vertical="top"/>
    </xf>
    <xf numFmtId="0" fontId="10" fillId="2" borderId="0" xfId="5" applyFont="1" applyFill="1" applyAlignment="1"/>
    <xf numFmtId="0" fontId="10" fillId="2" borderId="0" xfId="5" applyFont="1" applyFill="1" applyAlignment="1">
      <alignment horizontal="right"/>
    </xf>
    <xf numFmtId="0" fontId="10" fillId="0" borderId="0" xfId="0" applyFont="1" applyFill="1" applyBorder="1" applyAlignment="1">
      <alignment vertical="center"/>
    </xf>
    <xf numFmtId="0" fontId="10" fillId="0" borderId="0" xfId="5" applyFont="1" applyFill="1" applyBorder="1" applyAlignment="1" applyProtection="1">
      <alignment horizontal="left" vertical="top" wrapText="1"/>
    </xf>
    <xf numFmtId="49" fontId="10" fillId="0" borderId="0" xfId="5" applyNumberFormat="1" applyFont="1" applyFill="1" applyAlignment="1">
      <alignment horizontal="right"/>
    </xf>
    <xf numFmtId="0" fontId="10" fillId="0" borderId="0" xfId="6" applyFont="1" applyFill="1" applyBorder="1" applyAlignment="1" applyProtection="1">
      <alignment horizontal="left" vertical="top" wrapText="1"/>
    </xf>
    <xf numFmtId="165" fontId="5" fillId="0" borderId="1" xfId="5" applyNumberFormat="1" applyFont="1" applyFill="1" applyBorder="1" applyAlignment="1">
      <alignment horizontal="right" vertical="top" wrapText="1"/>
    </xf>
    <xf numFmtId="0" fontId="5" fillId="0" borderId="0" xfId="1" applyNumberFormat="1" applyFont="1" applyFill="1" applyAlignment="1" applyProtection="1">
      <alignment horizontal="right" wrapText="1"/>
    </xf>
    <xf numFmtId="0" fontId="5" fillId="0" borderId="0" xfId="1" applyNumberFormat="1" applyFont="1" applyFill="1" applyAlignment="1">
      <alignment horizontal="right" wrapText="1"/>
    </xf>
    <xf numFmtId="168" fontId="11" fillId="0" borderId="0" xfId="5" applyNumberFormat="1" applyFont="1" applyFill="1" applyBorder="1" applyAlignment="1">
      <alignment horizontal="right" vertical="top" wrapText="1"/>
    </xf>
    <xf numFmtId="0" fontId="5" fillId="0" borderId="1" xfId="1" applyNumberFormat="1" applyFont="1" applyFill="1" applyBorder="1" applyAlignment="1">
      <alignment horizontal="right" wrapText="1"/>
    </xf>
    <xf numFmtId="169" fontId="5" fillId="0" borderId="1" xfId="5" applyNumberFormat="1" applyFont="1" applyFill="1" applyBorder="1" applyAlignment="1">
      <alignment horizontal="right" vertical="top" wrapText="1"/>
    </xf>
    <xf numFmtId="165" fontId="5" fillId="0" borderId="1" xfId="6" applyNumberFormat="1" applyFont="1" applyFill="1" applyBorder="1" applyAlignment="1">
      <alignment horizontal="right" vertical="top" wrapText="1"/>
    </xf>
    <xf numFmtId="0" fontId="5" fillId="0" borderId="0" xfId="5" applyFont="1" applyFill="1" applyBorder="1" applyAlignment="1">
      <alignment horizontal="right" vertical="top"/>
    </xf>
    <xf numFmtId="0" fontId="5" fillId="0" borderId="2" xfId="5" applyFont="1" applyFill="1" applyBorder="1" applyAlignment="1" applyProtection="1">
      <alignment horizontal="left" vertical="top" wrapText="1"/>
    </xf>
    <xf numFmtId="0" fontId="5" fillId="0" borderId="2" xfId="1" applyNumberFormat="1" applyFont="1" applyFill="1" applyBorder="1" applyAlignment="1" applyProtection="1">
      <alignment horizontal="right" wrapText="1"/>
    </xf>
    <xf numFmtId="164" fontId="5" fillId="0" borderId="2" xfId="1" applyFont="1" applyFill="1" applyBorder="1" applyAlignment="1" applyProtection="1">
      <alignment horizontal="right" wrapText="1"/>
    </xf>
    <xf numFmtId="0" fontId="6" fillId="0" borderId="0" xfId="4" applyFont="1" applyFill="1" applyBorder="1" applyAlignment="1">
      <alignment vertical="top" wrapText="1"/>
    </xf>
    <xf numFmtId="49" fontId="12" fillId="0" borderId="5" xfId="2" applyNumberFormat="1" applyFont="1" applyFill="1" applyBorder="1" applyAlignment="1">
      <alignment vertical="top"/>
    </xf>
    <xf numFmtId="0" fontId="12" fillId="0" borderId="0" xfId="5" applyFont="1" applyFill="1" applyAlignment="1"/>
    <xf numFmtId="0" fontId="12" fillId="0" borderId="0" xfId="6" applyFont="1" applyFill="1" applyBorder="1" applyAlignment="1" applyProtection="1">
      <alignment horizontal="left" vertical="top" wrapText="1"/>
    </xf>
    <xf numFmtId="49" fontId="12" fillId="0" borderId="0" xfId="5" applyNumberFormat="1" applyFont="1" applyFill="1" applyAlignment="1">
      <alignment horizontal="right"/>
    </xf>
    <xf numFmtId="0" fontId="12" fillId="0" borderId="0" xfId="5" applyFont="1" applyFill="1" applyBorder="1" applyAlignment="1" applyProtection="1">
      <alignment horizontal="left" vertical="top" wrapText="1"/>
    </xf>
    <xf numFmtId="0" fontId="9" fillId="0" borderId="0" xfId="5" applyFont="1" applyFill="1" applyAlignment="1"/>
    <xf numFmtId="0" fontId="9" fillId="0" borderId="0" xfId="5" applyFont="1" applyFill="1" applyAlignment="1">
      <alignment horizontal="right"/>
    </xf>
    <xf numFmtId="0" fontId="9" fillId="0" borderId="0" xfId="5" applyFont="1" applyFill="1" applyBorder="1" applyAlignment="1"/>
    <xf numFmtId="0" fontId="9" fillId="0" borderId="0" xfId="5" applyFont="1" applyFill="1" applyBorder="1" applyAlignment="1">
      <alignment horizontal="right"/>
    </xf>
    <xf numFmtId="49" fontId="9" fillId="0" borderId="0" xfId="5" applyNumberFormat="1" applyFont="1" applyFill="1" applyAlignment="1">
      <alignment horizontal="right"/>
    </xf>
    <xf numFmtId="0" fontId="6" fillId="0" borderId="0" xfId="5" applyFont="1" applyFill="1" applyBorder="1" applyAlignment="1" applyProtection="1">
      <alignment horizontal="center"/>
    </xf>
    <xf numFmtId="0" fontId="5" fillId="0" borderId="0" xfId="7" applyNumberFormat="1" applyFont="1" applyFill="1" applyBorder="1" applyAlignment="1" applyProtection="1">
      <alignment horizontal="center"/>
    </xf>
    <xf numFmtId="0" fontId="5" fillId="0" borderId="2" xfId="7" applyNumberFormat="1" applyFont="1" applyFill="1" applyBorder="1" applyAlignment="1" applyProtection="1">
      <alignment horizontal="center"/>
    </xf>
    <xf numFmtId="0" fontId="5" fillId="0" borderId="2" xfId="8" applyFont="1" applyFill="1" applyBorder="1" applyAlignment="1" applyProtection="1">
      <alignment horizontal="center" vertical="top"/>
    </xf>
    <xf numFmtId="49" fontId="5" fillId="0" borderId="2" xfId="8" applyNumberFormat="1" applyFont="1" applyFill="1" applyBorder="1" applyAlignment="1" applyProtection="1">
      <alignment horizontal="center" vertical="top"/>
    </xf>
    <xf numFmtId="0" fontId="5" fillId="0" borderId="2" xfId="8" applyFont="1" applyFill="1" applyBorder="1" applyAlignment="1" applyProtection="1">
      <alignment horizontal="center"/>
    </xf>
    <xf numFmtId="0" fontId="5" fillId="0" borderId="0" xfId="8" applyFont="1" applyFill="1" applyBorder="1" applyAlignment="1" applyProtection="1">
      <alignment horizontal="center" vertical="top"/>
    </xf>
    <xf numFmtId="49" fontId="5" fillId="0" borderId="0" xfId="8" applyNumberFormat="1" applyFont="1" applyFill="1" applyBorder="1" applyAlignment="1" applyProtection="1">
      <alignment horizontal="center" vertical="top"/>
    </xf>
    <xf numFmtId="0" fontId="5" fillId="0" borderId="0" xfId="8" applyFont="1" applyFill="1" applyBorder="1" applyAlignment="1" applyProtection="1">
      <alignment horizontal="center"/>
    </xf>
  </cellXfs>
  <cellStyles count="10">
    <cellStyle name="Comma" xfId="1" builtinId="3"/>
    <cellStyle name="Normal" xfId="0" builtinId="0"/>
    <cellStyle name="Normal_budget 2004-05_2.6.04" xfId="2"/>
    <cellStyle name="Normal_BUDGET FOR  03-04" xfId="3"/>
    <cellStyle name="Normal_BUDGET FOR  03-04..." xfId="4"/>
    <cellStyle name="Normal_budget for 03-04" xfId="5"/>
    <cellStyle name="Normal_budget for 03-04 2" xfId="6"/>
    <cellStyle name="Normal_BUDGET-2000" xfId="7"/>
    <cellStyle name="Normal_budgetDocNIC02-03" xfId="8"/>
    <cellStyle name="Normal_DEMAND17"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syncVertical="1" syncRef="A1" transitionEvaluation="1" codeName="Sheet1"/>
  <dimension ref="A1:AF521"/>
  <sheetViews>
    <sheetView tabSelected="1" view="pageBreakPreview" zoomScaleNormal="70" zoomScaleSheetLayoutView="100" workbookViewId="0">
      <selection activeCell="C22" sqref="C22"/>
    </sheetView>
  </sheetViews>
  <sheetFormatPr defaultColWidth="11" defaultRowHeight="12.75"/>
  <cols>
    <col min="1" max="1" width="6.42578125" style="19" customWidth="1"/>
    <col min="2" max="2" width="8.140625" style="20" customWidth="1"/>
    <col min="3" max="3" width="34.5703125" style="21" customWidth="1"/>
    <col min="4" max="4" width="8.5703125" style="32" customWidth="1"/>
    <col min="5" max="5" width="9.42578125" style="32" customWidth="1"/>
    <col min="6" max="6" width="8.42578125" style="127" customWidth="1"/>
    <col min="7" max="7" width="8.5703125" style="127" customWidth="1"/>
    <col min="8" max="8" width="8.5703125" style="32" customWidth="1"/>
    <col min="9" max="9" width="8.42578125" style="127" customWidth="1"/>
    <col min="10" max="10" width="8.5703125" style="32" customWidth="1"/>
    <col min="11" max="11" width="9.140625" style="32" customWidth="1"/>
    <col min="12" max="12" width="8.42578125" style="17" customWidth="1"/>
    <col min="13" max="13" width="11" style="140" customWidth="1"/>
    <col min="14" max="14" width="13.140625" style="140" customWidth="1"/>
    <col min="15" max="15" width="22.42578125" style="140" customWidth="1"/>
    <col min="16" max="16" width="5.5703125" style="140" customWidth="1"/>
    <col min="17" max="17" width="13" style="141" customWidth="1"/>
    <col min="18" max="21" width="5.5703125" style="140" customWidth="1"/>
    <col min="22" max="22" width="12.5703125" style="140" customWidth="1"/>
    <col min="23" max="23" width="5.5703125" style="140" customWidth="1"/>
    <col min="24" max="24" width="15.85546875" style="140" customWidth="1"/>
    <col min="25" max="25" width="9.140625" style="140" customWidth="1"/>
    <col min="26" max="26" width="5.5703125" style="127" customWidth="1"/>
    <col min="27" max="27" width="11" style="127" bestFit="1" customWidth="1"/>
    <col min="28" max="30" width="5.5703125" style="127" customWidth="1"/>
    <col min="31" max="31" width="8.140625" style="32" customWidth="1"/>
    <col min="32" max="32" width="12.140625" style="127" customWidth="1"/>
    <col min="33" max="16384" width="11" style="2"/>
  </cols>
  <sheetData>
    <row r="1" spans="1:32">
      <c r="A1" s="8"/>
      <c r="B1" s="9"/>
      <c r="C1" s="10"/>
      <c r="D1" s="11"/>
      <c r="E1" s="11" t="s">
        <v>103</v>
      </c>
      <c r="F1" s="162"/>
      <c r="G1" s="162"/>
      <c r="H1" s="11"/>
      <c r="I1" s="162"/>
      <c r="J1" s="11"/>
      <c r="K1" s="11"/>
      <c r="L1" s="11"/>
    </row>
    <row r="2" spans="1:32">
      <c r="A2" s="8"/>
      <c r="B2" s="9"/>
      <c r="C2" s="10"/>
      <c r="D2" s="199" t="s">
        <v>171</v>
      </c>
      <c r="E2" s="199"/>
      <c r="F2" s="199"/>
      <c r="G2" s="162"/>
      <c r="H2" s="11"/>
      <c r="I2" s="162"/>
      <c r="J2" s="11"/>
      <c r="K2" s="11"/>
      <c r="L2" s="11"/>
    </row>
    <row r="3" spans="1:32">
      <c r="A3" s="8"/>
      <c r="B3" s="9"/>
      <c r="C3" s="10"/>
      <c r="D3" s="11"/>
      <c r="E3" s="12"/>
      <c r="F3" s="162"/>
      <c r="G3" s="162"/>
      <c r="H3" s="11"/>
      <c r="I3" s="162"/>
      <c r="J3" s="11"/>
      <c r="K3" s="11"/>
      <c r="L3" s="11"/>
    </row>
    <row r="4" spans="1:32">
      <c r="A4" s="8"/>
      <c r="B4" s="9"/>
      <c r="C4" s="10"/>
      <c r="D4" s="13" t="s">
        <v>175</v>
      </c>
      <c r="E4" s="14">
        <v>2059</v>
      </c>
      <c r="F4" s="15" t="s">
        <v>0</v>
      </c>
      <c r="G4" s="162"/>
      <c r="H4" s="11"/>
      <c r="I4" s="162"/>
      <c r="J4" s="11"/>
      <c r="K4" s="11"/>
      <c r="L4" s="11"/>
    </row>
    <row r="5" spans="1:32">
      <c r="A5" s="8"/>
      <c r="B5" s="9"/>
      <c r="C5" s="16"/>
      <c r="D5" s="13" t="s">
        <v>176</v>
      </c>
      <c r="E5" s="14">
        <v>2216</v>
      </c>
      <c r="F5" s="15" t="s">
        <v>1</v>
      </c>
      <c r="G5" s="162"/>
      <c r="H5" s="11"/>
      <c r="I5" s="162"/>
      <c r="J5" s="11"/>
      <c r="K5" s="11"/>
      <c r="L5" s="11"/>
    </row>
    <row r="6" spans="1:32">
      <c r="A6" s="8"/>
      <c r="B6" s="9"/>
      <c r="C6" s="16"/>
      <c r="D6" s="13" t="s">
        <v>2</v>
      </c>
      <c r="E6" s="17"/>
      <c r="F6" s="18"/>
      <c r="G6" s="162"/>
      <c r="H6" s="11"/>
      <c r="I6" s="162"/>
      <c r="J6" s="11"/>
      <c r="K6" s="11"/>
      <c r="L6" s="11"/>
    </row>
    <row r="7" spans="1:32">
      <c r="D7" s="22" t="s">
        <v>174</v>
      </c>
      <c r="E7" s="23">
        <v>2801</v>
      </c>
      <c r="F7" s="24" t="s">
        <v>3</v>
      </c>
      <c r="G7" s="25"/>
      <c r="H7" s="26"/>
      <c r="I7" s="25"/>
      <c r="J7" s="26"/>
      <c r="K7" s="26"/>
      <c r="L7" s="11"/>
    </row>
    <row r="8" spans="1:32">
      <c r="D8" s="27" t="s">
        <v>4</v>
      </c>
      <c r="E8" s="23">
        <v>4801</v>
      </c>
      <c r="F8" s="28" t="s">
        <v>5</v>
      </c>
      <c r="G8" s="26"/>
      <c r="H8" s="26"/>
      <c r="I8" s="26"/>
      <c r="J8" s="26"/>
      <c r="K8" s="26"/>
      <c r="L8" s="11"/>
    </row>
    <row r="9" spans="1:32">
      <c r="A9" s="24" t="s">
        <v>274</v>
      </c>
      <c r="D9" s="27"/>
      <c r="E9" s="29"/>
      <c r="F9" s="28"/>
      <c r="G9" s="26"/>
      <c r="H9" s="26"/>
      <c r="I9" s="26"/>
      <c r="J9" s="26"/>
      <c r="K9" s="26"/>
      <c r="L9" s="11"/>
    </row>
    <row r="10" spans="1:32">
      <c r="D10" s="30"/>
      <c r="E10" s="31" t="s">
        <v>146</v>
      </c>
      <c r="F10" s="31" t="s">
        <v>147</v>
      </c>
      <c r="G10" s="31" t="s">
        <v>13</v>
      </c>
      <c r="I10" s="32"/>
    </row>
    <row r="11" spans="1:32">
      <c r="D11" s="33" t="s">
        <v>6</v>
      </c>
      <c r="E11" s="26">
        <f>L257</f>
        <v>2232972</v>
      </c>
      <c r="F11" s="26">
        <f>L480</f>
        <v>895259</v>
      </c>
      <c r="G11" s="26">
        <f>F11+E11</f>
        <v>3128231</v>
      </c>
      <c r="I11" s="32"/>
    </row>
    <row r="12" spans="1:32">
      <c r="A12" s="24" t="s">
        <v>145</v>
      </c>
      <c r="C12" s="34"/>
      <c r="F12" s="32"/>
      <c r="G12" s="32"/>
      <c r="I12" s="32"/>
    </row>
    <row r="13" spans="1:32" ht="13.5">
      <c r="C13" s="35"/>
      <c r="D13" s="36"/>
      <c r="E13" s="36"/>
      <c r="F13" s="36"/>
      <c r="G13" s="36"/>
      <c r="H13" s="36"/>
      <c r="I13" s="37"/>
      <c r="J13" s="38"/>
      <c r="K13" s="39"/>
      <c r="L13" s="40" t="s">
        <v>219</v>
      </c>
    </row>
    <row r="14" spans="1:32" s="134" customFormat="1">
      <c r="A14" s="41"/>
      <c r="B14" s="42"/>
      <c r="C14" s="43"/>
      <c r="D14" s="201" t="s">
        <v>7</v>
      </c>
      <c r="E14" s="201"/>
      <c r="F14" s="200" t="s">
        <v>8</v>
      </c>
      <c r="G14" s="200"/>
      <c r="H14" s="200" t="s">
        <v>9</v>
      </c>
      <c r="I14" s="200"/>
      <c r="J14" s="200" t="s">
        <v>8</v>
      </c>
      <c r="K14" s="200"/>
      <c r="L14" s="200"/>
      <c r="M14" s="202"/>
      <c r="N14" s="202"/>
      <c r="O14" s="202"/>
      <c r="P14" s="202"/>
      <c r="Q14" s="203"/>
      <c r="R14" s="202"/>
      <c r="S14" s="202"/>
      <c r="T14" s="202"/>
      <c r="U14" s="202"/>
      <c r="V14" s="202"/>
      <c r="W14" s="202"/>
      <c r="X14" s="202"/>
      <c r="Y14" s="202"/>
      <c r="Z14" s="202"/>
      <c r="AA14" s="202"/>
      <c r="AB14" s="204"/>
      <c r="AC14" s="204"/>
      <c r="AD14" s="204"/>
      <c r="AE14" s="204"/>
      <c r="AF14" s="204"/>
    </row>
    <row r="15" spans="1:32" s="134" customFormat="1">
      <c r="A15" s="44"/>
      <c r="B15" s="45"/>
      <c r="C15" s="43" t="s">
        <v>10</v>
      </c>
      <c r="D15" s="200" t="s">
        <v>243</v>
      </c>
      <c r="E15" s="200"/>
      <c r="F15" s="200" t="s">
        <v>259</v>
      </c>
      <c r="G15" s="200"/>
      <c r="H15" s="200" t="s">
        <v>259</v>
      </c>
      <c r="I15" s="200"/>
      <c r="J15" s="200" t="s">
        <v>275</v>
      </c>
      <c r="K15" s="200"/>
      <c r="L15" s="200"/>
      <c r="M15" s="205"/>
      <c r="N15" s="205"/>
      <c r="O15" s="205"/>
      <c r="P15" s="205"/>
      <c r="Q15" s="206"/>
      <c r="R15" s="205"/>
      <c r="S15" s="205"/>
      <c r="T15" s="205"/>
      <c r="U15" s="205"/>
      <c r="V15" s="205"/>
      <c r="W15" s="205"/>
      <c r="X15" s="205"/>
      <c r="Y15" s="205"/>
      <c r="Z15" s="205"/>
      <c r="AA15" s="205"/>
      <c r="AB15" s="207"/>
      <c r="AC15" s="207"/>
      <c r="AD15" s="207"/>
      <c r="AE15" s="207"/>
      <c r="AF15" s="207"/>
    </row>
    <row r="16" spans="1:32" s="134" customFormat="1">
      <c r="A16" s="46"/>
      <c r="B16" s="47"/>
      <c r="C16" s="48"/>
      <c r="D16" s="49" t="s">
        <v>11</v>
      </c>
      <c r="E16" s="49" t="s">
        <v>12</v>
      </c>
      <c r="F16" s="49" t="s">
        <v>11</v>
      </c>
      <c r="G16" s="49" t="s">
        <v>12</v>
      </c>
      <c r="H16" s="49" t="s">
        <v>11</v>
      </c>
      <c r="I16" s="49" t="s">
        <v>12</v>
      </c>
      <c r="J16" s="49" t="s">
        <v>11</v>
      </c>
      <c r="K16" s="49" t="s">
        <v>12</v>
      </c>
      <c r="L16" s="49" t="s">
        <v>13</v>
      </c>
      <c r="M16" s="135"/>
      <c r="N16" s="135"/>
      <c r="O16" s="135"/>
      <c r="P16" s="135"/>
      <c r="Q16" s="136"/>
      <c r="R16" s="135"/>
      <c r="S16" s="135"/>
      <c r="T16" s="135"/>
      <c r="U16" s="135"/>
      <c r="V16" s="136"/>
      <c r="W16" s="135"/>
      <c r="X16" s="135"/>
      <c r="Y16" s="135"/>
      <c r="Z16" s="135"/>
      <c r="AA16" s="136"/>
      <c r="AB16" s="137"/>
      <c r="AC16" s="137"/>
      <c r="AD16" s="137"/>
      <c r="AE16" s="137"/>
      <c r="AF16" s="138"/>
    </row>
    <row r="17" spans="1:32" s="4" customFormat="1" ht="13.5" customHeight="1">
      <c r="A17" s="44"/>
      <c r="B17" s="45"/>
      <c r="C17" s="50"/>
      <c r="D17" s="51"/>
      <c r="E17" s="51"/>
      <c r="F17" s="51"/>
      <c r="G17" s="51"/>
      <c r="H17" s="51"/>
      <c r="I17" s="51"/>
      <c r="J17" s="51"/>
      <c r="K17" s="51"/>
      <c r="L17" s="51"/>
      <c r="M17" s="142"/>
      <c r="N17" s="142"/>
      <c r="O17" s="142"/>
      <c r="P17" s="142"/>
      <c r="Q17" s="143"/>
      <c r="R17" s="142"/>
      <c r="S17" s="142"/>
      <c r="T17" s="142"/>
      <c r="U17" s="142"/>
      <c r="V17" s="142"/>
      <c r="W17" s="142"/>
      <c r="X17" s="142"/>
      <c r="Y17" s="142"/>
      <c r="Z17" s="134"/>
      <c r="AA17" s="134"/>
      <c r="AB17" s="134"/>
      <c r="AC17" s="134"/>
      <c r="AD17" s="134"/>
      <c r="AE17" s="124"/>
      <c r="AF17" s="134"/>
    </row>
    <row r="18" spans="1:32" ht="13.5" customHeight="1">
      <c r="C18" s="52" t="s">
        <v>14</v>
      </c>
      <c r="D18" s="13"/>
      <c r="E18" s="13"/>
      <c r="F18" s="13"/>
      <c r="G18" s="53"/>
      <c r="H18" s="13"/>
      <c r="I18" s="13"/>
      <c r="J18" s="13"/>
      <c r="K18" s="13"/>
      <c r="L18" s="13"/>
      <c r="Q18" s="144"/>
    </row>
    <row r="19" spans="1:32" ht="13.5" customHeight="1">
      <c r="A19" s="19" t="s">
        <v>15</v>
      </c>
      <c r="B19" s="54">
        <v>2059</v>
      </c>
      <c r="C19" s="55" t="s">
        <v>0</v>
      </c>
      <c r="D19" s="56"/>
      <c r="E19" s="56"/>
      <c r="F19" s="56"/>
      <c r="G19" s="56"/>
      <c r="H19" s="56"/>
      <c r="I19" s="56"/>
      <c r="J19" s="56"/>
      <c r="K19" s="56"/>
      <c r="L19" s="56"/>
      <c r="Q19" s="144"/>
    </row>
    <row r="20" spans="1:32" ht="13.5" customHeight="1">
      <c r="A20" s="57"/>
      <c r="B20" s="58">
        <v>80</v>
      </c>
      <c r="C20" s="59" t="s">
        <v>16</v>
      </c>
      <c r="D20" s="60"/>
      <c r="E20" s="60"/>
      <c r="F20" s="60"/>
      <c r="G20" s="60"/>
      <c r="H20" s="60"/>
      <c r="I20" s="60"/>
      <c r="J20" s="60"/>
      <c r="K20" s="60"/>
      <c r="L20" s="69"/>
      <c r="Q20" s="144"/>
    </row>
    <row r="21" spans="1:32" ht="13.5" customHeight="1">
      <c r="A21" s="8"/>
      <c r="B21" s="61">
        <v>80.052999999999997</v>
      </c>
      <c r="C21" s="62" t="s">
        <v>17</v>
      </c>
      <c r="D21" s="60"/>
      <c r="E21" s="60"/>
      <c r="F21" s="60"/>
      <c r="G21" s="60"/>
      <c r="H21" s="60"/>
      <c r="I21" s="60"/>
      <c r="J21" s="60"/>
      <c r="K21" s="60"/>
      <c r="L21" s="69"/>
      <c r="Q21" s="144"/>
    </row>
    <row r="22" spans="1:32" ht="13.5" customHeight="1">
      <c r="A22" s="8"/>
      <c r="B22" s="63">
        <v>60</v>
      </c>
      <c r="C22" s="59" t="s">
        <v>177</v>
      </c>
      <c r="D22" s="60"/>
      <c r="E22" s="60"/>
      <c r="F22" s="60"/>
      <c r="G22" s="60"/>
      <c r="H22" s="60"/>
      <c r="I22" s="60"/>
      <c r="J22" s="60"/>
      <c r="K22" s="60"/>
      <c r="L22" s="69"/>
      <c r="Q22" s="144"/>
    </row>
    <row r="23" spans="1:32" ht="25.5">
      <c r="A23" s="8"/>
      <c r="B23" s="64">
        <v>83</v>
      </c>
      <c r="C23" s="59" t="s">
        <v>150</v>
      </c>
      <c r="D23" s="60"/>
      <c r="E23" s="60"/>
      <c r="F23" s="60"/>
      <c r="G23" s="60"/>
      <c r="H23" s="60"/>
      <c r="I23" s="60"/>
      <c r="J23" s="60"/>
      <c r="K23" s="60"/>
      <c r="L23" s="69"/>
      <c r="Q23" s="144"/>
    </row>
    <row r="24" spans="1:32" ht="13.5" customHeight="1">
      <c r="A24" s="8"/>
      <c r="B24" s="64" t="s">
        <v>112</v>
      </c>
      <c r="C24" s="59" t="s">
        <v>111</v>
      </c>
      <c r="D24" s="65">
        <v>0</v>
      </c>
      <c r="E24" s="60">
        <v>1848</v>
      </c>
      <c r="F24" s="65">
        <v>0</v>
      </c>
      <c r="G24" s="60">
        <v>1091</v>
      </c>
      <c r="H24" s="65">
        <v>0</v>
      </c>
      <c r="I24" s="60">
        <v>1091</v>
      </c>
      <c r="J24" s="65">
        <v>0</v>
      </c>
      <c r="K24" s="60">
        <v>1582</v>
      </c>
      <c r="L24" s="69">
        <f>SUM(J24:K24)</f>
        <v>1582</v>
      </c>
      <c r="M24" s="163"/>
      <c r="N24" s="163"/>
      <c r="O24" s="163"/>
      <c r="P24" s="163"/>
      <c r="Q24" s="165"/>
    </row>
    <row r="25" spans="1:32" ht="13.5" customHeight="1">
      <c r="A25" s="8"/>
      <c r="B25" s="66"/>
      <c r="C25" s="62"/>
      <c r="D25" s="60"/>
      <c r="E25" s="60"/>
      <c r="F25" s="60"/>
      <c r="G25" s="60"/>
      <c r="H25" s="60"/>
      <c r="I25" s="60"/>
      <c r="J25" s="60"/>
      <c r="K25" s="60"/>
      <c r="L25" s="69"/>
      <c r="Q25" s="144"/>
    </row>
    <row r="26" spans="1:32" ht="25.5">
      <c r="A26" s="8"/>
      <c r="B26" s="64">
        <v>84</v>
      </c>
      <c r="C26" s="59" t="s">
        <v>151</v>
      </c>
      <c r="D26" s="60"/>
      <c r="E26" s="60"/>
      <c r="F26" s="60"/>
      <c r="G26" s="60"/>
      <c r="H26" s="60"/>
      <c r="I26" s="60"/>
      <c r="J26" s="60"/>
      <c r="K26" s="60"/>
      <c r="L26" s="69"/>
      <c r="Q26" s="144"/>
    </row>
    <row r="27" spans="1:32" ht="13.5" customHeight="1">
      <c r="A27" s="8"/>
      <c r="B27" s="64" t="s">
        <v>113</v>
      </c>
      <c r="C27" s="59" t="s">
        <v>111</v>
      </c>
      <c r="D27" s="65">
        <v>0</v>
      </c>
      <c r="E27" s="60">
        <v>761</v>
      </c>
      <c r="F27" s="65">
        <v>0</v>
      </c>
      <c r="G27" s="60">
        <v>591</v>
      </c>
      <c r="H27" s="65">
        <v>0</v>
      </c>
      <c r="I27" s="60">
        <v>591</v>
      </c>
      <c r="J27" s="65">
        <v>0</v>
      </c>
      <c r="K27" s="60">
        <v>570</v>
      </c>
      <c r="L27" s="69">
        <f>SUM(J27:K27)</f>
        <v>570</v>
      </c>
      <c r="M27" s="163"/>
      <c r="N27" s="163"/>
      <c r="O27" s="163"/>
      <c r="P27" s="163"/>
      <c r="Q27" s="165"/>
    </row>
    <row r="28" spans="1:32" ht="13.5" customHeight="1">
      <c r="A28" s="8"/>
      <c r="B28" s="66"/>
      <c r="C28" s="62"/>
      <c r="D28" s="60"/>
      <c r="E28" s="60"/>
      <c r="F28" s="60"/>
      <c r="G28" s="60"/>
      <c r="H28" s="60"/>
      <c r="I28" s="60"/>
      <c r="J28" s="60"/>
      <c r="K28" s="60"/>
      <c r="L28" s="69"/>
      <c r="Q28" s="144"/>
    </row>
    <row r="29" spans="1:32" ht="25.5">
      <c r="A29" s="8"/>
      <c r="B29" s="67">
        <v>85</v>
      </c>
      <c r="C29" s="59" t="s">
        <v>153</v>
      </c>
      <c r="D29" s="60"/>
      <c r="E29" s="60"/>
      <c r="F29" s="60"/>
      <c r="G29" s="60"/>
      <c r="H29" s="60"/>
      <c r="I29" s="60"/>
      <c r="J29" s="60"/>
      <c r="K29" s="60"/>
      <c r="L29" s="69"/>
      <c r="Q29" s="144"/>
    </row>
    <row r="30" spans="1:32" ht="13.5" customHeight="1">
      <c r="A30" s="8"/>
      <c r="B30" s="64" t="s">
        <v>114</v>
      </c>
      <c r="C30" s="59" t="s">
        <v>111</v>
      </c>
      <c r="D30" s="68">
        <v>0</v>
      </c>
      <c r="E30" s="69">
        <v>146</v>
      </c>
      <c r="F30" s="68">
        <v>0</v>
      </c>
      <c r="G30" s="69">
        <v>73</v>
      </c>
      <c r="H30" s="68">
        <v>0</v>
      </c>
      <c r="I30" s="69">
        <v>73</v>
      </c>
      <c r="J30" s="68">
        <v>0</v>
      </c>
      <c r="K30" s="69">
        <v>161</v>
      </c>
      <c r="L30" s="69">
        <f>SUM(J30:K30)</f>
        <v>161</v>
      </c>
      <c r="M30" s="163"/>
      <c r="N30" s="163"/>
      <c r="O30" s="163"/>
      <c r="P30" s="163"/>
      <c r="Q30" s="165"/>
    </row>
    <row r="31" spans="1:32" ht="13.5" customHeight="1">
      <c r="A31" s="8"/>
      <c r="B31" s="64"/>
      <c r="C31" s="59"/>
      <c r="D31" s="69"/>
      <c r="E31" s="69"/>
      <c r="F31" s="69"/>
      <c r="G31" s="69"/>
      <c r="H31" s="69"/>
      <c r="I31" s="69"/>
      <c r="J31" s="69"/>
      <c r="K31" s="69"/>
      <c r="L31" s="69"/>
      <c r="Q31" s="144"/>
    </row>
    <row r="32" spans="1:32" ht="25.5">
      <c r="A32" s="8"/>
      <c r="B32" s="67">
        <v>86</v>
      </c>
      <c r="C32" s="59" t="s">
        <v>152</v>
      </c>
      <c r="D32" s="69"/>
      <c r="E32" s="69"/>
      <c r="F32" s="69"/>
      <c r="G32" s="69"/>
      <c r="H32" s="69"/>
      <c r="I32" s="69"/>
      <c r="J32" s="69"/>
      <c r="K32" s="69"/>
      <c r="L32" s="69"/>
      <c r="Q32" s="144"/>
    </row>
    <row r="33" spans="1:17" ht="13.5" customHeight="1">
      <c r="A33" s="70"/>
      <c r="B33" s="177" t="s">
        <v>115</v>
      </c>
      <c r="C33" s="71" t="s">
        <v>111</v>
      </c>
      <c r="D33" s="72">
        <v>0</v>
      </c>
      <c r="E33" s="73">
        <v>152</v>
      </c>
      <c r="F33" s="72">
        <v>0</v>
      </c>
      <c r="G33" s="73">
        <v>73</v>
      </c>
      <c r="H33" s="72">
        <v>0</v>
      </c>
      <c r="I33" s="73">
        <v>73</v>
      </c>
      <c r="J33" s="72">
        <v>0</v>
      </c>
      <c r="K33" s="73">
        <v>177</v>
      </c>
      <c r="L33" s="73">
        <f>SUM(J33:K33)</f>
        <v>177</v>
      </c>
      <c r="M33" s="163"/>
      <c r="N33" s="163"/>
      <c r="O33" s="163"/>
      <c r="P33" s="163"/>
      <c r="Q33" s="165"/>
    </row>
    <row r="34" spans="1:17" ht="3" customHeight="1">
      <c r="A34" s="8"/>
      <c r="B34" s="64"/>
      <c r="C34" s="59"/>
      <c r="D34" s="69"/>
      <c r="E34" s="69"/>
      <c r="F34" s="69"/>
      <c r="G34" s="69"/>
      <c r="H34" s="74"/>
      <c r="I34" s="69"/>
      <c r="J34" s="69"/>
      <c r="K34" s="69"/>
      <c r="L34" s="69"/>
      <c r="Q34" s="144"/>
    </row>
    <row r="35" spans="1:17" ht="25.5">
      <c r="A35" s="8"/>
      <c r="B35" s="67">
        <v>87</v>
      </c>
      <c r="C35" s="59" t="s">
        <v>154</v>
      </c>
      <c r="D35" s="69"/>
      <c r="E35" s="69"/>
      <c r="F35" s="69"/>
      <c r="G35" s="69"/>
      <c r="H35" s="69"/>
      <c r="I35" s="69"/>
      <c r="J35" s="69"/>
      <c r="K35" s="69"/>
      <c r="L35" s="69"/>
      <c r="Q35" s="144"/>
    </row>
    <row r="36" spans="1:17" ht="13.5" customHeight="1">
      <c r="A36" s="8"/>
      <c r="B36" s="64" t="s">
        <v>116</v>
      </c>
      <c r="C36" s="59" t="s">
        <v>111</v>
      </c>
      <c r="D36" s="65">
        <v>0</v>
      </c>
      <c r="E36" s="60">
        <v>161</v>
      </c>
      <c r="F36" s="65">
        <v>0</v>
      </c>
      <c r="G36" s="60">
        <v>1</v>
      </c>
      <c r="H36" s="65">
        <v>0</v>
      </c>
      <c r="I36" s="60">
        <v>1</v>
      </c>
      <c r="J36" s="65">
        <v>0</v>
      </c>
      <c r="K36" s="60">
        <v>1</v>
      </c>
      <c r="L36" s="69">
        <f>SUM(J36:K36)</f>
        <v>1</v>
      </c>
      <c r="M36" s="163"/>
      <c r="N36" s="163"/>
      <c r="O36" s="163"/>
      <c r="P36" s="163"/>
      <c r="Q36" s="165"/>
    </row>
    <row r="37" spans="1:17" ht="13.35" customHeight="1">
      <c r="A37" s="8"/>
      <c r="B37" s="64"/>
      <c r="C37" s="59"/>
      <c r="D37" s="60"/>
      <c r="E37" s="60"/>
      <c r="F37" s="60"/>
      <c r="G37" s="60"/>
      <c r="H37" s="60"/>
      <c r="I37" s="60"/>
      <c r="J37" s="60"/>
      <c r="K37" s="60"/>
      <c r="L37" s="69"/>
      <c r="Q37" s="144"/>
    </row>
    <row r="38" spans="1:17" ht="25.5">
      <c r="A38" s="8"/>
      <c r="B38" s="67">
        <v>88</v>
      </c>
      <c r="C38" s="59" t="s">
        <v>155</v>
      </c>
      <c r="D38" s="60"/>
      <c r="E38" s="60"/>
      <c r="F38" s="60"/>
      <c r="G38" s="60"/>
      <c r="H38" s="60"/>
      <c r="I38" s="60"/>
      <c r="J38" s="60"/>
      <c r="K38" s="60"/>
      <c r="L38" s="69"/>
      <c r="Q38" s="144"/>
    </row>
    <row r="39" spans="1:17" ht="13.5" customHeight="1">
      <c r="A39" s="8"/>
      <c r="B39" s="64" t="s">
        <v>117</v>
      </c>
      <c r="C39" s="59" t="s">
        <v>111</v>
      </c>
      <c r="D39" s="65">
        <v>0</v>
      </c>
      <c r="E39" s="60">
        <v>80</v>
      </c>
      <c r="F39" s="65">
        <v>0</v>
      </c>
      <c r="G39" s="60">
        <v>1</v>
      </c>
      <c r="H39" s="65">
        <v>0</v>
      </c>
      <c r="I39" s="60">
        <v>1</v>
      </c>
      <c r="J39" s="65">
        <v>0</v>
      </c>
      <c r="K39" s="60">
        <v>1</v>
      </c>
      <c r="L39" s="69">
        <f>SUM(J39:K39)</f>
        <v>1</v>
      </c>
      <c r="M39" s="163"/>
      <c r="N39" s="163"/>
      <c r="O39" s="163"/>
      <c r="P39" s="163"/>
      <c r="Q39" s="165"/>
    </row>
    <row r="40" spans="1:17" ht="13.5" customHeight="1">
      <c r="A40" s="8" t="s">
        <v>13</v>
      </c>
      <c r="B40" s="63">
        <v>60</v>
      </c>
      <c r="C40" s="59" t="s">
        <v>177</v>
      </c>
      <c r="D40" s="75">
        <f t="shared" ref="D40:L40" si="0">SUM(D24:D39)</f>
        <v>0</v>
      </c>
      <c r="E40" s="76">
        <f t="shared" si="0"/>
        <v>3148</v>
      </c>
      <c r="F40" s="75">
        <f t="shared" si="0"/>
        <v>0</v>
      </c>
      <c r="G40" s="76">
        <f t="shared" si="0"/>
        <v>1830</v>
      </c>
      <c r="H40" s="75">
        <f t="shared" si="0"/>
        <v>0</v>
      </c>
      <c r="I40" s="76">
        <f t="shared" si="0"/>
        <v>1830</v>
      </c>
      <c r="J40" s="75">
        <f t="shared" si="0"/>
        <v>0</v>
      </c>
      <c r="K40" s="76">
        <f t="shared" ref="K40" si="1">SUM(K24:K39)</f>
        <v>2492</v>
      </c>
      <c r="L40" s="76">
        <f t="shared" si="0"/>
        <v>2492</v>
      </c>
      <c r="Q40" s="144"/>
    </row>
    <row r="41" spans="1:17" ht="13.35" customHeight="1">
      <c r="A41" s="8"/>
      <c r="B41" s="67"/>
      <c r="C41" s="62"/>
      <c r="D41" s="60"/>
      <c r="E41" s="60"/>
      <c r="F41" s="60"/>
      <c r="G41" s="60"/>
      <c r="H41" s="60"/>
      <c r="I41" s="60"/>
      <c r="J41" s="60"/>
      <c r="K41" s="60"/>
      <c r="L41" s="69"/>
      <c r="Q41" s="144"/>
    </row>
    <row r="42" spans="1:17" ht="13.5" customHeight="1">
      <c r="A42" s="8"/>
      <c r="B42" s="64">
        <v>61</v>
      </c>
      <c r="C42" s="59" t="s">
        <v>118</v>
      </c>
      <c r="D42" s="60"/>
      <c r="E42" s="60"/>
      <c r="F42" s="60"/>
      <c r="G42" s="60"/>
      <c r="H42" s="60"/>
      <c r="I42" s="60"/>
      <c r="J42" s="60"/>
      <c r="K42" s="60"/>
      <c r="L42" s="69"/>
      <c r="Q42" s="144"/>
    </row>
    <row r="43" spans="1:17" ht="25.5">
      <c r="A43" s="8"/>
      <c r="B43" s="64">
        <v>83</v>
      </c>
      <c r="C43" s="59" t="s">
        <v>150</v>
      </c>
      <c r="D43" s="60"/>
      <c r="E43" s="60"/>
      <c r="F43" s="60"/>
      <c r="G43" s="60"/>
      <c r="H43" s="60"/>
      <c r="I43" s="60"/>
      <c r="J43" s="60"/>
      <c r="K43" s="60"/>
      <c r="L43" s="69"/>
      <c r="Q43" s="144"/>
    </row>
    <row r="44" spans="1:17" ht="13.5" customHeight="1">
      <c r="A44" s="8"/>
      <c r="B44" s="64" t="s">
        <v>120</v>
      </c>
      <c r="C44" s="59" t="s">
        <v>119</v>
      </c>
      <c r="D44" s="65">
        <v>0</v>
      </c>
      <c r="E44" s="60">
        <v>567</v>
      </c>
      <c r="F44" s="65">
        <v>0</v>
      </c>
      <c r="G44" s="60">
        <v>570</v>
      </c>
      <c r="H44" s="65">
        <v>0</v>
      </c>
      <c r="I44" s="60">
        <v>570</v>
      </c>
      <c r="J44" s="65">
        <v>0</v>
      </c>
      <c r="K44" s="60">
        <v>570</v>
      </c>
      <c r="L44" s="69">
        <f>SUM(J44:K44)</f>
        <v>570</v>
      </c>
      <c r="M44" s="163"/>
      <c r="N44" s="163"/>
      <c r="O44" s="163"/>
      <c r="P44" s="163"/>
      <c r="Q44" s="165"/>
    </row>
    <row r="45" spans="1:17" ht="13.35" customHeight="1">
      <c r="A45" s="8"/>
      <c r="B45" s="66"/>
      <c r="C45" s="62"/>
      <c r="D45" s="60"/>
      <c r="E45" s="60"/>
      <c r="F45" s="60"/>
      <c r="G45" s="60"/>
      <c r="H45" s="60"/>
      <c r="I45" s="60"/>
      <c r="J45" s="60"/>
      <c r="K45" s="60"/>
      <c r="L45" s="69"/>
      <c r="Q45" s="144"/>
    </row>
    <row r="46" spans="1:17" ht="25.5">
      <c r="A46" s="8"/>
      <c r="B46" s="64">
        <v>84</v>
      </c>
      <c r="C46" s="59" t="s">
        <v>151</v>
      </c>
      <c r="D46" s="60"/>
      <c r="E46" s="60"/>
      <c r="F46" s="60"/>
      <c r="G46" s="60"/>
      <c r="H46" s="60"/>
      <c r="I46" s="60"/>
      <c r="J46" s="60"/>
      <c r="K46" s="60"/>
      <c r="L46" s="69"/>
      <c r="Q46" s="144"/>
    </row>
    <row r="47" spans="1:17" ht="13.5" customHeight="1">
      <c r="A47" s="8"/>
      <c r="B47" s="64" t="s">
        <v>121</v>
      </c>
      <c r="C47" s="59" t="s">
        <v>119</v>
      </c>
      <c r="D47" s="65">
        <v>0</v>
      </c>
      <c r="E47" s="60">
        <v>1690</v>
      </c>
      <c r="F47" s="65">
        <v>0</v>
      </c>
      <c r="G47" s="60">
        <v>1690</v>
      </c>
      <c r="H47" s="65">
        <v>0</v>
      </c>
      <c r="I47" s="60">
        <v>1690</v>
      </c>
      <c r="J47" s="65">
        <v>0</v>
      </c>
      <c r="K47" s="60">
        <v>1690</v>
      </c>
      <c r="L47" s="69">
        <f>SUM(J47:K47)</f>
        <v>1690</v>
      </c>
      <c r="M47" s="163"/>
      <c r="N47" s="163"/>
      <c r="O47" s="163"/>
      <c r="P47" s="163"/>
      <c r="Q47" s="165"/>
    </row>
    <row r="48" spans="1:17" ht="13.35" customHeight="1">
      <c r="A48" s="8"/>
      <c r="B48" s="66"/>
      <c r="C48" s="62"/>
      <c r="D48" s="60"/>
      <c r="E48" s="60"/>
      <c r="F48" s="60"/>
      <c r="G48" s="60"/>
      <c r="H48" s="60"/>
      <c r="I48" s="60"/>
      <c r="J48" s="60"/>
      <c r="K48" s="60"/>
      <c r="L48" s="69"/>
      <c r="Q48" s="144"/>
    </row>
    <row r="49" spans="1:17" ht="25.5">
      <c r="A49" s="8"/>
      <c r="B49" s="67">
        <v>85</v>
      </c>
      <c r="C49" s="59" t="s">
        <v>153</v>
      </c>
      <c r="D49" s="69"/>
      <c r="E49" s="69"/>
      <c r="F49" s="69"/>
      <c r="G49" s="69"/>
      <c r="H49" s="69"/>
      <c r="I49" s="69"/>
      <c r="J49" s="69"/>
      <c r="K49" s="69"/>
      <c r="L49" s="69"/>
      <c r="Q49" s="144"/>
    </row>
    <row r="50" spans="1:17" ht="13.5" customHeight="1">
      <c r="A50" s="8"/>
      <c r="B50" s="64" t="s">
        <v>122</v>
      </c>
      <c r="C50" s="59" t="s">
        <v>119</v>
      </c>
      <c r="D50" s="68">
        <v>0</v>
      </c>
      <c r="E50" s="69">
        <v>99</v>
      </c>
      <c r="F50" s="68">
        <v>0</v>
      </c>
      <c r="G50" s="69">
        <v>100</v>
      </c>
      <c r="H50" s="68">
        <v>0</v>
      </c>
      <c r="I50" s="69">
        <v>100</v>
      </c>
      <c r="J50" s="68">
        <v>0</v>
      </c>
      <c r="K50" s="69">
        <v>100</v>
      </c>
      <c r="L50" s="69">
        <f>SUM(J50:K50)</f>
        <v>100</v>
      </c>
      <c r="M50" s="163"/>
      <c r="N50" s="163"/>
      <c r="O50" s="163"/>
      <c r="P50" s="163"/>
      <c r="Q50" s="165"/>
    </row>
    <row r="51" spans="1:17" ht="13.35" customHeight="1">
      <c r="A51" s="8"/>
      <c r="B51" s="64"/>
      <c r="C51" s="59"/>
      <c r="D51" s="60"/>
      <c r="E51" s="60"/>
      <c r="F51" s="60"/>
      <c r="G51" s="60"/>
      <c r="H51" s="60"/>
      <c r="I51" s="60"/>
      <c r="J51" s="60"/>
      <c r="K51" s="60"/>
      <c r="L51" s="69"/>
      <c r="Q51" s="144"/>
    </row>
    <row r="52" spans="1:17" ht="25.5">
      <c r="A52" s="8"/>
      <c r="B52" s="67">
        <v>86</v>
      </c>
      <c r="C52" s="59" t="s">
        <v>152</v>
      </c>
      <c r="D52" s="69"/>
      <c r="E52" s="69"/>
      <c r="F52" s="69"/>
      <c r="G52" s="69"/>
      <c r="H52" s="69"/>
      <c r="I52" s="69"/>
      <c r="J52" s="69"/>
      <c r="K52" s="69"/>
      <c r="L52" s="69"/>
      <c r="Q52" s="144"/>
    </row>
    <row r="53" spans="1:17">
      <c r="A53" s="8"/>
      <c r="B53" s="64" t="s">
        <v>123</v>
      </c>
      <c r="C53" s="59" t="s">
        <v>119</v>
      </c>
      <c r="D53" s="68">
        <v>0</v>
      </c>
      <c r="E53" s="69">
        <v>50</v>
      </c>
      <c r="F53" s="68">
        <v>0</v>
      </c>
      <c r="G53" s="60">
        <v>50</v>
      </c>
      <c r="H53" s="68">
        <v>0</v>
      </c>
      <c r="I53" s="69">
        <v>50</v>
      </c>
      <c r="J53" s="68">
        <v>0</v>
      </c>
      <c r="K53" s="60">
        <v>50</v>
      </c>
      <c r="L53" s="69">
        <f>SUM(J53:K53)</f>
        <v>50</v>
      </c>
      <c r="M53" s="163"/>
      <c r="N53" s="163"/>
      <c r="O53" s="163"/>
      <c r="P53" s="163"/>
      <c r="Q53" s="165"/>
    </row>
    <row r="54" spans="1:17" ht="13.35" customHeight="1">
      <c r="A54" s="8"/>
      <c r="B54" s="64"/>
      <c r="C54" s="59"/>
      <c r="D54" s="60"/>
      <c r="E54" s="60"/>
      <c r="F54" s="60"/>
      <c r="G54" s="60"/>
      <c r="H54" s="60"/>
      <c r="I54" s="60"/>
      <c r="J54" s="60"/>
      <c r="K54" s="60"/>
      <c r="L54" s="69"/>
      <c r="Q54" s="144"/>
    </row>
    <row r="55" spans="1:17" ht="25.5">
      <c r="A55" s="8"/>
      <c r="B55" s="67">
        <v>87</v>
      </c>
      <c r="C55" s="59" t="s">
        <v>154</v>
      </c>
      <c r="D55" s="69"/>
      <c r="E55" s="69"/>
      <c r="F55" s="69"/>
      <c r="G55" s="69"/>
      <c r="H55" s="69"/>
      <c r="I55" s="69"/>
      <c r="J55" s="69"/>
      <c r="K55" s="69"/>
      <c r="L55" s="69"/>
      <c r="Q55" s="144"/>
    </row>
    <row r="56" spans="1:17">
      <c r="A56" s="8"/>
      <c r="B56" s="64" t="s">
        <v>124</v>
      </c>
      <c r="C56" s="59" t="s">
        <v>119</v>
      </c>
      <c r="D56" s="68">
        <v>0</v>
      </c>
      <c r="E56" s="69">
        <v>60</v>
      </c>
      <c r="F56" s="68">
        <v>0</v>
      </c>
      <c r="G56" s="69">
        <v>60</v>
      </c>
      <c r="H56" s="68">
        <v>0</v>
      </c>
      <c r="I56" s="69">
        <v>60</v>
      </c>
      <c r="J56" s="68">
        <v>0</v>
      </c>
      <c r="K56" s="69">
        <v>60</v>
      </c>
      <c r="L56" s="69">
        <f>SUM(J56:K56)</f>
        <v>60</v>
      </c>
      <c r="M56" s="163"/>
      <c r="N56" s="163"/>
      <c r="O56" s="163"/>
      <c r="P56" s="163"/>
      <c r="Q56" s="165"/>
    </row>
    <row r="57" spans="1:17" ht="13.35" customHeight="1">
      <c r="A57" s="8"/>
      <c r="B57" s="64"/>
      <c r="C57" s="59"/>
      <c r="D57" s="69"/>
      <c r="E57" s="69"/>
      <c r="F57" s="69"/>
      <c r="G57" s="69"/>
      <c r="H57" s="69"/>
      <c r="I57" s="69"/>
      <c r="J57" s="69"/>
      <c r="K57" s="69"/>
      <c r="L57" s="69"/>
      <c r="Q57" s="144"/>
    </row>
    <row r="58" spans="1:17" ht="25.5">
      <c r="A58" s="8"/>
      <c r="B58" s="67">
        <v>88</v>
      </c>
      <c r="C58" s="59" t="s">
        <v>155</v>
      </c>
      <c r="D58" s="69"/>
      <c r="E58" s="69"/>
      <c r="F58" s="69"/>
      <c r="G58" s="69"/>
      <c r="H58" s="69"/>
      <c r="I58" s="69"/>
      <c r="J58" s="69"/>
      <c r="K58" s="69"/>
      <c r="L58" s="69"/>
      <c r="Q58" s="144"/>
    </row>
    <row r="59" spans="1:17">
      <c r="A59" s="70"/>
      <c r="B59" s="177" t="s">
        <v>125</v>
      </c>
      <c r="C59" s="71" t="s">
        <v>119</v>
      </c>
      <c r="D59" s="72">
        <v>0</v>
      </c>
      <c r="E59" s="73">
        <v>55</v>
      </c>
      <c r="F59" s="72">
        <v>0</v>
      </c>
      <c r="G59" s="73">
        <v>60</v>
      </c>
      <c r="H59" s="72">
        <v>0</v>
      </c>
      <c r="I59" s="73">
        <v>60</v>
      </c>
      <c r="J59" s="72">
        <v>0</v>
      </c>
      <c r="K59" s="73">
        <v>60</v>
      </c>
      <c r="L59" s="73">
        <f>SUM(J59:K59)</f>
        <v>60</v>
      </c>
      <c r="M59" s="163"/>
      <c r="N59" s="163"/>
      <c r="O59" s="163"/>
      <c r="P59" s="163"/>
      <c r="Q59" s="165"/>
    </row>
    <row r="60" spans="1:17" ht="3" customHeight="1">
      <c r="A60" s="8"/>
      <c r="B60" s="64"/>
      <c r="C60" s="59"/>
      <c r="D60" s="60"/>
      <c r="E60" s="60"/>
      <c r="F60" s="60"/>
      <c r="G60" s="60"/>
      <c r="H60" s="60"/>
      <c r="I60" s="60"/>
      <c r="J60" s="60"/>
      <c r="K60" s="60"/>
      <c r="L60" s="69"/>
      <c r="Q60" s="144"/>
    </row>
    <row r="61" spans="1:17" ht="25.5">
      <c r="A61" s="8"/>
      <c r="B61" s="67">
        <v>89</v>
      </c>
      <c r="C61" s="59" t="s">
        <v>156</v>
      </c>
      <c r="D61" s="60"/>
      <c r="E61" s="60"/>
      <c r="F61" s="60"/>
      <c r="G61" s="60"/>
      <c r="H61" s="60"/>
      <c r="I61" s="60"/>
      <c r="J61" s="60"/>
      <c r="K61" s="60"/>
      <c r="L61" s="69"/>
      <c r="Q61" s="144"/>
    </row>
    <row r="62" spans="1:17">
      <c r="A62" s="8"/>
      <c r="B62" s="64" t="s">
        <v>126</v>
      </c>
      <c r="C62" s="59" t="s">
        <v>119</v>
      </c>
      <c r="D62" s="65">
        <v>0</v>
      </c>
      <c r="E62" s="60">
        <v>100</v>
      </c>
      <c r="F62" s="65">
        <v>0</v>
      </c>
      <c r="G62" s="60">
        <v>100</v>
      </c>
      <c r="H62" s="65">
        <v>0</v>
      </c>
      <c r="I62" s="60">
        <v>100</v>
      </c>
      <c r="J62" s="65">
        <v>0</v>
      </c>
      <c r="K62" s="60">
        <v>100</v>
      </c>
      <c r="L62" s="69">
        <f>SUM(J62:K62)</f>
        <v>100</v>
      </c>
      <c r="M62" s="163"/>
      <c r="N62" s="163"/>
      <c r="O62" s="163"/>
      <c r="P62" s="163"/>
      <c r="Q62" s="165"/>
    </row>
    <row r="63" spans="1:17" ht="11.1" customHeight="1">
      <c r="A63" s="8"/>
      <c r="B63" s="64"/>
      <c r="C63" s="59"/>
      <c r="D63" s="60"/>
      <c r="E63" s="60"/>
      <c r="F63" s="60"/>
      <c r="G63" s="60"/>
      <c r="H63" s="60"/>
      <c r="I63" s="60"/>
      <c r="J63" s="60"/>
      <c r="K63" s="60"/>
      <c r="L63" s="69"/>
      <c r="Q63" s="144"/>
    </row>
    <row r="64" spans="1:17" ht="25.5">
      <c r="A64" s="8"/>
      <c r="B64" s="67">
        <v>90</v>
      </c>
      <c r="C64" s="59" t="s">
        <v>157</v>
      </c>
      <c r="D64" s="60"/>
      <c r="E64" s="60"/>
      <c r="F64" s="60"/>
      <c r="G64" s="60"/>
      <c r="H64" s="60"/>
      <c r="I64" s="60"/>
      <c r="J64" s="60"/>
      <c r="K64" s="60"/>
      <c r="L64" s="69"/>
      <c r="Q64" s="144"/>
    </row>
    <row r="65" spans="1:17">
      <c r="A65" s="8"/>
      <c r="B65" s="64" t="s">
        <v>127</v>
      </c>
      <c r="C65" s="59" t="s">
        <v>119</v>
      </c>
      <c r="D65" s="65">
        <v>0</v>
      </c>
      <c r="E65" s="60">
        <v>200</v>
      </c>
      <c r="F65" s="65">
        <v>0</v>
      </c>
      <c r="G65" s="60">
        <v>200</v>
      </c>
      <c r="H65" s="65">
        <v>0</v>
      </c>
      <c r="I65" s="60">
        <v>200</v>
      </c>
      <c r="J65" s="65">
        <v>0</v>
      </c>
      <c r="K65" s="60">
        <v>200</v>
      </c>
      <c r="L65" s="69">
        <f>SUM(J65:K65)</f>
        <v>200</v>
      </c>
      <c r="M65" s="163"/>
      <c r="N65" s="163"/>
      <c r="O65" s="163"/>
      <c r="P65" s="163"/>
      <c r="Q65" s="165"/>
    </row>
    <row r="66" spans="1:17">
      <c r="A66" s="8" t="s">
        <v>13</v>
      </c>
      <c r="B66" s="64">
        <v>61</v>
      </c>
      <c r="C66" s="59" t="s">
        <v>118</v>
      </c>
      <c r="D66" s="75">
        <f t="shared" ref="D66:L66" si="2">SUM(D44:D65)</f>
        <v>0</v>
      </c>
      <c r="E66" s="76">
        <f t="shared" si="2"/>
        <v>2821</v>
      </c>
      <c r="F66" s="75">
        <f t="shared" si="2"/>
        <v>0</v>
      </c>
      <c r="G66" s="76">
        <f t="shared" si="2"/>
        <v>2830</v>
      </c>
      <c r="H66" s="75">
        <f t="shared" si="2"/>
        <v>0</v>
      </c>
      <c r="I66" s="76">
        <f t="shared" si="2"/>
        <v>2830</v>
      </c>
      <c r="J66" s="75">
        <f t="shared" si="2"/>
        <v>0</v>
      </c>
      <c r="K66" s="76">
        <f t="shared" ref="K66" si="3">SUM(K44:K65)</f>
        <v>2830</v>
      </c>
      <c r="L66" s="76">
        <f t="shared" si="2"/>
        <v>2830</v>
      </c>
      <c r="Q66" s="144"/>
    </row>
    <row r="67" spans="1:17">
      <c r="A67" s="8" t="s">
        <v>13</v>
      </c>
      <c r="B67" s="61">
        <v>80.052999999999997</v>
      </c>
      <c r="C67" s="62" t="s">
        <v>17</v>
      </c>
      <c r="D67" s="77">
        <f t="shared" ref="D67:L67" si="4">D66+D40</f>
        <v>0</v>
      </c>
      <c r="E67" s="78">
        <f t="shared" si="4"/>
        <v>5969</v>
      </c>
      <c r="F67" s="77">
        <f t="shared" si="4"/>
        <v>0</v>
      </c>
      <c r="G67" s="78">
        <f t="shared" si="4"/>
        <v>4660</v>
      </c>
      <c r="H67" s="77">
        <f t="shared" si="4"/>
        <v>0</v>
      </c>
      <c r="I67" s="78">
        <f t="shared" si="4"/>
        <v>4660</v>
      </c>
      <c r="J67" s="77">
        <f t="shared" si="4"/>
        <v>0</v>
      </c>
      <c r="K67" s="78">
        <f t="shared" ref="K67" si="5">K66+K40</f>
        <v>5322</v>
      </c>
      <c r="L67" s="78">
        <f t="shared" si="4"/>
        <v>5322</v>
      </c>
      <c r="Q67" s="144"/>
    </row>
    <row r="68" spans="1:17">
      <c r="A68" s="8" t="s">
        <v>13</v>
      </c>
      <c r="B68" s="58">
        <v>80</v>
      </c>
      <c r="C68" s="59" t="s">
        <v>16</v>
      </c>
      <c r="D68" s="79">
        <f t="shared" ref="D68:L69" si="6">D67</f>
        <v>0</v>
      </c>
      <c r="E68" s="80">
        <f t="shared" si="6"/>
        <v>5969</v>
      </c>
      <c r="F68" s="79">
        <f t="shared" si="6"/>
        <v>0</v>
      </c>
      <c r="G68" s="80">
        <f t="shared" si="6"/>
        <v>4660</v>
      </c>
      <c r="H68" s="79">
        <f t="shared" si="6"/>
        <v>0</v>
      </c>
      <c r="I68" s="80">
        <f t="shared" si="6"/>
        <v>4660</v>
      </c>
      <c r="J68" s="79">
        <f t="shared" si="6"/>
        <v>0</v>
      </c>
      <c r="K68" s="80">
        <f t="shared" ref="K68" si="7">K67</f>
        <v>5322</v>
      </c>
      <c r="L68" s="80">
        <f t="shared" si="6"/>
        <v>5322</v>
      </c>
      <c r="Q68" s="144"/>
    </row>
    <row r="69" spans="1:17">
      <c r="A69" s="8" t="s">
        <v>13</v>
      </c>
      <c r="B69" s="81">
        <v>2059</v>
      </c>
      <c r="C69" s="82" t="s">
        <v>0</v>
      </c>
      <c r="D69" s="75">
        <f t="shared" si="6"/>
        <v>0</v>
      </c>
      <c r="E69" s="76">
        <f t="shared" si="6"/>
        <v>5969</v>
      </c>
      <c r="F69" s="75">
        <f t="shared" si="6"/>
        <v>0</v>
      </c>
      <c r="G69" s="76">
        <f t="shared" si="6"/>
        <v>4660</v>
      </c>
      <c r="H69" s="75">
        <f t="shared" si="6"/>
        <v>0</v>
      </c>
      <c r="I69" s="76">
        <f t="shared" si="6"/>
        <v>4660</v>
      </c>
      <c r="J69" s="75">
        <f t="shared" si="6"/>
        <v>0</v>
      </c>
      <c r="K69" s="76">
        <f t="shared" ref="K69" si="8">K68</f>
        <v>5322</v>
      </c>
      <c r="L69" s="76">
        <f t="shared" si="6"/>
        <v>5322</v>
      </c>
      <c r="Q69" s="144"/>
    </row>
    <row r="70" spans="1:17" ht="11.1" customHeight="1">
      <c r="A70" s="8"/>
      <c r="B70" s="9"/>
      <c r="C70" s="83"/>
      <c r="D70" s="56"/>
      <c r="E70" s="56"/>
      <c r="F70" s="56"/>
      <c r="G70" s="56"/>
      <c r="H70" s="56"/>
      <c r="I70" s="56"/>
      <c r="J70" s="56"/>
      <c r="K70" s="56"/>
      <c r="L70" s="56"/>
      <c r="Q70" s="144"/>
    </row>
    <row r="71" spans="1:17">
      <c r="A71" s="8" t="s">
        <v>15</v>
      </c>
      <c r="B71" s="84">
        <v>2216</v>
      </c>
      <c r="C71" s="62" t="s">
        <v>1</v>
      </c>
      <c r="D71" s="56"/>
      <c r="E71" s="56"/>
      <c r="F71" s="56"/>
      <c r="G71" s="56"/>
      <c r="H71" s="56"/>
      <c r="I71" s="56"/>
      <c r="J71" s="56"/>
      <c r="K71" s="56"/>
      <c r="L71" s="56"/>
      <c r="Q71" s="144"/>
    </row>
    <row r="72" spans="1:17">
      <c r="A72" s="8"/>
      <c r="B72" s="85">
        <v>5</v>
      </c>
      <c r="C72" s="59" t="s">
        <v>224</v>
      </c>
      <c r="D72" s="56"/>
      <c r="E72" s="56"/>
      <c r="F72" s="56"/>
      <c r="G72" s="56"/>
      <c r="H72" s="56"/>
      <c r="I72" s="56"/>
      <c r="J72" s="56"/>
      <c r="K72" s="56"/>
      <c r="L72" s="56"/>
      <c r="Q72" s="144"/>
    </row>
    <row r="73" spans="1:17">
      <c r="A73" s="8"/>
      <c r="B73" s="61" t="s">
        <v>148</v>
      </c>
      <c r="C73" s="62" t="s">
        <v>17</v>
      </c>
      <c r="D73" s="56"/>
      <c r="E73" s="56"/>
      <c r="F73" s="56"/>
      <c r="G73" s="56"/>
      <c r="H73" s="56"/>
      <c r="I73" s="56"/>
      <c r="J73" s="56"/>
      <c r="K73" s="56"/>
      <c r="L73" s="56"/>
      <c r="Q73" s="144"/>
    </row>
    <row r="74" spans="1:17">
      <c r="A74" s="8"/>
      <c r="B74" s="64">
        <v>60</v>
      </c>
      <c r="C74" s="59" t="s">
        <v>177</v>
      </c>
      <c r="D74" s="56"/>
      <c r="E74" s="56"/>
      <c r="F74" s="56"/>
      <c r="G74" s="56"/>
      <c r="H74" s="56"/>
      <c r="I74" s="56"/>
      <c r="J74" s="56"/>
      <c r="K74" s="56"/>
      <c r="L74" s="56"/>
      <c r="Q74" s="144"/>
    </row>
    <row r="75" spans="1:17" ht="25.5">
      <c r="A75" s="8"/>
      <c r="B75" s="58">
        <v>77</v>
      </c>
      <c r="C75" s="59" t="s">
        <v>158</v>
      </c>
      <c r="D75" s="56"/>
      <c r="E75" s="56"/>
      <c r="F75" s="56"/>
      <c r="G75" s="56"/>
      <c r="H75" s="56"/>
      <c r="I75" s="56"/>
      <c r="J75" s="56"/>
      <c r="K75" s="56"/>
      <c r="L75" s="56"/>
      <c r="Q75" s="144"/>
    </row>
    <row r="76" spans="1:17">
      <c r="A76" s="8"/>
      <c r="B76" s="64" t="s">
        <v>132</v>
      </c>
      <c r="C76" s="59" t="s">
        <v>111</v>
      </c>
      <c r="D76" s="77">
        <v>0</v>
      </c>
      <c r="E76" s="56">
        <v>1101</v>
      </c>
      <c r="F76" s="77">
        <v>0</v>
      </c>
      <c r="G76" s="56">
        <v>146</v>
      </c>
      <c r="H76" s="77">
        <v>0</v>
      </c>
      <c r="I76" s="56">
        <v>146</v>
      </c>
      <c r="J76" s="77">
        <v>0</v>
      </c>
      <c r="K76" s="56">
        <v>88</v>
      </c>
      <c r="L76" s="56">
        <f>SUM(J76:K76)</f>
        <v>88</v>
      </c>
      <c r="M76" s="163"/>
      <c r="N76" s="163"/>
      <c r="O76" s="163"/>
      <c r="P76" s="163"/>
      <c r="Q76" s="165"/>
    </row>
    <row r="77" spans="1:17" ht="11.1" customHeight="1">
      <c r="A77" s="8"/>
      <c r="B77" s="64"/>
      <c r="C77" s="59"/>
      <c r="D77" s="56"/>
      <c r="E77" s="56"/>
      <c r="F77" s="56"/>
      <c r="G77" s="56"/>
      <c r="H77" s="56"/>
      <c r="I77" s="56"/>
      <c r="J77" s="56"/>
      <c r="K77" s="56"/>
      <c r="L77" s="56"/>
      <c r="Q77" s="144"/>
    </row>
    <row r="78" spans="1:17" ht="25.5">
      <c r="A78" s="8"/>
      <c r="B78" s="58">
        <v>78</v>
      </c>
      <c r="C78" s="59" t="s">
        <v>128</v>
      </c>
      <c r="D78" s="56"/>
      <c r="E78" s="56"/>
      <c r="F78" s="56"/>
      <c r="G78" s="56"/>
      <c r="H78" s="56"/>
      <c r="I78" s="56"/>
      <c r="J78" s="56"/>
      <c r="K78" s="56"/>
      <c r="L78" s="56"/>
      <c r="Q78" s="144"/>
    </row>
    <row r="79" spans="1:17">
      <c r="A79" s="8"/>
      <c r="B79" s="64" t="s">
        <v>133</v>
      </c>
      <c r="C79" s="59" t="s">
        <v>111</v>
      </c>
      <c r="D79" s="77">
        <v>0</v>
      </c>
      <c r="E79" s="56">
        <v>1479</v>
      </c>
      <c r="F79" s="77">
        <v>0</v>
      </c>
      <c r="G79" s="56">
        <v>719</v>
      </c>
      <c r="H79" s="77">
        <v>0</v>
      </c>
      <c r="I79" s="56">
        <v>719</v>
      </c>
      <c r="J79" s="77">
        <v>0</v>
      </c>
      <c r="K79" s="56">
        <v>771</v>
      </c>
      <c r="L79" s="56">
        <f>SUM(J79:K79)</f>
        <v>771</v>
      </c>
      <c r="M79" s="163"/>
      <c r="N79" s="163"/>
      <c r="O79" s="163"/>
      <c r="P79" s="163"/>
      <c r="Q79" s="165"/>
    </row>
    <row r="80" spans="1:17" ht="11.1" customHeight="1">
      <c r="A80" s="8"/>
      <c r="B80" s="84"/>
      <c r="C80" s="59"/>
      <c r="D80" s="56"/>
      <c r="E80" s="56"/>
      <c r="F80" s="56"/>
      <c r="G80" s="56"/>
      <c r="H80" s="56"/>
      <c r="I80" s="56"/>
      <c r="J80" s="56"/>
      <c r="K80" s="56"/>
      <c r="L80" s="56"/>
      <c r="Q80" s="144"/>
    </row>
    <row r="81" spans="1:17" ht="25.5">
      <c r="A81" s="8"/>
      <c r="B81" s="58">
        <v>79</v>
      </c>
      <c r="C81" s="59" t="s">
        <v>159</v>
      </c>
      <c r="D81" s="56"/>
      <c r="E81" s="56"/>
      <c r="F81" s="56"/>
      <c r="G81" s="56"/>
      <c r="H81" s="56"/>
      <c r="I81" s="56"/>
      <c r="J81" s="56"/>
      <c r="K81" s="56"/>
      <c r="L81" s="56"/>
      <c r="Q81" s="144"/>
    </row>
    <row r="82" spans="1:17" ht="13.5" customHeight="1">
      <c r="A82" s="8"/>
      <c r="B82" s="64" t="s">
        <v>134</v>
      </c>
      <c r="C82" s="59" t="s">
        <v>111</v>
      </c>
      <c r="D82" s="77">
        <v>0</v>
      </c>
      <c r="E82" s="56">
        <v>161</v>
      </c>
      <c r="F82" s="77">
        <v>0</v>
      </c>
      <c r="G82" s="56">
        <v>1</v>
      </c>
      <c r="H82" s="77">
        <v>0</v>
      </c>
      <c r="I82" s="56">
        <v>1</v>
      </c>
      <c r="J82" s="77">
        <v>0</v>
      </c>
      <c r="K82" s="56">
        <v>189</v>
      </c>
      <c r="L82" s="56">
        <f>SUM(J82:K82)</f>
        <v>189</v>
      </c>
      <c r="M82" s="163"/>
      <c r="N82" s="163"/>
      <c r="O82" s="163"/>
      <c r="P82" s="163"/>
      <c r="Q82" s="165"/>
    </row>
    <row r="83" spans="1:17" ht="11.1" customHeight="1">
      <c r="A83" s="8"/>
      <c r="B83" s="64"/>
      <c r="C83" s="59"/>
      <c r="D83" s="56"/>
      <c r="E83" s="56"/>
      <c r="F83" s="56"/>
      <c r="G83" s="56"/>
      <c r="H83" s="56"/>
      <c r="I83" s="56"/>
      <c r="J83" s="56"/>
      <c r="K83" s="56"/>
      <c r="L83" s="56"/>
      <c r="Q83" s="144"/>
    </row>
    <row r="84" spans="1:17" ht="25.5">
      <c r="A84" s="8"/>
      <c r="B84" s="58">
        <v>80</v>
      </c>
      <c r="C84" s="59" t="s">
        <v>129</v>
      </c>
      <c r="D84" s="56"/>
      <c r="E84" s="56"/>
      <c r="F84" s="56"/>
      <c r="G84" s="56"/>
      <c r="H84" s="56"/>
      <c r="I84" s="56"/>
      <c r="J84" s="56"/>
      <c r="K84" s="56"/>
      <c r="L84" s="56"/>
      <c r="Q84" s="144"/>
    </row>
    <row r="85" spans="1:17" ht="13.5" customHeight="1">
      <c r="A85" s="8"/>
      <c r="B85" s="64" t="s">
        <v>135</v>
      </c>
      <c r="C85" s="59" t="s">
        <v>111</v>
      </c>
      <c r="D85" s="77">
        <v>0</v>
      </c>
      <c r="E85" s="56">
        <v>79</v>
      </c>
      <c r="F85" s="77">
        <v>0</v>
      </c>
      <c r="G85" s="56">
        <v>1</v>
      </c>
      <c r="H85" s="77">
        <v>0</v>
      </c>
      <c r="I85" s="56">
        <v>1</v>
      </c>
      <c r="J85" s="77">
        <v>0</v>
      </c>
      <c r="K85" s="56">
        <v>88</v>
      </c>
      <c r="L85" s="56">
        <f>SUM(J85:K85)</f>
        <v>88</v>
      </c>
      <c r="M85" s="163"/>
      <c r="N85" s="163"/>
      <c r="O85" s="163"/>
      <c r="P85" s="163"/>
      <c r="Q85" s="165"/>
    </row>
    <row r="86" spans="1:17" ht="11.1" customHeight="1">
      <c r="A86" s="8"/>
      <c r="B86" s="64"/>
      <c r="C86" s="59"/>
      <c r="D86" s="78"/>
      <c r="E86" s="56"/>
      <c r="F86" s="78"/>
      <c r="G86" s="56"/>
      <c r="H86" s="78"/>
      <c r="I86" s="56"/>
      <c r="J86" s="78"/>
      <c r="K86" s="56"/>
      <c r="L86" s="56"/>
      <c r="Q86" s="144"/>
    </row>
    <row r="87" spans="1:17" ht="25.5">
      <c r="A87" s="8"/>
      <c r="B87" s="58">
        <v>81</v>
      </c>
      <c r="C87" s="59" t="s">
        <v>160</v>
      </c>
      <c r="D87" s="56"/>
      <c r="E87" s="56"/>
      <c r="F87" s="56"/>
      <c r="G87" s="56"/>
      <c r="H87" s="56"/>
      <c r="I87" s="56"/>
      <c r="J87" s="56"/>
      <c r="K87" s="56"/>
      <c r="L87" s="56"/>
      <c r="Q87" s="144"/>
    </row>
    <row r="88" spans="1:17" ht="13.5" customHeight="1">
      <c r="A88" s="70"/>
      <c r="B88" s="177" t="s">
        <v>136</v>
      </c>
      <c r="C88" s="71" t="s">
        <v>111</v>
      </c>
      <c r="D88" s="86">
        <v>0</v>
      </c>
      <c r="E88" s="87">
        <v>160</v>
      </c>
      <c r="F88" s="86">
        <v>0</v>
      </c>
      <c r="G88" s="87">
        <v>161</v>
      </c>
      <c r="H88" s="86">
        <v>0</v>
      </c>
      <c r="I88" s="87">
        <v>161</v>
      </c>
      <c r="J88" s="86">
        <v>0</v>
      </c>
      <c r="K88" s="87">
        <v>161</v>
      </c>
      <c r="L88" s="87">
        <f>SUM(J88:K88)</f>
        <v>161</v>
      </c>
      <c r="M88" s="163"/>
      <c r="N88" s="163"/>
      <c r="O88" s="163"/>
      <c r="P88" s="163"/>
      <c r="Q88" s="165"/>
    </row>
    <row r="89" spans="1:17" ht="0.75" customHeight="1">
      <c r="A89" s="8"/>
      <c r="B89" s="64"/>
      <c r="C89" s="59"/>
      <c r="D89" s="56"/>
      <c r="E89" s="60"/>
      <c r="F89" s="56"/>
      <c r="G89" s="56"/>
      <c r="H89" s="56"/>
      <c r="I89" s="56"/>
      <c r="J89" s="56"/>
      <c r="K89" s="56"/>
      <c r="L89" s="56"/>
      <c r="Q89" s="144"/>
    </row>
    <row r="90" spans="1:17" ht="25.5">
      <c r="A90" s="8"/>
      <c r="B90" s="58">
        <v>82</v>
      </c>
      <c r="C90" s="59" t="s">
        <v>130</v>
      </c>
      <c r="D90" s="56"/>
      <c r="E90" s="56"/>
      <c r="F90" s="56"/>
      <c r="G90" s="56"/>
      <c r="H90" s="56"/>
      <c r="I90" s="56"/>
      <c r="J90" s="56"/>
      <c r="K90" s="56"/>
      <c r="L90" s="56"/>
      <c r="Q90" s="144"/>
    </row>
    <row r="91" spans="1:17" ht="13.5" customHeight="1">
      <c r="A91" s="8"/>
      <c r="B91" s="64" t="s">
        <v>137</v>
      </c>
      <c r="C91" s="59" t="s">
        <v>111</v>
      </c>
      <c r="D91" s="77">
        <v>0</v>
      </c>
      <c r="E91" s="56">
        <v>144</v>
      </c>
      <c r="F91" s="77">
        <v>0</v>
      </c>
      <c r="G91" s="56">
        <v>1</v>
      </c>
      <c r="H91" s="77">
        <v>0</v>
      </c>
      <c r="I91" s="56">
        <v>1</v>
      </c>
      <c r="J91" s="77">
        <v>0</v>
      </c>
      <c r="K91" s="56">
        <v>1</v>
      </c>
      <c r="L91" s="56">
        <f>SUM(J91:K91)</f>
        <v>1</v>
      </c>
      <c r="M91" s="163"/>
      <c r="N91" s="163"/>
      <c r="O91" s="163"/>
      <c r="P91" s="163"/>
      <c r="Q91" s="165"/>
    </row>
    <row r="92" spans="1:17">
      <c r="A92" s="8" t="s">
        <v>13</v>
      </c>
      <c r="B92" s="64">
        <v>60</v>
      </c>
      <c r="C92" s="59" t="s">
        <v>110</v>
      </c>
      <c r="D92" s="79">
        <f t="shared" ref="D92:L92" si="9">SUM(D76:D91)</f>
        <v>0</v>
      </c>
      <c r="E92" s="88">
        <f t="shared" si="9"/>
        <v>3124</v>
      </c>
      <c r="F92" s="79">
        <f t="shared" si="9"/>
        <v>0</v>
      </c>
      <c r="G92" s="88">
        <f t="shared" si="9"/>
        <v>1029</v>
      </c>
      <c r="H92" s="79">
        <f t="shared" si="9"/>
        <v>0</v>
      </c>
      <c r="I92" s="88">
        <f t="shared" si="9"/>
        <v>1029</v>
      </c>
      <c r="J92" s="79">
        <f t="shared" si="9"/>
        <v>0</v>
      </c>
      <c r="K92" s="88">
        <f t="shared" ref="K92" si="10">SUM(K76:K91)</f>
        <v>1298</v>
      </c>
      <c r="L92" s="88">
        <f t="shared" si="9"/>
        <v>1298</v>
      </c>
      <c r="Q92" s="144"/>
    </row>
    <row r="93" spans="1:17" ht="12.95" customHeight="1">
      <c r="A93" s="8"/>
      <c r="B93" s="84"/>
      <c r="C93" s="59"/>
      <c r="D93" s="56"/>
      <c r="E93" s="56"/>
      <c r="F93" s="56"/>
      <c r="G93" s="56"/>
      <c r="H93" s="56"/>
      <c r="I93" s="56"/>
      <c r="J93" s="56"/>
      <c r="K93" s="56"/>
      <c r="L93" s="56"/>
      <c r="Q93" s="144"/>
    </row>
    <row r="94" spans="1:17" ht="13.5" customHeight="1">
      <c r="A94" s="8"/>
      <c r="B94" s="64">
        <v>61</v>
      </c>
      <c r="C94" s="59" t="s">
        <v>118</v>
      </c>
      <c r="D94" s="56"/>
      <c r="E94" s="56"/>
      <c r="F94" s="56"/>
      <c r="G94" s="56"/>
      <c r="H94" s="56"/>
      <c r="I94" s="56"/>
      <c r="J94" s="56"/>
      <c r="K94" s="56"/>
      <c r="L94" s="56"/>
      <c r="Q94" s="144"/>
    </row>
    <row r="95" spans="1:17" ht="25.5">
      <c r="A95" s="8"/>
      <c r="B95" s="58">
        <v>77</v>
      </c>
      <c r="C95" s="59" t="s">
        <v>158</v>
      </c>
      <c r="D95" s="56"/>
      <c r="E95" s="56"/>
      <c r="F95" s="56"/>
      <c r="G95" s="56"/>
      <c r="H95" s="56"/>
      <c r="I95" s="56"/>
      <c r="J95" s="56"/>
      <c r="K95" s="56"/>
      <c r="L95" s="56"/>
      <c r="Q95" s="144"/>
    </row>
    <row r="96" spans="1:17" ht="13.5" customHeight="1">
      <c r="A96" s="8"/>
      <c r="B96" s="64" t="s">
        <v>138</v>
      </c>
      <c r="C96" s="59" t="s">
        <v>119</v>
      </c>
      <c r="D96" s="77">
        <v>0</v>
      </c>
      <c r="E96" s="56">
        <v>715</v>
      </c>
      <c r="F96" s="77">
        <v>0</v>
      </c>
      <c r="G96" s="60">
        <v>715</v>
      </c>
      <c r="H96" s="77">
        <v>0</v>
      </c>
      <c r="I96" s="56">
        <v>715</v>
      </c>
      <c r="J96" s="77">
        <v>0</v>
      </c>
      <c r="K96" s="60">
        <v>715</v>
      </c>
      <c r="L96" s="56">
        <f>SUM(J96:K96)</f>
        <v>715</v>
      </c>
      <c r="M96" s="163"/>
      <c r="N96" s="163"/>
      <c r="O96" s="163"/>
      <c r="P96" s="163"/>
      <c r="Q96" s="165"/>
    </row>
    <row r="97" spans="1:17" ht="12.95" customHeight="1">
      <c r="A97" s="8"/>
      <c r="B97" s="64"/>
      <c r="C97" s="59"/>
      <c r="D97" s="56"/>
      <c r="E97" s="56"/>
      <c r="F97" s="56"/>
      <c r="G97" s="56"/>
      <c r="H97" s="56"/>
      <c r="I97" s="56"/>
      <c r="J97" s="56"/>
      <c r="K97" s="56"/>
      <c r="L97" s="56"/>
      <c r="Q97" s="144"/>
    </row>
    <row r="98" spans="1:17" ht="25.5">
      <c r="A98" s="8"/>
      <c r="B98" s="58">
        <v>78</v>
      </c>
      <c r="C98" s="59" t="s">
        <v>128</v>
      </c>
      <c r="D98" s="56"/>
      <c r="E98" s="56"/>
      <c r="F98" s="56"/>
      <c r="G98" s="56"/>
      <c r="H98" s="56"/>
      <c r="I98" s="56"/>
      <c r="J98" s="56"/>
      <c r="K98" s="56"/>
      <c r="L98" s="56"/>
      <c r="Q98" s="144"/>
    </row>
    <row r="99" spans="1:17" ht="13.5" customHeight="1">
      <c r="A99" s="8"/>
      <c r="B99" s="64" t="s">
        <v>139</v>
      </c>
      <c r="C99" s="59" t="s">
        <v>119</v>
      </c>
      <c r="D99" s="77">
        <v>0</v>
      </c>
      <c r="E99" s="56">
        <v>1245</v>
      </c>
      <c r="F99" s="77">
        <v>0</v>
      </c>
      <c r="G99" s="69">
        <v>1245</v>
      </c>
      <c r="H99" s="77">
        <v>0</v>
      </c>
      <c r="I99" s="56">
        <v>1245</v>
      </c>
      <c r="J99" s="77">
        <v>0</v>
      </c>
      <c r="K99" s="69">
        <v>1245</v>
      </c>
      <c r="L99" s="56">
        <f>SUM(J99:K99)</f>
        <v>1245</v>
      </c>
      <c r="M99" s="163"/>
      <c r="N99" s="163"/>
      <c r="O99" s="163"/>
      <c r="P99" s="163"/>
      <c r="Q99" s="165"/>
    </row>
    <row r="100" spans="1:17">
      <c r="A100" s="8"/>
      <c r="B100" s="84"/>
      <c r="C100" s="59"/>
      <c r="D100" s="56"/>
      <c r="E100" s="56"/>
      <c r="F100" s="56"/>
      <c r="G100" s="56"/>
      <c r="H100" s="56"/>
      <c r="I100" s="56"/>
      <c r="J100" s="56"/>
      <c r="K100" s="56"/>
      <c r="L100" s="56"/>
      <c r="Q100" s="144"/>
    </row>
    <row r="101" spans="1:17" ht="25.5">
      <c r="A101" s="8"/>
      <c r="B101" s="58">
        <v>79</v>
      </c>
      <c r="C101" s="59" t="s">
        <v>159</v>
      </c>
      <c r="D101" s="56"/>
      <c r="E101" s="56"/>
      <c r="F101" s="56"/>
      <c r="G101" s="56"/>
      <c r="H101" s="56"/>
      <c r="I101" s="56"/>
      <c r="J101" s="56"/>
      <c r="K101" s="56"/>
      <c r="L101" s="56"/>
      <c r="Q101" s="144"/>
    </row>
    <row r="102" spans="1:17" ht="14.1" customHeight="1">
      <c r="A102" s="8"/>
      <c r="B102" s="64" t="s">
        <v>140</v>
      </c>
      <c r="C102" s="59" t="s">
        <v>119</v>
      </c>
      <c r="D102" s="77">
        <v>0</v>
      </c>
      <c r="E102" s="56">
        <v>115</v>
      </c>
      <c r="F102" s="77">
        <v>0</v>
      </c>
      <c r="G102" s="60">
        <v>115</v>
      </c>
      <c r="H102" s="77">
        <v>0</v>
      </c>
      <c r="I102" s="56">
        <v>115</v>
      </c>
      <c r="J102" s="77">
        <v>0</v>
      </c>
      <c r="K102" s="60">
        <v>115</v>
      </c>
      <c r="L102" s="56">
        <f>SUM(J102:K102)</f>
        <v>115</v>
      </c>
      <c r="M102" s="163"/>
      <c r="N102" s="163"/>
      <c r="O102" s="163"/>
      <c r="P102" s="163"/>
      <c r="Q102" s="165"/>
    </row>
    <row r="103" spans="1:17">
      <c r="A103" s="8"/>
      <c r="B103" s="64"/>
      <c r="C103" s="59"/>
      <c r="D103" s="56"/>
      <c r="E103" s="56"/>
      <c r="F103" s="56"/>
      <c r="G103" s="56"/>
      <c r="H103" s="56"/>
      <c r="I103" s="56"/>
      <c r="J103" s="56"/>
      <c r="K103" s="56"/>
      <c r="L103" s="56"/>
      <c r="Q103" s="144"/>
    </row>
    <row r="104" spans="1:17" ht="25.5">
      <c r="A104" s="8"/>
      <c r="B104" s="58">
        <v>80</v>
      </c>
      <c r="C104" s="59" t="s">
        <v>129</v>
      </c>
      <c r="D104" s="56"/>
      <c r="E104" s="56"/>
      <c r="F104" s="56"/>
      <c r="G104" s="56"/>
      <c r="H104" s="56"/>
      <c r="I104" s="56"/>
      <c r="J104" s="56"/>
      <c r="K104" s="56"/>
      <c r="L104" s="56"/>
      <c r="Q104" s="144"/>
    </row>
    <row r="105" spans="1:17" ht="14.1" customHeight="1">
      <c r="A105" s="8"/>
      <c r="B105" s="64" t="s">
        <v>141</v>
      </c>
      <c r="C105" s="59" t="s">
        <v>119</v>
      </c>
      <c r="D105" s="77">
        <v>0</v>
      </c>
      <c r="E105" s="56">
        <v>44</v>
      </c>
      <c r="F105" s="77">
        <v>0</v>
      </c>
      <c r="G105" s="60">
        <v>45</v>
      </c>
      <c r="H105" s="77">
        <v>0</v>
      </c>
      <c r="I105" s="56">
        <v>45</v>
      </c>
      <c r="J105" s="77">
        <v>0</v>
      </c>
      <c r="K105" s="60">
        <v>45</v>
      </c>
      <c r="L105" s="56">
        <f>SUM(J105:K105)</f>
        <v>45</v>
      </c>
      <c r="M105" s="163"/>
      <c r="N105" s="163"/>
      <c r="O105" s="163"/>
      <c r="P105" s="163"/>
      <c r="Q105" s="165"/>
    </row>
    <row r="106" spans="1:17">
      <c r="A106" s="8"/>
      <c r="B106" s="84"/>
      <c r="C106" s="59"/>
      <c r="D106" s="56"/>
      <c r="E106" s="56"/>
      <c r="F106" s="56"/>
      <c r="G106" s="56"/>
      <c r="H106" s="56"/>
      <c r="I106" s="56"/>
      <c r="J106" s="56"/>
      <c r="K106" s="56"/>
      <c r="L106" s="56"/>
      <c r="Q106" s="144"/>
    </row>
    <row r="107" spans="1:17" ht="25.5">
      <c r="A107" s="8"/>
      <c r="B107" s="58">
        <v>81</v>
      </c>
      <c r="C107" s="59" t="s">
        <v>160</v>
      </c>
      <c r="D107" s="56"/>
      <c r="E107" s="56"/>
      <c r="F107" s="56"/>
      <c r="G107" s="56"/>
      <c r="H107" s="56"/>
      <c r="I107" s="56"/>
      <c r="J107" s="56"/>
      <c r="K107" s="56"/>
      <c r="L107" s="56"/>
      <c r="Q107" s="144"/>
    </row>
    <row r="108" spans="1:17" ht="14.1" customHeight="1">
      <c r="A108" s="8"/>
      <c r="B108" s="64" t="s">
        <v>142</v>
      </c>
      <c r="C108" s="59" t="s">
        <v>119</v>
      </c>
      <c r="D108" s="77">
        <v>0</v>
      </c>
      <c r="E108" s="56">
        <v>77</v>
      </c>
      <c r="F108" s="77">
        <v>0</v>
      </c>
      <c r="G108" s="60">
        <v>78</v>
      </c>
      <c r="H108" s="77">
        <v>0</v>
      </c>
      <c r="I108" s="56">
        <v>78</v>
      </c>
      <c r="J108" s="77">
        <v>0</v>
      </c>
      <c r="K108" s="60">
        <v>78</v>
      </c>
      <c r="L108" s="56">
        <f>SUM(J108:K108)</f>
        <v>78</v>
      </c>
      <c r="M108" s="163"/>
      <c r="N108" s="163"/>
      <c r="O108" s="163"/>
      <c r="P108" s="163"/>
      <c r="Q108" s="165"/>
    </row>
    <row r="109" spans="1:17">
      <c r="A109" s="8"/>
      <c r="B109" s="64"/>
      <c r="C109" s="59"/>
      <c r="D109" s="56"/>
      <c r="E109" s="56"/>
      <c r="F109" s="56"/>
      <c r="G109" s="56"/>
      <c r="H109" s="56"/>
      <c r="I109" s="56"/>
      <c r="J109" s="56"/>
      <c r="K109" s="56"/>
      <c r="L109" s="56"/>
      <c r="Q109" s="144"/>
    </row>
    <row r="110" spans="1:17" ht="25.5">
      <c r="A110" s="8"/>
      <c r="B110" s="58">
        <v>82</v>
      </c>
      <c r="C110" s="59" t="s">
        <v>130</v>
      </c>
      <c r="D110" s="56"/>
      <c r="E110" s="56"/>
      <c r="F110" s="56"/>
      <c r="G110" s="56"/>
      <c r="H110" s="56"/>
      <c r="I110" s="56"/>
      <c r="J110" s="56"/>
      <c r="K110" s="56"/>
      <c r="L110" s="56"/>
      <c r="Q110" s="144"/>
    </row>
    <row r="111" spans="1:17" ht="14.1" customHeight="1">
      <c r="A111" s="8"/>
      <c r="B111" s="64" t="s">
        <v>143</v>
      </c>
      <c r="C111" s="59" t="s">
        <v>119</v>
      </c>
      <c r="D111" s="77">
        <v>0</v>
      </c>
      <c r="E111" s="56">
        <v>45</v>
      </c>
      <c r="F111" s="77">
        <v>0</v>
      </c>
      <c r="G111" s="60">
        <v>45</v>
      </c>
      <c r="H111" s="77">
        <v>0</v>
      </c>
      <c r="I111" s="56">
        <v>45</v>
      </c>
      <c r="J111" s="77">
        <v>0</v>
      </c>
      <c r="K111" s="60">
        <v>45</v>
      </c>
      <c r="L111" s="56">
        <f>SUM(J111:K111)</f>
        <v>45</v>
      </c>
      <c r="M111" s="163"/>
      <c r="N111" s="163"/>
      <c r="O111" s="163"/>
      <c r="P111" s="163"/>
      <c r="Q111" s="165"/>
    </row>
    <row r="112" spans="1:17">
      <c r="A112" s="8"/>
      <c r="B112" s="84"/>
      <c r="C112" s="59"/>
      <c r="D112" s="56"/>
      <c r="E112" s="56"/>
      <c r="F112" s="56"/>
      <c r="G112" s="56"/>
      <c r="H112" s="56"/>
      <c r="I112" s="56"/>
      <c r="J112" s="56"/>
      <c r="K112" s="56"/>
      <c r="L112" s="56"/>
      <c r="Q112" s="144"/>
    </row>
    <row r="113" spans="1:17" ht="25.5">
      <c r="A113" s="8"/>
      <c r="B113" s="58">
        <v>83</v>
      </c>
      <c r="C113" s="59" t="s">
        <v>161</v>
      </c>
      <c r="D113" s="56"/>
      <c r="E113" s="56"/>
      <c r="F113" s="56"/>
      <c r="G113" s="56"/>
      <c r="H113" s="56"/>
      <c r="I113" s="56"/>
      <c r="J113" s="56"/>
      <c r="K113" s="56"/>
      <c r="L113" s="56"/>
      <c r="Q113" s="144"/>
    </row>
    <row r="114" spans="1:17" ht="14.1" customHeight="1">
      <c r="A114" s="70"/>
      <c r="B114" s="177" t="s">
        <v>120</v>
      </c>
      <c r="C114" s="71" t="s">
        <v>119</v>
      </c>
      <c r="D114" s="86">
        <v>0</v>
      </c>
      <c r="E114" s="89">
        <v>153</v>
      </c>
      <c r="F114" s="86">
        <v>0</v>
      </c>
      <c r="G114" s="73">
        <v>153</v>
      </c>
      <c r="H114" s="86">
        <v>0</v>
      </c>
      <c r="I114" s="87">
        <v>153</v>
      </c>
      <c r="J114" s="86">
        <v>0</v>
      </c>
      <c r="K114" s="73">
        <v>153</v>
      </c>
      <c r="L114" s="87">
        <f>SUM(J114:K114)</f>
        <v>153</v>
      </c>
      <c r="M114" s="163"/>
      <c r="N114" s="163"/>
      <c r="O114" s="163"/>
      <c r="P114" s="163"/>
      <c r="Q114" s="165"/>
    </row>
    <row r="115" spans="1:17" ht="4.5" customHeight="1">
      <c r="A115" s="8"/>
      <c r="B115" s="64"/>
      <c r="C115" s="59"/>
      <c r="D115" s="56"/>
      <c r="E115" s="56"/>
      <c r="F115" s="56"/>
      <c r="G115" s="56"/>
      <c r="H115" s="56"/>
      <c r="I115" s="56"/>
      <c r="J115" s="56"/>
      <c r="K115" s="56"/>
      <c r="L115" s="56"/>
      <c r="Q115" s="144"/>
    </row>
    <row r="116" spans="1:17" ht="25.5">
      <c r="A116" s="8"/>
      <c r="B116" s="58">
        <v>84</v>
      </c>
      <c r="C116" s="59" t="s">
        <v>131</v>
      </c>
      <c r="D116" s="56"/>
      <c r="E116" s="56"/>
      <c r="F116" s="56"/>
      <c r="G116" s="56"/>
      <c r="H116" s="56"/>
      <c r="I116" s="56"/>
      <c r="J116" s="56"/>
      <c r="K116" s="56"/>
      <c r="L116" s="56"/>
      <c r="Q116" s="144"/>
    </row>
    <row r="117" spans="1:17" ht="13.35" customHeight="1">
      <c r="A117" s="8"/>
      <c r="B117" s="64" t="s">
        <v>121</v>
      </c>
      <c r="C117" s="59" t="s">
        <v>119</v>
      </c>
      <c r="D117" s="77">
        <v>0</v>
      </c>
      <c r="E117" s="78">
        <v>236</v>
      </c>
      <c r="F117" s="77">
        <v>0</v>
      </c>
      <c r="G117" s="60">
        <v>236</v>
      </c>
      <c r="H117" s="77">
        <v>0</v>
      </c>
      <c r="I117" s="56">
        <v>236</v>
      </c>
      <c r="J117" s="77">
        <v>0</v>
      </c>
      <c r="K117" s="60">
        <v>236</v>
      </c>
      <c r="L117" s="56">
        <f>SUM(J117:K117)</f>
        <v>236</v>
      </c>
      <c r="M117" s="163"/>
      <c r="N117" s="163"/>
      <c r="O117" s="163"/>
      <c r="P117" s="163"/>
      <c r="Q117" s="165"/>
    </row>
    <row r="118" spans="1:17" ht="13.35" customHeight="1">
      <c r="A118" s="8" t="s">
        <v>13</v>
      </c>
      <c r="B118" s="64">
        <v>61</v>
      </c>
      <c r="C118" s="59" t="s">
        <v>118</v>
      </c>
      <c r="D118" s="79">
        <f t="shared" ref="D118:L118" si="11">SUM(D96:D117)</f>
        <v>0</v>
      </c>
      <c r="E118" s="88">
        <f t="shared" si="11"/>
        <v>2630</v>
      </c>
      <c r="F118" s="79">
        <f t="shared" si="11"/>
        <v>0</v>
      </c>
      <c r="G118" s="88">
        <f t="shared" si="11"/>
        <v>2632</v>
      </c>
      <c r="H118" s="79">
        <f t="shared" si="11"/>
        <v>0</v>
      </c>
      <c r="I118" s="88">
        <f t="shared" si="11"/>
        <v>2632</v>
      </c>
      <c r="J118" s="79">
        <f t="shared" si="11"/>
        <v>0</v>
      </c>
      <c r="K118" s="88">
        <f t="shared" ref="K118" si="12">SUM(K96:K117)</f>
        <v>2632</v>
      </c>
      <c r="L118" s="88">
        <f t="shared" si="11"/>
        <v>2632</v>
      </c>
      <c r="Q118" s="144"/>
    </row>
    <row r="119" spans="1:17" ht="13.35" customHeight="1">
      <c r="A119" s="8" t="s">
        <v>13</v>
      </c>
      <c r="B119" s="61" t="s">
        <v>148</v>
      </c>
      <c r="C119" s="62" t="s">
        <v>17</v>
      </c>
      <c r="D119" s="79">
        <f t="shared" ref="D119:L119" si="13">D118+D92</f>
        <v>0</v>
      </c>
      <c r="E119" s="88">
        <f t="shared" si="13"/>
        <v>5754</v>
      </c>
      <c r="F119" s="79">
        <f t="shared" si="13"/>
        <v>0</v>
      </c>
      <c r="G119" s="88">
        <f t="shared" si="13"/>
        <v>3661</v>
      </c>
      <c r="H119" s="79">
        <f t="shared" si="13"/>
        <v>0</v>
      </c>
      <c r="I119" s="88">
        <f t="shared" si="13"/>
        <v>3661</v>
      </c>
      <c r="J119" s="79">
        <f t="shared" si="13"/>
        <v>0</v>
      </c>
      <c r="K119" s="88">
        <f t="shared" ref="K119" si="14">K118+K92</f>
        <v>3930</v>
      </c>
      <c r="L119" s="88">
        <f t="shared" si="13"/>
        <v>3930</v>
      </c>
      <c r="Q119" s="144"/>
    </row>
    <row r="120" spans="1:17" ht="13.35" customHeight="1">
      <c r="A120" s="8" t="s">
        <v>13</v>
      </c>
      <c r="B120" s="85">
        <v>5</v>
      </c>
      <c r="C120" s="59" t="s">
        <v>224</v>
      </c>
      <c r="D120" s="79">
        <f t="shared" ref="D120:L121" si="15">D119</f>
        <v>0</v>
      </c>
      <c r="E120" s="88">
        <f t="shared" si="15"/>
        <v>5754</v>
      </c>
      <c r="F120" s="79">
        <f t="shared" si="15"/>
        <v>0</v>
      </c>
      <c r="G120" s="88">
        <f t="shared" si="15"/>
        <v>3661</v>
      </c>
      <c r="H120" s="79">
        <f t="shared" si="15"/>
        <v>0</v>
      </c>
      <c r="I120" s="88">
        <f t="shared" si="15"/>
        <v>3661</v>
      </c>
      <c r="J120" s="79">
        <f t="shared" si="15"/>
        <v>0</v>
      </c>
      <c r="K120" s="88">
        <f t="shared" ref="K120" si="16">K119</f>
        <v>3930</v>
      </c>
      <c r="L120" s="88">
        <f t="shared" si="15"/>
        <v>3930</v>
      </c>
      <c r="Q120" s="144"/>
    </row>
    <row r="121" spans="1:17" ht="13.35" customHeight="1">
      <c r="A121" s="8" t="s">
        <v>13</v>
      </c>
      <c r="B121" s="84">
        <v>2216</v>
      </c>
      <c r="C121" s="62" t="s">
        <v>1</v>
      </c>
      <c r="D121" s="79">
        <f t="shared" si="15"/>
        <v>0</v>
      </c>
      <c r="E121" s="88">
        <f t="shared" si="15"/>
        <v>5754</v>
      </c>
      <c r="F121" s="79">
        <f t="shared" si="15"/>
        <v>0</v>
      </c>
      <c r="G121" s="88">
        <f t="shared" si="15"/>
        <v>3661</v>
      </c>
      <c r="H121" s="79">
        <f t="shared" si="15"/>
        <v>0</v>
      </c>
      <c r="I121" s="88">
        <f t="shared" si="15"/>
        <v>3661</v>
      </c>
      <c r="J121" s="79">
        <f t="shared" si="15"/>
        <v>0</v>
      </c>
      <c r="K121" s="88">
        <f t="shared" ref="K121" si="17">K120</f>
        <v>3930</v>
      </c>
      <c r="L121" s="88">
        <f t="shared" si="15"/>
        <v>3930</v>
      </c>
      <c r="Q121" s="144"/>
    </row>
    <row r="122" spans="1:17" ht="13.35" customHeight="1">
      <c r="A122" s="8"/>
      <c r="B122" s="84"/>
      <c r="C122" s="62"/>
      <c r="D122" s="56"/>
      <c r="E122" s="56"/>
      <c r="F122" s="56"/>
      <c r="G122" s="56"/>
      <c r="H122" s="56"/>
      <c r="I122" s="56"/>
      <c r="J122" s="56"/>
      <c r="K122" s="56"/>
      <c r="L122" s="56"/>
      <c r="Q122" s="144"/>
    </row>
    <row r="123" spans="1:17" ht="13.35" customHeight="1">
      <c r="A123" s="8" t="s">
        <v>15</v>
      </c>
      <c r="B123" s="81">
        <v>2801</v>
      </c>
      <c r="C123" s="90" t="s">
        <v>3</v>
      </c>
      <c r="D123" s="56"/>
      <c r="E123" s="56"/>
      <c r="F123" s="56"/>
      <c r="G123" s="56"/>
      <c r="H123" s="56"/>
      <c r="I123" s="56"/>
      <c r="J123" s="56"/>
      <c r="K123" s="56"/>
      <c r="L123" s="56"/>
      <c r="Q123" s="144"/>
    </row>
    <row r="124" spans="1:17" ht="13.35" customHeight="1">
      <c r="A124" s="8"/>
      <c r="B124" s="64">
        <v>1</v>
      </c>
      <c r="C124" s="91" t="s">
        <v>22</v>
      </c>
      <c r="D124" s="60"/>
      <c r="E124" s="60"/>
      <c r="F124" s="60"/>
      <c r="G124" s="60"/>
      <c r="H124" s="60"/>
      <c r="I124" s="60"/>
      <c r="J124" s="60"/>
      <c r="K124" s="60"/>
      <c r="L124" s="69"/>
      <c r="Q124" s="144"/>
    </row>
    <row r="125" spans="1:17" ht="13.35" customHeight="1">
      <c r="A125" s="8"/>
      <c r="B125" s="92">
        <v>1.052</v>
      </c>
      <c r="C125" s="90" t="s">
        <v>23</v>
      </c>
      <c r="D125" s="56"/>
      <c r="E125" s="56"/>
      <c r="F125" s="56"/>
      <c r="G125" s="56"/>
      <c r="H125" s="56"/>
      <c r="I125" s="56"/>
      <c r="J125" s="56"/>
      <c r="K125" s="56"/>
      <c r="L125" s="56"/>
      <c r="Q125" s="144"/>
    </row>
    <row r="126" spans="1:17" ht="13.35" customHeight="1">
      <c r="A126" s="8"/>
      <c r="B126" s="9">
        <v>45</v>
      </c>
      <c r="C126" s="59" t="s">
        <v>18</v>
      </c>
      <c r="D126" s="56"/>
      <c r="E126" s="56"/>
      <c r="F126" s="56"/>
      <c r="G126" s="56"/>
      <c r="H126" s="56"/>
      <c r="I126" s="56"/>
      <c r="J126" s="56"/>
      <c r="K126" s="56"/>
      <c r="L126" s="56"/>
      <c r="Q126" s="144"/>
    </row>
    <row r="127" spans="1:17" ht="13.35" customHeight="1">
      <c r="A127" s="8"/>
      <c r="B127" s="93" t="s">
        <v>24</v>
      </c>
      <c r="C127" s="91" t="s">
        <v>23</v>
      </c>
      <c r="D127" s="77">
        <v>0</v>
      </c>
      <c r="E127" s="77">
        <v>0</v>
      </c>
      <c r="F127" s="77">
        <v>0</v>
      </c>
      <c r="G127" s="56">
        <v>1</v>
      </c>
      <c r="H127" s="77">
        <v>0</v>
      </c>
      <c r="I127" s="78">
        <v>1</v>
      </c>
      <c r="J127" s="77">
        <v>0</v>
      </c>
      <c r="K127" s="56">
        <v>1</v>
      </c>
      <c r="L127" s="56">
        <f>SUM(J127:K127)</f>
        <v>1</v>
      </c>
      <c r="M127" s="163"/>
      <c r="N127" s="163"/>
      <c r="O127" s="163"/>
      <c r="P127" s="163"/>
      <c r="Q127" s="165"/>
    </row>
    <row r="128" spans="1:17" ht="13.35" customHeight="1">
      <c r="A128" s="8" t="s">
        <v>13</v>
      </c>
      <c r="B128" s="92">
        <v>1.052</v>
      </c>
      <c r="C128" s="90" t="s">
        <v>23</v>
      </c>
      <c r="D128" s="79">
        <f t="shared" ref="D128:L128" si="18">D127</f>
        <v>0</v>
      </c>
      <c r="E128" s="79">
        <f t="shared" si="18"/>
        <v>0</v>
      </c>
      <c r="F128" s="79">
        <f t="shared" si="18"/>
        <v>0</v>
      </c>
      <c r="G128" s="88">
        <f t="shared" si="18"/>
        <v>1</v>
      </c>
      <c r="H128" s="79">
        <f t="shared" si="18"/>
        <v>0</v>
      </c>
      <c r="I128" s="94">
        <f t="shared" si="18"/>
        <v>1</v>
      </c>
      <c r="J128" s="79">
        <f t="shared" si="18"/>
        <v>0</v>
      </c>
      <c r="K128" s="88">
        <f t="shared" ref="K128" si="19">K127</f>
        <v>1</v>
      </c>
      <c r="L128" s="88">
        <f t="shared" si="18"/>
        <v>1</v>
      </c>
      <c r="Q128" s="144"/>
    </row>
    <row r="129" spans="1:30" ht="13.35" customHeight="1">
      <c r="A129" s="8"/>
      <c r="B129" s="93"/>
      <c r="C129" s="91"/>
      <c r="D129" s="95"/>
      <c r="E129" s="95"/>
      <c r="F129" s="95"/>
      <c r="G129" s="95"/>
      <c r="H129" s="95"/>
      <c r="I129" s="95"/>
      <c r="J129" s="95"/>
      <c r="K129" s="95"/>
      <c r="L129" s="56"/>
      <c r="Q129" s="144"/>
    </row>
    <row r="130" spans="1:30" ht="13.35" customHeight="1">
      <c r="A130" s="8"/>
      <c r="B130" s="92">
        <v>1.101</v>
      </c>
      <c r="C130" s="90" t="s">
        <v>25</v>
      </c>
      <c r="D130" s="56"/>
      <c r="E130" s="56"/>
      <c r="F130" s="56"/>
      <c r="G130" s="56"/>
      <c r="H130" s="56"/>
      <c r="I130" s="56"/>
      <c r="J130" s="56"/>
      <c r="K130" s="56"/>
      <c r="L130" s="56"/>
      <c r="Q130" s="144"/>
    </row>
    <row r="131" spans="1:30" ht="13.35" customHeight="1">
      <c r="A131" s="8"/>
      <c r="B131" s="9">
        <v>45</v>
      </c>
      <c r="C131" s="59" t="s">
        <v>18</v>
      </c>
      <c r="D131" s="56"/>
      <c r="E131" s="56"/>
      <c r="F131" s="56"/>
      <c r="G131" s="56"/>
      <c r="H131" s="56"/>
      <c r="I131" s="56"/>
      <c r="J131" s="56"/>
      <c r="K131" s="56"/>
      <c r="L131" s="56"/>
      <c r="Q131" s="144"/>
    </row>
    <row r="132" spans="1:30" ht="13.35" customHeight="1">
      <c r="A132" s="8"/>
      <c r="B132" s="93" t="s">
        <v>26</v>
      </c>
      <c r="C132" s="96" t="s">
        <v>27</v>
      </c>
      <c r="D132" s="86">
        <v>0</v>
      </c>
      <c r="E132" s="87">
        <v>296000</v>
      </c>
      <c r="F132" s="89">
        <v>50000</v>
      </c>
      <c r="G132" s="87">
        <v>296000</v>
      </c>
      <c r="H132" s="89">
        <v>50000</v>
      </c>
      <c r="I132" s="89">
        <v>296000</v>
      </c>
      <c r="J132" s="86">
        <v>0</v>
      </c>
      <c r="K132" s="87">
        <v>1000000</v>
      </c>
      <c r="L132" s="87">
        <f>SUM(J132:K132)</f>
        <v>1000000</v>
      </c>
      <c r="M132" s="163"/>
      <c r="N132" s="163"/>
      <c r="O132" s="163"/>
      <c r="P132" s="163"/>
      <c r="Q132" s="165"/>
    </row>
    <row r="133" spans="1:30" ht="13.35" customHeight="1">
      <c r="A133" s="8" t="s">
        <v>13</v>
      </c>
      <c r="B133" s="92">
        <v>1.101</v>
      </c>
      <c r="C133" s="90" t="s">
        <v>25</v>
      </c>
      <c r="D133" s="79">
        <f t="shared" ref="D133:I133" si="20">D132</f>
        <v>0</v>
      </c>
      <c r="E133" s="88">
        <f t="shared" si="20"/>
        <v>296000</v>
      </c>
      <c r="F133" s="94">
        <f t="shared" si="20"/>
        <v>50000</v>
      </c>
      <c r="G133" s="88">
        <f t="shared" si="20"/>
        <v>296000</v>
      </c>
      <c r="H133" s="94">
        <f t="shared" si="20"/>
        <v>50000</v>
      </c>
      <c r="I133" s="94">
        <f t="shared" si="20"/>
        <v>296000</v>
      </c>
      <c r="J133" s="79">
        <f>J132</f>
        <v>0</v>
      </c>
      <c r="K133" s="88">
        <f t="shared" ref="K133" si="21">K132</f>
        <v>1000000</v>
      </c>
      <c r="L133" s="88">
        <f>L132</f>
        <v>1000000</v>
      </c>
      <c r="Q133" s="144"/>
    </row>
    <row r="134" spans="1:30" ht="13.35" customHeight="1">
      <c r="A134" s="8"/>
      <c r="B134" s="64"/>
      <c r="C134" s="91"/>
      <c r="D134" s="60"/>
      <c r="E134" s="60"/>
      <c r="F134" s="60"/>
      <c r="G134" s="60"/>
      <c r="H134" s="60"/>
      <c r="I134" s="60"/>
      <c r="J134" s="60"/>
      <c r="K134" s="60"/>
      <c r="L134" s="69"/>
      <c r="Q134" s="144"/>
    </row>
    <row r="135" spans="1:30" ht="13.35" customHeight="1">
      <c r="A135" s="8"/>
      <c r="B135" s="92">
        <v>1.8</v>
      </c>
      <c r="C135" s="90" t="s">
        <v>28</v>
      </c>
      <c r="D135" s="60"/>
      <c r="E135" s="60"/>
      <c r="F135" s="60"/>
      <c r="G135" s="60"/>
      <c r="H135" s="60"/>
      <c r="I135" s="60"/>
      <c r="J135" s="60"/>
      <c r="K135" s="60"/>
      <c r="L135" s="69"/>
      <c r="Q135" s="144"/>
    </row>
    <row r="136" spans="1:30" ht="25.5">
      <c r="A136" s="8"/>
      <c r="B136" s="97">
        <v>60</v>
      </c>
      <c r="C136" s="91" t="s">
        <v>29</v>
      </c>
      <c r="D136" s="60"/>
      <c r="E136" s="60"/>
      <c r="F136" s="60"/>
      <c r="G136" s="60"/>
      <c r="H136" s="60"/>
      <c r="I136" s="60"/>
      <c r="J136" s="60"/>
      <c r="K136" s="60"/>
      <c r="L136" s="69"/>
      <c r="Q136" s="144"/>
    </row>
    <row r="137" spans="1:30" ht="13.35" customHeight="1">
      <c r="A137" s="8"/>
      <c r="B137" s="9" t="s">
        <v>30</v>
      </c>
      <c r="C137" s="91" t="s">
        <v>31</v>
      </c>
      <c r="D137" s="77">
        <v>0</v>
      </c>
      <c r="E137" s="56">
        <v>3572</v>
      </c>
      <c r="F137" s="77">
        <v>0</v>
      </c>
      <c r="G137" s="69">
        <v>1744</v>
      </c>
      <c r="H137" s="77">
        <v>0</v>
      </c>
      <c r="I137" s="69">
        <v>1744</v>
      </c>
      <c r="J137" s="77">
        <v>0</v>
      </c>
      <c r="K137" s="69">
        <v>1744</v>
      </c>
      <c r="L137" s="56">
        <f>SUM(J137:K137)</f>
        <v>1744</v>
      </c>
      <c r="M137" s="163"/>
      <c r="N137" s="163"/>
      <c r="O137" s="163"/>
      <c r="P137" s="163"/>
      <c r="Q137" s="165"/>
      <c r="AB137" s="140"/>
      <c r="AC137" s="140"/>
      <c r="AD137" s="140"/>
    </row>
    <row r="138" spans="1:30" ht="13.35" customHeight="1">
      <c r="A138" s="8"/>
      <c r="B138" s="9"/>
      <c r="C138" s="91"/>
      <c r="D138" s="56"/>
      <c r="E138" s="56"/>
      <c r="F138" s="56"/>
      <c r="G138" s="56"/>
      <c r="H138" s="56"/>
      <c r="I138" s="56"/>
      <c r="J138" s="56"/>
      <c r="K138" s="56"/>
      <c r="L138" s="56"/>
      <c r="Q138" s="144"/>
    </row>
    <row r="139" spans="1:30" ht="13.35" customHeight="1">
      <c r="A139" s="8"/>
      <c r="B139" s="97">
        <v>61</v>
      </c>
      <c r="C139" s="91" t="s">
        <v>32</v>
      </c>
      <c r="D139" s="56"/>
      <c r="E139" s="56"/>
      <c r="F139" s="56"/>
      <c r="G139" s="56"/>
      <c r="H139" s="56"/>
      <c r="I139" s="56"/>
      <c r="J139" s="56"/>
      <c r="K139" s="56"/>
      <c r="L139" s="56"/>
      <c r="Q139" s="144"/>
    </row>
    <row r="140" spans="1:30" ht="13.35" customHeight="1">
      <c r="A140" s="8"/>
      <c r="B140" s="9" t="s">
        <v>33</v>
      </c>
      <c r="C140" s="91" t="s">
        <v>31</v>
      </c>
      <c r="D140" s="77">
        <v>0</v>
      </c>
      <c r="E140" s="77">
        <v>0</v>
      </c>
      <c r="F140" s="77">
        <v>0</v>
      </c>
      <c r="G140" s="69">
        <v>1</v>
      </c>
      <c r="H140" s="77">
        <v>0</v>
      </c>
      <c r="I140" s="69">
        <v>1</v>
      </c>
      <c r="J140" s="77">
        <v>0</v>
      </c>
      <c r="K140" s="69">
        <v>1</v>
      </c>
      <c r="L140" s="56">
        <f>SUM(J140:K140)</f>
        <v>1</v>
      </c>
      <c r="M140" s="163"/>
      <c r="N140" s="163"/>
      <c r="O140" s="163"/>
      <c r="P140" s="163"/>
      <c r="Q140" s="165"/>
      <c r="AB140" s="140"/>
      <c r="AC140" s="140"/>
      <c r="AD140" s="140"/>
    </row>
    <row r="141" spans="1:30" ht="13.35" customHeight="1">
      <c r="A141" s="8"/>
      <c r="B141" s="9"/>
      <c r="C141" s="91"/>
      <c r="D141" s="78"/>
      <c r="E141" s="56"/>
      <c r="F141" s="78"/>
      <c r="G141" s="69"/>
      <c r="H141" s="78"/>
      <c r="I141" s="69"/>
      <c r="J141" s="78"/>
      <c r="K141" s="69"/>
      <c r="L141" s="56"/>
      <c r="Q141" s="144"/>
    </row>
    <row r="142" spans="1:30" ht="13.35" customHeight="1">
      <c r="A142" s="8"/>
      <c r="B142" s="97">
        <v>62</v>
      </c>
      <c r="C142" s="91" t="s">
        <v>34</v>
      </c>
      <c r="D142" s="56"/>
      <c r="E142" s="56"/>
      <c r="F142" s="56"/>
      <c r="G142" s="56"/>
      <c r="H142" s="56"/>
      <c r="I142" s="56"/>
      <c r="J142" s="56"/>
      <c r="K142" s="56"/>
      <c r="L142" s="56"/>
      <c r="Q142" s="144"/>
      <c r="AD142" s="140"/>
    </row>
    <row r="143" spans="1:30" ht="13.35" customHeight="1">
      <c r="A143" s="8"/>
      <c r="B143" s="9" t="s">
        <v>35</v>
      </c>
      <c r="C143" s="91" t="s">
        <v>31</v>
      </c>
      <c r="D143" s="77">
        <v>0</v>
      </c>
      <c r="E143" s="56">
        <v>4191</v>
      </c>
      <c r="F143" s="77">
        <v>0</v>
      </c>
      <c r="G143" s="69">
        <v>2757</v>
      </c>
      <c r="H143" s="77">
        <v>0</v>
      </c>
      <c r="I143" s="69">
        <v>2757</v>
      </c>
      <c r="J143" s="77">
        <v>0</v>
      </c>
      <c r="K143" s="69">
        <v>2757</v>
      </c>
      <c r="L143" s="56">
        <f>SUM(J143:K143)</f>
        <v>2757</v>
      </c>
      <c r="M143" s="163"/>
      <c r="N143" s="163"/>
      <c r="O143" s="163"/>
      <c r="P143" s="163"/>
      <c r="Q143" s="165"/>
      <c r="AB143" s="140"/>
      <c r="AC143" s="140"/>
      <c r="AD143" s="140"/>
    </row>
    <row r="144" spans="1:30" ht="13.35" customHeight="1">
      <c r="A144" s="8"/>
      <c r="B144" s="97"/>
      <c r="C144" s="91"/>
      <c r="D144" s="56"/>
      <c r="E144" s="56"/>
      <c r="F144" s="56"/>
      <c r="G144" s="56"/>
      <c r="H144" s="56"/>
      <c r="I144" s="56"/>
      <c r="J144" s="56"/>
      <c r="K144" s="56"/>
      <c r="L144" s="56"/>
      <c r="Q144" s="144"/>
    </row>
    <row r="145" spans="1:30" ht="13.35" customHeight="1">
      <c r="A145" s="8"/>
      <c r="B145" s="97">
        <v>63</v>
      </c>
      <c r="C145" s="91" t="s">
        <v>36</v>
      </c>
      <c r="D145" s="56"/>
      <c r="E145" s="56"/>
      <c r="F145" s="56"/>
      <c r="G145" s="56"/>
      <c r="H145" s="56"/>
      <c r="I145" s="56"/>
      <c r="J145" s="56"/>
      <c r="K145" s="56"/>
      <c r="L145" s="56"/>
      <c r="Q145" s="144"/>
    </row>
    <row r="146" spans="1:30" ht="13.35" customHeight="1">
      <c r="A146" s="70"/>
      <c r="B146" s="161" t="s">
        <v>37</v>
      </c>
      <c r="C146" s="98" t="s">
        <v>31</v>
      </c>
      <c r="D146" s="86">
        <v>0</v>
      </c>
      <c r="E146" s="87">
        <v>24475</v>
      </c>
      <c r="F146" s="86">
        <v>0</v>
      </c>
      <c r="G146" s="73">
        <v>14801</v>
      </c>
      <c r="H146" s="86">
        <v>0</v>
      </c>
      <c r="I146" s="73">
        <v>14801</v>
      </c>
      <c r="J146" s="86">
        <v>0</v>
      </c>
      <c r="K146" s="73">
        <v>14801</v>
      </c>
      <c r="L146" s="87">
        <f>SUM(J146:K146)</f>
        <v>14801</v>
      </c>
      <c r="M146" s="163"/>
      <c r="N146" s="163"/>
      <c r="O146" s="163"/>
      <c r="P146" s="163"/>
      <c r="Q146" s="165"/>
      <c r="AB146" s="140"/>
      <c r="AC146" s="140"/>
      <c r="AD146" s="140"/>
    </row>
    <row r="147" spans="1:30" ht="1.5" customHeight="1">
      <c r="A147" s="8"/>
      <c r="B147" s="93"/>
      <c r="C147" s="96"/>
      <c r="D147" s="95"/>
      <c r="E147" s="95"/>
      <c r="F147" s="95"/>
      <c r="G147" s="95"/>
      <c r="H147" s="95"/>
      <c r="I147" s="95"/>
      <c r="J147" s="95"/>
      <c r="K147" s="95"/>
      <c r="L147" s="56"/>
      <c r="Q147" s="144"/>
    </row>
    <row r="148" spans="1:30">
      <c r="A148" s="8"/>
      <c r="B148" s="97">
        <v>64</v>
      </c>
      <c r="C148" s="91" t="s">
        <v>38</v>
      </c>
      <c r="D148" s="95"/>
      <c r="E148" s="95"/>
      <c r="F148" s="95"/>
      <c r="G148" s="95"/>
      <c r="H148" s="95"/>
      <c r="I148" s="95"/>
      <c r="J148" s="95"/>
      <c r="K148" s="95"/>
      <c r="L148" s="56"/>
      <c r="Q148" s="144"/>
    </row>
    <row r="149" spans="1:30">
      <c r="A149" s="8"/>
      <c r="B149" s="9" t="s">
        <v>39</v>
      </c>
      <c r="C149" s="91" t="s">
        <v>31</v>
      </c>
      <c r="D149" s="99">
        <v>0</v>
      </c>
      <c r="E149" s="95">
        <v>2646</v>
      </c>
      <c r="F149" s="99">
        <v>0</v>
      </c>
      <c r="G149" s="69">
        <v>1402</v>
      </c>
      <c r="H149" s="99">
        <v>0</v>
      </c>
      <c r="I149" s="60">
        <v>1402</v>
      </c>
      <c r="J149" s="99">
        <v>0</v>
      </c>
      <c r="K149" s="69">
        <v>1402</v>
      </c>
      <c r="L149" s="56">
        <f>SUM(J149:K149)</f>
        <v>1402</v>
      </c>
      <c r="M149" s="163"/>
      <c r="N149" s="163"/>
      <c r="O149" s="163"/>
      <c r="P149" s="163"/>
      <c r="Q149" s="165"/>
      <c r="AB149" s="140"/>
      <c r="AC149" s="140"/>
      <c r="AD149" s="140"/>
    </row>
    <row r="150" spans="1:30">
      <c r="A150" s="8"/>
      <c r="B150" s="97"/>
      <c r="C150" s="91"/>
      <c r="D150" s="56"/>
      <c r="E150" s="56"/>
      <c r="F150" s="56"/>
      <c r="G150" s="60"/>
      <c r="H150" s="56"/>
      <c r="I150" s="60"/>
      <c r="J150" s="56"/>
      <c r="K150" s="60"/>
      <c r="L150" s="56"/>
      <c r="Q150" s="144"/>
    </row>
    <row r="151" spans="1:30">
      <c r="A151" s="8"/>
      <c r="B151" s="97">
        <v>65</v>
      </c>
      <c r="C151" s="91" t="s">
        <v>40</v>
      </c>
      <c r="D151" s="95"/>
      <c r="E151" s="95"/>
      <c r="F151" s="95"/>
      <c r="G151" s="60"/>
      <c r="H151" s="95"/>
      <c r="I151" s="60"/>
      <c r="J151" s="95"/>
      <c r="K151" s="60"/>
      <c r="L151" s="56"/>
      <c r="Q151" s="144"/>
    </row>
    <row r="152" spans="1:30">
      <c r="A152" s="8"/>
      <c r="B152" s="9" t="s">
        <v>41</v>
      </c>
      <c r="C152" s="91" t="s">
        <v>31</v>
      </c>
      <c r="D152" s="77">
        <v>0</v>
      </c>
      <c r="E152" s="77">
        <v>0</v>
      </c>
      <c r="F152" s="77">
        <v>0</v>
      </c>
      <c r="G152" s="69">
        <v>1</v>
      </c>
      <c r="H152" s="77">
        <v>0</v>
      </c>
      <c r="I152" s="60">
        <v>1</v>
      </c>
      <c r="J152" s="77">
        <v>0</v>
      </c>
      <c r="K152" s="69">
        <v>1</v>
      </c>
      <c r="L152" s="56">
        <f>SUM(J152:K152)</f>
        <v>1</v>
      </c>
      <c r="M152" s="163"/>
      <c r="N152" s="163"/>
      <c r="O152" s="163"/>
      <c r="P152" s="163"/>
      <c r="Q152" s="165"/>
      <c r="AB152" s="140"/>
      <c r="AC152" s="140"/>
      <c r="AD152" s="140"/>
    </row>
    <row r="153" spans="1:30">
      <c r="A153" s="8"/>
      <c r="B153" s="9"/>
      <c r="C153" s="91"/>
      <c r="D153" s="56"/>
      <c r="E153" s="56"/>
      <c r="F153" s="56"/>
      <c r="G153" s="69"/>
      <c r="H153" s="56"/>
      <c r="I153" s="69"/>
      <c r="J153" s="56"/>
      <c r="K153" s="69"/>
      <c r="L153" s="56"/>
      <c r="Q153" s="144"/>
    </row>
    <row r="154" spans="1:30">
      <c r="A154" s="8"/>
      <c r="B154" s="97">
        <v>66</v>
      </c>
      <c r="C154" s="91" t="s">
        <v>42</v>
      </c>
      <c r="D154" s="56"/>
      <c r="E154" s="56"/>
      <c r="F154" s="56"/>
      <c r="G154" s="69"/>
      <c r="H154" s="56"/>
      <c r="I154" s="69"/>
      <c r="J154" s="56"/>
      <c r="K154" s="69"/>
      <c r="L154" s="56"/>
      <c r="Q154" s="144"/>
    </row>
    <row r="155" spans="1:30">
      <c r="A155" s="8"/>
      <c r="B155" s="9" t="s">
        <v>43</v>
      </c>
      <c r="C155" s="91" t="s">
        <v>31</v>
      </c>
      <c r="D155" s="77">
        <v>0</v>
      </c>
      <c r="E155" s="56">
        <v>1830</v>
      </c>
      <c r="F155" s="77">
        <v>0</v>
      </c>
      <c r="G155" s="69">
        <v>688</v>
      </c>
      <c r="H155" s="77">
        <v>0</v>
      </c>
      <c r="I155" s="69">
        <v>688</v>
      </c>
      <c r="J155" s="77">
        <v>0</v>
      </c>
      <c r="K155" s="69">
        <v>1751</v>
      </c>
      <c r="L155" s="56">
        <f>SUM(J155:K155)</f>
        <v>1751</v>
      </c>
      <c r="M155" s="163"/>
      <c r="N155" s="163"/>
      <c r="O155" s="163"/>
      <c r="P155" s="163"/>
      <c r="Q155" s="165"/>
      <c r="AB155" s="140"/>
      <c r="AC155" s="140"/>
      <c r="AD155" s="140"/>
    </row>
    <row r="156" spans="1:30">
      <c r="A156" s="8"/>
      <c r="B156" s="9"/>
      <c r="C156" s="91"/>
      <c r="D156" s="56"/>
      <c r="E156" s="56"/>
      <c r="F156" s="56"/>
      <c r="G156" s="69"/>
      <c r="H156" s="56"/>
      <c r="I156" s="69"/>
      <c r="J156" s="56"/>
      <c r="K156" s="69"/>
      <c r="L156" s="56"/>
      <c r="Q156" s="144"/>
    </row>
    <row r="157" spans="1:30">
      <c r="A157" s="8"/>
      <c r="B157" s="9">
        <v>67</v>
      </c>
      <c r="C157" s="91" t="s">
        <v>44</v>
      </c>
      <c r="D157" s="56"/>
      <c r="E157" s="56"/>
      <c r="F157" s="56"/>
      <c r="G157" s="60"/>
      <c r="H157" s="56"/>
      <c r="I157" s="60"/>
      <c r="J157" s="56"/>
      <c r="K157" s="60"/>
      <c r="L157" s="56"/>
      <c r="Q157" s="144"/>
    </row>
    <row r="158" spans="1:30">
      <c r="A158" s="8"/>
      <c r="B158" s="9" t="s">
        <v>45</v>
      </c>
      <c r="C158" s="91" t="s">
        <v>31</v>
      </c>
      <c r="D158" s="99">
        <v>0</v>
      </c>
      <c r="E158" s="95">
        <v>1602</v>
      </c>
      <c r="F158" s="99">
        <v>0</v>
      </c>
      <c r="G158" s="69">
        <v>1533</v>
      </c>
      <c r="H158" s="99">
        <v>0</v>
      </c>
      <c r="I158" s="60">
        <v>1533</v>
      </c>
      <c r="J158" s="99">
        <v>0</v>
      </c>
      <c r="K158" s="69">
        <v>1533</v>
      </c>
      <c r="L158" s="56">
        <f>SUM(J158:K158)</f>
        <v>1533</v>
      </c>
      <c r="M158" s="163"/>
      <c r="N158" s="163"/>
      <c r="O158" s="163"/>
      <c r="P158" s="163"/>
      <c r="Q158" s="165"/>
      <c r="AB158" s="140"/>
      <c r="AC158" s="140"/>
      <c r="AD158" s="140"/>
    </row>
    <row r="159" spans="1:30">
      <c r="A159" s="8"/>
      <c r="B159" s="9"/>
      <c r="C159" s="91"/>
      <c r="D159" s="95"/>
      <c r="E159" s="95"/>
      <c r="F159" s="95"/>
      <c r="G159" s="60"/>
      <c r="H159" s="95"/>
      <c r="I159" s="60"/>
      <c r="J159" s="95"/>
      <c r="K159" s="60"/>
      <c r="L159" s="56"/>
      <c r="Q159" s="144"/>
    </row>
    <row r="160" spans="1:30">
      <c r="A160" s="8"/>
      <c r="B160" s="9">
        <v>68</v>
      </c>
      <c r="C160" s="91" t="s">
        <v>46</v>
      </c>
      <c r="D160" s="95"/>
      <c r="E160" s="95"/>
      <c r="F160" s="95"/>
      <c r="G160" s="60"/>
      <c r="H160" s="95"/>
      <c r="I160" s="60"/>
      <c r="J160" s="95"/>
      <c r="K160" s="60"/>
      <c r="L160" s="56"/>
      <c r="Q160" s="144"/>
    </row>
    <row r="161" spans="1:30">
      <c r="A161" s="8"/>
      <c r="B161" s="9" t="s">
        <v>47</v>
      </c>
      <c r="C161" s="91" t="s">
        <v>31</v>
      </c>
      <c r="D161" s="77">
        <v>0</v>
      </c>
      <c r="E161" s="56">
        <v>5069</v>
      </c>
      <c r="F161" s="77">
        <v>0</v>
      </c>
      <c r="G161" s="69">
        <v>3414</v>
      </c>
      <c r="H161" s="77">
        <v>0</v>
      </c>
      <c r="I161" s="69">
        <v>3414</v>
      </c>
      <c r="J161" s="77">
        <v>0</v>
      </c>
      <c r="K161" s="69">
        <v>3414</v>
      </c>
      <c r="L161" s="56">
        <f>SUM(J161:K161)</f>
        <v>3414</v>
      </c>
      <c r="M161" s="163"/>
      <c r="N161" s="163"/>
      <c r="O161" s="163"/>
      <c r="P161" s="163"/>
      <c r="Q161" s="165"/>
      <c r="AB161" s="140"/>
      <c r="AC161" s="140"/>
      <c r="AD161" s="140"/>
    </row>
    <row r="162" spans="1:30">
      <c r="A162" s="8"/>
      <c r="B162" s="9"/>
      <c r="C162" s="91"/>
      <c r="D162" s="56"/>
      <c r="E162" s="56"/>
      <c r="F162" s="56"/>
      <c r="G162" s="69"/>
      <c r="H162" s="56"/>
      <c r="I162" s="69"/>
      <c r="J162" s="56"/>
      <c r="K162" s="69"/>
      <c r="L162" s="56"/>
      <c r="Q162" s="144"/>
    </row>
    <row r="163" spans="1:30">
      <c r="A163" s="8"/>
      <c r="B163" s="9">
        <v>69</v>
      </c>
      <c r="C163" s="91" t="s">
        <v>48</v>
      </c>
      <c r="D163" s="56"/>
      <c r="E163" s="56"/>
      <c r="F163" s="56"/>
      <c r="G163" s="69"/>
      <c r="H163" s="56"/>
      <c r="I163" s="69"/>
      <c r="J163" s="56"/>
      <c r="K163" s="69"/>
      <c r="L163" s="56"/>
      <c r="Q163" s="144"/>
    </row>
    <row r="164" spans="1:30">
      <c r="A164" s="8"/>
      <c r="B164" s="9" t="s">
        <v>49</v>
      </c>
      <c r="C164" s="91" t="s">
        <v>31</v>
      </c>
      <c r="D164" s="77">
        <v>0</v>
      </c>
      <c r="E164" s="56">
        <v>4156</v>
      </c>
      <c r="F164" s="77">
        <v>0</v>
      </c>
      <c r="G164" s="69">
        <v>1385</v>
      </c>
      <c r="H164" s="77">
        <v>0</v>
      </c>
      <c r="I164" s="69">
        <v>1385</v>
      </c>
      <c r="J164" s="77">
        <v>0</v>
      </c>
      <c r="K164" s="69">
        <v>1385</v>
      </c>
      <c r="L164" s="56">
        <f>SUM(J164:K164)</f>
        <v>1385</v>
      </c>
      <c r="M164" s="163"/>
      <c r="N164" s="163"/>
      <c r="O164" s="163"/>
      <c r="P164" s="163"/>
      <c r="Q164" s="165"/>
      <c r="AB164" s="140"/>
      <c r="AC164" s="140"/>
      <c r="AD164" s="140"/>
    </row>
    <row r="165" spans="1:30">
      <c r="A165" s="8"/>
      <c r="B165" s="9"/>
      <c r="C165" s="91"/>
      <c r="D165" s="95"/>
      <c r="E165" s="95"/>
      <c r="F165" s="95"/>
      <c r="G165" s="60"/>
      <c r="H165" s="95"/>
      <c r="I165" s="60"/>
      <c r="J165" s="95"/>
      <c r="K165" s="60"/>
      <c r="L165" s="56"/>
      <c r="Q165" s="144"/>
    </row>
    <row r="166" spans="1:30">
      <c r="A166" s="8"/>
      <c r="B166" s="9">
        <v>70</v>
      </c>
      <c r="C166" s="91" t="s">
        <v>50</v>
      </c>
      <c r="D166" s="95"/>
      <c r="E166" s="95"/>
      <c r="F166" s="95"/>
      <c r="G166" s="60"/>
      <c r="H166" s="95"/>
      <c r="I166" s="60"/>
      <c r="J166" s="95"/>
      <c r="K166" s="60"/>
      <c r="L166" s="56"/>
      <c r="Q166" s="144"/>
    </row>
    <row r="167" spans="1:30">
      <c r="A167" s="8"/>
      <c r="B167" s="9" t="s">
        <v>51</v>
      </c>
      <c r="C167" s="91" t="s">
        <v>31</v>
      </c>
      <c r="D167" s="99">
        <v>0</v>
      </c>
      <c r="E167" s="95">
        <v>7250</v>
      </c>
      <c r="F167" s="99">
        <v>0</v>
      </c>
      <c r="G167" s="69">
        <v>4322</v>
      </c>
      <c r="H167" s="99">
        <v>0</v>
      </c>
      <c r="I167" s="60">
        <v>4322</v>
      </c>
      <c r="J167" s="99">
        <v>0</v>
      </c>
      <c r="K167" s="69">
        <v>4322</v>
      </c>
      <c r="L167" s="56">
        <f>SUM(J167:K167)</f>
        <v>4322</v>
      </c>
      <c r="M167" s="163"/>
      <c r="N167" s="163"/>
      <c r="O167" s="163"/>
      <c r="P167" s="163"/>
      <c r="Q167" s="165"/>
      <c r="AB167" s="140"/>
      <c r="AC167" s="140"/>
      <c r="AD167" s="140"/>
    </row>
    <row r="168" spans="1:30">
      <c r="A168" s="8"/>
      <c r="B168" s="9"/>
      <c r="C168" s="91"/>
      <c r="D168" s="95"/>
      <c r="E168" s="95"/>
      <c r="F168" s="95"/>
      <c r="G168" s="69"/>
      <c r="H168" s="95"/>
      <c r="I168" s="60"/>
      <c r="J168" s="95"/>
      <c r="K168" s="69"/>
      <c r="L168" s="56"/>
      <c r="Q168" s="144"/>
    </row>
    <row r="169" spans="1:30">
      <c r="A169" s="8"/>
      <c r="B169" s="9">
        <v>71</v>
      </c>
      <c r="C169" s="91" t="s">
        <v>172</v>
      </c>
      <c r="D169" s="95"/>
      <c r="E169" s="95"/>
      <c r="F169" s="95"/>
      <c r="G169" s="69"/>
      <c r="H169" s="95"/>
      <c r="I169" s="60"/>
      <c r="J169" s="95"/>
      <c r="K169" s="69"/>
      <c r="L169" s="56"/>
      <c r="Q169" s="144"/>
    </row>
    <row r="170" spans="1:30">
      <c r="A170" s="8"/>
      <c r="B170" s="9" t="s">
        <v>100</v>
      </c>
      <c r="C170" s="91" t="s">
        <v>31</v>
      </c>
      <c r="D170" s="99">
        <v>0</v>
      </c>
      <c r="E170" s="178">
        <v>2083</v>
      </c>
      <c r="F170" s="99">
        <v>0</v>
      </c>
      <c r="G170" s="69">
        <v>771</v>
      </c>
      <c r="H170" s="99">
        <v>0</v>
      </c>
      <c r="I170" s="179">
        <v>771</v>
      </c>
      <c r="J170" s="99">
        <v>0</v>
      </c>
      <c r="K170" s="69">
        <v>1096</v>
      </c>
      <c r="L170" s="56">
        <f>SUM(J170:K170)</f>
        <v>1096</v>
      </c>
      <c r="M170" s="163"/>
      <c r="N170" s="163"/>
      <c r="O170" s="163"/>
      <c r="P170" s="163"/>
      <c r="Q170" s="165"/>
      <c r="AB170" s="140"/>
      <c r="AC170" s="140"/>
      <c r="AD170" s="140"/>
    </row>
    <row r="171" spans="1:30">
      <c r="A171" s="8" t="s">
        <v>13</v>
      </c>
      <c r="B171" s="92">
        <v>1.8</v>
      </c>
      <c r="C171" s="90" t="s">
        <v>28</v>
      </c>
      <c r="D171" s="79">
        <f t="shared" ref="D171:L171" si="22">D167+D164+D161+D158+D155+D152+D149+D146+D143+D140+D137+D170</f>
        <v>0</v>
      </c>
      <c r="E171" s="94">
        <f t="shared" si="22"/>
        <v>56874</v>
      </c>
      <c r="F171" s="79">
        <f t="shared" si="22"/>
        <v>0</v>
      </c>
      <c r="G171" s="94">
        <f t="shared" si="22"/>
        <v>32819</v>
      </c>
      <c r="H171" s="79">
        <f t="shared" si="22"/>
        <v>0</v>
      </c>
      <c r="I171" s="94">
        <f t="shared" si="22"/>
        <v>32819</v>
      </c>
      <c r="J171" s="79">
        <f t="shared" si="22"/>
        <v>0</v>
      </c>
      <c r="K171" s="94">
        <f t="shared" ref="K171" si="23">K167+K164+K161+K158+K155+K152+K149+K146+K143+K140+K137+K170</f>
        <v>34207</v>
      </c>
      <c r="L171" s="94">
        <f t="shared" si="22"/>
        <v>34207</v>
      </c>
      <c r="Q171" s="144"/>
    </row>
    <row r="172" spans="1:30">
      <c r="A172" s="8" t="s">
        <v>13</v>
      </c>
      <c r="B172" s="64">
        <v>1</v>
      </c>
      <c r="C172" s="91" t="s">
        <v>22</v>
      </c>
      <c r="D172" s="79">
        <f t="shared" ref="D172:L172" si="24">D171+D133+D128</f>
        <v>0</v>
      </c>
      <c r="E172" s="88">
        <f t="shared" si="24"/>
        <v>352874</v>
      </c>
      <c r="F172" s="94">
        <f t="shared" si="24"/>
        <v>50000</v>
      </c>
      <c r="G172" s="88">
        <f t="shared" si="24"/>
        <v>328820</v>
      </c>
      <c r="H172" s="94">
        <f t="shared" si="24"/>
        <v>50000</v>
      </c>
      <c r="I172" s="88">
        <f t="shared" si="24"/>
        <v>328820</v>
      </c>
      <c r="J172" s="79">
        <f t="shared" si="24"/>
        <v>0</v>
      </c>
      <c r="K172" s="88">
        <f t="shared" ref="K172" si="25">K171+K133+K128</f>
        <v>1034208</v>
      </c>
      <c r="L172" s="88">
        <f t="shared" si="24"/>
        <v>1034208</v>
      </c>
      <c r="Q172" s="144"/>
    </row>
    <row r="173" spans="1:30">
      <c r="A173" s="8"/>
      <c r="B173" s="64"/>
      <c r="C173" s="91"/>
      <c r="D173" s="56"/>
      <c r="E173" s="56"/>
      <c r="F173" s="56"/>
      <c r="G173" s="60"/>
      <c r="H173" s="56"/>
      <c r="I173" s="60"/>
      <c r="J173" s="56"/>
      <c r="K173" s="60"/>
      <c r="L173" s="56"/>
      <c r="Q173" s="144"/>
    </row>
    <row r="174" spans="1:30">
      <c r="A174" s="8"/>
      <c r="B174" s="64">
        <v>4</v>
      </c>
      <c r="C174" s="91" t="s">
        <v>52</v>
      </c>
      <c r="D174" s="60"/>
      <c r="E174" s="60"/>
      <c r="F174" s="60"/>
      <c r="G174" s="60"/>
      <c r="H174" s="60"/>
      <c r="I174" s="60"/>
      <c r="J174" s="60"/>
      <c r="K174" s="60"/>
      <c r="L174" s="69"/>
      <c r="Q174" s="144"/>
    </row>
    <row r="175" spans="1:30">
      <c r="A175" s="8"/>
      <c r="B175" s="92">
        <v>4.8</v>
      </c>
      <c r="C175" s="90" t="s">
        <v>28</v>
      </c>
      <c r="D175" s="60"/>
      <c r="E175" s="60"/>
      <c r="F175" s="60"/>
      <c r="G175" s="60"/>
      <c r="H175" s="60"/>
      <c r="I175" s="60"/>
      <c r="J175" s="60"/>
      <c r="K175" s="60"/>
      <c r="L175" s="69"/>
      <c r="Q175" s="144"/>
    </row>
    <row r="176" spans="1:30">
      <c r="A176" s="8"/>
      <c r="B176" s="9">
        <v>60</v>
      </c>
      <c r="C176" s="91" t="s">
        <v>53</v>
      </c>
      <c r="D176" s="60"/>
      <c r="E176" s="60"/>
      <c r="F176" s="60"/>
      <c r="G176" s="60"/>
      <c r="H176" s="60"/>
      <c r="I176" s="60"/>
      <c r="J176" s="60"/>
      <c r="K176" s="60"/>
      <c r="L176" s="69"/>
      <c r="Q176" s="144"/>
    </row>
    <row r="177" spans="1:30">
      <c r="A177" s="8"/>
      <c r="B177" s="9" t="s">
        <v>30</v>
      </c>
      <c r="C177" s="91" t="s">
        <v>31</v>
      </c>
      <c r="D177" s="77">
        <v>0</v>
      </c>
      <c r="E177" s="56">
        <v>6712</v>
      </c>
      <c r="F177" s="77">
        <v>0</v>
      </c>
      <c r="G177" s="69">
        <v>6252</v>
      </c>
      <c r="H177" s="77">
        <v>0</v>
      </c>
      <c r="I177" s="69">
        <v>6252</v>
      </c>
      <c r="J177" s="77">
        <v>0</v>
      </c>
      <c r="K177" s="69">
        <v>6252</v>
      </c>
      <c r="L177" s="56">
        <f>SUM(J177:K177)</f>
        <v>6252</v>
      </c>
      <c r="M177" s="163"/>
      <c r="N177" s="163"/>
      <c r="O177" s="163"/>
      <c r="P177" s="163"/>
      <c r="Q177" s="165"/>
      <c r="AB177" s="140"/>
      <c r="AC177" s="140"/>
      <c r="AD177" s="140"/>
    </row>
    <row r="178" spans="1:30">
      <c r="A178" s="8" t="s">
        <v>13</v>
      </c>
      <c r="B178" s="9">
        <v>60</v>
      </c>
      <c r="C178" s="91" t="s">
        <v>53</v>
      </c>
      <c r="D178" s="79">
        <f t="shared" ref="D178:L178" si="26">D177</f>
        <v>0</v>
      </c>
      <c r="E178" s="88">
        <f t="shared" si="26"/>
        <v>6712</v>
      </c>
      <c r="F178" s="79">
        <f t="shared" si="26"/>
        <v>0</v>
      </c>
      <c r="G178" s="88">
        <f t="shared" si="26"/>
        <v>6252</v>
      </c>
      <c r="H178" s="79">
        <f t="shared" si="26"/>
        <v>0</v>
      </c>
      <c r="I178" s="88">
        <f t="shared" si="26"/>
        <v>6252</v>
      </c>
      <c r="J178" s="79">
        <f t="shared" si="26"/>
        <v>0</v>
      </c>
      <c r="K178" s="88">
        <f t="shared" ref="K178" si="27">K177</f>
        <v>6252</v>
      </c>
      <c r="L178" s="88">
        <f t="shared" si="26"/>
        <v>6252</v>
      </c>
      <c r="Q178" s="144"/>
    </row>
    <row r="179" spans="1:30" ht="14.1" customHeight="1">
      <c r="A179" s="8"/>
      <c r="B179" s="9"/>
      <c r="C179" s="91"/>
      <c r="D179" s="78"/>
      <c r="E179" s="56"/>
      <c r="F179" s="78"/>
      <c r="G179" s="56"/>
      <c r="H179" s="78"/>
      <c r="I179" s="56"/>
      <c r="J179" s="78"/>
      <c r="K179" s="56"/>
      <c r="L179" s="56"/>
      <c r="Q179" s="144"/>
    </row>
    <row r="180" spans="1:30">
      <c r="A180" s="8"/>
      <c r="B180" s="9">
        <v>61</v>
      </c>
      <c r="C180" s="91" t="s">
        <v>239</v>
      </c>
      <c r="D180" s="56"/>
      <c r="E180" s="56"/>
      <c r="F180" s="56"/>
      <c r="G180" s="69"/>
      <c r="H180" s="56"/>
      <c r="I180" s="69"/>
      <c r="J180" s="56"/>
      <c r="K180" s="69"/>
      <c r="L180" s="56"/>
      <c r="Q180" s="144"/>
    </row>
    <row r="181" spans="1:30">
      <c r="A181" s="70"/>
      <c r="B181" s="161" t="s">
        <v>33</v>
      </c>
      <c r="C181" s="98" t="s">
        <v>31</v>
      </c>
      <c r="D181" s="86">
        <v>0</v>
      </c>
      <c r="E181" s="87">
        <v>562</v>
      </c>
      <c r="F181" s="86">
        <v>0</v>
      </c>
      <c r="G181" s="73">
        <v>321</v>
      </c>
      <c r="H181" s="86">
        <v>0</v>
      </c>
      <c r="I181" s="73">
        <v>321</v>
      </c>
      <c r="J181" s="86">
        <v>0</v>
      </c>
      <c r="K181" s="73">
        <v>321</v>
      </c>
      <c r="L181" s="87">
        <f>SUM(J181:K181)</f>
        <v>321</v>
      </c>
      <c r="M181" s="163"/>
      <c r="N181" s="163"/>
      <c r="O181" s="163"/>
      <c r="P181" s="163"/>
      <c r="Q181" s="165"/>
      <c r="AB181" s="140"/>
      <c r="AC181" s="140"/>
      <c r="AD181" s="140"/>
    </row>
    <row r="182" spans="1:30" ht="18" customHeight="1">
      <c r="A182" s="8" t="s">
        <v>13</v>
      </c>
      <c r="B182" s="9">
        <v>61</v>
      </c>
      <c r="C182" s="91" t="s">
        <v>239</v>
      </c>
      <c r="D182" s="86">
        <f t="shared" ref="D182:L182" si="28">D181</f>
        <v>0</v>
      </c>
      <c r="E182" s="87">
        <f t="shared" si="28"/>
        <v>562</v>
      </c>
      <c r="F182" s="86">
        <f t="shared" si="28"/>
        <v>0</v>
      </c>
      <c r="G182" s="87">
        <f t="shared" si="28"/>
        <v>321</v>
      </c>
      <c r="H182" s="86">
        <f t="shared" si="28"/>
        <v>0</v>
      </c>
      <c r="I182" s="87">
        <f t="shared" si="28"/>
        <v>321</v>
      </c>
      <c r="J182" s="86">
        <f t="shared" si="28"/>
        <v>0</v>
      </c>
      <c r="K182" s="87">
        <f t="shared" ref="K182" si="29">K181</f>
        <v>321</v>
      </c>
      <c r="L182" s="87">
        <f t="shared" si="28"/>
        <v>321</v>
      </c>
      <c r="Q182" s="144"/>
    </row>
    <row r="183" spans="1:30">
      <c r="A183" s="8" t="s">
        <v>13</v>
      </c>
      <c r="B183" s="92">
        <v>4.8</v>
      </c>
      <c r="C183" s="90" t="s">
        <v>28</v>
      </c>
      <c r="D183" s="77">
        <f t="shared" ref="D183:L183" si="30">D182+D178</f>
        <v>0</v>
      </c>
      <c r="E183" s="56">
        <f t="shared" si="30"/>
        <v>7274</v>
      </c>
      <c r="F183" s="77">
        <f t="shared" si="30"/>
        <v>0</v>
      </c>
      <c r="G183" s="56">
        <f t="shared" si="30"/>
        <v>6573</v>
      </c>
      <c r="H183" s="77">
        <f t="shared" si="30"/>
        <v>0</v>
      </c>
      <c r="I183" s="56">
        <f t="shared" si="30"/>
        <v>6573</v>
      </c>
      <c r="J183" s="77">
        <f t="shared" si="30"/>
        <v>0</v>
      </c>
      <c r="K183" s="56">
        <f t="shared" ref="K183" si="31">K182+K178</f>
        <v>6573</v>
      </c>
      <c r="L183" s="56">
        <f t="shared" si="30"/>
        <v>6573</v>
      </c>
      <c r="Q183" s="144"/>
    </row>
    <row r="184" spans="1:30" ht="14.25" customHeight="1">
      <c r="A184" s="8" t="s">
        <v>13</v>
      </c>
      <c r="B184" s="64">
        <v>4</v>
      </c>
      <c r="C184" s="91" t="s">
        <v>52</v>
      </c>
      <c r="D184" s="79">
        <f t="shared" ref="D184:L184" si="32">D183</f>
        <v>0</v>
      </c>
      <c r="E184" s="88">
        <f t="shared" si="32"/>
        <v>7274</v>
      </c>
      <c r="F184" s="79">
        <f t="shared" si="32"/>
        <v>0</v>
      </c>
      <c r="G184" s="88">
        <f t="shared" si="32"/>
        <v>6573</v>
      </c>
      <c r="H184" s="79">
        <f t="shared" si="32"/>
        <v>0</v>
      </c>
      <c r="I184" s="88">
        <f t="shared" si="32"/>
        <v>6573</v>
      </c>
      <c r="J184" s="79">
        <f t="shared" si="32"/>
        <v>0</v>
      </c>
      <c r="K184" s="88">
        <f t="shared" ref="K184" si="33">K183</f>
        <v>6573</v>
      </c>
      <c r="L184" s="88">
        <f t="shared" si="32"/>
        <v>6573</v>
      </c>
      <c r="Q184" s="144"/>
    </row>
    <row r="185" spans="1:30" ht="15.95" customHeight="1">
      <c r="A185" s="8"/>
      <c r="B185" s="64"/>
      <c r="C185" s="91"/>
      <c r="D185" s="56"/>
      <c r="E185" s="56"/>
      <c r="F185" s="56"/>
      <c r="G185" s="60"/>
      <c r="H185" s="56"/>
      <c r="I185" s="60"/>
      <c r="J185" s="56"/>
      <c r="K185" s="60"/>
      <c r="L185" s="56"/>
      <c r="Q185" s="144"/>
    </row>
    <row r="186" spans="1:30">
      <c r="A186" s="8"/>
      <c r="B186" s="64">
        <v>5</v>
      </c>
      <c r="C186" s="91" t="s">
        <v>54</v>
      </c>
      <c r="D186" s="60"/>
      <c r="E186" s="60"/>
      <c r="F186" s="60"/>
      <c r="G186" s="60"/>
      <c r="H186" s="60"/>
      <c r="I186" s="60"/>
      <c r="J186" s="60"/>
      <c r="K186" s="60"/>
      <c r="L186" s="69"/>
      <c r="Q186" s="144"/>
    </row>
    <row r="187" spans="1:30">
      <c r="A187" s="8"/>
      <c r="B187" s="92">
        <v>5.8</v>
      </c>
      <c r="C187" s="90" t="s">
        <v>28</v>
      </c>
      <c r="D187" s="60"/>
      <c r="E187" s="60"/>
      <c r="F187" s="60"/>
      <c r="G187" s="60"/>
      <c r="H187" s="60"/>
      <c r="I187" s="60"/>
      <c r="J187" s="60"/>
      <c r="K187" s="60"/>
      <c r="L187" s="69"/>
      <c r="Q187" s="144"/>
    </row>
    <row r="188" spans="1:30">
      <c r="A188" s="8"/>
      <c r="B188" s="9">
        <v>63</v>
      </c>
      <c r="C188" s="91" t="s">
        <v>17</v>
      </c>
      <c r="D188" s="69"/>
      <c r="E188" s="69"/>
      <c r="F188" s="69"/>
      <c r="G188" s="69"/>
      <c r="H188" s="69"/>
      <c r="I188" s="69"/>
      <c r="J188" s="69"/>
      <c r="K188" s="69"/>
      <c r="L188" s="69"/>
      <c r="Q188" s="144"/>
    </row>
    <row r="189" spans="1:30">
      <c r="A189" s="8"/>
      <c r="B189" s="64">
        <v>45</v>
      </c>
      <c r="C189" s="91" t="s">
        <v>18</v>
      </c>
      <c r="D189" s="69"/>
      <c r="E189" s="69"/>
      <c r="F189" s="69"/>
      <c r="G189" s="69"/>
      <c r="H189" s="69"/>
      <c r="I189" s="69"/>
      <c r="J189" s="69"/>
      <c r="K189" s="69"/>
      <c r="L189" s="69"/>
      <c r="Q189" s="144"/>
    </row>
    <row r="190" spans="1:30" ht="28.5" customHeight="1">
      <c r="A190" s="8"/>
      <c r="B190" s="93" t="s">
        <v>57</v>
      </c>
      <c r="C190" s="91" t="s">
        <v>258</v>
      </c>
      <c r="D190" s="56">
        <v>144310</v>
      </c>
      <c r="E190" s="56">
        <v>10233</v>
      </c>
      <c r="F190" s="56">
        <v>115000</v>
      </c>
      <c r="G190" s="69">
        <v>9318</v>
      </c>
      <c r="H190" s="56">
        <v>115000</v>
      </c>
      <c r="I190" s="69">
        <v>9318</v>
      </c>
      <c r="J190" s="78">
        <v>62000</v>
      </c>
      <c r="K190" s="69">
        <v>9318</v>
      </c>
      <c r="L190" s="56">
        <f t="shared" ref="L190:L196" si="34">SUM(J190:K190)</f>
        <v>71318</v>
      </c>
      <c r="M190" s="194"/>
      <c r="N190" s="194"/>
      <c r="O190" s="194"/>
      <c r="P190" s="194"/>
      <c r="Q190" s="194"/>
      <c r="R190" s="194"/>
      <c r="AB190" s="140"/>
      <c r="AC190" s="140"/>
      <c r="AD190" s="140"/>
    </row>
    <row r="191" spans="1:30">
      <c r="A191" s="8"/>
      <c r="B191" s="93" t="s">
        <v>58</v>
      </c>
      <c r="C191" s="91" t="s">
        <v>59</v>
      </c>
      <c r="D191" s="99">
        <v>0</v>
      </c>
      <c r="E191" s="95">
        <v>10209</v>
      </c>
      <c r="F191" s="99">
        <v>0</v>
      </c>
      <c r="G191" s="69">
        <v>6825</v>
      </c>
      <c r="H191" s="99">
        <v>0</v>
      </c>
      <c r="I191" s="60">
        <v>6825</v>
      </c>
      <c r="J191" s="99">
        <v>0</v>
      </c>
      <c r="K191" s="69">
        <v>6825</v>
      </c>
      <c r="L191" s="56">
        <f t="shared" si="34"/>
        <v>6825</v>
      </c>
      <c r="M191" s="163"/>
      <c r="N191" s="163"/>
      <c r="O191" s="163"/>
      <c r="P191" s="163"/>
      <c r="Q191" s="165"/>
      <c r="AB191" s="140"/>
      <c r="AC191" s="140"/>
      <c r="AD191" s="140"/>
    </row>
    <row r="192" spans="1:30" ht="25.5">
      <c r="A192" s="8"/>
      <c r="B192" s="93" t="s">
        <v>60</v>
      </c>
      <c r="C192" s="91" t="s">
        <v>162</v>
      </c>
      <c r="D192" s="77">
        <v>0</v>
      </c>
      <c r="E192" s="56">
        <v>2184</v>
      </c>
      <c r="F192" s="77">
        <v>0</v>
      </c>
      <c r="G192" s="69">
        <v>1866</v>
      </c>
      <c r="H192" s="77">
        <v>0</v>
      </c>
      <c r="I192" s="69">
        <v>1866</v>
      </c>
      <c r="J192" s="77">
        <v>0</v>
      </c>
      <c r="K192" s="69">
        <v>1866</v>
      </c>
      <c r="L192" s="56">
        <f t="shared" si="34"/>
        <v>1866</v>
      </c>
      <c r="M192" s="163"/>
      <c r="N192" s="163"/>
      <c r="O192" s="163"/>
      <c r="P192" s="163"/>
      <c r="Q192" s="165"/>
      <c r="AB192" s="140"/>
      <c r="AC192" s="140"/>
      <c r="AD192" s="140"/>
    </row>
    <row r="193" spans="1:30" ht="27" customHeight="1">
      <c r="A193" s="8"/>
      <c r="B193" s="93" t="s">
        <v>61</v>
      </c>
      <c r="C193" s="96" t="s">
        <v>163</v>
      </c>
      <c r="D193" s="77">
        <v>0</v>
      </c>
      <c r="E193" s="56">
        <v>16252</v>
      </c>
      <c r="F193" s="77">
        <v>0</v>
      </c>
      <c r="G193" s="69">
        <v>8838</v>
      </c>
      <c r="H193" s="77">
        <v>0</v>
      </c>
      <c r="I193" s="69">
        <v>8838</v>
      </c>
      <c r="J193" s="77">
        <v>0</v>
      </c>
      <c r="K193" s="69">
        <v>8838</v>
      </c>
      <c r="L193" s="56">
        <f t="shared" si="34"/>
        <v>8838</v>
      </c>
      <c r="M193" s="163"/>
      <c r="N193" s="163"/>
      <c r="O193" s="163"/>
      <c r="P193" s="163"/>
      <c r="Q193" s="165"/>
      <c r="AB193" s="140"/>
      <c r="AC193" s="140"/>
      <c r="AD193" s="140"/>
    </row>
    <row r="194" spans="1:30" ht="28.5" customHeight="1">
      <c r="A194" s="8"/>
      <c r="B194" s="93" t="s">
        <v>62</v>
      </c>
      <c r="C194" s="96" t="s">
        <v>63</v>
      </c>
      <c r="D194" s="77">
        <v>0</v>
      </c>
      <c r="E194" s="56">
        <v>15656</v>
      </c>
      <c r="F194" s="77">
        <v>0</v>
      </c>
      <c r="G194" s="69">
        <v>13330</v>
      </c>
      <c r="H194" s="77">
        <v>0</v>
      </c>
      <c r="I194" s="69">
        <v>13330</v>
      </c>
      <c r="J194" s="77">
        <v>0</v>
      </c>
      <c r="K194" s="69">
        <v>13330</v>
      </c>
      <c r="L194" s="56">
        <f t="shared" si="34"/>
        <v>13330</v>
      </c>
      <c r="M194" s="163"/>
      <c r="N194" s="163"/>
      <c r="O194" s="163"/>
      <c r="P194" s="163"/>
      <c r="Q194" s="165"/>
      <c r="AB194" s="140"/>
      <c r="AC194" s="140"/>
      <c r="AD194" s="140"/>
    </row>
    <row r="195" spans="1:30">
      <c r="A195" s="8"/>
      <c r="B195" s="93" t="s">
        <v>64</v>
      </c>
      <c r="C195" s="91" t="s">
        <v>65</v>
      </c>
      <c r="D195" s="77">
        <v>0</v>
      </c>
      <c r="E195" s="56">
        <v>791</v>
      </c>
      <c r="F195" s="77">
        <v>0</v>
      </c>
      <c r="G195" s="69">
        <v>800</v>
      </c>
      <c r="H195" s="77">
        <v>0</v>
      </c>
      <c r="I195" s="69">
        <v>800</v>
      </c>
      <c r="J195" s="77">
        <v>0</v>
      </c>
      <c r="K195" s="69">
        <v>800</v>
      </c>
      <c r="L195" s="56">
        <f t="shared" si="34"/>
        <v>800</v>
      </c>
      <c r="M195" s="163"/>
      <c r="N195" s="163"/>
      <c r="O195" s="163"/>
      <c r="P195" s="163"/>
      <c r="Q195" s="165"/>
      <c r="AB195" s="140"/>
      <c r="AC195" s="140"/>
      <c r="AD195" s="140"/>
    </row>
    <row r="196" spans="1:30">
      <c r="A196" s="8"/>
      <c r="B196" s="93" t="s">
        <v>66</v>
      </c>
      <c r="C196" s="91" t="s">
        <v>67</v>
      </c>
      <c r="D196" s="99">
        <v>0</v>
      </c>
      <c r="E196" s="95">
        <v>2440</v>
      </c>
      <c r="F196" s="99">
        <v>0</v>
      </c>
      <c r="G196" s="69">
        <v>2340</v>
      </c>
      <c r="H196" s="99">
        <v>0</v>
      </c>
      <c r="I196" s="60">
        <v>2340</v>
      </c>
      <c r="J196" s="99">
        <v>0</v>
      </c>
      <c r="K196" s="69">
        <v>2340</v>
      </c>
      <c r="L196" s="56">
        <f t="shared" si="34"/>
        <v>2340</v>
      </c>
      <c r="M196" s="163"/>
      <c r="N196" s="163"/>
      <c r="O196" s="163"/>
      <c r="P196" s="163"/>
      <c r="Q196" s="165"/>
      <c r="AB196" s="140"/>
      <c r="AC196" s="140"/>
      <c r="AD196" s="140"/>
    </row>
    <row r="197" spans="1:30">
      <c r="A197" s="8" t="s">
        <v>13</v>
      </c>
      <c r="B197" s="64">
        <v>45</v>
      </c>
      <c r="C197" s="91" t="s">
        <v>18</v>
      </c>
      <c r="D197" s="100">
        <f t="shared" ref="D197:L197" si="35">SUM(D190:D196)</f>
        <v>144310</v>
      </c>
      <c r="E197" s="100">
        <f t="shared" si="35"/>
        <v>57765</v>
      </c>
      <c r="F197" s="100">
        <f t="shared" si="35"/>
        <v>115000</v>
      </c>
      <c r="G197" s="100">
        <f t="shared" si="35"/>
        <v>43317</v>
      </c>
      <c r="H197" s="100">
        <f t="shared" si="35"/>
        <v>115000</v>
      </c>
      <c r="I197" s="100">
        <f t="shared" si="35"/>
        <v>43317</v>
      </c>
      <c r="J197" s="100">
        <f t="shared" si="35"/>
        <v>62000</v>
      </c>
      <c r="K197" s="100">
        <f t="shared" si="35"/>
        <v>43317</v>
      </c>
      <c r="L197" s="100">
        <f t="shared" si="35"/>
        <v>105317</v>
      </c>
      <c r="Q197" s="144"/>
    </row>
    <row r="198" spans="1:30" ht="15.95" customHeight="1">
      <c r="A198" s="8"/>
      <c r="B198" s="93"/>
      <c r="C198" s="91"/>
      <c r="D198" s="95"/>
      <c r="E198" s="95"/>
      <c r="F198" s="95"/>
      <c r="G198" s="60"/>
      <c r="H198" s="95"/>
      <c r="I198" s="60"/>
      <c r="J198" s="95"/>
      <c r="K198" s="60"/>
      <c r="L198" s="56"/>
      <c r="Q198" s="144"/>
    </row>
    <row r="199" spans="1:30">
      <c r="A199" s="8"/>
      <c r="B199" s="101">
        <v>46</v>
      </c>
      <c r="C199" s="91" t="s">
        <v>19</v>
      </c>
      <c r="D199" s="95"/>
      <c r="E199" s="95"/>
      <c r="F199" s="95"/>
      <c r="G199" s="60"/>
      <c r="H199" s="95"/>
      <c r="I199" s="60"/>
      <c r="J199" s="95"/>
      <c r="K199" s="60"/>
      <c r="L199" s="56"/>
      <c r="Q199" s="144"/>
    </row>
    <row r="200" spans="1:30" ht="29.25" customHeight="1">
      <c r="A200" s="8"/>
      <c r="B200" s="93" t="s">
        <v>68</v>
      </c>
      <c r="C200" s="91" t="s">
        <v>69</v>
      </c>
      <c r="D200" s="56">
        <v>11090</v>
      </c>
      <c r="E200" s="56">
        <v>13650</v>
      </c>
      <c r="F200" s="56">
        <v>9200</v>
      </c>
      <c r="G200" s="69">
        <v>8949</v>
      </c>
      <c r="H200" s="56">
        <v>9200</v>
      </c>
      <c r="I200" s="69">
        <v>8949</v>
      </c>
      <c r="J200" s="78">
        <v>6996</v>
      </c>
      <c r="K200" s="69">
        <v>8949</v>
      </c>
      <c r="L200" s="56">
        <f>SUM(J200:K200)</f>
        <v>15945</v>
      </c>
      <c r="M200" s="194"/>
      <c r="N200" s="194"/>
      <c r="O200" s="194"/>
      <c r="P200" s="194"/>
      <c r="Q200" s="194"/>
      <c r="R200" s="194"/>
      <c r="AB200" s="140"/>
      <c r="AC200" s="140"/>
      <c r="AD200" s="140"/>
    </row>
    <row r="201" spans="1:30">
      <c r="A201" s="8" t="s">
        <v>13</v>
      </c>
      <c r="B201" s="101">
        <v>46</v>
      </c>
      <c r="C201" s="91" t="s">
        <v>19</v>
      </c>
      <c r="D201" s="88">
        <f t="shared" ref="D201:L201" si="36">D200</f>
        <v>11090</v>
      </c>
      <c r="E201" s="88">
        <f t="shared" si="36"/>
        <v>13650</v>
      </c>
      <c r="F201" s="88">
        <f t="shared" si="36"/>
        <v>9200</v>
      </c>
      <c r="G201" s="76">
        <f t="shared" si="36"/>
        <v>8949</v>
      </c>
      <c r="H201" s="88">
        <f t="shared" si="36"/>
        <v>9200</v>
      </c>
      <c r="I201" s="76">
        <f t="shared" si="36"/>
        <v>8949</v>
      </c>
      <c r="J201" s="94">
        <f t="shared" si="36"/>
        <v>6996</v>
      </c>
      <c r="K201" s="76">
        <f t="shared" ref="K201" si="37">K200</f>
        <v>8949</v>
      </c>
      <c r="L201" s="88">
        <f t="shared" si="36"/>
        <v>15945</v>
      </c>
      <c r="Q201" s="144"/>
      <c r="AB201" s="140"/>
      <c r="AC201" s="140"/>
      <c r="AD201" s="140"/>
    </row>
    <row r="202" spans="1:30" ht="15.95" customHeight="1">
      <c r="A202" s="8"/>
      <c r="B202" s="93"/>
      <c r="C202" s="91"/>
      <c r="D202" s="56"/>
      <c r="E202" s="56"/>
      <c r="F202" s="56"/>
      <c r="G202" s="69"/>
      <c r="H202" s="56"/>
      <c r="I202" s="69"/>
      <c r="J202" s="56"/>
      <c r="K202" s="69"/>
      <c r="L202" s="56"/>
      <c r="Q202" s="144"/>
    </row>
    <row r="203" spans="1:30">
      <c r="A203" s="8"/>
      <c r="B203" s="101">
        <v>47</v>
      </c>
      <c r="C203" s="91" t="s">
        <v>20</v>
      </c>
      <c r="D203" s="56"/>
      <c r="E203" s="56"/>
      <c r="F203" s="56"/>
      <c r="G203" s="69"/>
      <c r="H203" s="56"/>
      <c r="I203" s="69"/>
      <c r="J203" s="56"/>
      <c r="K203" s="69"/>
      <c r="L203" s="56"/>
      <c r="Q203" s="144"/>
    </row>
    <row r="204" spans="1:30" ht="28.5" customHeight="1">
      <c r="A204" s="8"/>
      <c r="B204" s="93" t="s">
        <v>70</v>
      </c>
      <c r="C204" s="91" t="s">
        <v>105</v>
      </c>
      <c r="D204" s="56">
        <v>24454</v>
      </c>
      <c r="E204" s="56">
        <v>14217</v>
      </c>
      <c r="F204" s="56">
        <v>21300</v>
      </c>
      <c r="G204" s="69">
        <v>12062</v>
      </c>
      <c r="H204" s="56">
        <v>21300</v>
      </c>
      <c r="I204" s="69">
        <v>12062</v>
      </c>
      <c r="J204" s="78">
        <v>11410</v>
      </c>
      <c r="K204" s="69">
        <v>12062</v>
      </c>
      <c r="L204" s="56">
        <f>SUM(J204:K204)</f>
        <v>23472</v>
      </c>
      <c r="M204" s="194"/>
      <c r="N204" s="194"/>
      <c r="O204" s="194"/>
      <c r="P204" s="194"/>
      <c r="Q204" s="194"/>
      <c r="R204" s="194"/>
      <c r="AB204" s="140"/>
      <c r="AC204" s="140"/>
      <c r="AD204" s="140"/>
    </row>
    <row r="205" spans="1:30" ht="14.25" customHeight="1">
      <c r="A205" s="8"/>
      <c r="B205" s="93" t="s">
        <v>71</v>
      </c>
      <c r="C205" s="91" t="s">
        <v>67</v>
      </c>
      <c r="D205" s="86">
        <v>0</v>
      </c>
      <c r="E205" s="87">
        <v>1115</v>
      </c>
      <c r="F205" s="86">
        <v>0</v>
      </c>
      <c r="G205" s="69">
        <v>395</v>
      </c>
      <c r="H205" s="86">
        <v>0</v>
      </c>
      <c r="I205" s="73">
        <v>395</v>
      </c>
      <c r="J205" s="86">
        <v>0</v>
      </c>
      <c r="K205" s="69">
        <v>395</v>
      </c>
      <c r="L205" s="87">
        <f>SUM(J205:K205)</f>
        <v>395</v>
      </c>
      <c r="M205" s="163"/>
      <c r="N205" s="163"/>
      <c r="O205" s="163"/>
      <c r="P205" s="163"/>
      <c r="Q205" s="165"/>
      <c r="AB205" s="140"/>
      <c r="AC205" s="140"/>
      <c r="AD205" s="140"/>
    </row>
    <row r="206" spans="1:30">
      <c r="A206" s="70" t="s">
        <v>13</v>
      </c>
      <c r="B206" s="102">
        <v>47</v>
      </c>
      <c r="C206" s="98" t="s">
        <v>20</v>
      </c>
      <c r="D206" s="87">
        <f t="shared" ref="D206:L206" si="38">SUM(D204:D205)</f>
        <v>24454</v>
      </c>
      <c r="E206" s="87">
        <f t="shared" si="38"/>
        <v>15332</v>
      </c>
      <c r="F206" s="89">
        <f t="shared" si="38"/>
        <v>21300</v>
      </c>
      <c r="G206" s="88">
        <f t="shared" si="38"/>
        <v>12457</v>
      </c>
      <c r="H206" s="87">
        <f t="shared" si="38"/>
        <v>21300</v>
      </c>
      <c r="I206" s="87">
        <f t="shared" si="38"/>
        <v>12457</v>
      </c>
      <c r="J206" s="89">
        <f t="shared" si="38"/>
        <v>11410</v>
      </c>
      <c r="K206" s="88">
        <f t="shared" ref="K206" si="39">SUM(K204:K205)</f>
        <v>12457</v>
      </c>
      <c r="L206" s="87">
        <f t="shared" si="38"/>
        <v>23867</v>
      </c>
      <c r="Q206" s="144"/>
    </row>
    <row r="207" spans="1:30" ht="1.5" customHeight="1">
      <c r="A207" s="8"/>
      <c r="B207" s="93"/>
      <c r="C207" s="91"/>
      <c r="D207" s="95"/>
      <c r="E207" s="95"/>
      <c r="F207" s="95"/>
      <c r="G207" s="60"/>
      <c r="H207" s="95"/>
      <c r="I207" s="60"/>
      <c r="J207" s="95"/>
      <c r="K207" s="60"/>
      <c r="L207" s="56"/>
      <c r="Q207" s="144"/>
    </row>
    <row r="208" spans="1:30" ht="13.5" customHeight="1">
      <c r="A208" s="8"/>
      <c r="B208" s="101">
        <v>48</v>
      </c>
      <c r="C208" s="91" t="s">
        <v>21</v>
      </c>
      <c r="D208" s="95"/>
      <c r="E208" s="95"/>
      <c r="F208" s="95"/>
      <c r="G208" s="60"/>
      <c r="H208" s="95"/>
      <c r="I208" s="60"/>
      <c r="J208" s="95"/>
      <c r="K208" s="60"/>
      <c r="L208" s="56"/>
      <c r="Q208" s="144"/>
    </row>
    <row r="209" spans="1:30" ht="25.5">
      <c r="A209" s="8"/>
      <c r="B209" s="93" t="s">
        <v>72</v>
      </c>
      <c r="C209" s="91" t="s">
        <v>73</v>
      </c>
      <c r="D209" s="95">
        <v>30665</v>
      </c>
      <c r="E209" s="95">
        <v>12672</v>
      </c>
      <c r="F209" s="95">
        <v>27000</v>
      </c>
      <c r="G209" s="60">
        <v>9412</v>
      </c>
      <c r="H209" s="95">
        <v>27000</v>
      </c>
      <c r="I209" s="60">
        <v>9412</v>
      </c>
      <c r="J209" s="178">
        <v>13853</v>
      </c>
      <c r="K209" s="60">
        <v>9412</v>
      </c>
      <c r="L209" s="56">
        <f>SUM(J209:K209)</f>
        <v>23265</v>
      </c>
      <c r="M209" s="194"/>
      <c r="N209" s="194"/>
      <c r="O209" s="194"/>
      <c r="P209" s="194"/>
      <c r="Q209" s="194"/>
      <c r="R209" s="194"/>
      <c r="AB209" s="140"/>
      <c r="AC209" s="140"/>
      <c r="AD209" s="140"/>
    </row>
    <row r="210" spans="1:30" ht="25.5">
      <c r="A210" s="8"/>
      <c r="B210" s="93" t="s">
        <v>74</v>
      </c>
      <c r="C210" s="96" t="s">
        <v>75</v>
      </c>
      <c r="D210" s="99">
        <v>0</v>
      </c>
      <c r="E210" s="56">
        <v>10917</v>
      </c>
      <c r="F210" s="99">
        <v>0</v>
      </c>
      <c r="G210" s="60">
        <v>6501</v>
      </c>
      <c r="H210" s="99">
        <v>0</v>
      </c>
      <c r="I210" s="60">
        <v>6501</v>
      </c>
      <c r="J210" s="99">
        <v>0</v>
      </c>
      <c r="K210" s="60">
        <v>6501</v>
      </c>
      <c r="L210" s="56">
        <f>SUM(J210:K210)</f>
        <v>6501</v>
      </c>
      <c r="M210" s="163"/>
      <c r="N210" s="163"/>
      <c r="O210" s="163"/>
      <c r="P210" s="163"/>
      <c r="Q210" s="165"/>
      <c r="AB210" s="140"/>
      <c r="AC210" s="140"/>
      <c r="AD210" s="140"/>
    </row>
    <row r="211" spans="1:30" ht="13.5" customHeight="1">
      <c r="A211" s="8" t="s">
        <v>13</v>
      </c>
      <c r="B211" s="101">
        <v>48</v>
      </c>
      <c r="C211" s="91" t="s">
        <v>21</v>
      </c>
      <c r="D211" s="88">
        <f t="shared" ref="D211:L211" si="40">SUM(D209:D210)</f>
        <v>30665</v>
      </c>
      <c r="E211" s="88">
        <f t="shared" si="40"/>
        <v>23589</v>
      </c>
      <c r="F211" s="94">
        <f t="shared" si="40"/>
        <v>27000</v>
      </c>
      <c r="G211" s="88">
        <f t="shared" si="40"/>
        <v>15913</v>
      </c>
      <c r="H211" s="88">
        <f t="shared" si="40"/>
        <v>27000</v>
      </c>
      <c r="I211" s="88">
        <f t="shared" si="40"/>
        <v>15913</v>
      </c>
      <c r="J211" s="94">
        <f t="shared" si="40"/>
        <v>13853</v>
      </c>
      <c r="K211" s="88">
        <f t="shared" ref="K211" si="41">SUM(K209:K210)</f>
        <v>15913</v>
      </c>
      <c r="L211" s="88">
        <f t="shared" si="40"/>
        <v>29766</v>
      </c>
      <c r="Q211" s="144"/>
    </row>
    <row r="212" spans="1:30" ht="13.5" customHeight="1">
      <c r="A212" s="8" t="s">
        <v>13</v>
      </c>
      <c r="B212" s="9">
        <v>63</v>
      </c>
      <c r="C212" s="91" t="s">
        <v>17</v>
      </c>
      <c r="D212" s="88">
        <f t="shared" ref="D212:L212" si="42">D211+D206+D200+D197</f>
        <v>210519</v>
      </c>
      <c r="E212" s="88">
        <f t="shared" si="42"/>
        <v>110336</v>
      </c>
      <c r="F212" s="94">
        <f t="shared" si="42"/>
        <v>172500</v>
      </c>
      <c r="G212" s="88">
        <f t="shared" si="42"/>
        <v>80636</v>
      </c>
      <c r="H212" s="88">
        <f t="shared" si="42"/>
        <v>172500</v>
      </c>
      <c r="I212" s="88">
        <f t="shared" si="42"/>
        <v>80636</v>
      </c>
      <c r="J212" s="94">
        <f t="shared" si="42"/>
        <v>94259</v>
      </c>
      <c r="K212" s="88">
        <f t="shared" ref="K212" si="43">K211+K206+K200+K197</f>
        <v>80636</v>
      </c>
      <c r="L212" s="88">
        <f t="shared" si="42"/>
        <v>174895</v>
      </c>
      <c r="Q212" s="144"/>
    </row>
    <row r="213" spans="1:30" ht="13.5" customHeight="1">
      <c r="A213" s="8" t="s">
        <v>13</v>
      </c>
      <c r="B213" s="92">
        <v>5.8</v>
      </c>
      <c r="C213" s="90" t="s">
        <v>28</v>
      </c>
      <c r="D213" s="88">
        <f t="shared" ref="D213:I214" si="44">D212</f>
        <v>210519</v>
      </c>
      <c r="E213" s="88">
        <f t="shared" si="44"/>
        <v>110336</v>
      </c>
      <c r="F213" s="94">
        <f t="shared" si="44"/>
        <v>172500</v>
      </c>
      <c r="G213" s="88">
        <f t="shared" si="44"/>
        <v>80636</v>
      </c>
      <c r="H213" s="88">
        <f t="shared" si="44"/>
        <v>172500</v>
      </c>
      <c r="I213" s="88">
        <f t="shared" si="44"/>
        <v>80636</v>
      </c>
      <c r="J213" s="94">
        <f t="shared" ref="J213:L214" si="45">J212</f>
        <v>94259</v>
      </c>
      <c r="K213" s="88">
        <f t="shared" si="45"/>
        <v>80636</v>
      </c>
      <c r="L213" s="88">
        <f t="shared" si="45"/>
        <v>174895</v>
      </c>
      <c r="Q213" s="144"/>
    </row>
    <row r="214" spans="1:30" ht="13.5" customHeight="1">
      <c r="A214" s="8" t="s">
        <v>13</v>
      </c>
      <c r="B214" s="64">
        <v>5</v>
      </c>
      <c r="C214" s="91" t="s">
        <v>54</v>
      </c>
      <c r="D214" s="88">
        <f t="shared" si="44"/>
        <v>210519</v>
      </c>
      <c r="E214" s="88">
        <f t="shared" si="44"/>
        <v>110336</v>
      </c>
      <c r="F214" s="88">
        <f t="shared" si="44"/>
        <v>172500</v>
      </c>
      <c r="G214" s="88">
        <f t="shared" si="44"/>
        <v>80636</v>
      </c>
      <c r="H214" s="88">
        <f t="shared" si="44"/>
        <v>172500</v>
      </c>
      <c r="I214" s="88">
        <f t="shared" si="44"/>
        <v>80636</v>
      </c>
      <c r="J214" s="94">
        <f t="shared" si="45"/>
        <v>94259</v>
      </c>
      <c r="K214" s="88">
        <f t="shared" si="45"/>
        <v>80636</v>
      </c>
      <c r="L214" s="88">
        <f t="shared" si="45"/>
        <v>174895</v>
      </c>
      <c r="Q214" s="144"/>
    </row>
    <row r="215" spans="1:30" ht="13.5" customHeight="1">
      <c r="A215" s="8"/>
      <c r="B215" s="64"/>
      <c r="C215" s="91"/>
      <c r="D215" s="56"/>
      <c r="E215" s="56"/>
      <c r="F215" s="56"/>
      <c r="G215" s="56"/>
      <c r="H215" s="56"/>
      <c r="I215" s="56"/>
      <c r="J215" s="56"/>
      <c r="K215" s="56"/>
      <c r="L215" s="56"/>
      <c r="Q215" s="144"/>
    </row>
    <row r="216" spans="1:30" ht="13.5" customHeight="1">
      <c r="A216" s="8"/>
      <c r="B216" s="9">
        <v>80</v>
      </c>
      <c r="C216" s="91" t="s">
        <v>16</v>
      </c>
      <c r="D216" s="69"/>
      <c r="E216" s="69"/>
      <c r="F216" s="69"/>
      <c r="G216" s="69"/>
      <c r="H216" s="69"/>
      <c r="I216" s="69"/>
      <c r="J216" s="69"/>
      <c r="K216" s="69"/>
      <c r="L216" s="69"/>
      <c r="Q216" s="144"/>
    </row>
    <row r="217" spans="1:30" ht="13.5" customHeight="1">
      <c r="A217" s="8"/>
      <c r="B217" s="92">
        <v>80.001000000000005</v>
      </c>
      <c r="C217" s="90" t="s">
        <v>76</v>
      </c>
      <c r="D217" s="69"/>
      <c r="E217" s="69"/>
      <c r="F217" s="69"/>
      <c r="G217" s="69"/>
      <c r="H217" s="69"/>
      <c r="I217" s="69"/>
      <c r="J217" s="69"/>
      <c r="K217" s="69"/>
      <c r="L217" s="69"/>
      <c r="Q217" s="144"/>
    </row>
    <row r="218" spans="1:30" ht="13.5" customHeight="1">
      <c r="A218" s="8"/>
      <c r="B218" s="103">
        <v>0.44</v>
      </c>
      <c r="C218" s="91" t="s">
        <v>55</v>
      </c>
      <c r="D218" s="69"/>
      <c r="E218" s="69"/>
      <c r="F218" s="69"/>
      <c r="G218" s="69"/>
      <c r="H218" s="69"/>
      <c r="I218" s="69"/>
      <c r="J218" s="69"/>
      <c r="K218" s="69"/>
      <c r="L218" s="69"/>
      <c r="Q218" s="144"/>
    </row>
    <row r="219" spans="1:30" ht="13.5" customHeight="1">
      <c r="A219" s="8"/>
      <c r="B219" s="93" t="s">
        <v>77</v>
      </c>
      <c r="C219" s="91" t="s">
        <v>78</v>
      </c>
      <c r="D219" s="69">
        <v>107307</v>
      </c>
      <c r="E219" s="56">
        <v>238011</v>
      </c>
      <c r="F219" s="178">
        <v>108700</v>
      </c>
      <c r="G219" s="56">
        <v>347390</v>
      </c>
      <c r="H219" s="69">
        <v>108700</v>
      </c>
      <c r="I219" s="56">
        <v>347390</v>
      </c>
      <c r="J219" s="178">
        <v>260000</v>
      </c>
      <c r="K219" s="56">
        <v>427200</v>
      </c>
      <c r="L219" s="56">
        <f t="shared" ref="L219:L224" si="46">SUM(J219:K219)</f>
        <v>687200</v>
      </c>
      <c r="M219" s="163"/>
      <c r="N219" s="163"/>
      <c r="O219" s="163"/>
      <c r="P219" s="163"/>
      <c r="Q219" s="165"/>
    </row>
    <row r="220" spans="1:30" ht="13.5" customHeight="1">
      <c r="A220" s="8"/>
      <c r="B220" s="93" t="s">
        <v>79</v>
      </c>
      <c r="C220" s="91" t="s">
        <v>80</v>
      </c>
      <c r="D220" s="179">
        <v>1000</v>
      </c>
      <c r="E220" s="56">
        <v>1180</v>
      </c>
      <c r="F220" s="74">
        <v>300</v>
      </c>
      <c r="G220" s="69">
        <v>1180</v>
      </c>
      <c r="H220" s="74">
        <v>300</v>
      </c>
      <c r="I220" s="56">
        <v>1180</v>
      </c>
      <c r="J220" s="74">
        <v>300</v>
      </c>
      <c r="K220" s="69">
        <v>1180</v>
      </c>
      <c r="L220" s="56">
        <f t="shared" si="46"/>
        <v>1480</v>
      </c>
      <c r="M220" s="194"/>
      <c r="N220" s="194"/>
      <c r="O220" s="194"/>
      <c r="P220" s="194"/>
      <c r="Q220" s="195"/>
    </row>
    <row r="221" spans="1:30" ht="13.5" customHeight="1">
      <c r="A221" s="8"/>
      <c r="B221" s="93" t="s">
        <v>81</v>
      </c>
      <c r="C221" s="91" t="s">
        <v>82</v>
      </c>
      <c r="D221" s="74">
        <v>4748</v>
      </c>
      <c r="E221" s="56">
        <v>3893</v>
      </c>
      <c r="F221" s="74">
        <v>3925</v>
      </c>
      <c r="G221" s="69">
        <v>5325</v>
      </c>
      <c r="H221" s="69">
        <v>3925</v>
      </c>
      <c r="I221" s="56">
        <v>5325</v>
      </c>
      <c r="J221" s="74">
        <v>3923</v>
      </c>
      <c r="K221" s="69">
        <v>5325</v>
      </c>
      <c r="L221" s="56">
        <f t="shared" si="46"/>
        <v>9248</v>
      </c>
      <c r="M221" s="194"/>
      <c r="N221" s="194"/>
      <c r="O221" s="194"/>
      <c r="P221" s="194"/>
      <c r="Q221" s="195"/>
    </row>
    <row r="222" spans="1:30" ht="13.5" customHeight="1">
      <c r="A222" s="8"/>
      <c r="B222" s="93" t="s">
        <v>83</v>
      </c>
      <c r="C222" s="91" t="s">
        <v>84</v>
      </c>
      <c r="D222" s="68">
        <v>0</v>
      </c>
      <c r="E222" s="78">
        <v>109</v>
      </c>
      <c r="F222" s="68">
        <v>0</v>
      </c>
      <c r="G222" s="56">
        <v>109</v>
      </c>
      <c r="H222" s="68">
        <v>0</v>
      </c>
      <c r="I222" s="56">
        <v>109</v>
      </c>
      <c r="J222" s="68">
        <v>0</v>
      </c>
      <c r="K222" s="56">
        <f>109-103</f>
        <v>6</v>
      </c>
      <c r="L222" s="56">
        <f t="shared" si="46"/>
        <v>6</v>
      </c>
      <c r="M222" s="194"/>
      <c r="N222" s="194"/>
      <c r="O222" s="194"/>
      <c r="P222" s="194"/>
      <c r="Q222" s="195"/>
    </row>
    <row r="223" spans="1:30" ht="13.5" customHeight="1">
      <c r="A223" s="8"/>
      <c r="B223" s="93" t="s">
        <v>85</v>
      </c>
      <c r="C223" s="91" t="s">
        <v>56</v>
      </c>
      <c r="D223" s="78">
        <v>1550</v>
      </c>
      <c r="E223" s="78">
        <v>88</v>
      </c>
      <c r="F223" s="78">
        <v>1550</v>
      </c>
      <c r="G223" s="60">
        <v>90</v>
      </c>
      <c r="H223" s="78">
        <v>1550</v>
      </c>
      <c r="I223" s="56">
        <v>90</v>
      </c>
      <c r="J223" s="78">
        <v>1550</v>
      </c>
      <c r="K223" s="60">
        <v>90</v>
      </c>
      <c r="L223" s="56">
        <f t="shared" si="46"/>
        <v>1640</v>
      </c>
      <c r="M223" s="194"/>
      <c r="N223" s="194"/>
      <c r="O223" s="194"/>
      <c r="P223" s="194"/>
      <c r="Q223" s="195"/>
    </row>
    <row r="224" spans="1:30" ht="13.5" customHeight="1">
      <c r="A224" s="8"/>
      <c r="B224" s="93" t="s">
        <v>86</v>
      </c>
      <c r="C224" s="91" t="s">
        <v>87</v>
      </c>
      <c r="D224" s="68">
        <v>0</v>
      </c>
      <c r="E224" s="78">
        <v>2800</v>
      </c>
      <c r="F224" s="78">
        <v>1525</v>
      </c>
      <c r="G224" s="69">
        <v>2800</v>
      </c>
      <c r="H224" s="78">
        <v>1525</v>
      </c>
      <c r="I224" s="56">
        <v>2800</v>
      </c>
      <c r="J224" s="78">
        <v>1525</v>
      </c>
      <c r="K224" s="69">
        <v>2800</v>
      </c>
      <c r="L224" s="56">
        <f t="shared" si="46"/>
        <v>4325</v>
      </c>
      <c r="M224" s="196"/>
      <c r="N224" s="196"/>
      <c r="O224" s="196"/>
      <c r="P224" s="196"/>
      <c r="Q224" s="197"/>
      <c r="R224" s="145"/>
      <c r="S224" s="145"/>
      <c r="T224" s="145"/>
      <c r="U224" s="145"/>
      <c r="V224" s="145"/>
      <c r="W224" s="145"/>
    </row>
    <row r="225" spans="1:17" ht="13.5" customHeight="1">
      <c r="A225" s="8" t="s">
        <v>13</v>
      </c>
      <c r="B225" s="103">
        <v>0.44</v>
      </c>
      <c r="C225" s="91" t="s">
        <v>55</v>
      </c>
      <c r="D225" s="88">
        <f t="shared" ref="D225:L225" si="47">SUM(D219:D224)</f>
        <v>114605</v>
      </c>
      <c r="E225" s="88">
        <f t="shared" si="47"/>
        <v>246081</v>
      </c>
      <c r="F225" s="94">
        <f t="shared" si="47"/>
        <v>116000</v>
      </c>
      <c r="G225" s="88">
        <f t="shared" si="47"/>
        <v>356894</v>
      </c>
      <c r="H225" s="88">
        <f t="shared" si="47"/>
        <v>116000</v>
      </c>
      <c r="I225" s="88">
        <f t="shared" si="47"/>
        <v>356894</v>
      </c>
      <c r="J225" s="94">
        <f t="shared" si="47"/>
        <v>267298</v>
      </c>
      <c r="K225" s="88">
        <f t="shared" ref="K225" si="48">SUM(K219:K224)</f>
        <v>436601</v>
      </c>
      <c r="L225" s="88">
        <f t="shared" si="47"/>
        <v>703899</v>
      </c>
      <c r="Q225" s="144"/>
    </row>
    <row r="226" spans="1:17" ht="13.5" customHeight="1">
      <c r="A226" s="8"/>
      <c r="B226" s="9"/>
      <c r="C226" s="91"/>
      <c r="D226" s="56"/>
      <c r="E226" s="56"/>
      <c r="F226" s="56"/>
      <c r="G226" s="56"/>
      <c r="H226" s="56"/>
      <c r="I226" s="56"/>
      <c r="J226" s="56"/>
      <c r="K226" s="56"/>
      <c r="L226" s="56"/>
      <c r="Q226" s="144"/>
    </row>
    <row r="227" spans="1:17" ht="13.5" customHeight="1">
      <c r="A227" s="8"/>
      <c r="B227" s="103">
        <v>0.46</v>
      </c>
      <c r="C227" s="91" t="s">
        <v>19</v>
      </c>
      <c r="D227" s="60"/>
      <c r="E227" s="60"/>
      <c r="F227" s="60"/>
      <c r="G227" s="60"/>
      <c r="H227" s="60"/>
      <c r="I227" s="60"/>
      <c r="J227" s="60"/>
      <c r="K227" s="60"/>
      <c r="L227" s="69"/>
      <c r="Q227" s="144"/>
    </row>
    <row r="228" spans="1:17" ht="13.5" customHeight="1">
      <c r="A228" s="8"/>
      <c r="B228" s="93" t="s">
        <v>88</v>
      </c>
      <c r="C228" s="91" t="s">
        <v>78</v>
      </c>
      <c r="D228" s="60">
        <v>17810</v>
      </c>
      <c r="E228" s="95">
        <v>19635</v>
      </c>
      <c r="F228" s="179">
        <v>17800</v>
      </c>
      <c r="G228" s="95">
        <v>43577</v>
      </c>
      <c r="H228" s="60">
        <v>17800</v>
      </c>
      <c r="I228" s="95">
        <v>43577</v>
      </c>
      <c r="J228" s="179">
        <v>18284</v>
      </c>
      <c r="K228" s="95">
        <v>52093</v>
      </c>
      <c r="L228" s="56">
        <f>SUM(J228:K228)</f>
        <v>70377</v>
      </c>
      <c r="M228" s="163"/>
      <c r="N228" s="163"/>
      <c r="O228" s="163"/>
      <c r="P228" s="163"/>
      <c r="Q228" s="165"/>
    </row>
    <row r="229" spans="1:17" ht="13.5" customHeight="1">
      <c r="A229" s="8"/>
      <c r="B229" s="93" t="s">
        <v>89</v>
      </c>
      <c r="C229" s="91" t="s">
        <v>80</v>
      </c>
      <c r="D229" s="179">
        <v>100</v>
      </c>
      <c r="E229" s="95">
        <v>196</v>
      </c>
      <c r="F229" s="179">
        <v>100</v>
      </c>
      <c r="G229" s="60">
        <v>196</v>
      </c>
      <c r="H229" s="179">
        <v>100</v>
      </c>
      <c r="I229" s="95">
        <v>196</v>
      </c>
      <c r="J229" s="179">
        <v>100</v>
      </c>
      <c r="K229" s="60">
        <v>196</v>
      </c>
      <c r="L229" s="56">
        <f>SUM(J229:K229)</f>
        <v>296</v>
      </c>
      <c r="M229" s="194"/>
      <c r="N229" s="194"/>
      <c r="O229" s="194"/>
      <c r="P229" s="194"/>
      <c r="Q229" s="195"/>
    </row>
    <row r="230" spans="1:17" ht="13.5" customHeight="1">
      <c r="A230" s="8"/>
      <c r="B230" s="93" t="s">
        <v>90</v>
      </c>
      <c r="C230" s="91" t="s">
        <v>82</v>
      </c>
      <c r="D230" s="179">
        <v>198</v>
      </c>
      <c r="E230" s="95">
        <v>450</v>
      </c>
      <c r="F230" s="178">
        <v>200</v>
      </c>
      <c r="G230" s="60">
        <v>450</v>
      </c>
      <c r="H230" s="178">
        <v>200</v>
      </c>
      <c r="I230" s="95">
        <v>450</v>
      </c>
      <c r="J230" s="178">
        <v>200</v>
      </c>
      <c r="K230" s="60">
        <v>450</v>
      </c>
      <c r="L230" s="56">
        <f>SUM(J230:K230)</f>
        <v>650</v>
      </c>
      <c r="M230" s="194"/>
      <c r="N230" s="194"/>
      <c r="O230" s="194"/>
      <c r="P230" s="194"/>
      <c r="Q230" s="195"/>
    </row>
    <row r="231" spans="1:17" ht="13.5" customHeight="1">
      <c r="A231" s="8" t="s">
        <v>13</v>
      </c>
      <c r="B231" s="103">
        <v>0.46</v>
      </c>
      <c r="C231" s="91" t="s">
        <v>19</v>
      </c>
      <c r="D231" s="88">
        <f t="shared" ref="D231:L231" si="49">SUM(D228:D230)</f>
        <v>18108</v>
      </c>
      <c r="E231" s="88">
        <f t="shared" si="49"/>
        <v>20281</v>
      </c>
      <c r="F231" s="94">
        <f t="shared" si="49"/>
        <v>18100</v>
      </c>
      <c r="G231" s="88">
        <f t="shared" si="49"/>
        <v>44223</v>
      </c>
      <c r="H231" s="88">
        <f t="shared" si="49"/>
        <v>18100</v>
      </c>
      <c r="I231" s="88">
        <f t="shared" si="49"/>
        <v>44223</v>
      </c>
      <c r="J231" s="94">
        <f t="shared" si="49"/>
        <v>18584</v>
      </c>
      <c r="K231" s="88">
        <f t="shared" ref="K231" si="50">SUM(K228:K230)</f>
        <v>52739</v>
      </c>
      <c r="L231" s="88">
        <f t="shared" si="49"/>
        <v>71323</v>
      </c>
      <c r="Q231" s="144"/>
    </row>
    <row r="232" spans="1:17" ht="13.5" customHeight="1">
      <c r="A232" s="8"/>
      <c r="B232" s="9"/>
      <c r="C232" s="91"/>
      <c r="D232" s="56"/>
      <c r="E232" s="56"/>
      <c r="F232" s="56"/>
      <c r="G232" s="56"/>
      <c r="H232" s="56"/>
      <c r="I232" s="56"/>
      <c r="J232" s="56"/>
      <c r="K232" s="56"/>
      <c r="L232" s="56"/>
      <c r="Q232" s="144"/>
    </row>
    <row r="233" spans="1:17" ht="13.5" customHeight="1">
      <c r="A233" s="8"/>
      <c r="B233" s="103">
        <v>0.47</v>
      </c>
      <c r="C233" s="91" t="s">
        <v>20</v>
      </c>
      <c r="D233" s="69"/>
      <c r="E233" s="69"/>
      <c r="F233" s="69"/>
      <c r="G233" s="69"/>
      <c r="H233" s="69"/>
      <c r="I233" s="69"/>
      <c r="J233" s="69"/>
      <c r="K233" s="69"/>
      <c r="L233" s="69"/>
      <c r="Q233" s="144"/>
    </row>
    <row r="234" spans="1:17" ht="13.5" customHeight="1">
      <c r="A234" s="8"/>
      <c r="B234" s="93" t="s">
        <v>91</v>
      </c>
      <c r="C234" s="91" t="s">
        <v>78</v>
      </c>
      <c r="D234" s="69">
        <v>13809</v>
      </c>
      <c r="E234" s="56">
        <v>16843</v>
      </c>
      <c r="F234" s="74">
        <v>13200</v>
      </c>
      <c r="G234" s="56">
        <v>36764</v>
      </c>
      <c r="H234" s="69">
        <v>13200</v>
      </c>
      <c r="I234" s="56">
        <v>36764</v>
      </c>
      <c r="J234" s="74">
        <v>40535</v>
      </c>
      <c r="K234" s="56">
        <v>38202</v>
      </c>
      <c r="L234" s="56">
        <f>SUM(J234:K234)</f>
        <v>78737</v>
      </c>
      <c r="M234" s="163"/>
      <c r="N234" s="163"/>
      <c r="O234" s="163"/>
      <c r="P234" s="163"/>
      <c r="Q234" s="165"/>
    </row>
    <row r="235" spans="1:17" ht="13.5" customHeight="1">
      <c r="A235" s="8"/>
      <c r="B235" s="93" t="s">
        <v>92</v>
      </c>
      <c r="C235" s="91" t="s">
        <v>80</v>
      </c>
      <c r="D235" s="74">
        <v>50</v>
      </c>
      <c r="E235" s="56">
        <v>99</v>
      </c>
      <c r="F235" s="74">
        <v>50</v>
      </c>
      <c r="G235" s="69">
        <v>100</v>
      </c>
      <c r="H235" s="74">
        <v>50</v>
      </c>
      <c r="I235" s="56">
        <v>100</v>
      </c>
      <c r="J235" s="74">
        <v>50</v>
      </c>
      <c r="K235" s="69">
        <v>100</v>
      </c>
      <c r="L235" s="56">
        <f>SUM(J235:K235)</f>
        <v>150</v>
      </c>
      <c r="M235" s="194"/>
      <c r="N235" s="194"/>
      <c r="O235" s="194"/>
      <c r="P235" s="194"/>
      <c r="Q235" s="195"/>
    </row>
    <row r="236" spans="1:17" ht="13.5" customHeight="1">
      <c r="A236" s="8"/>
      <c r="B236" s="93" t="s">
        <v>93</v>
      </c>
      <c r="C236" s="91" t="s">
        <v>82</v>
      </c>
      <c r="D236" s="74">
        <v>99</v>
      </c>
      <c r="E236" s="87">
        <v>259</v>
      </c>
      <c r="F236" s="89">
        <v>100</v>
      </c>
      <c r="G236" s="87">
        <v>260</v>
      </c>
      <c r="H236" s="89">
        <v>100</v>
      </c>
      <c r="I236" s="87">
        <v>260</v>
      </c>
      <c r="J236" s="89">
        <v>100</v>
      </c>
      <c r="K236" s="87">
        <v>260</v>
      </c>
      <c r="L236" s="87">
        <f>SUM(J236:K236)</f>
        <v>360</v>
      </c>
      <c r="M236" s="194"/>
      <c r="N236" s="194"/>
      <c r="O236" s="194"/>
      <c r="P236" s="194"/>
      <c r="Q236" s="195"/>
    </row>
    <row r="237" spans="1:17" ht="13.5" customHeight="1">
      <c r="A237" s="70" t="s">
        <v>13</v>
      </c>
      <c r="B237" s="104">
        <v>0.47</v>
      </c>
      <c r="C237" s="98" t="s">
        <v>20</v>
      </c>
      <c r="D237" s="88">
        <f t="shared" ref="D237:L237" si="51">SUM(D234:D236)</f>
        <v>13958</v>
      </c>
      <c r="E237" s="88">
        <f t="shared" si="51"/>
        <v>17201</v>
      </c>
      <c r="F237" s="89">
        <f t="shared" si="51"/>
        <v>13350</v>
      </c>
      <c r="G237" s="87">
        <f t="shared" si="51"/>
        <v>37124</v>
      </c>
      <c r="H237" s="87">
        <f t="shared" si="51"/>
        <v>13350</v>
      </c>
      <c r="I237" s="87">
        <f t="shared" si="51"/>
        <v>37124</v>
      </c>
      <c r="J237" s="89">
        <f t="shared" si="51"/>
        <v>40685</v>
      </c>
      <c r="K237" s="87">
        <f t="shared" ref="K237" si="52">SUM(K234:K236)</f>
        <v>38562</v>
      </c>
      <c r="L237" s="87">
        <f t="shared" si="51"/>
        <v>79247</v>
      </c>
      <c r="Q237" s="144"/>
    </row>
    <row r="238" spans="1:17" ht="4.5" customHeight="1">
      <c r="A238" s="8"/>
      <c r="B238" s="9"/>
      <c r="C238" s="91"/>
      <c r="D238" s="56"/>
      <c r="E238" s="56"/>
      <c r="F238" s="56"/>
      <c r="G238" s="56"/>
      <c r="H238" s="56"/>
      <c r="I238" s="56"/>
      <c r="J238" s="56"/>
      <c r="K238" s="56"/>
      <c r="L238" s="56"/>
      <c r="Q238" s="144"/>
    </row>
    <row r="239" spans="1:17" ht="13.5" customHeight="1">
      <c r="A239" s="8"/>
      <c r="B239" s="103">
        <v>0.48</v>
      </c>
      <c r="C239" s="91" t="s">
        <v>21</v>
      </c>
      <c r="D239" s="60"/>
      <c r="E239" s="60"/>
      <c r="F239" s="60"/>
      <c r="G239" s="60"/>
      <c r="H239" s="60"/>
      <c r="I239" s="60"/>
      <c r="J239" s="60"/>
      <c r="K239" s="60"/>
      <c r="L239" s="69"/>
      <c r="Q239" s="144"/>
    </row>
    <row r="240" spans="1:17" ht="13.5" customHeight="1">
      <c r="A240" s="8"/>
      <c r="B240" s="93" t="s">
        <v>94</v>
      </c>
      <c r="C240" s="91" t="s">
        <v>78</v>
      </c>
      <c r="D240" s="60">
        <v>28892</v>
      </c>
      <c r="E240" s="95">
        <v>31873</v>
      </c>
      <c r="F240" s="179">
        <v>25900</v>
      </c>
      <c r="G240" s="95">
        <v>58443</v>
      </c>
      <c r="H240" s="60">
        <v>25900</v>
      </c>
      <c r="I240" s="95">
        <v>58443</v>
      </c>
      <c r="J240" s="179">
        <v>68679</v>
      </c>
      <c r="K240" s="95">
        <v>63605</v>
      </c>
      <c r="L240" s="56">
        <f>SUM(J240:K240)</f>
        <v>132284</v>
      </c>
      <c r="M240" s="163"/>
      <c r="N240" s="163"/>
      <c r="O240" s="163"/>
      <c r="P240" s="163"/>
      <c r="Q240" s="165"/>
    </row>
    <row r="241" spans="1:27" ht="13.5" customHeight="1">
      <c r="A241" s="8"/>
      <c r="B241" s="93" t="s">
        <v>95</v>
      </c>
      <c r="C241" s="91" t="s">
        <v>80</v>
      </c>
      <c r="D241" s="179">
        <v>50</v>
      </c>
      <c r="E241" s="95">
        <v>100</v>
      </c>
      <c r="F241" s="179">
        <v>50</v>
      </c>
      <c r="G241" s="60">
        <v>100</v>
      </c>
      <c r="H241" s="179">
        <v>50</v>
      </c>
      <c r="I241" s="95">
        <v>100</v>
      </c>
      <c r="J241" s="179">
        <v>50</v>
      </c>
      <c r="K241" s="60">
        <v>100</v>
      </c>
      <c r="L241" s="56">
        <f>SUM(J241:K241)</f>
        <v>150</v>
      </c>
      <c r="M241" s="194"/>
      <c r="N241" s="194"/>
      <c r="O241" s="194"/>
      <c r="P241" s="194"/>
      <c r="Q241" s="195"/>
    </row>
    <row r="242" spans="1:27" ht="13.5" customHeight="1">
      <c r="A242" s="8"/>
      <c r="B242" s="93" t="s">
        <v>96</v>
      </c>
      <c r="C242" s="91" t="s">
        <v>82</v>
      </c>
      <c r="D242" s="179">
        <v>199</v>
      </c>
      <c r="E242" s="95">
        <v>390</v>
      </c>
      <c r="F242" s="178">
        <v>200</v>
      </c>
      <c r="G242" s="60">
        <v>390</v>
      </c>
      <c r="H242" s="178">
        <v>200</v>
      </c>
      <c r="I242" s="95">
        <v>390</v>
      </c>
      <c r="J242" s="178">
        <v>200</v>
      </c>
      <c r="K242" s="60">
        <v>390</v>
      </c>
      <c r="L242" s="56">
        <f>SUM(J242:K242)</f>
        <v>590</v>
      </c>
      <c r="M242" s="194"/>
      <c r="N242" s="194"/>
      <c r="O242" s="194"/>
      <c r="P242" s="194"/>
      <c r="Q242" s="195"/>
    </row>
    <row r="243" spans="1:27" ht="13.5" customHeight="1">
      <c r="A243" s="8" t="s">
        <v>13</v>
      </c>
      <c r="B243" s="103">
        <v>0.48</v>
      </c>
      <c r="C243" s="91" t="s">
        <v>21</v>
      </c>
      <c r="D243" s="88">
        <f t="shared" ref="D243:L243" si="53">SUM(D240:D242)</f>
        <v>29141</v>
      </c>
      <c r="E243" s="88">
        <f t="shared" si="53"/>
        <v>32363</v>
      </c>
      <c r="F243" s="94">
        <f t="shared" si="53"/>
        <v>26150</v>
      </c>
      <c r="G243" s="88">
        <f t="shared" si="53"/>
        <v>58933</v>
      </c>
      <c r="H243" s="88">
        <f t="shared" si="53"/>
        <v>26150</v>
      </c>
      <c r="I243" s="88">
        <f t="shared" si="53"/>
        <v>58933</v>
      </c>
      <c r="J243" s="94">
        <f t="shared" si="53"/>
        <v>68929</v>
      </c>
      <c r="K243" s="88">
        <f t="shared" ref="K243" si="54">SUM(K240:K242)</f>
        <v>64095</v>
      </c>
      <c r="L243" s="88">
        <f t="shared" si="53"/>
        <v>133024</v>
      </c>
      <c r="Q243" s="144"/>
    </row>
    <row r="244" spans="1:27">
      <c r="A244" s="8"/>
      <c r="B244" s="103"/>
      <c r="C244" s="91"/>
      <c r="D244" s="56"/>
      <c r="E244" s="56"/>
      <c r="F244" s="56"/>
      <c r="G244" s="56"/>
      <c r="H244" s="56"/>
      <c r="I244" s="56"/>
      <c r="J244" s="56"/>
      <c r="K244" s="56"/>
      <c r="L244" s="56"/>
      <c r="Q244" s="144"/>
    </row>
    <row r="245" spans="1:27" ht="13.5" customHeight="1">
      <c r="A245" s="8"/>
      <c r="B245" s="103">
        <v>0.49</v>
      </c>
      <c r="C245" s="91" t="s">
        <v>240</v>
      </c>
      <c r="D245" s="56"/>
      <c r="E245" s="56"/>
      <c r="F245" s="56"/>
      <c r="G245" s="56"/>
      <c r="H245" s="56"/>
      <c r="I245" s="56"/>
      <c r="J245" s="56"/>
      <c r="K245" s="56"/>
      <c r="L245" s="56"/>
      <c r="Q245" s="144"/>
    </row>
    <row r="246" spans="1:27">
      <c r="A246" s="8"/>
      <c r="B246" s="180" t="s">
        <v>220</v>
      </c>
      <c r="C246" s="91" t="s">
        <v>238</v>
      </c>
      <c r="D246" s="77">
        <v>0</v>
      </c>
      <c r="E246" s="78">
        <v>20000</v>
      </c>
      <c r="F246" s="77">
        <v>0</v>
      </c>
      <c r="G246" s="78">
        <v>20000</v>
      </c>
      <c r="H246" s="77">
        <v>0</v>
      </c>
      <c r="I246" s="56">
        <v>20000</v>
      </c>
      <c r="J246" s="77">
        <v>0</v>
      </c>
      <c r="K246" s="78">
        <v>18500</v>
      </c>
      <c r="L246" s="56">
        <f>SUM(J246:K246)</f>
        <v>18500</v>
      </c>
      <c r="Q246" s="144"/>
      <c r="Z246" s="140"/>
      <c r="AA246" s="140"/>
    </row>
    <row r="247" spans="1:27" ht="13.5" customHeight="1">
      <c r="A247" s="8" t="s">
        <v>13</v>
      </c>
      <c r="B247" s="103">
        <v>0.49</v>
      </c>
      <c r="C247" s="91" t="s">
        <v>240</v>
      </c>
      <c r="D247" s="79">
        <f t="shared" ref="D247:L247" si="55">SUM(D246:D246)</f>
        <v>0</v>
      </c>
      <c r="E247" s="94">
        <f t="shared" si="55"/>
        <v>20000</v>
      </c>
      <c r="F247" s="79">
        <f t="shared" si="55"/>
        <v>0</v>
      </c>
      <c r="G247" s="88">
        <f t="shared" si="55"/>
        <v>20000</v>
      </c>
      <c r="H247" s="79">
        <f t="shared" si="55"/>
        <v>0</v>
      </c>
      <c r="I247" s="88">
        <f t="shared" si="55"/>
        <v>20000</v>
      </c>
      <c r="J247" s="79">
        <f t="shared" si="55"/>
        <v>0</v>
      </c>
      <c r="K247" s="88">
        <f t="shared" ref="K247" si="56">SUM(K246:K246)</f>
        <v>18500</v>
      </c>
      <c r="L247" s="88">
        <f t="shared" si="55"/>
        <v>18500</v>
      </c>
      <c r="Q247" s="144"/>
    </row>
    <row r="248" spans="1:27">
      <c r="A248" s="8"/>
      <c r="B248" s="103"/>
      <c r="C248" s="91"/>
      <c r="D248" s="77"/>
      <c r="E248" s="78"/>
      <c r="F248" s="77"/>
      <c r="G248" s="56"/>
      <c r="H248" s="77"/>
      <c r="I248" s="56"/>
      <c r="J248" s="78"/>
      <c r="K248" s="56"/>
      <c r="L248" s="56"/>
      <c r="Q248" s="144"/>
    </row>
    <row r="249" spans="1:27" ht="13.5" customHeight="1">
      <c r="A249" s="8"/>
      <c r="B249" s="103">
        <v>0.5</v>
      </c>
      <c r="C249" s="91" t="s">
        <v>253</v>
      </c>
      <c r="D249" s="77"/>
      <c r="E249" s="78"/>
      <c r="F249" s="77"/>
      <c r="G249" s="56"/>
      <c r="H249" s="77"/>
      <c r="I249" s="56"/>
      <c r="J249" s="78"/>
      <c r="K249" s="56"/>
      <c r="L249" s="56"/>
      <c r="Q249" s="144"/>
    </row>
    <row r="250" spans="1:27" ht="13.5" customHeight="1">
      <c r="A250" s="8"/>
      <c r="B250" s="103" t="s">
        <v>254</v>
      </c>
      <c r="C250" s="91" t="s">
        <v>78</v>
      </c>
      <c r="D250" s="77">
        <v>0</v>
      </c>
      <c r="E250" s="78">
        <v>886</v>
      </c>
      <c r="F250" s="77">
        <v>0</v>
      </c>
      <c r="G250" s="78">
        <v>200</v>
      </c>
      <c r="H250" s="77">
        <v>0</v>
      </c>
      <c r="I250" s="78">
        <v>200</v>
      </c>
      <c r="J250" s="77">
        <v>0</v>
      </c>
      <c r="K250" s="78">
        <v>1</v>
      </c>
      <c r="L250" s="56">
        <f>SUM(J250:K250)</f>
        <v>1</v>
      </c>
      <c r="M250" s="163"/>
      <c r="N250" s="163"/>
      <c r="O250" s="163"/>
      <c r="P250" s="163"/>
      <c r="Q250" s="165"/>
    </row>
    <row r="251" spans="1:27" ht="13.5" customHeight="1">
      <c r="A251" s="8"/>
      <c r="B251" s="103" t="s">
        <v>255</v>
      </c>
      <c r="C251" s="91" t="s">
        <v>80</v>
      </c>
      <c r="D251" s="77">
        <v>0</v>
      </c>
      <c r="E251" s="78">
        <v>48</v>
      </c>
      <c r="F251" s="77">
        <v>0</v>
      </c>
      <c r="G251" s="78">
        <v>50</v>
      </c>
      <c r="H251" s="77">
        <v>0</v>
      </c>
      <c r="I251" s="78">
        <v>50</v>
      </c>
      <c r="J251" s="77">
        <v>0</v>
      </c>
      <c r="K251" s="78">
        <v>50</v>
      </c>
      <c r="L251" s="56">
        <f>SUM(J251:K251)</f>
        <v>50</v>
      </c>
      <c r="M251" s="194"/>
      <c r="N251" s="194"/>
      <c r="O251" s="194"/>
      <c r="P251" s="194"/>
      <c r="Q251" s="195"/>
    </row>
    <row r="252" spans="1:27" ht="13.5" customHeight="1">
      <c r="A252" s="8"/>
      <c r="B252" s="103" t="s">
        <v>256</v>
      </c>
      <c r="C252" s="91" t="s">
        <v>82</v>
      </c>
      <c r="D252" s="77">
        <v>0</v>
      </c>
      <c r="E252" s="78">
        <v>82</v>
      </c>
      <c r="F252" s="77">
        <v>0</v>
      </c>
      <c r="G252" s="78">
        <v>2000</v>
      </c>
      <c r="H252" s="77">
        <v>0</v>
      </c>
      <c r="I252" s="78">
        <v>2000</v>
      </c>
      <c r="J252" s="77">
        <v>0</v>
      </c>
      <c r="K252" s="78">
        <v>2000</v>
      </c>
      <c r="L252" s="56">
        <f>SUM(J252:K252)</f>
        <v>2000</v>
      </c>
      <c r="M252" s="194"/>
      <c r="N252" s="194"/>
      <c r="O252" s="194"/>
      <c r="P252" s="194"/>
      <c r="Q252" s="195"/>
    </row>
    <row r="253" spans="1:27" ht="13.5" customHeight="1">
      <c r="A253" s="8" t="s">
        <v>13</v>
      </c>
      <c r="B253" s="103">
        <v>0.5</v>
      </c>
      <c r="C253" s="91" t="s">
        <v>253</v>
      </c>
      <c r="D253" s="79">
        <f t="shared" ref="D253:L253" si="57">SUM(D250:D252)</f>
        <v>0</v>
      </c>
      <c r="E253" s="94">
        <f t="shared" si="57"/>
        <v>1016</v>
      </c>
      <c r="F253" s="79">
        <f t="shared" si="57"/>
        <v>0</v>
      </c>
      <c r="G253" s="94">
        <f t="shared" si="57"/>
        <v>2250</v>
      </c>
      <c r="H253" s="79">
        <f t="shared" si="57"/>
        <v>0</v>
      </c>
      <c r="I253" s="94">
        <f t="shared" si="57"/>
        <v>2250</v>
      </c>
      <c r="J253" s="79">
        <f t="shared" si="57"/>
        <v>0</v>
      </c>
      <c r="K253" s="94">
        <f t="shared" ref="K253" si="58">SUM(K250:K252)</f>
        <v>2051</v>
      </c>
      <c r="L253" s="94">
        <f t="shared" si="57"/>
        <v>2051</v>
      </c>
      <c r="Q253" s="144"/>
    </row>
    <row r="254" spans="1:27" ht="13.5" customHeight="1">
      <c r="A254" s="8" t="s">
        <v>13</v>
      </c>
      <c r="B254" s="92">
        <v>80.001000000000005</v>
      </c>
      <c r="C254" s="90" t="s">
        <v>76</v>
      </c>
      <c r="D254" s="56">
        <f t="shared" ref="D254:L254" si="59">D243+D237+D231+D225+D247+D253</f>
        <v>175812</v>
      </c>
      <c r="E254" s="56">
        <f t="shared" si="59"/>
        <v>336942</v>
      </c>
      <c r="F254" s="56">
        <f t="shared" si="59"/>
        <v>173600</v>
      </c>
      <c r="G254" s="56">
        <f t="shared" si="59"/>
        <v>519424</v>
      </c>
      <c r="H254" s="56">
        <f t="shared" si="59"/>
        <v>173600</v>
      </c>
      <c r="I254" s="56">
        <f t="shared" si="59"/>
        <v>519424</v>
      </c>
      <c r="J254" s="78">
        <f t="shared" si="59"/>
        <v>395496</v>
      </c>
      <c r="K254" s="56">
        <f t="shared" ref="K254" si="60">K243+K237+K231+K225+K247+K253</f>
        <v>612548</v>
      </c>
      <c r="L254" s="56">
        <f t="shared" si="59"/>
        <v>1008044</v>
      </c>
      <c r="Q254" s="144"/>
    </row>
    <row r="255" spans="1:27" ht="13.5" customHeight="1">
      <c r="A255" s="8" t="s">
        <v>13</v>
      </c>
      <c r="B255" s="9">
        <v>80</v>
      </c>
      <c r="C255" s="91" t="s">
        <v>16</v>
      </c>
      <c r="D255" s="88">
        <f t="shared" ref="D255:L255" si="61">D254</f>
        <v>175812</v>
      </c>
      <c r="E255" s="88">
        <f t="shared" si="61"/>
        <v>336942</v>
      </c>
      <c r="F255" s="94">
        <f t="shared" si="61"/>
        <v>173600</v>
      </c>
      <c r="G255" s="88">
        <f t="shared" si="61"/>
        <v>519424</v>
      </c>
      <c r="H255" s="88">
        <f t="shared" si="61"/>
        <v>173600</v>
      </c>
      <c r="I255" s="88">
        <f t="shared" si="61"/>
        <v>519424</v>
      </c>
      <c r="J255" s="94">
        <f t="shared" si="61"/>
        <v>395496</v>
      </c>
      <c r="K255" s="88">
        <f t="shared" ref="K255" si="62">K254</f>
        <v>612548</v>
      </c>
      <c r="L255" s="88">
        <f t="shared" si="61"/>
        <v>1008044</v>
      </c>
      <c r="Q255" s="144"/>
    </row>
    <row r="256" spans="1:27" ht="13.5" customHeight="1">
      <c r="A256" s="70" t="s">
        <v>13</v>
      </c>
      <c r="B256" s="105">
        <v>2801</v>
      </c>
      <c r="C256" s="106" t="s">
        <v>3</v>
      </c>
      <c r="D256" s="88">
        <f t="shared" ref="D256:L256" si="63">D255+D214+D184+D172</f>
        <v>386331</v>
      </c>
      <c r="E256" s="88">
        <f t="shared" si="63"/>
        <v>807426</v>
      </c>
      <c r="F256" s="94">
        <f t="shared" si="63"/>
        <v>396100</v>
      </c>
      <c r="G256" s="88">
        <f t="shared" si="63"/>
        <v>935453</v>
      </c>
      <c r="H256" s="88">
        <f t="shared" si="63"/>
        <v>396100</v>
      </c>
      <c r="I256" s="88">
        <f t="shared" si="63"/>
        <v>935453</v>
      </c>
      <c r="J256" s="94">
        <f t="shared" si="63"/>
        <v>489755</v>
      </c>
      <c r="K256" s="88">
        <f t="shared" si="63"/>
        <v>1733965</v>
      </c>
      <c r="L256" s="88">
        <f t="shared" si="63"/>
        <v>2223720</v>
      </c>
      <c r="Q256" s="144"/>
    </row>
    <row r="257" spans="1:22" ht="13.5" customHeight="1">
      <c r="A257" s="107" t="s">
        <v>13</v>
      </c>
      <c r="B257" s="108"/>
      <c r="C257" s="109" t="s">
        <v>14</v>
      </c>
      <c r="D257" s="88">
        <f t="shared" ref="D257:L257" si="64">D69+D256+D121</f>
        <v>386331</v>
      </c>
      <c r="E257" s="88">
        <f t="shared" si="64"/>
        <v>819149</v>
      </c>
      <c r="F257" s="88">
        <f t="shared" si="64"/>
        <v>396100</v>
      </c>
      <c r="G257" s="88">
        <f t="shared" si="64"/>
        <v>943774</v>
      </c>
      <c r="H257" s="88">
        <f t="shared" si="64"/>
        <v>396100</v>
      </c>
      <c r="I257" s="88">
        <f t="shared" si="64"/>
        <v>943774</v>
      </c>
      <c r="J257" s="94">
        <f t="shared" si="64"/>
        <v>489755</v>
      </c>
      <c r="K257" s="88">
        <f t="shared" si="64"/>
        <v>1743217</v>
      </c>
      <c r="L257" s="88">
        <f t="shared" si="64"/>
        <v>2232972</v>
      </c>
      <c r="Q257" s="144"/>
    </row>
    <row r="258" spans="1:22">
      <c r="A258" s="8"/>
      <c r="B258" s="9"/>
      <c r="C258" s="90"/>
      <c r="D258" s="56"/>
      <c r="E258" s="56"/>
      <c r="F258" s="56"/>
      <c r="G258" s="56"/>
      <c r="H258" s="56"/>
      <c r="I258" s="56"/>
      <c r="J258" s="56"/>
      <c r="K258" s="56"/>
      <c r="L258" s="56"/>
      <c r="Q258" s="144"/>
    </row>
    <row r="259" spans="1:22" ht="13.5" customHeight="1">
      <c r="A259" s="8"/>
      <c r="B259" s="9"/>
      <c r="C259" s="90" t="s">
        <v>97</v>
      </c>
      <c r="D259" s="56"/>
      <c r="E259" s="56"/>
      <c r="F259" s="56"/>
      <c r="G259" s="56"/>
      <c r="H259" s="56"/>
      <c r="I259" s="56"/>
      <c r="J259" s="56"/>
      <c r="K259" s="56"/>
      <c r="L259" s="56"/>
      <c r="Q259" s="144"/>
    </row>
    <row r="260" spans="1:22" ht="13.5" customHeight="1">
      <c r="A260" s="8" t="s">
        <v>15</v>
      </c>
      <c r="B260" s="81">
        <v>4801</v>
      </c>
      <c r="C260" s="90" t="s">
        <v>5</v>
      </c>
      <c r="D260" s="60"/>
      <c r="E260" s="60"/>
      <c r="F260" s="60"/>
      <c r="G260" s="60"/>
      <c r="H260" s="60"/>
      <c r="I260" s="60"/>
      <c r="J260" s="60"/>
      <c r="K260" s="60"/>
      <c r="L260" s="69"/>
      <c r="Q260" s="144"/>
    </row>
    <row r="261" spans="1:22" ht="13.5" customHeight="1">
      <c r="A261" s="8"/>
      <c r="B261" s="64">
        <v>1</v>
      </c>
      <c r="C261" s="91" t="s">
        <v>22</v>
      </c>
      <c r="D261" s="69"/>
      <c r="E261" s="69"/>
      <c r="F261" s="69"/>
      <c r="G261" s="69"/>
      <c r="H261" s="69"/>
      <c r="I261" s="69"/>
      <c r="J261" s="69"/>
      <c r="K261" s="69"/>
      <c r="L261" s="69"/>
      <c r="Q261" s="144"/>
    </row>
    <row r="262" spans="1:22" ht="13.5" customHeight="1">
      <c r="A262" s="8"/>
      <c r="B262" s="110">
        <v>1.8</v>
      </c>
      <c r="C262" s="90" t="s">
        <v>28</v>
      </c>
      <c r="D262" s="69"/>
      <c r="E262" s="69"/>
      <c r="F262" s="69"/>
      <c r="G262" s="69"/>
      <c r="H262" s="69"/>
      <c r="I262" s="69"/>
      <c r="J262" s="69"/>
      <c r="K262" s="69"/>
      <c r="L262" s="69"/>
      <c r="Q262" s="144"/>
    </row>
    <row r="263" spans="1:22" ht="25.5">
      <c r="A263" s="8"/>
      <c r="B263" s="9">
        <v>79</v>
      </c>
      <c r="C263" s="91" t="s">
        <v>212</v>
      </c>
      <c r="D263" s="63"/>
      <c r="E263" s="63"/>
      <c r="F263" s="63"/>
      <c r="G263" s="68"/>
      <c r="H263" s="63"/>
      <c r="I263" s="63"/>
      <c r="J263" s="69"/>
      <c r="K263" s="68"/>
      <c r="L263" s="68"/>
      <c r="Q263" s="144"/>
    </row>
    <row r="264" spans="1:22" ht="25.5">
      <c r="A264" s="8"/>
      <c r="B264" s="9">
        <v>71</v>
      </c>
      <c r="C264" s="91" t="s">
        <v>207</v>
      </c>
      <c r="D264" s="63"/>
      <c r="E264" s="63"/>
      <c r="F264" s="63"/>
      <c r="G264" s="68"/>
      <c r="H264" s="63"/>
      <c r="I264" s="63"/>
      <c r="J264" s="69"/>
      <c r="K264" s="68"/>
      <c r="L264" s="68"/>
      <c r="Q264" s="144"/>
    </row>
    <row r="265" spans="1:22">
      <c r="A265" s="8"/>
      <c r="B265" s="9" t="s">
        <v>197</v>
      </c>
      <c r="C265" s="91" t="s">
        <v>107</v>
      </c>
      <c r="D265" s="68">
        <v>0</v>
      </c>
      <c r="E265" s="68">
        <v>0</v>
      </c>
      <c r="F265" s="69">
        <v>3618</v>
      </c>
      <c r="G265" s="68">
        <v>0</v>
      </c>
      <c r="H265" s="74">
        <v>3618</v>
      </c>
      <c r="I265" s="68">
        <v>0</v>
      </c>
      <c r="J265" s="74">
        <v>1808</v>
      </c>
      <c r="K265" s="68">
        <v>0</v>
      </c>
      <c r="L265" s="78">
        <f>SUM(J265:K265)</f>
        <v>1808</v>
      </c>
      <c r="M265" s="163"/>
      <c r="N265" s="164"/>
      <c r="O265" s="163"/>
      <c r="P265" s="163"/>
      <c r="Q265" s="165"/>
      <c r="R265" s="163"/>
      <c r="S265" s="163"/>
      <c r="T265" s="163"/>
      <c r="U265" s="163"/>
      <c r="V265" s="163"/>
    </row>
    <row r="266" spans="1:22" ht="11.1" customHeight="1">
      <c r="A266" s="8"/>
      <c r="B266" s="9"/>
      <c r="C266" s="91"/>
      <c r="D266" s="63"/>
      <c r="E266" s="63"/>
      <c r="F266" s="63"/>
      <c r="G266" s="68"/>
      <c r="H266" s="63"/>
      <c r="I266" s="63"/>
      <c r="J266" s="69"/>
      <c r="K266" s="68"/>
      <c r="L266" s="68"/>
      <c r="Q266" s="144"/>
    </row>
    <row r="267" spans="1:22" ht="25.5">
      <c r="A267" s="8"/>
      <c r="B267" s="9">
        <v>72</v>
      </c>
      <c r="C267" s="91" t="s">
        <v>214</v>
      </c>
      <c r="D267" s="63"/>
      <c r="E267" s="63"/>
      <c r="F267" s="63"/>
      <c r="G267" s="68"/>
      <c r="H267" s="63"/>
      <c r="I267" s="63"/>
      <c r="J267" s="69"/>
      <c r="K267" s="68"/>
      <c r="L267" s="68"/>
      <c r="Q267" s="144"/>
    </row>
    <row r="268" spans="1:22">
      <c r="A268" s="70"/>
      <c r="B268" s="161" t="s">
        <v>198</v>
      </c>
      <c r="C268" s="98" t="s">
        <v>107</v>
      </c>
      <c r="D268" s="72">
        <v>0</v>
      </c>
      <c r="E268" s="72">
        <v>0</v>
      </c>
      <c r="F268" s="73">
        <v>3766</v>
      </c>
      <c r="G268" s="72">
        <v>0</v>
      </c>
      <c r="H268" s="181">
        <v>3766</v>
      </c>
      <c r="I268" s="72">
        <v>0</v>
      </c>
      <c r="J268" s="181">
        <v>1882</v>
      </c>
      <c r="K268" s="72">
        <v>0</v>
      </c>
      <c r="L268" s="89">
        <f>SUM(J268:K268)</f>
        <v>1882</v>
      </c>
      <c r="M268" s="163"/>
      <c r="N268" s="164"/>
      <c r="O268" s="163"/>
      <c r="P268" s="163"/>
      <c r="Q268" s="165"/>
      <c r="R268" s="163"/>
      <c r="S268" s="163"/>
      <c r="T268" s="163"/>
      <c r="U268" s="163"/>
      <c r="V268" s="163"/>
    </row>
    <row r="269" spans="1:22" ht="1.5" customHeight="1">
      <c r="A269" s="8"/>
      <c r="B269" s="9"/>
      <c r="C269" s="91"/>
      <c r="D269" s="63"/>
      <c r="E269" s="63"/>
      <c r="F269" s="63"/>
      <c r="G269" s="68"/>
      <c r="H269" s="63"/>
      <c r="I269" s="63"/>
      <c r="J269" s="69"/>
      <c r="K269" s="68"/>
      <c r="L269" s="68"/>
      <c r="Q269" s="144"/>
    </row>
    <row r="270" spans="1:22" ht="25.5">
      <c r="A270" s="8"/>
      <c r="B270" s="9">
        <v>73</v>
      </c>
      <c r="C270" s="91" t="s">
        <v>208</v>
      </c>
      <c r="D270" s="63"/>
      <c r="E270" s="63"/>
      <c r="F270" s="63"/>
      <c r="G270" s="68"/>
      <c r="H270" s="63"/>
      <c r="I270" s="63"/>
      <c r="J270" s="69"/>
      <c r="K270" s="68"/>
      <c r="L270" s="68"/>
      <c r="Q270" s="144"/>
    </row>
    <row r="271" spans="1:22">
      <c r="A271" s="8"/>
      <c r="B271" s="9" t="s">
        <v>199</v>
      </c>
      <c r="C271" s="91" t="s">
        <v>107</v>
      </c>
      <c r="D271" s="68">
        <v>0</v>
      </c>
      <c r="E271" s="68">
        <v>0</v>
      </c>
      <c r="F271" s="69">
        <v>3909</v>
      </c>
      <c r="G271" s="68">
        <v>0</v>
      </c>
      <c r="H271" s="74">
        <v>3909</v>
      </c>
      <c r="I271" s="68">
        <v>0</v>
      </c>
      <c r="J271" s="74">
        <v>1907</v>
      </c>
      <c r="K271" s="68">
        <v>0</v>
      </c>
      <c r="L271" s="78">
        <f>SUM(J271:K271)</f>
        <v>1907</v>
      </c>
      <c r="M271" s="163"/>
      <c r="N271" s="164"/>
      <c r="O271" s="163"/>
      <c r="P271" s="163"/>
      <c r="Q271" s="165"/>
      <c r="R271" s="163"/>
      <c r="S271" s="163"/>
      <c r="T271" s="163"/>
      <c r="U271" s="163"/>
      <c r="V271" s="163"/>
    </row>
    <row r="272" spans="1:22">
      <c r="A272" s="8"/>
      <c r="B272" s="9"/>
      <c r="C272" s="91"/>
      <c r="D272" s="63"/>
      <c r="E272" s="63"/>
      <c r="F272" s="63"/>
      <c r="G272" s="68"/>
      <c r="H272" s="63"/>
      <c r="I272" s="63"/>
      <c r="J272" s="69"/>
      <c r="K272" s="68"/>
      <c r="L272" s="68"/>
      <c r="Q272" s="144"/>
    </row>
    <row r="273" spans="1:22" ht="25.5">
      <c r="A273" s="8"/>
      <c r="B273" s="9">
        <v>74</v>
      </c>
      <c r="C273" s="91" t="s">
        <v>209</v>
      </c>
      <c r="D273" s="63"/>
      <c r="E273" s="63"/>
      <c r="F273" s="63"/>
      <c r="G273" s="68"/>
      <c r="H273" s="63"/>
      <c r="I273" s="63"/>
      <c r="J273" s="69"/>
      <c r="K273" s="68"/>
      <c r="L273" s="68"/>
      <c r="Q273" s="144"/>
    </row>
    <row r="274" spans="1:22">
      <c r="A274" s="8"/>
      <c r="B274" s="9" t="s">
        <v>200</v>
      </c>
      <c r="C274" s="91" t="s">
        <v>107</v>
      </c>
      <c r="D274" s="68">
        <v>0</v>
      </c>
      <c r="E274" s="68">
        <v>0</v>
      </c>
      <c r="F274" s="69">
        <v>3724</v>
      </c>
      <c r="G274" s="68">
        <v>0</v>
      </c>
      <c r="H274" s="74">
        <v>3724</v>
      </c>
      <c r="I274" s="68">
        <v>0</v>
      </c>
      <c r="J274" s="74">
        <v>1447</v>
      </c>
      <c r="K274" s="68">
        <v>0</v>
      </c>
      <c r="L274" s="78">
        <f>SUM(J274:K274)</f>
        <v>1447</v>
      </c>
      <c r="M274" s="166"/>
      <c r="N274" s="167"/>
      <c r="O274" s="163"/>
      <c r="P274" s="163"/>
      <c r="Q274" s="165"/>
      <c r="R274" s="163"/>
      <c r="S274" s="163"/>
      <c r="T274" s="163"/>
      <c r="U274" s="163"/>
      <c r="V274" s="163"/>
    </row>
    <row r="275" spans="1:22">
      <c r="A275" s="8"/>
      <c r="B275" s="9"/>
      <c r="C275" s="91"/>
      <c r="D275" s="63"/>
      <c r="E275" s="63"/>
      <c r="F275" s="63"/>
      <c r="G275" s="68"/>
      <c r="H275" s="63"/>
      <c r="I275" s="63"/>
      <c r="J275" s="69"/>
      <c r="K275" s="68"/>
      <c r="L275" s="68"/>
      <c r="M275" s="145"/>
      <c r="Q275" s="144"/>
    </row>
    <row r="276" spans="1:22" ht="25.5">
      <c r="A276" s="8"/>
      <c r="B276" s="9">
        <v>75</v>
      </c>
      <c r="C276" s="91" t="s">
        <v>210</v>
      </c>
      <c r="D276" s="63"/>
      <c r="E276" s="63"/>
      <c r="F276" s="63"/>
      <c r="G276" s="68"/>
      <c r="H276" s="63"/>
      <c r="I276" s="63"/>
      <c r="J276" s="69"/>
      <c r="K276" s="68"/>
      <c r="L276" s="68"/>
      <c r="M276" s="145"/>
      <c r="Q276" s="144"/>
    </row>
    <row r="277" spans="1:22">
      <c r="A277" s="8"/>
      <c r="B277" s="9" t="s">
        <v>201</v>
      </c>
      <c r="C277" s="91" t="s">
        <v>107</v>
      </c>
      <c r="D277" s="68">
        <v>0</v>
      </c>
      <c r="E277" s="68">
        <v>0</v>
      </c>
      <c r="F277" s="69">
        <v>3706</v>
      </c>
      <c r="G277" s="68">
        <v>0</v>
      </c>
      <c r="H277" s="74">
        <v>3706</v>
      </c>
      <c r="I277" s="68">
        <v>0</v>
      </c>
      <c r="J277" s="74">
        <v>1295</v>
      </c>
      <c r="K277" s="68">
        <v>0</v>
      </c>
      <c r="L277" s="78">
        <f>SUM(J277:K277)</f>
        <v>1295</v>
      </c>
      <c r="M277" s="163"/>
      <c r="N277" s="164"/>
      <c r="O277" s="163"/>
      <c r="P277" s="163"/>
      <c r="Q277" s="165"/>
      <c r="R277" s="163"/>
      <c r="S277" s="163"/>
      <c r="T277" s="163"/>
      <c r="U277" s="163"/>
      <c r="V277" s="163"/>
    </row>
    <row r="278" spans="1:22">
      <c r="A278" s="8"/>
      <c r="B278" s="9"/>
      <c r="C278" s="91"/>
      <c r="D278" s="63"/>
      <c r="E278" s="63"/>
      <c r="F278" s="63"/>
      <c r="G278" s="68"/>
      <c r="H278" s="63"/>
      <c r="I278" s="63"/>
      <c r="J278" s="69"/>
      <c r="K278" s="68"/>
      <c r="L278" s="68"/>
      <c r="Q278" s="144"/>
    </row>
    <row r="279" spans="1:22" ht="25.5">
      <c r="A279" s="8"/>
      <c r="B279" s="9">
        <v>76</v>
      </c>
      <c r="C279" s="91" t="s">
        <v>211</v>
      </c>
      <c r="D279" s="63"/>
      <c r="E279" s="63"/>
      <c r="F279" s="63"/>
      <c r="G279" s="68"/>
      <c r="H279" s="63"/>
      <c r="I279" s="63"/>
      <c r="J279" s="69"/>
      <c r="K279" s="68"/>
      <c r="L279" s="68"/>
      <c r="Q279" s="144"/>
    </row>
    <row r="280" spans="1:22">
      <c r="A280" s="8"/>
      <c r="B280" s="9" t="s">
        <v>202</v>
      </c>
      <c r="C280" s="91" t="s">
        <v>107</v>
      </c>
      <c r="D280" s="68">
        <v>0</v>
      </c>
      <c r="E280" s="68">
        <v>0</v>
      </c>
      <c r="F280" s="69">
        <v>3876</v>
      </c>
      <c r="G280" s="68">
        <v>0</v>
      </c>
      <c r="H280" s="74">
        <v>3876</v>
      </c>
      <c r="I280" s="68">
        <v>0</v>
      </c>
      <c r="J280" s="74">
        <v>1824</v>
      </c>
      <c r="K280" s="68">
        <v>0</v>
      </c>
      <c r="L280" s="78">
        <f>SUM(J280:K280)</f>
        <v>1824</v>
      </c>
      <c r="M280" s="163"/>
      <c r="N280" s="164"/>
      <c r="O280" s="163"/>
      <c r="P280" s="163"/>
      <c r="Q280" s="165"/>
      <c r="R280" s="163"/>
      <c r="S280" s="163"/>
      <c r="T280" s="163"/>
      <c r="U280" s="163"/>
      <c r="V280" s="163"/>
    </row>
    <row r="281" spans="1:22">
      <c r="A281" s="8"/>
      <c r="B281" s="9"/>
      <c r="C281" s="91"/>
      <c r="D281" s="63"/>
      <c r="E281" s="63"/>
      <c r="F281" s="63"/>
      <c r="G281" s="68"/>
      <c r="H281" s="63"/>
      <c r="I281" s="63"/>
      <c r="J281" s="69"/>
      <c r="K281" s="68"/>
      <c r="L281" s="68"/>
      <c r="Q281" s="144"/>
    </row>
    <row r="282" spans="1:22" ht="25.5">
      <c r="A282" s="8"/>
      <c r="B282" s="9">
        <v>77</v>
      </c>
      <c r="C282" s="91" t="s">
        <v>195</v>
      </c>
      <c r="D282" s="63"/>
      <c r="E282" s="63"/>
      <c r="F282" s="63"/>
      <c r="G282" s="68"/>
      <c r="H282" s="63"/>
      <c r="I282" s="63"/>
      <c r="J282" s="69"/>
      <c r="K282" s="68"/>
      <c r="L282" s="68"/>
      <c r="Q282" s="144"/>
    </row>
    <row r="283" spans="1:22">
      <c r="A283" s="8"/>
      <c r="B283" s="9" t="s">
        <v>203</v>
      </c>
      <c r="C283" s="91" t="s">
        <v>107</v>
      </c>
      <c r="D283" s="68">
        <v>0</v>
      </c>
      <c r="E283" s="68">
        <v>0</v>
      </c>
      <c r="F283" s="69">
        <v>1003</v>
      </c>
      <c r="G283" s="68">
        <v>0</v>
      </c>
      <c r="H283" s="74">
        <v>1003</v>
      </c>
      <c r="I283" s="68">
        <v>0</v>
      </c>
      <c r="J283" s="74">
        <v>265</v>
      </c>
      <c r="K283" s="68">
        <v>0</v>
      </c>
      <c r="L283" s="78">
        <f>SUM(J283:K283)</f>
        <v>265</v>
      </c>
      <c r="M283" s="163"/>
      <c r="N283" s="164"/>
      <c r="O283" s="163"/>
      <c r="P283" s="163"/>
      <c r="Q283" s="165"/>
      <c r="R283" s="163"/>
      <c r="S283" s="163"/>
      <c r="T283" s="163"/>
      <c r="U283" s="163"/>
      <c r="V283" s="163"/>
    </row>
    <row r="284" spans="1:22" ht="9" customHeight="1">
      <c r="A284" s="8"/>
      <c r="B284" s="9"/>
      <c r="C284" s="91"/>
      <c r="D284" s="63"/>
      <c r="E284" s="63"/>
      <c r="F284" s="63"/>
      <c r="G284" s="68"/>
      <c r="H284" s="63"/>
      <c r="I284" s="63"/>
      <c r="J284" s="69"/>
      <c r="K284" s="68"/>
      <c r="L284" s="68"/>
      <c r="Q284" s="144"/>
    </row>
    <row r="285" spans="1:22" ht="25.5">
      <c r="A285" s="8"/>
      <c r="B285" s="9">
        <v>78</v>
      </c>
      <c r="C285" s="91" t="s">
        <v>213</v>
      </c>
      <c r="D285" s="63"/>
      <c r="E285" s="63"/>
      <c r="F285" s="63"/>
      <c r="G285" s="68"/>
      <c r="H285" s="63"/>
      <c r="I285" s="63"/>
      <c r="J285" s="69"/>
      <c r="K285" s="68"/>
      <c r="L285" s="68"/>
      <c r="Q285" s="144"/>
    </row>
    <row r="286" spans="1:22">
      <c r="A286" s="8"/>
      <c r="B286" s="9" t="s">
        <v>204</v>
      </c>
      <c r="C286" s="91" t="s">
        <v>107</v>
      </c>
      <c r="D286" s="68">
        <v>0</v>
      </c>
      <c r="E286" s="68">
        <v>0</v>
      </c>
      <c r="F286" s="69">
        <v>4072</v>
      </c>
      <c r="G286" s="68">
        <v>0</v>
      </c>
      <c r="H286" s="74">
        <v>4072</v>
      </c>
      <c r="I286" s="68">
        <v>0</v>
      </c>
      <c r="J286" s="74">
        <v>2035</v>
      </c>
      <c r="K286" s="68">
        <v>0</v>
      </c>
      <c r="L286" s="78">
        <f>SUM(J286:K286)</f>
        <v>2035</v>
      </c>
      <c r="M286" s="163"/>
      <c r="N286" s="164"/>
      <c r="O286" s="163"/>
      <c r="P286" s="163"/>
      <c r="Q286" s="165"/>
      <c r="R286" s="163"/>
      <c r="S286" s="163"/>
      <c r="T286" s="163"/>
      <c r="U286" s="163"/>
      <c r="V286" s="163"/>
    </row>
    <row r="287" spans="1:22" ht="9.75" customHeight="1">
      <c r="A287" s="8"/>
      <c r="B287" s="9"/>
      <c r="C287" s="91"/>
      <c r="D287" s="63"/>
      <c r="E287" s="63"/>
      <c r="F287" s="63"/>
      <c r="G287" s="68"/>
      <c r="H287" s="63"/>
      <c r="I287" s="63"/>
      <c r="J287" s="69"/>
      <c r="K287" s="68"/>
      <c r="L287" s="68"/>
      <c r="Q287" s="144"/>
    </row>
    <row r="288" spans="1:22">
      <c r="A288" s="8"/>
      <c r="B288" s="9">
        <v>79</v>
      </c>
      <c r="C288" s="91" t="s">
        <v>196</v>
      </c>
      <c r="D288" s="63"/>
      <c r="E288" s="63"/>
      <c r="F288" s="63"/>
      <c r="G288" s="68"/>
      <c r="H288" s="63"/>
      <c r="I288" s="63"/>
      <c r="J288" s="69"/>
      <c r="K288" s="68"/>
      <c r="L288" s="68"/>
      <c r="Q288" s="144"/>
    </row>
    <row r="289" spans="1:32">
      <c r="A289" s="8"/>
      <c r="B289" s="9" t="s">
        <v>205</v>
      </c>
      <c r="C289" s="91" t="s">
        <v>107</v>
      </c>
      <c r="D289" s="68">
        <v>0</v>
      </c>
      <c r="E289" s="68">
        <v>0</v>
      </c>
      <c r="F289" s="69">
        <v>3289</v>
      </c>
      <c r="G289" s="68">
        <v>0</v>
      </c>
      <c r="H289" s="74">
        <v>3289</v>
      </c>
      <c r="I289" s="68">
        <v>0</v>
      </c>
      <c r="J289" s="74">
        <v>1459</v>
      </c>
      <c r="K289" s="68">
        <v>0</v>
      </c>
      <c r="L289" s="78">
        <f>SUM(J289:K289)</f>
        <v>1459</v>
      </c>
      <c r="M289" s="163"/>
      <c r="N289" s="164"/>
      <c r="O289" s="163"/>
      <c r="P289" s="163"/>
      <c r="Q289" s="165"/>
      <c r="R289" s="163"/>
      <c r="S289" s="163"/>
      <c r="T289" s="163"/>
      <c r="U289" s="163"/>
      <c r="V289" s="163"/>
    </row>
    <row r="290" spans="1:32" ht="11.25" customHeight="1">
      <c r="A290" s="8"/>
      <c r="B290" s="9"/>
      <c r="C290" s="91"/>
      <c r="D290" s="63"/>
      <c r="E290" s="63"/>
      <c r="F290" s="63"/>
      <c r="G290" s="68"/>
      <c r="H290" s="63"/>
      <c r="I290" s="63"/>
      <c r="J290" s="69"/>
      <c r="K290" s="68"/>
      <c r="L290" s="68"/>
      <c r="Q290" s="144"/>
    </row>
    <row r="291" spans="1:32" ht="25.5">
      <c r="A291" s="8"/>
      <c r="B291" s="9">
        <v>80</v>
      </c>
      <c r="C291" s="91" t="s">
        <v>271</v>
      </c>
      <c r="D291" s="63"/>
      <c r="E291" s="63"/>
      <c r="F291" s="63"/>
      <c r="G291" s="68"/>
      <c r="H291" s="63"/>
      <c r="I291" s="63"/>
      <c r="J291" s="69"/>
      <c r="K291" s="68"/>
      <c r="L291" s="68"/>
      <c r="Q291" s="144"/>
    </row>
    <row r="292" spans="1:32">
      <c r="A292" s="8"/>
      <c r="B292" s="9" t="s">
        <v>206</v>
      </c>
      <c r="C292" s="91" t="s">
        <v>107</v>
      </c>
      <c r="D292" s="68">
        <v>0</v>
      </c>
      <c r="E292" s="68">
        <v>0</v>
      </c>
      <c r="F292" s="69">
        <v>3727</v>
      </c>
      <c r="G292" s="68">
        <v>0</v>
      </c>
      <c r="H292" s="74">
        <v>3727</v>
      </c>
      <c r="I292" s="68">
        <v>0</v>
      </c>
      <c r="J292" s="74">
        <v>2047</v>
      </c>
      <c r="K292" s="68">
        <v>0</v>
      </c>
      <c r="L292" s="78">
        <f>SUM(J292:K292)</f>
        <v>2047</v>
      </c>
      <c r="M292" s="163"/>
      <c r="N292" s="164"/>
      <c r="O292" s="163"/>
      <c r="P292" s="163"/>
      <c r="Q292" s="165"/>
      <c r="R292" s="163"/>
      <c r="S292" s="163"/>
      <c r="T292" s="163"/>
      <c r="U292" s="163"/>
      <c r="V292" s="163"/>
    </row>
    <row r="293" spans="1:32" ht="8.25" customHeight="1">
      <c r="A293" s="8"/>
      <c r="B293" s="9"/>
      <c r="C293" s="91"/>
      <c r="D293" s="63"/>
      <c r="E293" s="63"/>
      <c r="F293" s="63"/>
      <c r="G293" s="68"/>
      <c r="H293" s="63"/>
      <c r="I293" s="63"/>
      <c r="J293" s="69"/>
      <c r="K293" s="68"/>
      <c r="L293" s="68"/>
      <c r="Q293" s="144"/>
    </row>
    <row r="294" spans="1:32" ht="14.45" customHeight="1">
      <c r="A294" s="8"/>
      <c r="B294" s="9">
        <v>84</v>
      </c>
      <c r="C294" s="91" t="s">
        <v>228</v>
      </c>
      <c r="D294" s="68"/>
      <c r="E294" s="68"/>
      <c r="F294" s="69"/>
      <c r="G294" s="68"/>
      <c r="H294" s="74"/>
      <c r="I294" s="68"/>
      <c r="J294" s="69"/>
      <c r="K294" s="68"/>
      <c r="L294" s="78"/>
      <c r="N294" s="147"/>
      <c r="Q294" s="144"/>
    </row>
    <row r="295" spans="1:32" ht="14.45" customHeight="1">
      <c r="A295" s="8"/>
      <c r="B295" s="9" t="s">
        <v>229</v>
      </c>
      <c r="C295" s="91" t="s">
        <v>107</v>
      </c>
      <c r="D295" s="74">
        <v>80</v>
      </c>
      <c r="E295" s="68">
        <v>0</v>
      </c>
      <c r="F295" s="74">
        <v>2000</v>
      </c>
      <c r="G295" s="68">
        <v>0</v>
      </c>
      <c r="H295" s="74">
        <v>2000</v>
      </c>
      <c r="I295" s="68">
        <v>0</v>
      </c>
      <c r="J295" s="68">
        <v>0</v>
      </c>
      <c r="K295" s="68">
        <v>0</v>
      </c>
      <c r="L295" s="77">
        <f>SUM(J295:K295)</f>
        <v>0</v>
      </c>
    </row>
    <row r="296" spans="1:32" ht="27" customHeight="1">
      <c r="A296" s="70" t="s">
        <v>13</v>
      </c>
      <c r="B296" s="161">
        <v>79</v>
      </c>
      <c r="C296" s="98" t="s">
        <v>212</v>
      </c>
      <c r="D296" s="100">
        <f t="shared" ref="D296:I296" si="65">SUM(D264:D295)</f>
        <v>80</v>
      </c>
      <c r="E296" s="75">
        <f t="shared" si="65"/>
        <v>0</v>
      </c>
      <c r="F296" s="76">
        <f t="shared" si="65"/>
        <v>36690</v>
      </c>
      <c r="G296" s="75">
        <f t="shared" si="65"/>
        <v>0</v>
      </c>
      <c r="H296" s="100">
        <f t="shared" si="65"/>
        <v>36690</v>
      </c>
      <c r="I296" s="75">
        <f t="shared" si="65"/>
        <v>0</v>
      </c>
      <c r="J296" s="100">
        <f>SUM(J264:J295)</f>
        <v>15969</v>
      </c>
      <c r="K296" s="75">
        <f t="shared" ref="K296" si="66">SUM(K264:K295)</f>
        <v>0</v>
      </c>
      <c r="L296" s="100">
        <f>SUM(L264:L295)</f>
        <v>15969</v>
      </c>
      <c r="N296" s="147"/>
      <c r="Q296" s="144"/>
    </row>
    <row r="297" spans="1:32" ht="2.25" customHeight="1">
      <c r="A297" s="8"/>
      <c r="B297" s="9"/>
      <c r="C297" s="91"/>
      <c r="D297" s="74"/>
      <c r="E297" s="68"/>
      <c r="F297" s="69"/>
      <c r="G297" s="68"/>
      <c r="H297" s="74"/>
      <c r="I297" s="68"/>
      <c r="J297" s="74"/>
      <c r="K297" s="68"/>
      <c r="L297" s="74"/>
      <c r="N297" s="147"/>
      <c r="Q297" s="144"/>
    </row>
    <row r="298" spans="1:32" s="139" customFormat="1" ht="27" customHeight="1">
      <c r="A298" s="8"/>
      <c r="B298" s="9">
        <v>80</v>
      </c>
      <c r="C298" s="91" t="s">
        <v>289</v>
      </c>
      <c r="D298" s="63"/>
      <c r="E298" s="63"/>
      <c r="F298" s="63"/>
      <c r="G298" s="68"/>
      <c r="H298" s="63"/>
      <c r="I298" s="63"/>
      <c r="J298" s="69"/>
      <c r="K298" s="68"/>
      <c r="L298" s="68"/>
      <c r="M298" s="148"/>
      <c r="N298" s="148"/>
      <c r="O298" s="148"/>
      <c r="P298" s="148"/>
      <c r="Q298" s="149"/>
      <c r="R298" s="148"/>
      <c r="S298" s="148"/>
      <c r="T298" s="148"/>
      <c r="U298" s="148"/>
      <c r="V298" s="148"/>
      <c r="W298" s="148"/>
      <c r="X298" s="148"/>
      <c r="Y298" s="148"/>
      <c r="Z298" s="150"/>
      <c r="AA298" s="150"/>
      <c r="AB298" s="150"/>
      <c r="AC298" s="150"/>
      <c r="AD298" s="150"/>
      <c r="AE298" s="151"/>
      <c r="AF298" s="150"/>
    </row>
    <row r="299" spans="1:32" s="139" customFormat="1" ht="27" customHeight="1">
      <c r="A299" s="8"/>
      <c r="B299" s="9">
        <v>71</v>
      </c>
      <c r="C299" s="91" t="s">
        <v>207</v>
      </c>
      <c r="D299" s="63"/>
      <c r="E299" s="63"/>
      <c r="F299" s="63"/>
      <c r="G299" s="68"/>
      <c r="H299" s="63"/>
      <c r="I299" s="63"/>
      <c r="J299" s="69"/>
      <c r="K299" s="68"/>
      <c r="L299" s="68"/>
      <c r="M299" s="148"/>
      <c r="N299" s="148"/>
      <c r="O299" s="148"/>
      <c r="P299" s="148"/>
      <c r="Q299" s="149"/>
      <c r="R299" s="148"/>
      <c r="S299" s="148"/>
      <c r="T299" s="148"/>
      <c r="U299" s="148"/>
      <c r="V299" s="148"/>
      <c r="W299" s="148"/>
      <c r="X299" s="148"/>
      <c r="Y299" s="148"/>
      <c r="Z299" s="150"/>
      <c r="AA299" s="150"/>
      <c r="AB299" s="150"/>
      <c r="AC299" s="150"/>
      <c r="AD299" s="150"/>
      <c r="AE299" s="151"/>
      <c r="AF299" s="150"/>
    </row>
    <row r="300" spans="1:32" s="139" customFormat="1">
      <c r="A300" s="8"/>
      <c r="B300" s="9" t="s">
        <v>279</v>
      </c>
      <c r="C300" s="91" t="s">
        <v>107</v>
      </c>
      <c r="D300" s="68">
        <v>0</v>
      </c>
      <c r="E300" s="68">
        <v>0</v>
      </c>
      <c r="F300" s="68">
        <v>0</v>
      </c>
      <c r="G300" s="68">
        <v>0</v>
      </c>
      <c r="H300" s="68">
        <v>0</v>
      </c>
      <c r="I300" s="68">
        <v>0</v>
      </c>
      <c r="J300" s="74">
        <v>1</v>
      </c>
      <c r="K300" s="68">
        <v>0</v>
      </c>
      <c r="L300" s="78">
        <f>SUM(J300:K300)</f>
        <v>1</v>
      </c>
      <c r="M300" s="171"/>
      <c r="N300" s="171"/>
      <c r="O300" s="172"/>
      <c r="P300" s="171"/>
      <c r="Q300" s="172"/>
      <c r="R300" s="148"/>
      <c r="S300" s="148"/>
      <c r="T300" s="148"/>
      <c r="U300" s="148"/>
      <c r="V300" s="148"/>
      <c r="W300" s="148"/>
      <c r="X300" s="148"/>
      <c r="Y300" s="148"/>
      <c r="Z300" s="150"/>
      <c r="AA300" s="150"/>
      <c r="AB300" s="150"/>
      <c r="AC300" s="150"/>
      <c r="AD300" s="150"/>
      <c r="AE300" s="151"/>
      <c r="AF300" s="150"/>
    </row>
    <row r="301" spans="1:32" s="139" customFormat="1">
      <c r="A301" s="8"/>
      <c r="B301" s="9"/>
      <c r="C301" s="91"/>
      <c r="D301" s="63"/>
      <c r="E301" s="63"/>
      <c r="F301" s="63"/>
      <c r="G301" s="63"/>
      <c r="H301" s="63"/>
      <c r="I301" s="63"/>
      <c r="J301" s="69"/>
      <c r="K301" s="68"/>
      <c r="L301" s="68"/>
      <c r="M301" s="157"/>
      <c r="N301" s="157"/>
      <c r="O301" s="157"/>
      <c r="P301" s="157"/>
      <c r="Q301" s="158"/>
      <c r="R301" s="148"/>
      <c r="S301" s="148"/>
      <c r="T301" s="148"/>
      <c r="U301" s="148"/>
      <c r="V301" s="148"/>
      <c r="W301" s="148"/>
      <c r="X301" s="148"/>
      <c r="Y301" s="148"/>
      <c r="Z301" s="150"/>
      <c r="AA301" s="150"/>
      <c r="AB301" s="150"/>
      <c r="AC301" s="150"/>
      <c r="AD301" s="150"/>
      <c r="AE301" s="151"/>
      <c r="AF301" s="150"/>
    </row>
    <row r="302" spans="1:32" s="139" customFormat="1" ht="27" customHeight="1">
      <c r="A302" s="8"/>
      <c r="B302" s="9">
        <v>72</v>
      </c>
      <c r="C302" s="91" t="s">
        <v>214</v>
      </c>
      <c r="D302" s="63"/>
      <c r="E302" s="63"/>
      <c r="F302" s="63"/>
      <c r="G302" s="63"/>
      <c r="H302" s="63"/>
      <c r="I302" s="63"/>
      <c r="J302" s="69"/>
      <c r="K302" s="68"/>
      <c r="L302" s="68"/>
      <c r="M302" s="157"/>
      <c r="N302" s="157"/>
      <c r="O302" s="157"/>
      <c r="P302" s="157"/>
      <c r="Q302" s="158"/>
      <c r="R302" s="148"/>
      <c r="S302" s="148"/>
      <c r="T302" s="148"/>
      <c r="U302" s="148"/>
      <c r="V302" s="148"/>
      <c r="W302" s="148"/>
      <c r="X302" s="148"/>
      <c r="Y302" s="148"/>
      <c r="Z302" s="150"/>
      <c r="AA302" s="150"/>
      <c r="AB302" s="150"/>
      <c r="AC302" s="150"/>
      <c r="AD302" s="150"/>
      <c r="AE302" s="151"/>
      <c r="AF302" s="150"/>
    </row>
    <row r="303" spans="1:32" s="139" customFormat="1">
      <c r="A303" s="8"/>
      <c r="B303" s="9" t="s">
        <v>280</v>
      </c>
      <c r="C303" s="91" t="s">
        <v>107</v>
      </c>
      <c r="D303" s="68">
        <v>0</v>
      </c>
      <c r="E303" s="68">
        <v>0</v>
      </c>
      <c r="F303" s="68">
        <v>0</v>
      </c>
      <c r="G303" s="68">
        <v>0</v>
      </c>
      <c r="H303" s="68">
        <v>0</v>
      </c>
      <c r="I303" s="68">
        <v>0</v>
      </c>
      <c r="J303" s="74">
        <v>1</v>
      </c>
      <c r="K303" s="68">
        <v>0</v>
      </c>
      <c r="L303" s="78">
        <f>SUM(J303:K303)</f>
        <v>1</v>
      </c>
      <c r="M303" s="171"/>
      <c r="N303" s="171"/>
      <c r="O303" s="172"/>
      <c r="P303" s="171"/>
      <c r="Q303" s="172"/>
      <c r="R303" s="148"/>
      <c r="S303" s="148"/>
      <c r="T303" s="148"/>
      <c r="U303" s="148"/>
      <c r="V303" s="148"/>
      <c r="W303" s="148"/>
      <c r="X303" s="148"/>
      <c r="Y303" s="148"/>
      <c r="Z303" s="150"/>
      <c r="AA303" s="150"/>
      <c r="AB303" s="150"/>
      <c r="AC303" s="150"/>
      <c r="AD303" s="150"/>
      <c r="AE303" s="151"/>
      <c r="AF303" s="150"/>
    </row>
    <row r="304" spans="1:32" s="139" customFormat="1">
      <c r="A304" s="8"/>
      <c r="B304" s="9"/>
      <c r="C304" s="91"/>
      <c r="D304" s="63"/>
      <c r="E304" s="63"/>
      <c r="F304" s="63"/>
      <c r="G304" s="63"/>
      <c r="H304" s="63"/>
      <c r="I304" s="63"/>
      <c r="J304" s="69"/>
      <c r="K304" s="68"/>
      <c r="L304" s="68"/>
      <c r="M304" s="157"/>
      <c r="N304" s="157"/>
      <c r="O304" s="157"/>
      <c r="P304" s="157"/>
      <c r="Q304" s="158"/>
      <c r="R304" s="148"/>
      <c r="S304" s="148"/>
      <c r="T304" s="148"/>
      <c r="U304" s="148"/>
      <c r="V304" s="148"/>
      <c r="W304" s="148"/>
      <c r="X304" s="148"/>
      <c r="Y304" s="148"/>
      <c r="Z304" s="150"/>
      <c r="AA304" s="150"/>
      <c r="AB304" s="150"/>
      <c r="AC304" s="150"/>
      <c r="AD304" s="150"/>
      <c r="AE304" s="151"/>
      <c r="AF304" s="150"/>
    </row>
    <row r="305" spans="1:32" s="139" customFormat="1" ht="27" customHeight="1">
      <c r="A305" s="8"/>
      <c r="B305" s="9">
        <v>73</v>
      </c>
      <c r="C305" s="91" t="s">
        <v>208</v>
      </c>
      <c r="D305" s="63"/>
      <c r="E305" s="63"/>
      <c r="F305" s="63"/>
      <c r="G305" s="63"/>
      <c r="H305" s="63"/>
      <c r="I305" s="63"/>
      <c r="J305" s="69"/>
      <c r="K305" s="68"/>
      <c r="L305" s="68"/>
      <c r="M305" s="157"/>
      <c r="N305" s="157"/>
      <c r="O305" s="157"/>
      <c r="P305" s="157"/>
      <c r="Q305" s="158"/>
      <c r="R305" s="148"/>
      <c r="S305" s="148"/>
      <c r="T305" s="148"/>
      <c r="U305" s="148"/>
      <c r="V305" s="148"/>
      <c r="W305" s="148"/>
      <c r="X305" s="148"/>
      <c r="Y305" s="148"/>
      <c r="Z305" s="150"/>
      <c r="AA305" s="150"/>
      <c r="AB305" s="150"/>
      <c r="AC305" s="150"/>
      <c r="AD305" s="150"/>
      <c r="AE305" s="151"/>
      <c r="AF305" s="150"/>
    </row>
    <row r="306" spans="1:32" s="139" customFormat="1">
      <c r="A306" s="8"/>
      <c r="B306" s="9" t="s">
        <v>281</v>
      </c>
      <c r="C306" s="91" t="s">
        <v>107</v>
      </c>
      <c r="D306" s="68">
        <v>0</v>
      </c>
      <c r="E306" s="68">
        <v>0</v>
      </c>
      <c r="F306" s="68">
        <v>0</v>
      </c>
      <c r="G306" s="68">
        <v>0</v>
      </c>
      <c r="H306" s="68">
        <v>0</v>
      </c>
      <c r="I306" s="68">
        <v>0</v>
      </c>
      <c r="J306" s="74">
        <v>1</v>
      </c>
      <c r="K306" s="68">
        <v>0</v>
      </c>
      <c r="L306" s="78">
        <f>SUM(J306:K306)</f>
        <v>1</v>
      </c>
      <c r="M306" s="171"/>
      <c r="N306" s="171"/>
      <c r="O306" s="172"/>
      <c r="P306" s="171"/>
      <c r="Q306" s="172"/>
      <c r="R306" s="148"/>
      <c r="S306" s="148"/>
      <c r="T306" s="148"/>
      <c r="U306" s="148"/>
      <c r="V306" s="148"/>
      <c r="W306" s="148"/>
      <c r="X306" s="148"/>
      <c r="Y306" s="148"/>
      <c r="Z306" s="150"/>
      <c r="AA306" s="150"/>
      <c r="AB306" s="150"/>
      <c r="AC306" s="150"/>
      <c r="AD306" s="150"/>
      <c r="AE306" s="151"/>
      <c r="AF306" s="150"/>
    </row>
    <row r="307" spans="1:32" s="139" customFormat="1">
      <c r="A307" s="8"/>
      <c r="B307" s="9"/>
      <c r="C307" s="91"/>
      <c r="D307" s="63"/>
      <c r="E307" s="63"/>
      <c r="F307" s="63"/>
      <c r="G307" s="63"/>
      <c r="H307" s="63"/>
      <c r="I307" s="63"/>
      <c r="J307" s="69"/>
      <c r="K307" s="68"/>
      <c r="L307" s="68"/>
      <c r="M307" s="157"/>
      <c r="N307" s="157"/>
      <c r="O307" s="157"/>
      <c r="P307" s="157"/>
      <c r="Q307" s="158"/>
      <c r="R307" s="148"/>
      <c r="S307" s="148"/>
      <c r="T307" s="148"/>
      <c r="U307" s="148"/>
      <c r="V307" s="148"/>
      <c r="W307" s="148"/>
      <c r="X307" s="148"/>
      <c r="Y307" s="148"/>
      <c r="Z307" s="150"/>
      <c r="AA307" s="150"/>
      <c r="AB307" s="150"/>
      <c r="AC307" s="150"/>
      <c r="AD307" s="150"/>
      <c r="AE307" s="151"/>
      <c r="AF307" s="150"/>
    </row>
    <row r="308" spans="1:32" s="139" customFormat="1" ht="27" customHeight="1">
      <c r="A308" s="8"/>
      <c r="B308" s="9">
        <v>74</v>
      </c>
      <c r="C308" s="91" t="s">
        <v>209</v>
      </c>
      <c r="D308" s="63"/>
      <c r="E308" s="63"/>
      <c r="F308" s="63"/>
      <c r="G308" s="63"/>
      <c r="H308" s="63"/>
      <c r="I308" s="63"/>
      <c r="J308" s="69"/>
      <c r="K308" s="68"/>
      <c r="L308" s="68"/>
      <c r="M308" s="157"/>
      <c r="N308" s="157"/>
      <c r="O308" s="157"/>
      <c r="P308" s="157"/>
      <c r="Q308" s="158"/>
      <c r="R308" s="148"/>
      <c r="S308" s="148"/>
      <c r="T308" s="148"/>
      <c r="U308" s="148"/>
      <c r="V308" s="148"/>
      <c r="W308" s="148"/>
      <c r="X308" s="148"/>
      <c r="Y308" s="148"/>
      <c r="Z308" s="150"/>
      <c r="AA308" s="150"/>
      <c r="AB308" s="150"/>
      <c r="AC308" s="150"/>
      <c r="AD308" s="150"/>
      <c r="AE308" s="151"/>
      <c r="AF308" s="150"/>
    </row>
    <row r="309" spans="1:32" s="139" customFormat="1">
      <c r="A309" s="8"/>
      <c r="B309" s="9" t="s">
        <v>282</v>
      </c>
      <c r="C309" s="91" t="s">
        <v>107</v>
      </c>
      <c r="D309" s="68">
        <v>0</v>
      </c>
      <c r="E309" s="68">
        <v>0</v>
      </c>
      <c r="F309" s="68">
        <v>0</v>
      </c>
      <c r="G309" s="68">
        <v>0</v>
      </c>
      <c r="H309" s="68">
        <v>0</v>
      </c>
      <c r="I309" s="68">
        <v>0</v>
      </c>
      <c r="J309" s="74">
        <v>1</v>
      </c>
      <c r="K309" s="68">
        <v>0</v>
      </c>
      <c r="L309" s="78">
        <f>SUM(J309:K309)</f>
        <v>1</v>
      </c>
      <c r="M309" s="171"/>
      <c r="N309" s="171"/>
      <c r="O309" s="172"/>
      <c r="P309" s="171"/>
      <c r="Q309" s="172"/>
      <c r="R309" s="148"/>
      <c r="S309" s="148"/>
      <c r="T309" s="148"/>
      <c r="U309" s="148"/>
      <c r="V309" s="148"/>
      <c r="W309" s="148"/>
      <c r="X309" s="148"/>
      <c r="Y309" s="148"/>
      <c r="Z309" s="150"/>
      <c r="AA309" s="150"/>
      <c r="AB309" s="150"/>
      <c r="AC309" s="150"/>
      <c r="AD309" s="150"/>
      <c r="AE309" s="151"/>
      <c r="AF309" s="150"/>
    </row>
    <row r="310" spans="1:32" s="139" customFormat="1">
      <c r="A310" s="8"/>
      <c r="B310" s="9"/>
      <c r="C310" s="91"/>
      <c r="D310" s="63"/>
      <c r="E310" s="63"/>
      <c r="F310" s="63"/>
      <c r="G310" s="63"/>
      <c r="H310" s="63"/>
      <c r="I310" s="63"/>
      <c r="J310" s="69"/>
      <c r="K310" s="68"/>
      <c r="L310" s="68"/>
      <c r="M310" s="159"/>
      <c r="N310" s="157"/>
      <c r="O310" s="157"/>
      <c r="P310" s="157"/>
      <c r="Q310" s="158"/>
      <c r="R310" s="148"/>
      <c r="S310" s="148"/>
      <c r="T310" s="148"/>
      <c r="U310" s="148"/>
      <c r="V310" s="148"/>
      <c r="W310" s="148"/>
      <c r="X310" s="148"/>
      <c r="Y310" s="148"/>
      <c r="Z310" s="150"/>
      <c r="AA310" s="150"/>
      <c r="AB310" s="150"/>
      <c r="AC310" s="150"/>
      <c r="AD310" s="150"/>
      <c r="AE310" s="151"/>
      <c r="AF310" s="150"/>
    </row>
    <row r="311" spans="1:32" s="139" customFormat="1" ht="27" customHeight="1">
      <c r="A311" s="8"/>
      <c r="B311" s="9">
        <v>75</v>
      </c>
      <c r="C311" s="91" t="s">
        <v>210</v>
      </c>
      <c r="D311" s="63"/>
      <c r="E311" s="63"/>
      <c r="F311" s="63"/>
      <c r="G311" s="63"/>
      <c r="H311" s="63"/>
      <c r="I311" s="63"/>
      <c r="J311" s="69"/>
      <c r="K311" s="68"/>
      <c r="L311" s="68"/>
      <c r="M311" s="159"/>
      <c r="N311" s="157"/>
      <c r="O311" s="157"/>
      <c r="P311" s="157"/>
      <c r="Q311" s="158"/>
      <c r="R311" s="148"/>
      <c r="S311" s="148"/>
      <c r="T311" s="148"/>
      <c r="U311" s="148"/>
      <c r="V311" s="148"/>
      <c r="W311" s="148"/>
      <c r="X311" s="148"/>
      <c r="Y311" s="148"/>
      <c r="Z311" s="150"/>
      <c r="AA311" s="150"/>
      <c r="AB311" s="150"/>
      <c r="AC311" s="150"/>
      <c r="AD311" s="150"/>
      <c r="AE311" s="151"/>
      <c r="AF311" s="150"/>
    </row>
    <row r="312" spans="1:32" s="139" customFormat="1">
      <c r="A312" s="8"/>
      <c r="B312" s="9" t="s">
        <v>283</v>
      </c>
      <c r="C312" s="91" t="s">
        <v>107</v>
      </c>
      <c r="D312" s="68">
        <v>0</v>
      </c>
      <c r="E312" s="68">
        <v>0</v>
      </c>
      <c r="F312" s="68">
        <v>0</v>
      </c>
      <c r="G312" s="68">
        <v>0</v>
      </c>
      <c r="H312" s="68">
        <v>0</v>
      </c>
      <c r="I312" s="68">
        <v>0</v>
      </c>
      <c r="J312" s="74">
        <v>1</v>
      </c>
      <c r="K312" s="68">
        <v>0</v>
      </c>
      <c r="L312" s="78">
        <f>SUM(J312:K312)</f>
        <v>1</v>
      </c>
      <c r="M312" s="171"/>
      <c r="N312" s="171"/>
      <c r="O312" s="172"/>
      <c r="P312" s="171"/>
      <c r="Q312" s="172"/>
      <c r="R312" s="148"/>
      <c r="S312" s="148"/>
      <c r="T312" s="148"/>
      <c r="U312" s="148"/>
      <c r="V312" s="148"/>
      <c r="W312" s="148"/>
      <c r="X312" s="148"/>
      <c r="Y312" s="148"/>
      <c r="Z312" s="150"/>
      <c r="AA312" s="150"/>
      <c r="AB312" s="150"/>
      <c r="AC312" s="150"/>
      <c r="AD312" s="150"/>
      <c r="AE312" s="151"/>
      <c r="AF312" s="150"/>
    </row>
    <row r="313" spans="1:32" s="139" customFormat="1">
      <c r="A313" s="8"/>
      <c r="B313" s="9"/>
      <c r="C313" s="91"/>
      <c r="D313" s="63"/>
      <c r="E313" s="63"/>
      <c r="F313" s="63"/>
      <c r="G313" s="63"/>
      <c r="H313" s="63"/>
      <c r="I313" s="63"/>
      <c r="J313" s="69"/>
      <c r="K313" s="68"/>
      <c r="L313" s="68"/>
      <c r="M313" s="157"/>
      <c r="N313" s="157"/>
      <c r="O313" s="157"/>
      <c r="P313" s="157"/>
      <c r="Q313" s="158"/>
      <c r="R313" s="148"/>
      <c r="S313" s="148"/>
      <c r="T313" s="148"/>
      <c r="U313" s="148"/>
      <c r="V313" s="148"/>
      <c r="W313" s="148"/>
      <c r="X313" s="148"/>
      <c r="Y313" s="148"/>
      <c r="Z313" s="150"/>
      <c r="AA313" s="150"/>
      <c r="AB313" s="150"/>
      <c r="AC313" s="150"/>
      <c r="AD313" s="150"/>
      <c r="AE313" s="151"/>
      <c r="AF313" s="150"/>
    </row>
    <row r="314" spans="1:32" s="139" customFormat="1" ht="27" customHeight="1">
      <c r="A314" s="8"/>
      <c r="B314" s="9">
        <v>76</v>
      </c>
      <c r="C314" s="91" t="s">
        <v>211</v>
      </c>
      <c r="D314" s="63"/>
      <c r="E314" s="63"/>
      <c r="F314" s="63"/>
      <c r="G314" s="63"/>
      <c r="H314" s="63"/>
      <c r="I314" s="63"/>
      <c r="J314" s="69"/>
      <c r="K314" s="68"/>
      <c r="L314" s="68"/>
      <c r="M314" s="157"/>
      <c r="N314" s="157"/>
      <c r="O314" s="157"/>
      <c r="P314" s="157"/>
      <c r="Q314" s="158"/>
      <c r="R314" s="148"/>
      <c r="S314" s="148"/>
      <c r="T314" s="148"/>
      <c r="U314" s="148"/>
      <c r="V314" s="148"/>
      <c r="W314" s="148"/>
      <c r="X314" s="148"/>
      <c r="Y314" s="148"/>
      <c r="Z314" s="150"/>
      <c r="AA314" s="150"/>
      <c r="AB314" s="150"/>
      <c r="AC314" s="150"/>
      <c r="AD314" s="150"/>
      <c r="AE314" s="151"/>
      <c r="AF314" s="150"/>
    </row>
    <row r="315" spans="1:32" s="139" customFormat="1">
      <c r="A315" s="8"/>
      <c r="B315" s="9" t="s">
        <v>284</v>
      </c>
      <c r="C315" s="91" t="s">
        <v>107</v>
      </c>
      <c r="D315" s="68">
        <v>0</v>
      </c>
      <c r="E315" s="68">
        <v>0</v>
      </c>
      <c r="F315" s="68">
        <v>0</v>
      </c>
      <c r="G315" s="68">
        <v>0</v>
      </c>
      <c r="H315" s="68">
        <v>0</v>
      </c>
      <c r="I315" s="68">
        <v>0</v>
      </c>
      <c r="J315" s="74">
        <v>1</v>
      </c>
      <c r="K315" s="68">
        <v>0</v>
      </c>
      <c r="L315" s="78">
        <f>SUM(J315:K315)</f>
        <v>1</v>
      </c>
      <c r="M315" s="171"/>
      <c r="N315" s="171"/>
      <c r="O315" s="172"/>
      <c r="P315" s="171"/>
      <c r="Q315" s="172"/>
      <c r="R315" s="148"/>
      <c r="S315" s="148"/>
      <c r="T315" s="148"/>
      <c r="U315" s="148"/>
      <c r="V315" s="148"/>
      <c r="W315" s="148"/>
      <c r="X315" s="148"/>
      <c r="Y315" s="148"/>
      <c r="Z315" s="150"/>
      <c r="AA315" s="150"/>
      <c r="AB315" s="150"/>
      <c r="AC315" s="150"/>
      <c r="AD315" s="150"/>
      <c r="AE315" s="151"/>
      <c r="AF315" s="150"/>
    </row>
    <row r="316" spans="1:32" s="139" customFormat="1">
      <c r="A316" s="8"/>
      <c r="B316" s="9"/>
      <c r="C316" s="91"/>
      <c r="D316" s="63"/>
      <c r="E316" s="63"/>
      <c r="F316" s="63"/>
      <c r="G316" s="63"/>
      <c r="H316" s="63"/>
      <c r="I316" s="63"/>
      <c r="J316" s="69"/>
      <c r="K316" s="68"/>
      <c r="L316" s="68"/>
      <c r="M316" s="157"/>
      <c r="N316" s="157"/>
      <c r="O316" s="157"/>
      <c r="P316" s="157"/>
      <c r="Q316" s="158"/>
      <c r="R316" s="148"/>
      <c r="S316" s="148"/>
      <c r="T316" s="148"/>
      <c r="U316" s="148"/>
      <c r="V316" s="148"/>
      <c r="W316" s="148"/>
      <c r="X316" s="148"/>
      <c r="Y316" s="148"/>
      <c r="Z316" s="150"/>
      <c r="AA316" s="150"/>
      <c r="AB316" s="150"/>
      <c r="AC316" s="150"/>
      <c r="AD316" s="150"/>
      <c r="AE316" s="151"/>
      <c r="AF316" s="150"/>
    </row>
    <row r="317" spans="1:32" s="139" customFormat="1" ht="27" customHeight="1">
      <c r="A317" s="8"/>
      <c r="B317" s="9">
        <v>77</v>
      </c>
      <c r="C317" s="91" t="s">
        <v>195</v>
      </c>
      <c r="D317" s="63"/>
      <c r="E317" s="63"/>
      <c r="F317" s="63"/>
      <c r="G317" s="63"/>
      <c r="H317" s="63"/>
      <c r="I317" s="63"/>
      <c r="J317" s="69"/>
      <c r="K317" s="68"/>
      <c r="L317" s="68"/>
      <c r="M317" s="157"/>
      <c r="N317" s="157"/>
      <c r="O317" s="157"/>
      <c r="P317" s="157"/>
      <c r="Q317" s="158"/>
      <c r="R317" s="148"/>
      <c r="S317" s="148"/>
      <c r="T317" s="148"/>
      <c r="U317" s="148"/>
      <c r="V317" s="148"/>
      <c r="W317" s="148"/>
      <c r="X317" s="148"/>
      <c r="Y317" s="148"/>
      <c r="Z317" s="150"/>
      <c r="AA317" s="150"/>
      <c r="AB317" s="150"/>
      <c r="AC317" s="150"/>
      <c r="AD317" s="150"/>
      <c r="AE317" s="151"/>
      <c r="AF317" s="150"/>
    </row>
    <row r="318" spans="1:32" s="139" customFormat="1">
      <c r="A318" s="8"/>
      <c r="B318" s="9" t="s">
        <v>285</v>
      </c>
      <c r="C318" s="91" t="s">
        <v>107</v>
      </c>
      <c r="D318" s="68">
        <v>0</v>
      </c>
      <c r="E318" s="68">
        <v>0</v>
      </c>
      <c r="F318" s="68">
        <v>0</v>
      </c>
      <c r="G318" s="68">
        <v>0</v>
      </c>
      <c r="H318" s="68">
        <v>0</v>
      </c>
      <c r="I318" s="68">
        <v>0</v>
      </c>
      <c r="J318" s="74">
        <v>1</v>
      </c>
      <c r="K318" s="68">
        <v>0</v>
      </c>
      <c r="L318" s="78">
        <f>SUM(J318:K318)</f>
        <v>1</v>
      </c>
      <c r="M318" s="171"/>
      <c r="N318" s="171"/>
      <c r="O318" s="172"/>
      <c r="P318" s="171"/>
      <c r="Q318" s="172"/>
      <c r="R318" s="148"/>
      <c r="S318" s="148"/>
      <c r="T318" s="148"/>
      <c r="U318" s="148"/>
      <c r="V318" s="148"/>
      <c r="W318" s="148"/>
      <c r="X318" s="148"/>
      <c r="Y318" s="148"/>
      <c r="Z318" s="150"/>
      <c r="AA318" s="150"/>
      <c r="AB318" s="150"/>
      <c r="AC318" s="150"/>
      <c r="AD318" s="150"/>
      <c r="AE318" s="151"/>
      <c r="AF318" s="150"/>
    </row>
    <row r="319" spans="1:32" s="139" customFormat="1">
      <c r="A319" s="8"/>
      <c r="B319" s="9"/>
      <c r="C319" s="91"/>
      <c r="D319" s="63"/>
      <c r="E319" s="63"/>
      <c r="F319" s="63"/>
      <c r="G319" s="63"/>
      <c r="H319" s="63"/>
      <c r="I319" s="63"/>
      <c r="J319" s="69"/>
      <c r="K319" s="68"/>
      <c r="L319" s="68"/>
      <c r="M319" s="157"/>
      <c r="N319" s="157"/>
      <c r="O319" s="157"/>
      <c r="P319" s="157"/>
      <c r="Q319" s="158"/>
      <c r="R319" s="148"/>
      <c r="S319" s="148"/>
      <c r="T319" s="148"/>
      <c r="U319" s="148"/>
      <c r="V319" s="148"/>
      <c r="W319" s="148"/>
      <c r="X319" s="148"/>
      <c r="Y319" s="148"/>
      <c r="Z319" s="150"/>
      <c r="AA319" s="150"/>
      <c r="AB319" s="150"/>
      <c r="AC319" s="150"/>
      <c r="AD319" s="150"/>
      <c r="AE319" s="151"/>
      <c r="AF319" s="150"/>
    </row>
    <row r="320" spans="1:32" s="139" customFormat="1" ht="27" customHeight="1">
      <c r="A320" s="8"/>
      <c r="B320" s="9">
        <v>78</v>
      </c>
      <c r="C320" s="91" t="s">
        <v>213</v>
      </c>
      <c r="D320" s="63"/>
      <c r="E320" s="63"/>
      <c r="F320" s="63"/>
      <c r="G320" s="63"/>
      <c r="H320" s="63"/>
      <c r="I320" s="63"/>
      <c r="J320" s="69"/>
      <c r="K320" s="68"/>
      <c r="L320" s="68"/>
      <c r="M320" s="157"/>
      <c r="N320" s="157"/>
      <c r="O320" s="157"/>
      <c r="P320" s="157"/>
      <c r="Q320" s="158"/>
      <c r="R320" s="148"/>
      <c r="S320" s="148"/>
      <c r="T320" s="148"/>
      <c r="U320" s="148"/>
      <c r="V320" s="148"/>
      <c r="W320" s="148"/>
      <c r="X320" s="148"/>
      <c r="Y320" s="148"/>
      <c r="Z320" s="150"/>
      <c r="AA320" s="150"/>
      <c r="AB320" s="150"/>
      <c r="AC320" s="150"/>
      <c r="AD320" s="150"/>
      <c r="AE320" s="151"/>
      <c r="AF320" s="150"/>
    </row>
    <row r="321" spans="1:32" s="139" customFormat="1">
      <c r="A321" s="70"/>
      <c r="B321" s="161" t="s">
        <v>286</v>
      </c>
      <c r="C321" s="98" t="s">
        <v>107</v>
      </c>
      <c r="D321" s="72">
        <v>0</v>
      </c>
      <c r="E321" s="72">
        <v>0</v>
      </c>
      <c r="F321" s="72">
        <v>0</v>
      </c>
      <c r="G321" s="72">
        <v>0</v>
      </c>
      <c r="H321" s="72">
        <v>0</v>
      </c>
      <c r="I321" s="72">
        <v>0</v>
      </c>
      <c r="J321" s="181">
        <v>1</v>
      </c>
      <c r="K321" s="72">
        <v>0</v>
      </c>
      <c r="L321" s="89">
        <f>SUM(J321:K321)</f>
        <v>1</v>
      </c>
      <c r="M321" s="171"/>
      <c r="N321" s="171"/>
      <c r="O321" s="172"/>
      <c r="P321" s="171"/>
      <c r="Q321" s="172"/>
      <c r="R321" s="148"/>
      <c r="S321" s="148"/>
      <c r="T321" s="148"/>
      <c r="U321" s="148"/>
      <c r="V321" s="148"/>
      <c r="W321" s="148"/>
      <c r="X321" s="148"/>
      <c r="Y321" s="148"/>
      <c r="Z321" s="150"/>
      <c r="AA321" s="150"/>
      <c r="AB321" s="150"/>
      <c r="AC321" s="150"/>
      <c r="AD321" s="150"/>
      <c r="AE321" s="151"/>
      <c r="AF321" s="150"/>
    </row>
    <row r="322" spans="1:32" s="139" customFormat="1" ht="0.75" customHeight="1">
      <c r="A322" s="8"/>
      <c r="B322" s="9"/>
      <c r="C322" s="91"/>
      <c r="D322" s="63"/>
      <c r="E322" s="63"/>
      <c r="F322" s="63"/>
      <c r="G322" s="63"/>
      <c r="H322" s="63"/>
      <c r="I322" s="63"/>
      <c r="J322" s="69"/>
      <c r="K322" s="68"/>
      <c r="L322" s="68"/>
      <c r="M322" s="157"/>
      <c r="N322" s="157"/>
      <c r="O322" s="157"/>
      <c r="P322" s="157"/>
      <c r="Q322" s="158"/>
      <c r="R322" s="148"/>
      <c r="S322" s="148"/>
      <c r="T322" s="148"/>
      <c r="U322" s="148"/>
      <c r="V322" s="148"/>
      <c r="W322" s="148"/>
      <c r="X322" s="148"/>
      <c r="Y322" s="148"/>
      <c r="Z322" s="150"/>
      <c r="AA322" s="150"/>
      <c r="AB322" s="150"/>
      <c r="AC322" s="150"/>
      <c r="AD322" s="150"/>
      <c r="AE322" s="151"/>
      <c r="AF322" s="150"/>
    </row>
    <row r="323" spans="1:32" s="139" customFormat="1">
      <c r="A323" s="8"/>
      <c r="B323" s="9">
        <v>79</v>
      </c>
      <c r="C323" s="91" t="s">
        <v>196</v>
      </c>
      <c r="D323" s="63"/>
      <c r="E323" s="63"/>
      <c r="F323" s="63"/>
      <c r="G323" s="63"/>
      <c r="H323" s="63"/>
      <c r="I323" s="63"/>
      <c r="J323" s="69"/>
      <c r="K323" s="68"/>
      <c r="L323" s="68"/>
      <c r="M323" s="157"/>
      <c r="N323" s="157"/>
      <c r="O323" s="157"/>
      <c r="P323" s="157"/>
      <c r="Q323" s="158"/>
      <c r="R323" s="148"/>
      <c r="S323" s="148"/>
      <c r="T323" s="148"/>
      <c r="U323" s="148"/>
      <c r="V323" s="148"/>
      <c r="W323" s="148"/>
      <c r="X323" s="148"/>
      <c r="Y323" s="148"/>
      <c r="Z323" s="150"/>
      <c r="AA323" s="150"/>
      <c r="AB323" s="150"/>
      <c r="AC323" s="150"/>
      <c r="AD323" s="150"/>
      <c r="AE323" s="151"/>
      <c r="AF323" s="150"/>
    </row>
    <row r="324" spans="1:32" s="139" customFormat="1">
      <c r="A324" s="8"/>
      <c r="B324" s="9" t="s">
        <v>287</v>
      </c>
      <c r="C324" s="91" t="s">
        <v>107</v>
      </c>
      <c r="D324" s="68">
        <v>0</v>
      </c>
      <c r="E324" s="68">
        <v>0</v>
      </c>
      <c r="F324" s="68">
        <v>0</v>
      </c>
      <c r="G324" s="68">
        <v>0</v>
      </c>
      <c r="H324" s="68">
        <v>0</v>
      </c>
      <c r="I324" s="68">
        <v>0</v>
      </c>
      <c r="J324" s="74">
        <v>1</v>
      </c>
      <c r="K324" s="68">
        <v>0</v>
      </c>
      <c r="L324" s="78">
        <f>SUM(J324:K324)</f>
        <v>1</v>
      </c>
      <c r="M324" s="171"/>
      <c r="N324" s="171"/>
      <c r="O324" s="172"/>
      <c r="P324" s="171"/>
      <c r="Q324" s="172"/>
      <c r="R324" s="148"/>
      <c r="S324" s="148"/>
      <c r="T324" s="148"/>
      <c r="U324" s="148"/>
      <c r="V324" s="148"/>
      <c r="W324" s="148"/>
      <c r="X324" s="148"/>
      <c r="Y324" s="148"/>
      <c r="Z324" s="150"/>
      <c r="AA324" s="150"/>
      <c r="AB324" s="150"/>
      <c r="AC324" s="150"/>
      <c r="AD324" s="150"/>
      <c r="AE324" s="151"/>
      <c r="AF324" s="150"/>
    </row>
    <row r="325" spans="1:32" s="139" customFormat="1">
      <c r="A325" s="8"/>
      <c r="B325" s="9"/>
      <c r="C325" s="91"/>
      <c r="D325" s="63"/>
      <c r="E325" s="63"/>
      <c r="F325" s="63"/>
      <c r="G325" s="63"/>
      <c r="H325" s="63"/>
      <c r="I325" s="63"/>
      <c r="J325" s="69"/>
      <c r="K325" s="68"/>
      <c r="L325" s="68"/>
      <c r="M325" s="157"/>
      <c r="N325" s="157"/>
      <c r="O325" s="157"/>
      <c r="P325" s="157"/>
      <c r="Q325" s="158"/>
      <c r="R325" s="148"/>
      <c r="S325" s="148"/>
      <c r="T325" s="148"/>
      <c r="U325" s="148"/>
      <c r="V325" s="148"/>
      <c r="W325" s="148"/>
      <c r="X325" s="148"/>
      <c r="Y325" s="148"/>
      <c r="Z325" s="150"/>
      <c r="AA325" s="150"/>
      <c r="AB325" s="150"/>
      <c r="AC325" s="150"/>
      <c r="AD325" s="150"/>
      <c r="AE325" s="151"/>
      <c r="AF325" s="150"/>
    </row>
    <row r="326" spans="1:32" s="139" customFormat="1" ht="25.5">
      <c r="A326" s="8"/>
      <c r="B326" s="9">
        <v>80</v>
      </c>
      <c r="C326" s="91" t="s">
        <v>271</v>
      </c>
      <c r="D326" s="63"/>
      <c r="E326" s="63"/>
      <c r="F326" s="63"/>
      <c r="G326" s="63"/>
      <c r="H326" s="63"/>
      <c r="I326" s="63"/>
      <c r="J326" s="69"/>
      <c r="K326" s="68"/>
      <c r="L326" s="68"/>
      <c r="M326" s="157"/>
      <c r="N326" s="157"/>
      <c r="O326" s="157"/>
      <c r="P326" s="157"/>
      <c r="Q326" s="158"/>
      <c r="R326" s="148"/>
      <c r="S326" s="148"/>
      <c r="T326" s="148"/>
      <c r="U326" s="148"/>
      <c r="V326" s="148"/>
      <c r="W326" s="148"/>
      <c r="X326" s="148"/>
      <c r="Y326" s="148"/>
      <c r="Z326" s="150"/>
      <c r="AA326" s="150"/>
      <c r="AB326" s="150"/>
      <c r="AC326" s="150"/>
      <c r="AD326" s="150"/>
      <c r="AE326" s="151"/>
      <c r="AF326" s="150"/>
    </row>
    <row r="327" spans="1:32" s="139" customFormat="1">
      <c r="A327" s="8"/>
      <c r="B327" s="9" t="s">
        <v>288</v>
      </c>
      <c r="C327" s="91" t="s">
        <v>107</v>
      </c>
      <c r="D327" s="68">
        <v>0</v>
      </c>
      <c r="E327" s="68">
        <v>0</v>
      </c>
      <c r="F327" s="68">
        <v>0</v>
      </c>
      <c r="G327" s="68">
        <v>0</v>
      </c>
      <c r="H327" s="68">
        <v>0</v>
      </c>
      <c r="I327" s="68">
        <v>0</v>
      </c>
      <c r="J327" s="74">
        <v>1</v>
      </c>
      <c r="K327" s="68">
        <v>0</v>
      </c>
      <c r="L327" s="78">
        <f>SUM(J327:K327)</f>
        <v>1</v>
      </c>
      <c r="M327" s="171"/>
      <c r="N327" s="171"/>
      <c r="O327" s="172"/>
      <c r="P327" s="171"/>
      <c r="Q327" s="172"/>
      <c r="R327" s="148"/>
      <c r="S327" s="148"/>
      <c r="T327" s="148"/>
      <c r="U327" s="148"/>
      <c r="V327" s="148"/>
      <c r="W327" s="148"/>
      <c r="X327" s="148"/>
      <c r="Y327" s="148"/>
      <c r="Z327" s="150"/>
      <c r="AA327" s="150"/>
      <c r="AB327" s="150"/>
      <c r="AC327" s="150"/>
      <c r="AD327" s="150"/>
      <c r="AE327" s="151"/>
      <c r="AF327" s="150"/>
    </row>
    <row r="328" spans="1:32" s="139" customFormat="1" ht="27" customHeight="1">
      <c r="A328" s="8" t="s">
        <v>13</v>
      </c>
      <c r="B328" s="9">
        <v>80</v>
      </c>
      <c r="C328" s="91" t="s">
        <v>289</v>
      </c>
      <c r="D328" s="75">
        <f>SUM(D299:D327)</f>
        <v>0</v>
      </c>
      <c r="E328" s="75">
        <f>SUM(E299:E327)</f>
        <v>0</v>
      </c>
      <c r="F328" s="76"/>
      <c r="G328" s="100"/>
      <c r="H328" s="100"/>
      <c r="I328" s="75">
        <f>SUM(I299:I327)</f>
        <v>0</v>
      </c>
      <c r="J328" s="100">
        <f>SUM(J299:J327)</f>
        <v>10</v>
      </c>
      <c r="K328" s="75">
        <f>SUM(K299:K327)</f>
        <v>0</v>
      </c>
      <c r="L328" s="100">
        <f>SUM(L299:L327)</f>
        <v>10</v>
      </c>
      <c r="M328" s="148"/>
      <c r="N328" s="152"/>
      <c r="O328" s="148"/>
      <c r="P328" s="148"/>
      <c r="Q328" s="149"/>
      <c r="R328" s="148"/>
      <c r="S328" s="148"/>
      <c r="T328" s="148"/>
      <c r="U328" s="148"/>
      <c r="V328" s="148"/>
      <c r="W328" s="148"/>
      <c r="X328" s="148"/>
      <c r="Y328" s="148"/>
      <c r="Z328" s="150"/>
      <c r="AA328" s="150"/>
      <c r="AB328" s="150"/>
      <c r="AC328" s="150"/>
      <c r="AD328" s="150"/>
      <c r="AE328" s="151"/>
      <c r="AF328" s="150"/>
    </row>
    <row r="329" spans="1:32" ht="14.45" customHeight="1">
      <c r="A329" s="8" t="s">
        <v>13</v>
      </c>
      <c r="B329" s="110">
        <v>1.8</v>
      </c>
      <c r="C329" s="90" t="s">
        <v>28</v>
      </c>
      <c r="D329" s="100">
        <f t="shared" ref="D329:L329" si="67">D328+D296</f>
        <v>80</v>
      </c>
      <c r="E329" s="75">
        <f t="shared" si="67"/>
        <v>0</v>
      </c>
      <c r="F329" s="100">
        <f t="shared" si="67"/>
        <v>36690</v>
      </c>
      <c r="G329" s="75">
        <f t="shared" si="67"/>
        <v>0</v>
      </c>
      <c r="H329" s="100">
        <f t="shared" si="67"/>
        <v>36690</v>
      </c>
      <c r="I329" s="75">
        <f t="shared" si="67"/>
        <v>0</v>
      </c>
      <c r="J329" s="100">
        <f t="shared" si="67"/>
        <v>15979</v>
      </c>
      <c r="K329" s="75">
        <f t="shared" si="67"/>
        <v>0</v>
      </c>
      <c r="L329" s="100">
        <f t="shared" si="67"/>
        <v>15979</v>
      </c>
      <c r="Q329" s="144"/>
    </row>
    <row r="330" spans="1:32" ht="14.45" customHeight="1">
      <c r="A330" s="8" t="s">
        <v>13</v>
      </c>
      <c r="B330" s="64">
        <v>1</v>
      </c>
      <c r="C330" s="91" t="s">
        <v>22</v>
      </c>
      <c r="D330" s="94">
        <f t="shared" ref="D330" si="68">D329</f>
        <v>80</v>
      </c>
      <c r="E330" s="79">
        <f t="shared" ref="E330:L330" si="69">E329</f>
        <v>0</v>
      </c>
      <c r="F330" s="94">
        <f t="shared" si="69"/>
        <v>36690</v>
      </c>
      <c r="G330" s="79">
        <f t="shared" si="69"/>
        <v>0</v>
      </c>
      <c r="H330" s="94">
        <f t="shared" si="69"/>
        <v>36690</v>
      </c>
      <c r="I330" s="79">
        <f t="shared" si="69"/>
        <v>0</v>
      </c>
      <c r="J330" s="94">
        <f t="shared" si="69"/>
        <v>15979</v>
      </c>
      <c r="K330" s="79">
        <f t="shared" si="69"/>
        <v>0</v>
      </c>
      <c r="L330" s="94">
        <f t="shared" si="69"/>
        <v>15979</v>
      </c>
      <c r="Q330" s="144"/>
    </row>
    <row r="331" spans="1:32" ht="14.45" customHeight="1">
      <c r="A331" s="8"/>
      <c r="B331" s="81"/>
      <c r="C331" s="90"/>
      <c r="D331" s="56"/>
      <c r="E331" s="56"/>
      <c r="F331" s="56"/>
      <c r="G331" s="56"/>
      <c r="H331" s="56"/>
      <c r="I331" s="56"/>
      <c r="J331" s="56"/>
      <c r="K331" s="56"/>
      <c r="L331" s="56"/>
      <c r="Q331" s="144"/>
    </row>
    <row r="332" spans="1:32" ht="14.45" customHeight="1">
      <c r="A332" s="8"/>
      <c r="B332" s="64">
        <v>5</v>
      </c>
      <c r="C332" s="91" t="s">
        <v>54</v>
      </c>
      <c r="D332" s="60"/>
      <c r="E332" s="60"/>
      <c r="F332" s="60"/>
      <c r="G332" s="60"/>
      <c r="H332" s="60"/>
      <c r="I332" s="60"/>
      <c r="J332" s="60"/>
      <c r="K332" s="60"/>
      <c r="L332" s="69"/>
      <c r="Q332" s="144"/>
    </row>
    <row r="333" spans="1:32" ht="14.45" customHeight="1">
      <c r="A333" s="8"/>
      <c r="B333" s="110">
        <v>5.8</v>
      </c>
      <c r="C333" s="90" t="s">
        <v>28</v>
      </c>
      <c r="D333" s="69"/>
      <c r="E333" s="69"/>
      <c r="F333" s="69"/>
      <c r="G333" s="69"/>
      <c r="H333" s="69"/>
      <c r="I333" s="69"/>
      <c r="J333" s="69"/>
      <c r="K333" s="69"/>
      <c r="L333" s="69"/>
      <c r="Q333" s="144"/>
    </row>
    <row r="334" spans="1:32" ht="27" customHeight="1">
      <c r="A334" s="8"/>
      <c r="B334" s="64">
        <v>46</v>
      </c>
      <c r="C334" s="91" t="s">
        <v>225</v>
      </c>
      <c r="D334" s="69"/>
      <c r="E334" s="69"/>
      <c r="F334" s="69"/>
      <c r="G334" s="69"/>
      <c r="H334" s="69"/>
      <c r="I334" s="69"/>
      <c r="J334" s="69"/>
      <c r="K334" s="69"/>
      <c r="L334" s="69"/>
      <c r="Q334" s="144"/>
    </row>
    <row r="335" spans="1:32" ht="54.95" customHeight="1">
      <c r="A335" s="8"/>
      <c r="B335" s="64">
        <v>69</v>
      </c>
      <c r="C335" s="129" t="s">
        <v>180</v>
      </c>
      <c r="D335" s="69"/>
      <c r="E335" s="69"/>
      <c r="F335" s="69"/>
      <c r="G335" s="69"/>
      <c r="H335" s="69"/>
      <c r="I335" s="69"/>
      <c r="J335" s="69"/>
      <c r="K335" s="69"/>
      <c r="L335" s="69"/>
      <c r="Q335" s="144"/>
    </row>
    <row r="336" spans="1:32" ht="14.45" customHeight="1">
      <c r="A336" s="8"/>
      <c r="B336" s="111" t="s">
        <v>181</v>
      </c>
      <c r="C336" s="91" t="s">
        <v>107</v>
      </c>
      <c r="D336" s="74">
        <v>11444</v>
      </c>
      <c r="E336" s="68">
        <v>0</v>
      </c>
      <c r="F336" s="69">
        <v>40402</v>
      </c>
      <c r="G336" s="68">
        <v>0</v>
      </c>
      <c r="H336" s="74">
        <v>40402</v>
      </c>
      <c r="I336" s="68">
        <v>0</v>
      </c>
      <c r="J336" s="74">
        <f>20425+18480</f>
        <v>38905</v>
      </c>
      <c r="K336" s="68">
        <v>0</v>
      </c>
      <c r="L336" s="78">
        <f>SUM(J336:K336)</f>
        <v>38905</v>
      </c>
      <c r="M336" s="168"/>
      <c r="N336" s="163"/>
      <c r="O336" s="173"/>
      <c r="P336" s="163"/>
      <c r="Q336" s="165"/>
    </row>
    <row r="337" spans="1:17" ht="14.45" customHeight="1">
      <c r="A337" s="8"/>
      <c r="B337" s="110"/>
      <c r="C337" s="90"/>
      <c r="D337" s="60"/>
      <c r="E337" s="60"/>
      <c r="F337" s="60"/>
      <c r="G337" s="60"/>
      <c r="H337" s="60"/>
      <c r="I337" s="60"/>
      <c r="J337" s="60"/>
      <c r="K337" s="60"/>
      <c r="L337" s="69"/>
      <c r="Q337" s="144"/>
    </row>
    <row r="338" spans="1:17" ht="66.75" customHeight="1">
      <c r="A338" s="8"/>
      <c r="B338" s="64">
        <v>70</v>
      </c>
      <c r="C338" s="129" t="s">
        <v>270</v>
      </c>
      <c r="D338" s="112"/>
      <c r="E338" s="112"/>
      <c r="F338" s="56"/>
      <c r="G338" s="69"/>
      <c r="H338" s="56"/>
      <c r="I338" s="112"/>
      <c r="J338" s="56"/>
      <c r="K338" s="69"/>
      <c r="L338" s="69"/>
      <c r="Q338" s="144"/>
    </row>
    <row r="339" spans="1:17" ht="14.45" customHeight="1">
      <c r="A339" s="8"/>
      <c r="B339" s="111" t="s">
        <v>193</v>
      </c>
      <c r="C339" s="91" t="s">
        <v>107</v>
      </c>
      <c r="D339" s="78">
        <v>16032</v>
      </c>
      <c r="E339" s="77">
        <v>0</v>
      </c>
      <c r="F339" s="56">
        <v>8802</v>
      </c>
      <c r="G339" s="68">
        <v>0</v>
      </c>
      <c r="H339" s="78">
        <v>8802</v>
      </c>
      <c r="I339" s="77">
        <v>0</v>
      </c>
      <c r="J339" s="78">
        <f>2+8715</f>
        <v>8717</v>
      </c>
      <c r="K339" s="68">
        <v>0</v>
      </c>
      <c r="L339" s="78">
        <f>SUM(J339:K339)</f>
        <v>8717</v>
      </c>
      <c r="M339" s="168"/>
      <c r="N339" s="163"/>
      <c r="O339" s="173"/>
      <c r="P339" s="163"/>
      <c r="Q339" s="165"/>
    </row>
    <row r="340" spans="1:17">
      <c r="A340" s="8"/>
      <c r="B340" s="111"/>
      <c r="C340" s="91"/>
      <c r="D340" s="112"/>
      <c r="E340" s="78"/>
      <c r="F340" s="56"/>
      <c r="G340" s="60"/>
      <c r="H340" s="56"/>
      <c r="I340" s="112"/>
      <c r="J340" s="56"/>
      <c r="K340" s="60"/>
      <c r="L340" s="78"/>
      <c r="Q340" s="144"/>
    </row>
    <row r="341" spans="1:17" ht="38.25">
      <c r="A341" s="8"/>
      <c r="B341" s="64">
        <v>71</v>
      </c>
      <c r="C341" s="128" t="s">
        <v>185</v>
      </c>
      <c r="D341" s="112"/>
      <c r="E341" s="78"/>
      <c r="F341" s="56"/>
      <c r="G341" s="69"/>
      <c r="H341" s="56"/>
      <c r="I341" s="112"/>
      <c r="J341" s="56"/>
      <c r="K341" s="69"/>
      <c r="L341" s="69"/>
      <c r="Q341" s="144"/>
    </row>
    <row r="342" spans="1:17" ht="15.95" customHeight="1">
      <c r="A342" s="70"/>
      <c r="B342" s="182" t="s">
        <v>194</v>
      </c>
      <c r="C342" s="98" t="s">
        <v>107</v>
      </c>
      <c r="D342" s="89">
        <v>35711</v>
      </c>
      <c r="E342" s="86">
        <v>0</v>
      </c>
      <c r="F342" s="87">
        <v>3474</v>
      </c>
      <c r="G342" s="72">
        <v>0</v>
      </c>
      <c r="H342" s="89">
        <v>3474</v>
      </c>
      <c r="I342" s="86">
        <v>0</v>
      </c>
      <c r="J342" s="89">
        <v>18015</v>
      </c>
      <c r="K342" s="72">
        <v>0</v>
      </c>
      <c r="L342" s="89">
        <f>SUM(J342:K342)</f>
        <v>18015</v>
      </c>
      <c r="M342" s="168"/>
      <c r="N342" s="163"/>
      <c r="O342" s="173"/>
      <c r="P342" s="163"/>
      <c r="Q342" s="165"/>
    </row>
    <row r="343" spans="1:17" ht="3.75" customHeight="1">
      <c r="A343" s="8"/>
      <c r="B343" s="111"/>
      <c r="C343" s="91"/>
      <c r="D343" s="77"/>
      <c r="E343" s="78"/>
      <c r="F343" s="56"/>
      <c r="G343" s="68"/>
      <c r="H343" s="78"/>
      <c r="I343" s="77"/>
      <c r="J343" s="78"/>
      <c r="K343" s="68"/>
      <c r="L343" s="78"/>
      <c r="M343" s="154"/>
      <c r="O343" s="153"/>
      <c r="Q343" s="144"/>
    </row>
    <row r="344" spans="1:17" ht="69" customHeight="1">
      <c r="A344" s="8"/>
      <c r="B344" s="64">
        <v>72</v>
      </c>
      <c r="C344" s="129" t="s">
        <v>226</v>
      </c>
      <c r="D344" s="112"/>
      <c r="E344" s="78"/>
      <c r="F344" s="56"/>
      <c r="G344" s="69"/>
      <c r="H344" s="56"/>
      <c r="I344" s="112"/>
      <c r="J344" s="56"/>
      <c r="K344" s="69"/>
      <c r="L344" s="69"/>
      <c r="Q344" s="144"/>
    </row>
    <row r="345" spans="1:17" ht="15.95" customHeight="1">
      <c r="A345" s="8"/>
      <c r="B345" s="111" t="s">
        <v>182</v>
      </c>
      <c r="C345" s="91" t="s">
        <v>107</v>
      </c>
      <c r="D345" s="78">
        <v>46905</v>
      </c>
      <c r="E345" s="77">
        <v>0</v>
      </c>
      <c r="F345" s="56">
        <v>2500</v>
      </c>
      <c r="G345" s="68">
        <v>0</v>
      </c>
      <c r="H345" s="78">
        <v>2500</v>
      </c>
      <c r="I345" s="77">
        <v>0</v>
      </c>
      <c r="J345" s="78">
        <v>25883</v>
      </c>
      <c r="K345" s="68">
        <v>0</v>
      </c>
      <c r="L345" s="78">
        <f>SUM(J345:K345)</f>
        <v>25883</v>
      </c>
      <c r="M345" s="168"/>
      <c r="N345" s="163"/>
      <c r="O345" s="173"/>
      <c r="P345" s="163"/>
      <c r="Q345" s="165"/>
    </row>
    <row r="346" spans="1:17" ht="18" customHeight="1">
      <c r="A346" s="8"/>
      <c r="B346" s="110"/>
      <c r="C346" s="91"/>
      <c r="D346" s="112"/>
      <c r="E346" s="78"/>
      <c r="F346" s="56"/>
      <c r="G346" s="69"/>
      <c r="H346" s="56"/>
      <c r="I346" s="112"/>
      <c r="J346" s="56"/>
      <c r="K346" s="69"/>
      <c r="L346" s="69"/>
      <c r="Q346" s="144"/>
    </row>
    <row r="347" spans="1:17" ht="44.25" customHeight="1">
      <c r="A347" s="8"/>
      <c r="B347" s="64">
        <v>73</v>
      </c>
      <c r="C347" s="129" t="s">
        <v>215</v>
      </c>
      <c r="D347" s="112"/>
      <c r="E347" s="78"/>
      <c r="F347" s="56"/>
      <c r="G347" s="69"/>
      <c r="H347" s="56"/>
      <c r="I347" s="112"/>
      <c r="J347" s="56"/>
      <c r="K347" s="69"/>
      <c r="L347" s="69"/>
      <c r="Q347" s="144"/>
    </row>
    <row r="348" spans="1:17" ht="15.95" customHeight="1">
      <c r="A348" s="8"/>
      <c r="B348" s="111" t="s">
        <v>221</v>
      </c>
      <c r="C348" s="91" t="s">
        <v>107</v>
      </c>
      <c r="D348" s="78">
        <v>31894</v>
      </c>
      <c r="E348" s="77">
        <v>0</v>
      </c>
      <c r="F348" s="78">
        <v>5500</v>
      </c>
      <c r="G348" s="68">
        <v>0</v>
      </c>
      <c r="H348" s="78">
        <v>5500</v>
      </c>
      <c r="I348" s="77">
        <v>0</v>
      </c>
      <c r="J348" s="78">
        <v>15948</v>
      </c>
      <c r="K348" s="68">
        <v>0</v>
      </c>
      <c r="L348" s="78">
        <f>SUM(J348:K348)</f>
        <v>15948</v>
      </c>
      <c r="M348" s="168"/>
      <c r="N348" s="163"/>
      <c r="O348" s="173"/>
      <c r="P348" s="163"/>
      <c r="Q348" s="165"/>
    </row>
    <row r="349" spans="1:17" ht="18" customHeight="1">
      <c r="A349" s="8"/>
      <c r="B349" s="111"/>
      <c r="C349" s="91"/>
      <c r="D349" s="78"/>
      <c r="E349" s="77"/>
      <c r="F349" s="78"/>
      <c r="G349" s="68"/>
      <c r="H349" s="78"/>
      <c r="I349" s="77"/>
      <c r="J349" s="78"/>
      <c r="K349" s="68"/>
      <c r="L349" s="78"/>
      <c r="M349" s="154"/>
      <c r="O349" s="153"/>
      <c r="Q349" s="144"/>
    </row>
    <row r="350" spans="1:17" ht="98.25" customHeight="1">
      <c r="A350" s="8"/>
      <c r="B350" s="64">
        <v>77</v>
      </c>
      <c r="C350" s="129" t="s">
        <v>186</v>
      </c>
      <c r="D350" s="112"/>
      <c r="E350" s="78"/>
      <c r="F350" s="56"/>
      <c r="G350" s="69"/>
      <c r="H350" s="56"/>
      <c r="I350" s="112"/>
      <c r="J350" s="56"/>
      <c r="K350" s="69"/>
      <c r="L350" s="69"/>
      <c r="Q350" s="144"/>
    </row>
    <row r="351" spans="1:17">
      <c r="A351" s="8"/>
      <c r="B351" s="111" t="s">
        <v>183</v>
      </c>
      <c r="C351" s="91" t="s">
        <v>107</v>
      </c>
      <c r="D351" s="78">
        <v>39146</v>
      </c>
      <c r="E351" s="77">
        <v>0</v>
      </c>
      <c r="F351" s="78">
        <v>3503</v>
      </c>
      <c r="G351" s="68">
        <v>0</v>
      </c>
      <c r="H351" s="78">
        <v>3503</v>
      </c>
      <c r="I351" s="77">
        <v>0</v>
      </c>
      <c r="J351" s="78">
        <f>13+19579</f>
        <v>19592</v>
      </c>
      <c r="K351" s="68">
        <v>0</v>
      </c>
      <c r="L351" s="78">
        <f>SUM(J351:K351)</f>
        <v>19592</v>
      </c>
      <c r="M351" s="168"/>
      <c r="N351" s="163"/>
      <c r="O351" s="173"/>
      <c r="P351" s="163"/>
      <c r="Q351" s="165"/>
    </row>
    <row r="352" spans="1:17" ht="18" customHeight="1">
      <c r="A352" s="8"/>
      <c r="B352" s="110"/>
      <c r="C352" s="91"/>
      <c r="D352" s="112"/>
      <c r="E352" s="78"/>
      <c r="F352" s="56"/>
      <c r="G352" s="69"/>
      <c r="H352" s="56"/>
      <c r="I352" s="112"/>
      <c r="J352" s="56"/>
      <c r="K352" s="69"/>
      <c r="L352" s="69"/>
      <c r="Q352" s="144"/>
    </row>
    <row r="353" spans="1:28" ht="55.5" customHeight="1">
      <c r="A353" s="8"/>
      <c r="B353" s="64">
        <v>78</v>
      </c>
      <c r="C353" s="129" t="s">
        <v>216</v>
      </c>
      <c r="D353" s="112"/>
      <c r="E353" s="78"/>
      <c r="F353" s="56"/>
      <c r="G353" s="69"/>
      <c r="H353" s="56"/>
      <c r="I353" s="112"/>
      <c r="J353" s="56"/>
      <c r="K353" s="69"/>
      <c r="L353" s="69"/>
      <c r="Q353" s="144"/>
    </row>
    <row r="354" spans="1:28" ht="15" customHeight="1">
      <c r="A354" s="8"/>
      <c r="B354" s="111" t="s">
        <v>184</v>
      </c>
      <c r="C354" s="91" t="s">
        <v>107</v>
      </c>
      <c r="D354" s="78">
        <v>30994</v>
      </c>
      <c r="E354" s="77">
        <v>0</v>
      </c>
      <c r="F354" s="78">
        <v>15545</v>
      </c>
      <c r="G354" s="68">
        <v>0</v>
      </c>
      <c r="H354" s="78">
        <v>15545</v>
      </c>
      <c r="I354" s="77">
        <v>0</v>
      </c>
      <c r="J354" s="78">
        <f>45+15498</f>
        <v>15543</v>
      </c>
      <c r="K354" s="68">
        <v>0</v>
      </c>
      <c r="L354" s="78">
        <f>SUM(J354:K354)</f>
        <v>15543</v>
      </c>
      <c r="M354" s="168"/>
      <c r="N354" s="163"/>
      <c r="O354" s="173"/>
      <c r="P354" s="163"/>
      <c r="Q354" s="165"/>
    </row>
    <row r="355" spans="1:28" ht="18" customHeight="1">
      <c r="A355" s="8"/>
      <c r="B355" s="111"/>
      <c r="C355" s="91"/>
      <c r="D355" s="77"/>
      <c r="E355" s="78"/>
      <c r="F355" s="78"/>
      <c r="G355" s="68"/>
      <c r="H355" s="78"/>
      <c r="I355" s="77"/>
      <c r="J355" s="78"/>
      <c r="K355" s="68"/>
      <c r="L355" s="78"/>
      <c r="O355" s="153"/>
      <c r="Q355" s="144"/>
    </row>
    <row r="356" spans="1:28" ht="15" customHeight="1">
      <c r="A356" s="8"/>
      <c r="B356" s="113">
        <v>79</v>
      </c>
      <c r="C356" s="91" t="s">
        <v>230</v>
      </c>
      <c r="D356" s="77"/>
      <c r="E356" s="77"/>
      <c r="F356" s="78"/>
      <c r="G356" s="68"/>
      <c r="H356" s="78"/>
      <c r="I356" s="77"/>
      <c r="J356" s="78"/>
      <c r="K356" s="68"/>
      <c r="L356" s="78"/>
      <c r="O356" s="153"/>
      <c r="Q356" s="144"/>
    </row>
    <row r="357" spans="1:28" ht="15" customHeight="1">
      <c r="A357" s="70"/>
      <c r="B357" s="182" t="s">
        <v>231</v>
      </c>
      <c r="C357" s="98" t="s">
        <v>107</v>
      </c>
      <c r="D357" s="181">
        <v>8899</v>
      </c>
      <c r="E357" s="72">
        <v>0</v>
      </c>
      <c r="F357" s="181">
        <v>30000</v>
      </c>
      <c r="G357" s="72">
        <v>0</v>
      </c>
      <c r="H357" s="181">
        <v>30000</v>
      </c>
      <c r="I357" s="72">
        <v>0</v>
      </c>
      <c r="J357" s="86">
        <v>0</v>
      </c>
      <c r="K357" s="72">
        <v>0</v>
      </c>
      <c r="L357" s="86">
        <f>SUM(J357:K357)</f>
        <v>0</v>
      </c>
      <c r="O357" s="153"/>
    </row>
    <row r="358" spans="1:28" ht="1.5" customHeight="1">
      <c r="A358" s="8"/>
      <c r="B358" s="111"/>
      <c r="C358" s="91"/>
      <c r="D358" s="68"/>
      <c r="E358" s="68"/>
      <c r="F358" s="74"/>
      <c r="G358" s="68"/>
      <c r="H358" s="74"/>
      <c r="I358" s="68"/>
      <c r="J358" s="78"/>
      <c r="K358" s="68"/>
      <c r="L358" s="78"/>
      <c r="O358" s="153"/>
    </row>
    <row r="359" spans="1:28" ht="130.5" customHeight="1">
      <c r="A359" s="8"/>
      <c r="B359" s="5">
        <v>80</v>
      </c>
      <c r="C359" s="6" t="s">
        <v>301</v>
      </c>
      <c r="D359" s="68"/>
      <c r="E359" s="68"/>
      <c r="F359" s="74"/>
      <c r="G359" s="68"/>
      <c r="H359" s="74"/>
      <c r="I359" s="68"/>
      <c r="J359" s="78"/>
      <c r="K359" s="68"/>
      <c r="L359" s="78"/>
    </row>
    <row r="360" spans="1:28" ht="15" customHeight="1">
      <c r="A360" s="8"/>
      <c r="B360" s="5" t="s">
        <v>260</v>
      </c>
      <c r="C360" s="6" t="s">
        <v>107</v>
      </c>
      <c r="D360" s="74">
        <v>94461</v>
      </c>
      <c r="E360" s="68">
        <v>0</v>
      </c>
      <c r="F360" s="74">
        <v>2502</v>
      </c>
      <c r="G360" s="68">
        <v>0</v>
      </c>
      <c r="H360" s="74">
        <v>2502</v>
      </c>
      <c r="I360" s="68">
        <v>0</v>
      </c>
      <c r="J360" s="78">
        <f>94794+47724</f>
        <v>142518</v>
      </c>
      <c r="K360" s="68">
        <v>0</v>
      </c>
      <c r="L360" s="78">
        <f>SUM(J360:K360)</f>
        <v>142518</v>
      </c>
      <c r="M360" s="168"/>
      <c r="N360" s="163"/>
      <c r="O360" s="176"/>
      <c r="P360" s="163"/>
      <c r="Q360" s="175"/>
    </row>
    <row r="361" spans="1:28" ht="18" customHeight="1">
      <c r="A361" s="8"/>
      <c r="B361" s="111"/>
      <c r="C361" s="91"/>
      <c r="D361" s="68"/>
      <c r="E361" s="68"/>
      <c r="F361" s="74"/>
      <c r="G361" s="68"/>
      <c r="H361" s="74"/>
      <c r="I361" s="68"/>
      <c r="J361" s="78"/>
      <c r="K361" s="68"/>
      <c r="L361" s="78"/>
      <c r="O361" s="153"/>
      <c r="W361" s="7"/>
      <c r="X361" s="7"/>
      <c r="Y361" s="155"/>
      <c r="Z361" s="7"/>
      <c r="AA361" s="7"/>
      <c r="AB361" s="7"/>
    </row>
    <row r="362" spans="1:28" ht="67.5" customHeight="1">
      <c r="A362" s="8"/>
      <c r="B362" s="5">
        <v>81</v>
      </c>
      <c r="C362" s="6" t="s">
        <v>300</v>
      </c>
      <c r="D362" s="68"/>
      <c r="E362" s="68"/>
      <c r="F362" s="74"/>
      <c r="G362" s="68"/>
      <c r="H362" s="74"/>
      <c r="I362" s="68"/>
      <c r="J362" s="78"/>
      <c r="K362" s="68"/>
      <c r="L362" s="78"/>
      <c r="O362" s="153"/>
    </row>
    <row r="363" spans="1:28" ht="15" customHeight="1">
      <c r="A363" s="8"/>
      <c r="B363" s="5" t="s">
        <v>261</v>
      </c>
      <c r="C363" s="6" t="s">
        <v>107</v>
      </c>
      <c r="D363" s="68">
        <v>0</v>
      </c>
      <c r="E363" s="68">
        <v>0</v>
      </c>
      <c r="F363" s="74">
        <v>26681</v>
      </c>
      <c r="G363" s="68">
        <v>0</v>
      </c>
      <c r="H363" s="74">
        <v>26681</v>
      </c>
      <c r="I363" s="68">
        <v>0</v>
      </c>
      <c r="J363" s="78">
        <f>581+40023</f>
        <v>40604</v>
      </c>
      <c r="K363" s="68">
        <v>0</v>
      </c>
      <c r="L363" s="78">
        <f>SUM(J363:K363)</f>
        <v>40604</v>
      </c>
      <c r="M363" s="168"/>
      <c r="N363" s="163"/>
      <c r="O363" s="176"/>
      <c r="P363" s="163"/>
      <c r="Q363" s="175"/>
    </row>
    <row r="364" spans="1:28" ht="18" customHeight="1">
      <c r="A364" s="8"/>
      <c r="B364" s="5"/>
      <c r="C364" s="6"/>
      <c r="D364" s="68"/>
      <c r="E364" s="68"/>
      <c r="F364" s="74"/>
      <c r="G364" s="74"/>
      <c r="H364" s="74"/>
      <c r="I364" s="68"/>
      <c r="J364" s="78"/>
      <c r="K364" s="68"/>
      <c r="L364" s="77"/>
      <c r="O364" s="153"/>
      <c r="W364" s="7"/>
      <c r="X364" s="7"/>
      <c r="Y364" s="155"/>
      <c r="Z364" s="7"/>
      <c r="AA364" s="7"/>
      <c r="AB364" s="7"/>
    </row>
    <row r="365" spans="1:28" ht="81" customHeight="1">
      <c r="A365" s="8"/>
      <c r="B365" s="5">
        <v>82</v>
      </c>
      <c r="C365" s="6" t="s">
        <v>262</v>
      </c>
      <c r="D365" s="68"/>
      <c r="E365" s="68"/>
      <c r="F365" s="74"/>
      <c r="G365" s="74"/>
      <c r="H365" s="74"/>
      <c r="I365" s="68"/>
      <c r="J365" s="78"/>
      <c r="K365" s="68"/>
      <c r="L365" s="77"/>
      <c r="O365" s="153"/>
      <c r="W365" s="7"/>
      <c r="X365" s="7"/>
      <c r="Y365" s="155"/>
      <c r="Z365" s="7"/>
      <c r="AA365" s="7"/>
      <c r="AB365" s="7"/>
    </row>
    <row r="366" spans="1:28" ht="15" customHeight="1">
      <c r="A366" s="8"/>
      <c r="B366" s="5" t="s">
        <v>263</v>
      </c>
      <c r="C366" s="6" t="s">
        <v>107</v>
      </c>
      <c r="D366" s="68">
        <v>0</v>
      </c>
      <c r="E366" s="68">
        <v>0</v>
      </c>
      <c r="F366" s="74">
        <v>63770</v>
      </c>
      <c r="G366" s="68">
        <v>0</v>
      </c>
      <c r="H366" s="74">
        <v>63770</v>
      </c>
      <c r="I366" s="68">
        <v>0</v>
      </c>
      <c r="J366" s="78">
        <f>30070+6317</f>
        <v>36387</v>
      </c>
      <c r="K366" s="68">
        <v>0</v>
      </c>
      <c r="L366" s="78">
        <f>SUM(J366:K366)</f>
        <v>36387</v>
      </c>
      <c r="M366" s="168"/>
      <c r="N366" s="163"/>
      <c r="O366" s="176"/>
      <c r="P366" s="163"/>
      <c r="Q366" s="175"/>
    </row>
    <row r="367" spans="1:28" ht="18" customHeight="1">
      <c r="A367" s="8"/>
      <c r="B367" s="5"/>
      <c r="C367" s="6"/>
      <c r="D367" s="68"/>
      <c r="E367" s="68"/>
      <c r="F367" s="74"/>
      <c r="G367" s="74"/>
      <c r="H367" s="74"/>
      <c r="I367" s="68"/>
      <c r="J367" s="78"/>
      <c r="K367" s="68"/>
      <c r="L367" s="77"/>
      <c r="O367" s="153"/>
      <c r="W367" s="7"/>
      <c r="X367" s="7"/>
      <c r="Y367" s="155"/>
      <c r="Z367" s="7"/>
      <c r="AA367" s="7"/>
      <c r="AB367" s="7"/>
    </row>
    <row r="368" spans="1:28" ht="28.5" customHeight="1">
      <c r="A368" s="8"/>
      <c r="B368" s="5">
        <v>83</v>
      </c>
      <c r="C368" s="6" t="s">
        <v>264</v>
      </c>
      <c r="D368" s="68"/>
      <c r="E368" s="68"/>
      <c r="F368" s="74"/>
      <c r="G368" s="74"/>
      <c r="H368" s="74"/>
      <c r="I368" s="68"/>
      <c r="J368" s="78"/>
      <c r="K368" s="68"/>
      <c r="L368" s="77"/>
      <c r="O368" s="153"/>
      <c r="W368" s="7"/>
      <c r="X368" s="7"/>
      <c r="Y368" s="155"/>
      <c r="Z368" s="7"/>
      <c r="AA368" s="7"/>
      <c r="AB368" s="7"/>
    </row>
    <row r="369" spans="1:28" ht="15" customHeight="1">
      <c r="A369" s="70"/>
      <c r="B369" s="183" t="s">
        <v>265</v>
      </c>
      <c r="C369" s="130" t="s">
        <v>107</v>
      </c>
      <c r="D369" s="72">
        <v>0</v>
      </c>
      <c r="E369" s="72">
        <v>0</v>
      </c>
      <c r="F369" s="181">
        <v>52940</v>
      </c>
      <c r="G369" s="72">
        <v>0</v>
      </c>
      <c r="H369" s="181">
        <v>52940</v>
      </c>
      <c r="I369" s="72">
        <v>0</v>
      </c>
      <c r="J369" s="89">
        <v>52940</v>
      </c>
      <c r="K369" s="72">
        <v>0</v>
      </c>
      <c r="L369" s="89">
        <f>SUM(J369:K369)</f>
        <v>52940</v>
      </c>
      <c r="M369" s="168"/>
      <c r="N369" s="163"/>
      <c r="O369" s="176"/>
      <c r="P369" s="163"/>
      <c r="Q369" s="175"/>
    </row>
    <row r="370" spans="1:28" ht="3.75" customHeight="1">
      <c r="A370" s="8"/>
      <c r="B370" s="5"/>
      <c r="C370" s="6"/>
      <c r="D370" s="68"/>
      <c r="E370" s="68"/>
      <c r="F370" s="74"/>
      <c r="G370" s="74"/>
      <c r="H370" s="74"/>
      <c r="I370" s="68"/>
      <c r="J370" s="78"/>
      <c r="K370" s="68"/>
      <c r="L370" s="77"/>
      <c r="O370" s="153"/>
      <c r="W370" s="7"/>
      <c r="X370" s="7"/>
      <c r="Y370" s="155"/>
      <c r="Z370" s="7"/>
      <c r="AA370" s="7"/>
      <c r="AB370" s="7"/>
    </row>
    <row r="371" spans="1:28" ht="58.5" customHeight="1">
      <c r="A371" s="8"/>
      <c r="B371" s="5">
        <v>84</v>
      </c>
      <c r="C371" s="6" t="s">
        <v>266</v>
      </c>
      <c r="D371" s="68"/>
      <c r="E371" s="68"/>
      <c r="F371" s="74"/>
      <c r="G371" s="74"/>
      <c r="H371" s="74"/>
      <c r="I371" s="68"/>
      <c r="J371" s="78"/>
      <c r="K371" s="68"/>
      <c r="L371" s="77"/>
      <c r="O371" s="153"/>
      <c r="W371" s="7"/>
      <c r="X371" s="7"/>
      <c r="Y371" s="155"/>
      <c r="Z371" s="7"/>
      <c r="AA371" s="7"/>
      <c r="AB371" s="7"/>
    </row>
    <row r="372" spans="1:28" ht="15" customHeight="1">
      <c r="A372" s="8"/>
      <c r="B372" s="5" t="s">
        <v>267</v>
      </c>
      <c r="C372" s="6" t="s">
        <v>107</v>
      </c>
      <c r="D372" s="68">
        <v>0</v>
      </c>
      <c r="E372" s="68">
        <v>0</v>
      </c>
      <c r="F372" s="74">
        <v>1200</v>
      </c>
      <c r="G372" s="68">
        <v>0</v>
      </c>
      <c r="H372" s="74">
        <v>57420</v>
      </c>
      <c r="I372" s="68">
        <v>0</v>
      </c>
      <c r="J372" s="78">
        <v>57420</v>
      </c>
      <c r="K372" s="68">
        <v>0</v>
      </c>
      <c r="L372" s="78">
        <f>SUM(J372:K372)</f>
        <v>57420</v>
      </c>
      <c r="M372" s="168"/>
      <c r="N372" s="163"/>
      <c r="O372" s="176"/>
      <c r="P372" s="163"/>
      <c r="Q372" s="175"/>
    </row>
    <row r="373" spans="1:28" ht="6.95" customHeight="1">
      <c r="A373" s="8"/>
      <c r="B373" s="5"/>
      <c r="C373" s="6"/>
      <c r="D373" s="68"/>
      <c r="E373" s="68"/>
      <c r="F373" s="74"/>
      <c r="G373" s="68"/>
      <c r="H373" s="74"/>
      <c r="I373" s="68"/>
      <c r="J373" s="78"/>
      <c r="K373" s="68"/>
      <c r="L373" s="78"/>
      <c r="M373" s="170"/>
      <c r="N373" s="163"/>
      <c r="O373" s="176"/>
      <c r="P373" s="163"/>
      <c r="Q373" s="175"/>
    </row>
    <row r="374" spans="1:28" ht="47.25" customHeight="1">
      <c r="A374" s="8"/>
      <c r="B374" s="5">
        <v>85</v>
      </c>
      <c r="C374" s="6" t="s">
        <v>296</v>
      </c>
      <c r="D374" s="68"/>
      <c r="E374" s="68"/>
      <c r="F374" s="74"/>
      <c r="G374" s="74"/>
      <c r="H374" s="74"/>
      <c r="I374" s="68"/>
      <c r="J374" s="78"/>
      <c r="K374" s="68"/>
      <c r="L374" s="78"/>
      <c r="M374" s="154"/>
      <c r="O374" s="6"/>
    </row>
    <row r="375" spans="1:28" ht="15" customHeight="1">
      <c r="A375" s="8"/>
      <c r="B375" s="5" t="s">
        <v>290</v>
      </c>
      <c r="C375" s="6" t="s">
        <v>107</v>
      </c>
      <c r="D375" s="68">
        <v>0</v>
      </c>
      <c r="E375" s="68">
        <v>0</v>
      </c>
      <c r="F375" s="68">
        <v>0</v>
      </c>
      <c r="G375" s="68">
        <v>0</v>
      </c>
      <c r="H375" s="68">
        <v>0</v>
      </c>
      <c r="I375" s="68">
        <v>0</v>
      </c>
      <c r="J375" s="78">
        <v>1</v>
      </c>
      <c r="K375" s="68">
        <v>0</v>
      </c>
      <c r="L375" s="78">
        <f>SUM(J375:K375)</f>
        <v>1</v>
      </c>
      <c r="M375" s="189"/>
      <c r="N375" s="190"/>
      <c r="O375" s="191"/>
      <c r="P375" s="190"/>
      <c r="Q375" s="192"/>
    </row>
    <row r="376" spans="1:28" ht="6.95" customHeight="1">
      <c r="A376" s="8"/>
      <c r="B376" s="5"/>
      <c r="C376" s="6"/>
      <c r="D376" s="68"/>
      <c r="E376" s="68"/>
      <c r="F376" s="68"/>
      <c r="G376" s="68"/>
      <c r="H376" s="68"/>
      <c r="I376" s="68"/>
      <c r="J376" s="78"/>
      <c r="K376" s="68"/>
      <c r="L376" s="78"/>
      <c r="M376" s="170"/>
      <c r="N376" s="163"/>
      <c r="O376" s="176"/>
      <c r="P376" s="163"/>
      <c r="Q376" s="175"/>
    </row>
    <row r="377" spans="1:28" ht="56.25" customHeight="1">
      <c r="A377" s="8"/>
      <c r="B377" s="5">
        <v>86</v>
      </c>
      <c r="C377" s="6" t="s">
        <v>292</v>
      </c>
      <c r="D377" s="68"/>
      <c r="E377" s="68"/>
      <c r="F377" s="68"/>
      <c r="G377" s="68"/>
      <c r="H377" s="68"/>
      <c r="I377" s="68"/>
      <c r="J377" s="78"/>
      <c r="K377" s="68"/>
      <c r="L377" s="78"/>
      <c r="M377" s="154"/>
      <c r="O377" s="6"/>
    </row>
    <row r="378" spans="1:28" ht="15" customHeight="1">
      <c r="A378" s="8"/>
      <c r="B378" s="5" t="s">
        <v>291</v>
      </c>
      <c r="C378" s="6" t="s">
        <v>107</v>
      </c>
      <c r="D378" s="68">
        <v>0</v>
      </c>
      <c r="E378" s="68">
        <v>0</v>
      </c>
      <c r="F378" s="68">
        <v>0</v>
      </c>
      <c r="G378" s="68">
        <v>0</v>
      </c>
      <c r="H378" s="68">
        <v>0</v>
      </c>
      <c r="I378" s="68">
        <v>0</v>
      </c>
      <c r="J378" s="78">
        <v>1</v>
      </c>
      <c r="K378" s="68">
        <v>0</v>
      </c>
      <c r="L378" s="78">
        <f>SUM(J378:K378)</f>
        <v>1</v>
      </c>
      <c r="M378" s="189"/>
      <c r="N378" s="190"/>
      <c r="O378" s="191"/>
      <c r="P378" s="190"/>
      <c r="Q378" s="192"/>
    </row>
    <row r="379" spans="1:28" ht="28.5" customHeight="1">
      <c r="A379" s="8" t="s">
        <v>13</v>
      </c>
      <c r="B379" s="64">
        <v>46</v>
      </c>
      <c r="C379" s="91" t="s">
        <v>225</v>
      </c>
      <c r="D379" s="94">
        <f>SUM(D336:D378)</f>
        <v>315486</v>
      </c>
      <c r="E379" s="79">
        <f t="shared" ref="E379:L379" si="70">SUM(E336:E378)</f>
        <v>0</v>
      </c>
      <c r="F379" s="94">
        <f t="shared" si="70"/>
        <v>256819</v>
      </c>
      <c r="G379" s="79">
        <f t="shared" si="70"/>
        <v>0</v>
      </c>
      <c r="H379" s="94">
        <f t="shared" si="70"/>
        <v>313039</v>
      </c>
      <c r="I379" s="79">
        <f t="shared" si="70"/>
        <v>0</v>
      </c>
      <c r="J379" s="94">
        <f t="shared" si="70"/>
        <v>472474</v>
      </c>
      <c r="K379" s="79">
        <f t="shared" si="70"/>
        <v>0</v>
      </c>
      <c r="L379" s="94">
        <f t="shared" si="70"/>
        <v>472474</v>
      </c>
      <c r="O379" s="153"/>
      <c r="Q379" s="144"/>
      <c r="W379" s="7"/>
      <c r="X379" s="7"/>
      <c r="Y379" s="155"/>
      <c r="Z379" s="7"/>
      <c r="AA379" s="7"/>
      <c r="AB379" s="7"/>
    </row>
    <row r="380" spans="1:28" ht="6.95" customHeight="1">
      <c r="A380" s="8"/>
      <c r="B380" s="110"/>
      <c r="C380" s="90"/>
      <c r="D380" s="60"/>
      <c r="E380" s="60"/>
      <c r="F380" s="60"/>
      <c r="G380" s="60"/>
      <c r="H380" s="60"/>
      <c r="I380" s="60"/>
      <c r="J380" s="60"/>
      <c r="K380" s="60"/>
      <c r="L380" s="69"/>
      <c r="Q380" s="144"/>
    </row>
    <row r="381" spans="1:28" ht="25.5">
      <c r="A381" s="8"/>
      <c r="B381" s="64">
        <v>47</v>
      </c>
      <c r="C381" s="91" t="s">
        <v>241</v>
      </c>
      <c r="D381" s="60"/>
      <c r="E381" s="60"/>
      <c r="F381" s="60"/>
      <c r="G381" s="60"/>
      <c r="H381" s="60"/>
      <c r="I381" s="60"/>
      <c r="J381" s="60"/>
      <c r="K381" s="60"/>
      <c r="L381" s="69"/>
      <c r="Q381" s="144"/>
    </row>
    <row r="382" spans="1:28" ht="63.75" customHeight="1">
      <c r="A382" s="8"/>
      <c r="B382" s="64">
        <v>68</v>
      </c>
      <c r="C382" s="91" t="s">
        <v>245</v>
      </c>
      <c r="D382" s="60"/>
      <c r="E382" s="60"/>
      <c r="F382" s="60"/>
      <c r="G382" s="60"/>
      <c r="H382" s="60"/>
      <c r="I382" s="60"/>
      <c r="J382" s="60"/>
      <c r="K382" s="60"/>
      <c r="L382" s="69"/>
      <c r="Q382" s="144"/>
    </row>
    <row r="383" spans="1:28" ht="12.95" customHeight="1">
      <c r="A383" s="8"/>
      <c r="B383" s="64" t="s">
        <v>246</v>
      </c>
      <c r="C383" s="91" t="s">
        <v>107</v>
      </c>
      <c r="D383" s="78">
        <v>46575</v>
      </c>
      <c r="E383" s="77">
        <v>0</v>
      </c>
      <c r="F383" s="78">
        <v>98590</v>
      </c>
      <c r="G383" s="68">
        <v>0</v>
      </c>
      <c r="H383" s="78">
        <v>98590</v>
      </c>
      <c r="I383" s="77">
        <v>0</v>
      </c>
      <c r="J383" s="78">
        <f>8081+25165</f>
        <v>33246</v>
      </c>
      <c r="K383" s="68">
        <v>0</v>
      </c>
      <c r="L383" s="78">
        <f>SUM(J383:K383)</f>
        <v>33246</v>
      </c>
      <c r="M383" s="168"/>
      <c r="N383" s="163"/>
      <c r="O383" s="173"/>
      <c r="P383" s="163"/>
      <c r="Q383" s="165"/>
    </row>
    <row r="384" spans="1:28" ht="6.95" customHeight="1">
      <c r="A384" s="8"/>
      <c r="B384" s="114"/>
      <c r="C384" s="91"/>
      <c r="D384" s="112"/>
      <c r="E384" s="112"/>
      <c r="F384" s="56"/>
      <c r="G384" s="60"/>
      <c r="H384" s="56"/>
      <c r="I384" s="112"/>
      <c r="J384" s="56"/>
      <c r="K384" s="60"/>
      <c r="L384" s="69"/>
      <c r="Q384" s="144"/>
    </row>
    <row r="385" spans="1:17" ht="57" customHeight="1">
      <c r="A385" s="8"/>
      <c r="B385" s="114">
        <v>70</v>
      </c>
      <c r="C385" s="129" t="s">
        <v>257</v>
      </c>
      <c r="D385" s="112"/>
      <c r="E385" s="112"/>
      <c r="F385" s="56"/>
      <c r="G385" s="60"/>
      <c r="H385" s="56"/>
      <c r="I385" s="112"/>
      <c r="J385" s="56"/>
      <c r="K385" s="60"/>
      <c r="L385" s="69"/>
      <c r="Q385" s="144"/>
    </row>
    <row r="386" spans="1:17" ht="15.95" customHeight="1">
      <c r="A386" s="70"/>
      <c r="B386" s="177" t="s">
        <v>187</v>
      </c>
      <c r="C386" s="98" t="s">
        <v>107</v>
      </c>
      <c r="D386" s="89">
        <v>8925</v>
      </c>
      <c r="E386" s="86">
        <v>0</v>
      </c>
      <c r="F386" s="87">
        <v>5205</v>
      </c>
      <c r="G386" s="72">
        <v>0</v>
      </c>
      <c r="H386" s="89">
        <v>5205</v>
      </c>
      <c r="I386" s="86">
        <v>0</v>
      </c>
      <c r="J386" s="89">
        <f>11+5269</f>
        <v>5280</v>
      </c>
      <c r="K386" s="72">
        <v>0</v>
      </c>
      <c r="L386" s="89">
        <f>SUM(J386:K386)</f>
        <v>5280</v>
      </c>
      <c r="M386" s="168"/>
      <c r="N386" s="163"/>
      <c r="O386" s="173"/>
      <c r="P386" s="163"/>
      <c r="Q386" s="165"/>
    </row>
    <row r="387" spans="1:17" ht="2.25" customHeight="1">
      <c r="A387" s="8"/>
      <c r="B387" s="64"/>
      <c r="C387" s="91"/>
      <c r="D387" s="112"/>
      <c r="E387" s="112"/>
      <c r="F387" s="56"/>
      <c r="G387" s="69"/>
      <c r="H387" s="56"/>
      <c r="I387" s="112"/>
      <c r="J387" s="56"/>
      <c r="K387" s="69"/>
      <c r="L387" s="69"/>
      <c r="Q387" s="144"/>
    </row>
    <row r="388" spans="1:17" ht="63.75">
      <c r="A388" s="8"/>
      <c r="B388" s="64">
        <v>71</v>
      </c>
      <c r="C388" s="129" t="s">
        <v>302</v>
      </c>
      <c r="D388" s="112"/>
      <c r="E388" s="112"/>
      <c r="F388" s="56"/>
      <c r="G388" s="69"/>
      <c r="H388" s="56"/>
      <c r="I388" s="112"/>
      <c r="J388" s="56"/>
      <c r="K388" s="69"/>
      <c r="L388" s="69"/>
      <c r="Q388" s="144"/>
    </row>
    <row r="389" spans="1:17">
      <c r="A389" s="8"/>
      <c r="B389" s="64" t="s">
        <v>188</v>
      </c>
      <c r="C389" s="91" t="s">
        <v>107</v>
      </c>
      <c r="D389" s="78">
        <v>6239</v>
      </c>
      <c r="E389" s="77">
        <v>0</v>
      </c>
      <c r="F389" s="77">
        <v>0</v>
      </c>
      <c r="G389" s="68">
        <v>0</v>
      </c>
      <c r="H389" s="77">
        <v>0</v>
      </c>
      <c r="I389" s="77">
        <v>0</v>
      </c>
      <c r="J389" s="77">
        <v>0</v>
      </c>
      <c r="K389" s="68">
        <v>0</v>
      </c>
      <c r="L389" s="77">
        <f>SUM(J389:K389)</f>
        <v>0</v>
      </c>
      <c r="M389" s="168"/>
      <c r="N389" s="163"/>
      <c r="O389" s="173"/>
      <c r="P389" s="163"/>
      <c r="Q389" s="165"/>
    </row>
    <row r="390" spans="1:17" ht="6.95" customHeight="1">
      <c r="A390" s="8"/>
      <c r="B390" s="64"/>
      <c r="C390" s="91"/>
      <c r="D390" s="112"/>
      <c r="E390" s="112"/>
      <c r="F390" s="56"/>
      <c r="G390" s="69"/>
      <c r="H390" s="56"/>
      <c r="I390" s="112"/>
      <c r="J390" s="56"/>
      <c r="K390" s="69"/>
      <c r="L390" s="69"/>
      <c r="Q390" s="144"/>
    </row>
    <row r="391" spans="1:17" ht="63.75">
      <c r="A391" s="8"/>
      <c r="B391" s="64">
        <v>74</v>
      </c>
      <c r="C391" s="129" t="s">
        <v>273</v>
      </c>
      <c r="D391" s="112"/>
      <c r="E391" s="112"/>
      <c r="F391" s="56"/>
      <c r="G391" s="69"/>
      <c r="H391" s="56"/>
      <c r="I391" s="112"/>
      <c r="J391" s="56"/>
      <c r="K391" s="69"/>
      <c r="L391" s="69"/>
      <c r="Q391" s="144"/>
    </row>
    <row r="392" spans="1:17">
      <c r="A392" s="8"/>
      <c r="B392" s="64" t="s">
        <v>189</v>
      </c>
      <c r="C392" s="91" t="s">
        <v>107</v>
      </c>
      <c r="D392" s="78">
        <v>15146</v>
      </c>
      <c r="E392" s="77">
        <v>0</v>
      </c>
      <c r="F392" s="56">
        <v>9370</v>
      </c>
      <c r="G392" s="68">
        <v>0</v>
      </c>
      <c r="H392" s="78">
        <v>9370</v>
      </c>
      <c r="I392" s="77">
        <v>0</v>
      </c>
      <c r="J392" s="78">
        <v>9370</v>
      </c>
      <c r="K392" s="68">
        <v>0</v>
      </c>
      <c r="L392" s="78">
        <f>SUM(J392:K392)</f>
        <v>9370</v>
      </c>
      <c r="M392" s="168"/>
      <c r="N392" s="163"/>
      <c r="O392" s="173"/>
      <c r="P392" s="163"/>
      <c r="Q392" s="165"/>
    </row>
    <row r="393" spans="1:17" ht="6.95" customHeight="1">
      <c r="A393" s="8"/>
      <c r="B393" s="64"/>
      <c r="C393" s="91"/>
      <c r="D393" s="112"/>
      <c r="E393" s="112"/>
      <c r="F393" s="56"/>
      <c r="G393" s="60"/>
      <c r="H393" s="56"/>
      <c r="I393" s="112"/>
      <c r="J393" s="56"/>
      <c r="K393" s="60"/>
      <c r="L393" s="69"/>
      <c r="Q393" s="144"/>
    </row>
    <row r="394" spans="1:17" ht="63.75">
      <c r="A394" s="8"/>
      <c r="B394" s="64">
        <v>76</v>
      </c>
      <c r="C394" s="129" t="s">
        <v>297</v>
      </c>
      <c r="D394" s="112"/>
      <c r="E394" s="112"/>
      <c r="F394" s="56"/>
      <c r="G394" s="69"/>
      <c r="H394" s="56"/>
      <c r="I394" s="112"/>
      <c r="J394" s="56"/>
      <c r="K394" s="69"/>
      <c r="L394" s="69"/>
      <c r="Q394" s="144"/>
    </row>
    <row r="395" spans="1:17">
      <c r="A395" s="8"/>
      <c r="B395" s="64" t="s">
        <v>190</v>
      </c>
      <c r="C395" s="91" t="s">
        <v>107</v>
      </c>
      <c r="D395" s="78">
        <v>14550</v>
      </c>
      <c r="E395" s="77">
        <v>0</v>
      </c>
      <c r="F395" s="77">
        <v>0</v>
      </c>
      <c r="G395" s="68">
        <v>0</v>
      </c>
      <c r="H395" s="77">
        <v>0</v>
      </c>
      <c r="I395" s="77">
        <v>0</v>
      </c>
      <c r="J395" s="77">
        <v>0</v>
      </c>
      <c r="K395" s="68">
        <v>0</v>
      </c>
      <c r="L395" s="77">
        <f>SUM(J395:K395)</f>
        <v>0</v>
      </c>
      <c r="M395" s="168"/>
      <c r="N395" s="163"/>
      <c r="O395" s="173"/>
      <c r="P395" s="163"/>
      <c r="Q395" s="165"/>
    </row>
    <row r="396" spans="1:17" ht="6.95" customHeight="1">
      <c r="A396" s="8"/>
      <c r="B396" s="64"/>
      <c r="C396" s="91"/>
      <c r="D396" s="77"/>
      <c r="E396" s="77"/>
      <c r="F396" s="77"/>
      <c r="G396" s="68"/>
      <c r="H396" s="78"/>
      <c r="I396" s="77"/>
      <c r="J396" s="78"/>
      <c r="K396" s="68"/>
      <c r="L396" s="77"/>
      <c r="O396" s="153"/>
      <c r="Q396" s="144"/>
    </row>
    <row r="397" spans="1:17" ht="51">
      <c r="A397" s="8"/>
      <c r="B397" s="64">
        <v>78</v>
      </c>
      <c r="C397" s="91" t="s">
        <v>303</v>
      </c>
      <c r="D397" s="77"/>
      <c r="E397" s="77"/>
      <c r="F397" s="77"/>
      <c r="G397" s="68"/>
      <c r="H397" s="78"/>
      <c r="I397" s="77"/>
      <c r="J397" s="78"/>
      <c r="K397" s="68"/>
      <c r="L397" s="77"/>
      <c r="O397" s="153"/>
      <c r="Q397" s="144"/>
    </row>
    <row r="398" spans="1:17">
      <c r="A398" s="8"/>
      <c r="B398" s="64" t="s">
        <v>222</v>
      </c>
      <c r="C398" s="91" t="s">
        <v>107</v>
      </c>
      <c r="D398" s="78">
        <v>17000</v>
      </c>
      <c r="E398" s="77">
        <v>0</v>
      </c>
      <c r="F398" s="78">
        <v>8009</v>
      </c>
      <c r="G398" s="68">
        <v>0</v>
      </c>
      <c r="H398" s="78">
        <v>8009</v>
      </c>
      <c r="I398" s="77">
        <v>0</v>
      </c>
      <c r="J398" s="78">
        <v>8009</v>
      </c>
      <c r="K398" s="68">
        <v>0</v>
      </c>
      <c r="L398" s="78">
        <f>SUM(J398:K398)</f>
        <v>8009</v>
      </c>
      <c r="M398" s="168"/>
      <c r="N398" s="163"/>
      <c r="O398" s="173"/>
      <c r="P398" s="163"/>
      <c r="Q398" s="165"/>
    </row>
    <row r="399" spans="1:17" ht="6.95" customHeight="1">
      <c r="A399" s="8"/>
      <c r="B399" s="64"/>
      <c r="C399" s="91"/>
      <c r="D399" s="77"/>
      <c r="E399" s="77"/>
      <c r="F399" s="77"/>
      <c r="G399" s="68"/>
      <c r="H399" s="78"/>
      <c r="I399" s="77"/>
      <c r="J399" s="78"/>
      <c r="K399" s="68"/>
      <c r="L399" s="78"/>
      <c r="O399" s="153"/>
      <c r="Q399" s="144"/>
    </row>
    <row r="400" spans="1:17" ht="93" customHeight="1">
      <c r="A400" s="8"/>
      <c r="B400" s="64">
        <v>79</v>
      </c>
      <c r="C400" s="91" t="s">
        <v>272</v>
      </c>
      <c r="D400" s="77"/>
      <c r="E400" s="77"/>
      <c r="F400" s="77"/>
      <c r="G400" s="68"/>
      <c r="H400" s="78"/>
      <c r="I400" s="77"/>
      <c r="J400" s="78"/>
      <c r="K400" s="68"/>
      <c r="L400" s="78"/>
      <c r="O400" s="153"/>
      <c r="Q400" s="144"/>
    </row>
    <row r="401" spans="1:17" ht="14.45" customHeight="1">
      <c r="A401" s="70"/>
      <c r="B401" s="177" t="s">
        <v>223</v>
      </c>
      <c r="C401" s="98" t="s">
        <v>107</v>
      </c>
      <c r="D401" s="89">
        <v>25127</v>
      </c>
      <c r="E401" s="86">
        <v>0</v>
      </c>
      <c r="F401" s="89">
        <v>8323</v>
      </c>
      <c r="G401" s="72">
        <v>0</v>
      </c>
      <c r="H401" s="89">
        <v>8323</v>
      </c>
      <c r="I401" s="86">
        <v>0</v>
      </c>
      <c r="J401" s="89">
        <v>8320</v>
      </c>
      <c r="K401" s="72">
        <v>0</v>
      </c>
      <c r="L401" s="89">
        <f>SUM(J401:K401)</f>
        <v>8320</v>
      </c>
      <c r="M401" s="168"/>
      <c r="N401" s="163"/>
      <c r="O401" s="173"/>
      <c r="P401" s="163"/>
      <c r="Q401" s="165"/>
    </row>
    <row r="402" spans="1:17" ht="3" customHeight="1">
      <c r="A402" s="8"/>
      <c r="B402" s="64"/>
      <c r="C402" s="91"/>
      <c r="D402" s="77"/>
      <c r="E402" s="77"/>
      <c r="F402" s="77"/>
      <c r="G402" s="68"/>
      <c r="H402" s="77"/>
      <c r="I402" s="77"/>
      <c r="J402" s="78"/>
      <c r="K402" s="68"/>
      <c r="L402" s="78"/>
      <c r="O402" s="153"/>
      <c r="Q402" s="144"/>
    </row>
    <row r="403" spans="1:17" ht="14.45" customHeight="1">
      <c r="A403" s="8"/>
      <c r="B403" s="64">
        <v>80</v>
      </c>
      <c r="C403" s="91" t="s">
        <v>232</v>
      </c>
      <c r="D403" s="77"/>
      <c r="E403" s="77"/>
      <c r="F403" s="77"/>
      <c r="G403" s="68"/>
      <c r="H403" s="77"/>
      <c r="I403" s="77"/>
      <c r="J403" s="78"/>
      <c r="K403" s="68"/>
      <c r="L403" s="78"/>
      <c r="O403" s="153"/>
      <c r="Q403" s="144"/>
    </row>
    <row r="404" spans="1:17" ht="14.45" customHeight="1">
      <c r="A404" s="8"/>
      <c r="B404" s="64" t="s">
        <v>233</v>
      </c>
      <c r="C404" s="91" t="s">
        <v>107</v>
      </c>
      <c r="D404" s="78">
        <v>9991</v>
      </c>
      <c r="E404" s="77">
        <v>0</v>
      </c>
      <c r="F404" s="78">
        <v>10000</v>
      </c>
      <c r="G404" s="77">
        <v>0</v>
      </c>
      <c r="H404" s="78">
        <v>10000</v>
      </c>
      <c r="I404" s="77">
        <v>0</v>
      </c>
      <c r="J404" s="77">
        <v>0</v>
      </c>
      <c r="K404" s="77">
        <v>0</v>
      </c>
      <c r="L404" s="77">
        <f>SUM(J404:K404)</f>
        <v>0</v>
      </c>
    </row>
    <row r="405" spans="1:17">
      <c r="A405" s="8"/>
      <c r="B405" s="64"/>
      <c r="C405" s="91"/>
      <c r="D405" s="78"/>
      <c r="E405" s="77"/>
      <c r="F405" s="78"/>
      <c r="G405" s="77"/>
      <c r="H405" s="78"/>
      <c r="I405" s="77"/>
      <c r="J405" s="78"/>
      <c r="K405" s="77"/>
      <c r="L405" s="78"/>
    </row>
    <row r="406" spans="1:17" ht="96" customHeight="1">
      <c r="A406" s="8"/>
      <c r="B406" s="64">
        <v>81</v>
      </c>
      <c r="C406" s="91" t="s">
        <v>268</v>
      </c>
      <c r="D406" s="78"/>
      <c r="E406" s="77"/>
      <c r="F406" s="78"/>
      <c r="G406" s="77"/>
      <c r="H406" s="78"/>
      <c r="I406" s="77"/>
      <c r="J406" s="78"/>
      <c r="K406" s="77"/>
      <c r="L406" s="78"/>
    </row>
    <row r="407" spans="1:17" ht="12.95" customHeight="1">
      <c r="A407" s="8"/>
      <c r="B407" s="64" t="s">
        <v>269</v>
      </c>
      <c r="C407" s="91" t="s">
        <v>107</v>
      </c>
      <c r="D407" s="77">
        <v>0</v>
      </c>
      <c r="E407" s="77">
        <v>0</v>
      </c>
      <c r="F407" s="78">
        <v>57345</v>
      </c>
      <c r="G407" s="77">
        <v>0</v>
      </c>
      <c r="H407" s="78">
        <v>57345</v>
      </c>
      <c r="I407" s="77">
        <v>0</v>
      </c>
      <c r="J407" s="78">
        <f>43269+69650</f>
        <v>112919</v>
      </c>
      <c r="K407" s="77">
        <v>0</v>
      </c>
      <c r="L407" s="78">
        <f>SUM(J407:K407)</f>
        <v>112919</v>
      </c>
      <c r="M407" s="168"/>
      <c r="N407" s="163"/>
      <c r="O407" s="174"/>
      <c r="P407" s="163"/>
      <c r="Q407" s="175"/>
    </row>
    <row r="408" spans="1:17" ht="68.45" customHeight="1">
      <c r="A408" s="8"/>
      <c r="B408" s="64">
        <v>82</v>
      </c>
      <c r="C408" s="91" t="s">
        <v>294</v>
      </c>
      <c r="D408" s="77"/>
      <c r="E408" s="77"/>
      <c r="F408" s="78"/>
      <c r="G408" s="78"/>
      <c r="H408" s="78"/>
      <c r="I408" s="77"/>
      <c r="J408" s="78"/>
      <c r="K408" s="77"/>
      <c r="L408" s="78"/>
      <c r="M408" s="154"/>
      <c r="O408" s="91"/>
    </row>
    <row r="409" spans="1:17" ht="12.95" customHeight="1">
      <c r="A409" s="8"/>
      <c r="B409" s="64" t="s">
        <v>293</v>
      </c>
      <c r="C409" s="91" t="s">
        <v>107</v>
      </c>
      <c r="D409" s="77">
        <v>0</v>
      </c>
      <c r="E409" s="77">
        <v>0</v>
      </c>
      <c r="F409" s="77">
        <v>0</v>
      </c>
      <c r="G409" s="77">
        <v>0</v>
      </c>
      <c r="H409" s="77">
        <v>0</v>
      </c>
      <c r="I409" s="77">
        <v>0</v>
      </c>
      <c r="J409" s="78">
        <v>75088</v>
      </c>
      <c r="K409" s="77">
        <v>0</v>
      </c>
      <c r="L409" s="78">
        <f>SUM(J409:K409)</f>
        <v>75088</v>
      </c>
      <c r="M409" s="189"/>
      <c r="N409" s="190"/>
      <c r="O409" s="193"/>
      <c r="P409" s="190"/>
      <c r="Q409" s="192"/>
    </row>
    <row r="410" spans="1:17" ht="12.95" customHeight="1">
      <c r="A410" s="8" t="s">
        <v>13</v>
      </c>
      <c r="B410" s="64">
        <v>47</v>
      </c>
      <c r="C410" s="91" t="s">
        <v>241</v>
      </c>
      <c r="D410" s="100">
        <f>SUM(D383:D409)</f>
        <v>143553</v>
      </c>
      <c r="E410" s="75">
        <f t="shared" ref="E410:L410" si="71">SUM(E383:E409)</f>
        <v>0</v>
      </c>
      <c r="F410" s="100">
        <f t="shared" si="71"/>
        <v>196842</v>
      </c>
      <c r="G410" s="75">
        <f t="shared" si="71"/>
        <v>0</v>
      </c>
      <c r="H410" s="100">
        <f t="shared" si="71"/>
        <v>196842</v>
      </c>
      <c r="I410" s="75">
        <f t="shared" si="71"/>
        <v>0</v>
      </c>
      <c r="J410" s="100">
        <f t="shared" si="71"/>
        <v>252232</v>
      </c>
      <c r="K410" s="75">
        <f t="shared" si="71"/>
        <v>0</v>
      </c>
      <c r="L410" s="100">
        <f t="shared" si="71"/>
        <v>252232</v>
      </c>
      <c r="Q410" s="144"/>
    </row>
    <row r="411" spans="1:17">
      <c r="A411" s="8"/>
      <c r="B411" s="64"/>
      <c r="C411" s="91"/>
      <c r="D411" s="69"/>
      <c r="E411" s="69"/>
      <c r="F411" s="69"/>
      <c r="G411" s="69"/>
      <c r="H411" s="69"/>
      <c r="I411" s="69"/>
      <c r="J411" s="69"/>
      <c r="K411" s="69"/>
      <c r="L411" s="69"/>
      <c r="Q411" s="144"/>
    </row>
    <row r="412" spans="1:17">
      <c r="A412" s="8"/>
      <c r="B412" s="64">
        <v>48</v>
      </c>
      <c r="C412" s="91" t="s">
        <v>191</v>
      </c>
      <c r="D412" s="69"/>
      <c r="E412" s="69"/>
      <c r="F412" s="69"/>
      <c r="G412" s="69"/>
      <c r="H412" s="69"/>
      <c r="I412" s="69"/>
      <c r="J412" s="69"/>
      <c r="K412" s="69"/>
      <c r="L412" s="69"/>
      <c r="Q412" s="144"/>
    </row>
    <row r="413" spans="1:17" ht="53.25" customHeight="1">
      <c r="A413" s="8"/>
      <c r="B413" s="64">
        <v>70</v>
      </c>
      <c r="C413" s="129" t="s">
        <v>218</v>
      </c>
      <c r="D413" s="60"/>
      <c r="E413" s="60"/>
      <c r="F413" s="60"/>
      <c r="G413" s="60"/>
      <c r="H413" s="60"/>
      <c r="I413" s="60"/>
      <c r="J413" s="60"/>
      <c r="K413" s="60"/>
      <c r="L413" s="69"/>
      <c r="Q413" s="144"/>
    </row>
    <row r="414" spans="1:17">
      <c r="A414" s="8"/>
      <c r="B414" s="64" t="s">
        <v>192</v>
      </c>
      <c r="C414" s="91" t="s">
        <v>107</v>
      </c>
      <c r="D414" s="78">
        <v>9073</v>
      </c>
      <c r="E414" s="77">
        <v>0</v>
      </c>
      <c r="F414" s="78">
        <v>3369</v>
      </c>
      <c r="G414" s="68">
        <v>0</v>
      </c>
      <c r="H414" s="78">
        <v>3369</v>
      </c>
      <c r="I414" s="77">
        <v>0</v>
      </c>
      <c r="J414" s="78">
        <v>3369</v>
      </c>
      <c r="K414" s="68">
        <v>0</v>
      </c>
      <c r="L414" s="78">
        <f>SUM(J414:K414)</f>
        <v>3369</v>
      </c>
      <c r="M414" s="168"/>
      <c r="N414" s="169"/>
      <c r="O414" s="163"/>
      <c r="P414" s="163"/>
      <c r="Q414" s="165"/>
    </row>
    <row r="415" spans="1:17">
      <c r="A415" s="8"/>
      <c r="B415" s="64"/>
      <c r="C415" s="91"/>
      <c r="D415" s="77"/>
      <c r="E415" s="77"/>
      <c r="F415" s="78"/>
      <c r="G415" s="68"/>
      <c r="H415" s="78"/>
      <c r="I415" s="77"/>
      <c r="J415" s="78"/>
      <c r="K415" s="68"/>
      <c r="L415" s="78"/>
      <c r="M415" s="154"/>
      <c r="N415" s="147"/>
      <c r="Q415" s="144"/>
    </row>
    <row r="416" spans="1:17" ht="69.75" customHeight="1">
      <c r="A416" s="8"/>
      <c r="B416" s="64">
        <v>71</v>
      </c>
      <c r="C416" s="91" t="s">
        <v>244</v>
      </c>
      <c r="D416" s="77"/>
      <c r="E416" s="77"/>
      <c r="F416" s="78"/>
      <c r="G416" s="68"/>
      <c r="H416" s="78"/>
      <c r="I416" s="77"/>
      <c r="J416" s="78"/>
      <c r="K416" s="68"/>
      <c r="L416" s="78"/>
      <c r="M416" s="154"/>
      <c r="N416" s="147"/>
      <c r="Q416" s="144"/>
    </row>
    <row r="417" spans="1:32">
      <c r="A417" s="70"/>
      <c r="B417" s="177" t="s">
        <v>217</v>
      </c>
      <c r="C417" s="98" t="s">
        <v>107</v>
      </c>
      <c r="D417" s="89">
        <v>17201</v>
      </c>
      <c r="E417" s="86">
        <v>0</v>
      </c>
      <c r="F417" s="89">
        <v>1999</v>
      </c>
      <c r="G417" s="72">
        <v>0</v>
      </c>
      <c r="H417" s="89">
        <v>1999</v>
      </c>
      <c r="I417" s="86">
        <v>0</v>
      </c>
      <c r="J417" s="86">
        <v>0</v>
      </c>
      <c r="K417" s="72">
        <v>0</v>
      </c>
      <c r="L417" s="86">
        <f>SUM(J417:K417)</f>
        <v>0</v>
      </c>
      <c r="M417" s="170"/>
      <c r="N417" s="169"/>
      <c r="O417" s="163"/>
      <c r="P417" s="163"/>
      <c r="Q417" s="165"/>
    </row>
    <row r="418" spans="1:32" ht="1.5" customHeight="1">
      <c r="A418" s="8"/>
      <c r="B418" s="64"/>
      <c r="C418" s="91"/>
      <c r="D418" s="77"/>
      <c r="E418" s="77"/>
      <c r="F418" s="78"/>
      <c r="G418" s="65"/>
      <c r="H418" s="78"/>
      <c r="I418" s="77"/>
      <c r="J418" s="78"/>
      <c r="K418" s="65"/>
      <c r="L418" s="78"/>
      <c r="M418" s="154"/>
      <c r="N418" s="154"/>
      <c r="Q418" s="144"/>
    </row>
    <row r="419" spans="1:32">
      <c r="A419" s="8"/>
      <c r="B419" s="64">
        <v>72</v>
      </c>
      <c r="C419" s="91" t="s">
        <v>237</v>
      </c>
      <c r="D419" s="77"/>
      <c r="E419" s="77"/>
      <c r="F419" s="78"/>
      <c r="G419" s="68"/>
      <c r="H419" s="78"/>
      <c r="I419" s="77"/>
      <c r="J419" s="78"/>
      <c r="K419" s="68"/>
      <c r="L419" s="78"/>
      <c r="M419" s="154"/>
      <c r="N419" s="154"/>
      <c r="Q419" s="144"/>
    </row>
    <row r="420" spans="1:32">
      <c r="A420" s="8"/>
      <c r="B420" s="64" t="s">
        <v>234</v>
      </c>
      <c r="C420" s="91" t="s">
        <v>107</v>
      </c>
      <c r="D420" s="74">
        <v>700</v>
      </c>
      <c r="E420" s="68">
        <v>0</v>
      </c>
      <c r="F420" s="74">
        <v>1000</v>
      </c>
      <c r="G420" s="68">
        <v>0</v>
      </c>
      <c r="H420" s="74">
        <v>1000</v>
      </c>
      <c r="I420" s="68">
        <v>0</v>
      </c>
      <c r="J420" s="77">
        <v>0</v>
      </c>
      <c r="K420" s="68">
        <v>0</v>
      </c>
      <c r="L420" s="77">
        <f>SUM(J420:K420)</f>
        <v>0</v>
      </c>
    </row>
    <row r="421" spans="1:32">
      <c r="A421" s="8" t="s">
        <v>13</v>
      </c>
      <c r="B421" s="64">
        <v>48</v>
      </c>
      <c r="C421" s="91" t="s">
        <v>191</v>
      </c>
      <c r="D421" s="100">
        <f t="shared" ref="D421:L421" si="72">D414+D417+D420</f>
        <v>26974</v>
      </c>
      <c r="E421" s="75">
        <f t="shared" si="72"/>
        <v>0</v>
      </c>
      <c r="F421" s="100">
        <f t="shared" si="72"/>
        <v>6368</v>
      </c>
      <c r="G421" s="75">
        <f t="shared" si="72"/>
        <v>0</v>
      </c>
      <c r="H421" s="100">
        <f t="shared" si="72"/>
        <v>6368</v>
      </c>
      <c r="I421" s="75">
        <f t="shared" si="72"/>
        <v>0</v>
      </c>
      <c r="J421" s="100">
        <f t="shared" si="72"/>
        <v>3369</v>
      </c>
      <c r="K421" s="75">
        <f t="shared" ref="K421" si="73">K414+K417+K420</f>
        <v>0</v>
      </c>
      <c r="L421" s="100">
        <f t="shared" si="72"/>
        <v>3369</v>
      </c>
      <c r="Q421" s="144"/>
    </row>
    <row r="422" spans="1:32" ht="6.95" customHeight="1">
      <c r="A422" s="8"/>
      <c r="B422" s="64"/>
      <c r="C422" s="91"/>
      <c r="D422" s="60"/>
      <c r="E422" s="60"/>
      <c r="F422" s="60"/>
      <c r="G422" s="60"/>
      <c r="H422" s="60"/>
      <c r="I422" s="60"/>
      <c r="J422" s="60"/>
      <c r="K422" s="60"/>
      <c r="L422" s="69"/>
      <c r="Q422" s="144"/>
    </row>
    <row r="423" spans="1:32" ht="89.25">
      <c r="A423" s="8"/>
      <c r="B423" s="9">
        <v>53</v>
      </c>
      <c r="C423" s="91" t="s">
        <v>304</v>
      </c>
      <c r="D423" s="69"/>
      <c r="E423" s="69"/>
      <c r="F423" s="69"/>
      <c r="G423" s="69"/>
      <c r="H423" s="69"/>
      <c r="I423" s="69"/>
      <c r="J423" s="69"/>
      <c r="K423" s="69"/>
      <c r="L423" s="69"/>
      <c r="Q423" s="144"/>
    </row>
    <row r="424" spans="1:32" s="1" customFormat="1">
      <c r="A424" s="115"/>
      <c r="B424" s="184" t="s">
        <v>169</v>
      </c>
      <c r="C424" s="91" t="s">
        <v>107</v>
      </c>
      <c r="D424" s="74">
        <v>3495</v>
      </c>
      <c r="E424" s="68">
        <v>0</v>
      </c>
      <c r="F424" s="74">
        <v>3658</v>
      </c>
      <c r="G424" s="68">
        <v>0</v>
      </c>
      <c r="H424" s="74">
        <v>3658</v>
      </c>
      <c r="I424" s="68">
        <v>0</v>
      </c>
      <c r="J424" s="74">
        <v>4629</v>
      </c>
      <c r="K424" s="68">
        <v>0</v>
      </c>
      <c r="L424" s="74">
        <f>SUM(J424:K424)</f>
        <v>4629</v>
      </c>
      <c r="M424" s="168"/>
      <c r="N424" s="163"/>
      <c r="O424" s="163"/>
      <c r="P424" s="163"/>
      <c r="Q424" s="165"/>
      <c r="R424" s="140"/>
      <c r="S424" s="140"/>
      <c r="T424" s="140"/>
      <c r="U424" s="140"/>
      <c r="V424" s="140"/>
      <c r="W424" s="140"/>
      <c r="X424" s="140"/>
      <c r="Y424" s="140"/>
      <c r="Z424" s="140"/>
      <c r="AA424" s="140"/>
      <c r="AB424" s="140"/>
      <c r="AC424" s="140"/>
      <c r="AD424" s="140"/>
      <c r="AE424" s="156"/>
      <c r="AF424" s="140"/>
    </row>
    <row r="425" spans="1:32" ht="6.95" customHeight="1">
      <c r="A425" s="8"/>
      <c r="B425" s="111"/>
      <c r="C425" s="91"/>
      <c r="D425" s="69"/>
      <c r="E425" s="69"/>
      <c r="F425" s="69"/>
      <c r="G425" s="69"/>
      <c r="H425" s="69"/>
      <c r="I425" s="69"/>
      <c r="J425" s="69"/>
      <c r="K425" s="69"/>
      <c r="L425" s="69"/>
      <c r="Q425" s="144"/>
    </row>
    <row r="426" spans="1:32" ht="25.5">
      <c r="A426" s="8"/>
      <c r="B426" s="9">
        <v>63</v>
      </c>
      <c r="C426" s="91" t="s">
        <v>178</v>
      </c>
      <c r="D426" s="56"/>
      <c r="E426" s="56"/>
      <c r="F426" s="56"/>
      <c r="G426" s="56"/>
      <c r="H426" s="56"/>
      <c r="I426" s="56"/>
      <c r="J426" s="56"/>
      <c r="K426" s="56"/>
      <c r="L426" s="56"/>
      <c r="M426" s="145"/>
      <c r="N426" s="145"/>
      <c r="Q426" s="144"/>
    </row>
    <row r="427" spans="1:32">
      <c r="A427" s="8"/>
      <c r="B427" s="9" t="s">
        <v>99</v>
      </c>
      <c r="C427" s="91" t="s">
        <v>107</v>
      </c>
      <c r="D427" s="56">
        <v>13420</v>
      </c>
      <c r="E427" s="77">
        <v>0</v>
      </c>
      <c r="F427" s="78">
        <v>20000</v>
      </c>
      <c r="G427" s="77">
        <v>0</v>
      </c>
      <c r="H427" s="56">
        <v>20000</v>
      </c>
      <c r="I427" s="77">
        <v>0</v>
      </c>
      <c r="J427" s="77">
        <v>0</v>
      </c>
      <c r="K427" s="77">
        <v>0</v>
      </c>
      <c r="L427" s="77">
        <f>SUM(J427:K427)</f>
        <v>0</v>
      </c>
      <c r="M427" s="145"/>
      <c r="N427" s="145"/>
    </row>
    <row r="428" spans="1:32" ht="6.95" customHeight="1">
      <c r="A428" s="8"/>
      <c r="B428" s="9"/>
      <c r="C428" s="91"/>
      <c r="D428" s="56"/>
      <c r="E428" s="56"/>
      <c r="F428" s="56"/>
      <c r="G428" s="56"/>
      <c r="H428" s="56"/>
      <c r="I428" s="56"/>
      <c r="J428" s="56"/>
      <c r="K428" s="56"/>
      <c r="L428" s="56"/>
      <c r="Q428" s="144"/>
    </row>
    <row r="429" spans="1:32" ht="25.5">
      <c r="A429" s="8"/>
      <c r="B429" s="9">
        <v>64</v>
      </c>
      <c r="C429" s="91" t="s">
        <v>247</v>
      </c>
      <c r="D429" s="56"/>
      <c r="E429" s="56"/>
      <c r="F429" s="56"/>
      <c r="G429" s="56"/>
      <c r="H429" s="56"/>
      <c r="I429" s="56"/>
      <c r="J429" s="56"/>
      <c r="K429" s="56"/>
      <c r="L429" s="56"/>
      <c r="Q429" s="144"/>
    </row>
    <row r="430" spans="1:32">
      <c r="A430" s="8"/>
      <c r="B430" s="9" t="s">
        <v>248</v>
      </c>
      <c r="C430" s="91" t="s">
        <v>107</v>
      </c>
      <c r="D430" s="77">
        <v>0</v>
      </c>
      <c r="E430" s="77">
        <v>0</v>
      </c>
      <c r="F430" s="78">
        <v>9000</v>
      </c>
      <c r="G430" s="77">
        <v>0</v>
      </c>
      <c r="H430" s="78">
        <v>9000</v>
      </c>
      <c r="I430" s="77">
        <v>0</v>
      </c>
      <c r="J430" s="77">
        <v>0</v>
      </c>
      <c r="K430" s="77">
        <v>0</v>
      </c>
      <c r="L430" s="77">
        <f>SUM(J430:K430)</f>
        <v>0</v>
      </c>
      <c r="M430" s="194"/>
      <c r="N430" s="194"/>
      <c r="O430" s="194"/>
      <c r="P430" s="194"/>
      <c r="Q430" s="195"/>
    </row>
    <row r="431" spans="1:32" ht="6.95" customHeight="1">
      <c r="A431" s="8"/>
      <c r="B431" s="9"/>
      <c r="C431" s="91"/>
      <c r="D431" s="56"/>
      <c r="E431" s="56"/>
      <c r="F431" s="56"/>
      <c r="G431" s="56"/>
      <c r="H431" s="56"/>
      <c r="I431" s="56"/>
      <c r="J431" s="56"/>
      <c r="K431" s="56"/>
      <c r="L431" s="56"/>
      <c r="Q431" s="144"/>
    </row>
    <row r="432" spans="1:32" ht="76.5">
      <c r="A432" s="8"/>
      <c r="B432" s="9">
        <v>67</v>
      </c>
      <c r="C432" s="8" t="s">
        <v>170</v>
      </c>
      <c r="D432" s="56"/>
      <c r="E432" s="56"/>
      <c r="F432" s="56"/>
      <c r="G432" s="56"/>
      <c r="H432" s="56"/>
      <c r="I432" s="56"/>
      <c r="J432" s="56"/>
      <c r="K432" s="56"/>
      <c r="L432" s="56"/>
      <c r="Q432" s="144"/>
    </row>
    <row r="433" spans="1:17">
      <c r="A433" s="8"/>
      <c r="B433" s="9" t="s">
        <v>168</v>
      </c>
      <c r="C433" s="91" t="s">
        <v>107</v>
      </c>
      <c r="D433" s="78">
        <v>52329</v>
      </c>
      <c r="E433" s="77">
        <v>0</v>
      </c>
      <c r="F433" s="56">
        <v>2500</v>
      </c>
      <c r="G433" s="77">
        <v>0</v>
      </c>
      <c r="H433" s="78">
        <v>2500</v>
      </c>
      <c r="I433" s="77">
        <v>0</v>
      </c>
      <c r="J433" s="78">
        <v>33483</v>
      </c>
      <c r="K433" s="77">
        <v>0</v>
      </c>
      <c r="L433" s="78">
        <f>SUM(J433:K433)</f>
        <v>33483</v>
      </c>
      <c r="M433" s="168"/>
      <c r="N433" s="163"/>
      <c r="O433" s="163"/>
      <c r="P433" s="163"/>
      <c r="Q433" s="165"/>
    </row>
    <row r="434" spans="1:17" ht="6.95" customHeight="1">
      <c r="A434" s="8"/>
      <c r="B434" s="9"/>
      <c r="C434" s="8"/>
      <c r="D434" s="56"/>
      <c r="E434" s="56"/>
      <c r="F434" s="56"/>
      <c r="G434" s="56"/>
      <c r="H434" s="56"/>
      <c r="I434" s="56"/>
      <c r="J434" s="56"/>
      <c r="K434" s="56"/>
      <c r="L434" s="56"/>
      <c r="Q434" s="144"/>
    </row>
    <row r="435" spans="1:17" ht="38.25">
      <c r="A435" s="8"/>
      <c r="B435" s="9">
        <v>71</v>
      </c>
      <c r="C435" s="8" t="s">
        <v>249</v>
      </c>
      <c r="D435" s="56"/>
      <c r="E435" s="56"/>
      <c r="F435" s="56"/>
      <c r="G435" s="56"/>
      <c r="H435" s="56"/>
      <c r="I435" s="56"/>
      <c r="J435" s="56"/>
      <c r="K435" s="56"/>
      <c r="L435" s="56"/>
      <c r="Q435" s="144"/>
    </row>
    <row r="436" spans="1:17">
      <c r="A436" s="8"/>
      <c r="B436" s="9" t="s">
        <v>250</v>
      </c>
      <c r="C436" s="91" t="s">
        <v>251</v>
      </c>
      <c r="D436" s="78">
        <v>10000</v>
      </c>
      <c r="E436" s="77">
        <v>0</v>
      </c>
      <c r="F436" s="78">
        <v>40000</v>
      </c>
      <c r="G436" s="77">
        <v>0</v>
      </c>
      <c r="H436" s="78">
        <v>40000</v>
      </c>
      <c r="I436" s="77">
        <v>0</v>
      </c>
      <c r="J436" s="77">
        <v>0</v>
      </c>
      <c r="K436" s="77">
        <v>0</v>
      </c>
      <c r="L436" s="77">
        <f>SUM(J436:K436)</f>
        <v>0</v>
      </c>
    </row>
    <row r="437" spans="1:17" ht="6.95" customHeight="1">
      <c r="A437" s="8"/>
      <c r="B437" s="9"/>
      <c r="C437" s="8"/>
      <c r="D437" s="78"/>
      <c r="E437" s="77"/>
      <c r="F437" s="77"/>
      <c r="G437" s="77"/>
      <c r="H437" s="78"/>
      <c r="I437" s="77"/>
      <c r="J437" s="78"/>
      <c r="K437" s="77"/>
      <c r="L437" s="77"/>
      <c r="Q437" s="144"/>
    </row>
    <row r="438" spans="1:17" ht="25.5">
      <c r="A438" s="8"/>
      <c r="B438" s="9">
        <v>72</v>
      </c>
      <c r="C438" s="91" t="s">
        <v>179</v>
      </c>
      <c r="D438" s="56"/>
      <c r="E438" s="56"/>
      <c r="F438" s="56"/>
      <c r="G438" s="56"/>
      <c r="H438" s="56"/>
      <c r="I438" s="56"/>
      <c r="J438" s="56"/>
      <c r="K438" s="56"/>
      <c r="L438" s="56"/>
      <c r="Q438" s="144"/>
    </row>
    <row r="439" spans="1:17">
      <c r="A439" s="70"/>
      <c r="B439" s="161" t="s">
        <v>101</v>
      </c>
      <c r="C439" s="98" t="s">
        <v>107</v>
      </c>
      <c r="D439" s="89">
        <v>4000</v>
      </c>
      <c r="E439" s="86">
        <v>0</v>
      </c>
      <c r="F439" s="89">
        <v>2500</v>
      </c>
      <c r="G439" s="86">
        <v>0</v>
      </c>
      <c r="H439" s="89">
        <v>2500</v>
      </c>
      <c r="I439" s="86">
        <v>0</v>
      </c>
      <c r="J439" s="86">
        <v>0</v>
      </c>
      <c r="K439" s="86">
        <v>0</v>
      </c>
      <c r="L439" s="86">
        <f>SUM(J439:K439)</f>
        <v>0</v>
      </c>
    </row>
    <row r="440" spans="1:17" ht="1.5" customHeight="1">
      <c r="A440" s="8"/>
      <c r="B440" s="9"/>
      <c r="C440" s="91"/>
      <c r="D440" s="56"/>
      <c r="E440" s="56"/>
      <c r="F440" s="56"/>
      <c r="G440" s="56"/>
      <c r="H440" s="56"/>
      <c r="I440" s="56"/>
      <c r="J440" s="56"/>
      <c r="K440" s="56"/>
      <c r="L440" s="56"/>
      <c r="Q440" s="144"/>
    </row>
    <row r="441" spans="1:17">
      <c r="A441" s="8"/>
      <c r="B441" s="9">
        <v>76</v>
      </c>
      <c r="C441" s="91" t="s">
        <v>173</v>
      </c>
      <c r="D441" s="56"/>
      <c r="E441" s="56"/>
      <c r="F441" s="56"/>
      <c r="G441" s="56"/>
      <c r="H441" s="56"/>
      <c r="I441" s="56"/>
      <c r="J441" s="56"/>
      <c r="K441" s="56"/>
      <c r="L441" s="56"/>
      <c r="Q441" s="144"/>
    </row>
    <row r="442" spans="1:17">
      <c r="A442" s="8"/>
      <c r="B442" s="9" t="s">
        <v>102</v>
      </c>
      <c r="C442" s="91" t="s">
        <v>107</v>
      </c>
      <c r="D442" s="78">
        <v>4000</v>
      </c>
      <c r="E442" s="77">
        <v>0</v>
      </c>
      <c r="F442" s="78">
        <v>5000</v>
      </c>
      <c r="G442" s="77">
        <v>0</v>
      </c>
      <c r="H442" s="78">
        <v>5000</v>
      </c>
      <c r="I442" s="77">
        <v>0</v>
      </c>
      <c r="J442" s="77">
        <v>0</v>
      </c>
      <c r="K442" s="77">
        <v>0</v>
      </c>
      <c r="L442" s="77">
        <f>SUM(J442:K442)</f>
        <v>0</v>
      </c>
    </row>
    <row r="443" spans="1:17" ht="11.1" customHeight="1">
      <c r="A443" s="8"/>
      <c r="B443" s="9"/>
      <c r="C443" s="91"/>
      <c r="D443" s="56"/>
      <c r="E443" s="56"/>
      <c r="F443" s="56"/>
      <c r="G443" s="56"/>
      <c r="H443" s="56"/>
      <c r="I443" s="56"/>
      <c r="J443" s="56"/>
      <c r="K443" s="56"/>
      <c r="L443" s="56"/>
      <c r="Q443" s="144"/>
    </row>
    <row r="444" spans="1:17">
      <c r="A444" s="8"/>
      <c r="B444" s="9">
        <v>82</v>
      </c>
      <c r="C444" s="91" t="s">
        <v>144</v>
      </c>
      <c r="D444" s="56"/>
      <c r="E444" s="56"/>
      <c r="F444" s="56"/>
      <c r="G444" s="56"/>
      <c r="H444" s="56"/>
      <c r="I444" s="56"/>
      <c r="J444" s="56"/>
      <c r="K444" s="56"/>
      <c r="L444" s="56"/>
      <c r="Q444" s="144"/>
    </row>
    <row r="445" spans="1:17">
      <c r="A445" s="8"/>
      <c r="B445" s="9" t="s">
        <v>104</v>
      </c>
      <c r="C445" s="91" t="s">
        <v>107</v>
      </c>
      <c r="D445" s="78">
        <v>3000</v>
      </c>
      <c r="E445" s="77">
        <v>0</v>
      </c>
      <c r="F445" s="78">
        <v>2500</v>
      </c>
      <c r="G445" s="77">
        <v>0</v>
      </c>
      <c r="H445" s="78">
        <v>2500</v>
      </c>
      <c r="I445" s="77">
        <v>0</v>
      </c>
      <c r="J445" s="77">
        <v>0</v>
      </c>
      <c r="K445" s="77">
        <v>0</v>
      </c>
      <c r="L445" s="77">
        <f>SUM(J445:K445)</f>
        <v>0</v>
      </c>
    </row>
    <row r="446" spans="1:17" ht="11.1" customHeight="1">
      <c r="A446" s="8"/>
      <c r="B446" s="9"/>
      <c r="C446" s="91"/>
      <c r="D446" s="56"/>
      <c r="E446" s="56"/>
      <c r="F446" s="56"/>
      <c r="G446" s="56"/>
      <c r="H446" s="56"/>
      <c r="I446" s="56"/>
      <c r="J446" s="56"/>
      <c r="K446" s="56"/>
      <c r="L446" s="56"/>
      <c r="Q446" s="144"/>
    </row>
    <row r="447" spans="1:17" ht="38.25">
      <c r="A447" s="8"/>
      <c r="B447" s="64">
        <v>84</v>
      </c>
      <c r="C447" s="91" t="s">
        <v>149</v>
      </c>
      <c r="D447" s="56"/>
      <c r="E447" s="56"/>
      <c r="F447" s="56"/>
      <c r="G447" s="56"/>
      <c r="H447" s="56"/>
      <c r="I447" s="56"/>
      <c r="J447" s="56"/>
      <c r="K447" s="56"/>
      <c r="L447" s="56"/>
      <c r="Q447" s="144"/>
    </row>
    <row r="448" spans="1:17">
      <c r="A448" s="8"/>
      <c r="B448" s="64" t="s">
        <v>106</v>
      </c>
      <c r="C448" s="91" t="s">
        <v>252</v>
      </c>
      <c r="D448" s="78">
        <v>22545</v>
      </c>
      <c r="E448" s="77">
        <v>0</v>
      </c>
      <c r="F448" s="56">
        <v>9225</v>
      </c>
      <c r="G448" s="77">
        <v>0</v>
      </c>
      <c r="H448" s="56">
        <v>9225</v>
      </c>
      <c r="I448" s="77">
        <v>0</v>
      </c>
      <c r="J448" s="78">
        <f>6+65801</f>
        <v>65807</v>
      </c>
      <c r="K448" s="77">
        <v>0</v>
      </c>
      <c r="L448" s="78">
        <f>SUM(J448:K448)</f>
        <v>65807</v>
      </c>
      <c r="M448" s="168"/>
      <c r="N448" s="163"/>
      <c r="O448" s="163"/>
      <c r="P448" s="163"/>
      <c r="Q448" s="165"/>
    </row>
    <row r="449" spans="1:17" ht="11.1" customHeight="1">
      <c r="A449" s="8"/>
      <c r="B449" s="64"/>
      <c r="C449" s="91"/>
      <c r="D449" s="78"/>
      <c r="E449" s="77"/>
      <c r="F449" s="78"/>
      <c r="G449" s="77"/>
      <c r="H449" s="78"/>
      <c r="I449" s="77"/>
      <c r="J449" s="78"/>
      <c r="K449" s="77"/>
      <c r="L449" s="78"/>
      <c r="Q449" s="144"/>
    </row>
    <row r="450" spans="1:17">
      <c r="A450" s="8"/>
      <c r="B450" s="9">
        <v>87</v>
      </c>
      <c r="C450" s="91" t="s">
        <v>235</v>
      </c>
      <c r="D450" s="56"/>
      <c r="E450" s="56"/>
      <c r="F450" s="56"/>
      <c r="G450" s="56"/>
      <c r="H450" s="56"/>
      <c r="I450" s="56"/>
      <c r="J450" s="56"/>
      <c r="K450" s="56"/>
      <c r="L450" s="56"/>
      <c r="Q450" s="144"/>
    </row>
    <row r="451" spans="1:17">
      <c r="A451" s="8"/>
      <c r="B451" s="9" t="s">
        <v>236</v>
      </c>
      <c r="C451" s="91" t="s">
        <v>107</v>
      </c>
      <c r="D451" s="78">
        <v>7464</v>
      </c>
      <c r="E451" s="77">
        <v>0</v>
      </c>
      <c r="F451" s="78">
        <v>20000</v>
      </c>
      <c r="G451" s="77">
        <v>0</v>
      </c>
      <c r="H451" s="78">
        <v>20000</v>
      </c>
      <c r="I451" s="77">
        <v>0</v>
      </c>
      <c r="J451" s="77">
        <v>0</v>
      </c>
      <c r="K451" s="77">
        <v>0</v>
      </c>
      <c r="L451" s="77">
        <f>SUM(J451:K451)</f>
        <v>0</v>
      </c>
    </row>
    <row r="452" spans="1:17" ht="11.1" customHeight="1">
      <c r="A452" s="8"/>
      <c r="B452" s="9"/>
      <c r="C452" s="91"/>
      <c r="D452" s="78"/>
      <c r="E452" s="78"/>
      <c r="F452" s="56"/>
      <c r="G452" s="78"/>
      <c r="H452" s="78"/>
      <c r="I452" s="78"/>
      <c r="J452" s="56"/>
      <c r="K452" s="78"/>
      <c r="L452" s="56"/>
      <c r="Q452" s="144"/>
    </row>
    <row r="453" spans="1:17" ht="25.5">
      <c r="A453" s="8"/>
      <c r="B453" s="9">
        <v>96</v>
      </c>
      <c r="C453" s="91" t="s">
        <v>298</v>
      </c>
      <c r="D453" s="78"/>
      <c r="E453" s="77"/>
      <c r="F453" s="56"/>
      <c r="G453" s="77"/>
      <c r="H453" s="78"/>
      <c r="I453" s="77"/>
      <c r="J453" s="78"/>
      <c r="K453" s="77"/>
      <c r="L453" s="78"/>
      <c r="Q453" s="144"/>
    </row>
    <row r="454" spans="1:17">
      <c r="A454" s="8"/>
      <c r="B454" s="9" t="s">
        <v>295</v>
      </c>
      <c r="C454" s="91" t="s">
        <v>251</v>
      </c>
      <c r="D454" s="77">
        <v>0</v>
      </c>
      <c r="E454" s="77">
        <v>0</v>
      </c>
      <c r="F454" s="77">
        <v>0</v>
      </c>
      <c r="G454" s="77">
        <v>0</v>
      </c>
      <c r="H454" s="77">
        <v>0</v>
      </c>
      <c r="I454" s="77">
        <v>0</v>
      </c>
      <c r="J454" s="78">
        <v>1</v>
      </c>
      <c r="K454" s="77">
        <v>0</v>
      </c>
      <c r="L454" s="78">
        <f>SUM(J454:K454)</f>
        <v>1</v>
      </c>
      <c r="Q454" s="144"/>
    </row>
    <row r="455" spans="1:17" ht="11.1" customHeight="1">
      <c r="A455" s="8"/>
      <c r="B455" s="9"/>
      <c r="C455" s="91"/>
      <c r="D455" s="78"/>
      <c r="E455" s="78"/>
      <c r="F455" s="56"/>
      <c r="G455" s="78"/>
      <c r="H455" s="78"/>
      <c r="I455" s="78"/>
      <c r="J455" s="56"/>
      <c r="K455" s="78"/>
      <c r="L455" s="56"/>
      <c r="Q455" s="144"/>
    </row>
    <row r="456" spans="1:17" ht="63.75">
      <c r="A456" s="8"/>
      <c r="B456" s="9">
        <v>97</v>
      </c>
      <c r="C456" s="91" t="s">
        <v>167</v>
      </c>
      <c r="D456" s="78"/>
      <c r="E456" s="78"/>
      <c r="F456" s="56"/>
      <c r="G456" s="78"/>
      <c r="H456" s="78"/>
      <c r="I456" s="78"/>
      <c r="J456" s="56"/>
      <c r="K456" s="78"/>
      <c r="L456" s="56"/>
      <c r="Q456" s="144"/>
    </row>
    <row r="457" spans="1:17">
      <c r="A457" s="8"/>
      <c r="B457" s="9" t="s">
        <v>164</v>
      </c>
      <c r="C457" s="91" t="s">
        <v>107</v>
      </c>
      <c r="D457" s="77">
        <v>0</v>
      </c>
      <c r="E457" s="77">
        <v>0</v>
      </c>
      <c r="F457" s="56">
        <v>7220</v>
      </c>
      <c r="G457" s="77">
        <v>0</v>
      </c>
      <c r="H457" s="78">
        <v>7220</v>
      </c>
      <c r="I457" s="77">
        <v>0</v>
      </c>
      <c r="J457" s="78">
        <v>716</v>
      </c>
      <c r="K457" s="77">
        <v>0</v>
      </c>
      <c r="L457" s="78">
        <f>SUM(J457:K457)</f>
        <v>716</v>
      </c>
      <c r="M457" s="168"/>
      <c r="N457" s="163"/>
      <c r="O457" s="163"/>
      <c r="P457" s="163"/>
      <c r="Q457" s="165"/>
    </row>
    <row r="458" spans="1:17" ht="11.1" customHeight="1">
      <c r="A458" s="8"/>
      <c r="B458" s="9"/>
      <c r="C458" s="91"/>
      <c r="D458" s="78"/>
      <c r="E458" s="78"/>
      <c r="F458" s="56"/>
      <c r="G458" s="78"/>
      <c r="H458" s="78"/>
      <c r="I458" s="78"/>
      <c r="J458" s="56"/>
      <c r="K458" s="78"/>
      <c r="L458" s="56"/>
      <c r="Q458" s="144"/>
    </row>
    <row r="459" spans="1:17" ht="51">
      <c r="A459" s="8"/>
      <c r="B459" s="9">
        <v>98</v>
      </c>
      <c r="C459" s="91" t="s">
        <v>305</v>
      </c>
      <c r="D459" s="78"/>
      <c r="E459" s="78"/>
      <c r="F459" s="56"/>
      <c r="G459" s="78"/>
      <c r="H459" s="78"/>
      <c r="I459" s="78"/>
      <c r="J459" s="56"/>
      <c r="K459" s="78"/>
      <c r="L459" s="56"/>
      <c r="Q459" s="144"/>
    </row>
    <row r="460" spans="1:17">
      <c r="A460" s="8"/>
      <c r="B460" s="9" t="s">
        <v>165</v>
      </c>
      <c r="C460" s="91" t="s">
        <v>107</v>
      </c>
      <c r="D460" s="78">
        <v>25930</v>
      </c>
      <c r="E460" s="77">
        <v>0</v>
      </c>
      <c r="F460" s="56">
        <v>2530</v>
      </c>
      <c r="G460" s="77">
        <v>0</v>
      </c>
      <c r="H460" s="78">
        <v>2530</v>
      </c>
      <c r="I460" s="77">
        <v>0</v>
      </c>
      <c r="J460" s="78">
        <f>32752+12927</f>
        <v>45679</v>
      </c>
      <c r="K460" s="77">
        <v>0</v>
      </c>
      <c r="L460" s="78">
        <f>SUM(J460:K460)</f>
        <v>45679</v>
      </c>
      <c r="M460" s="168"/>
      <c r="N460" s="163"/>
      <c r="O460" s="163"/>
      <c r="P460" s="163"/>
      <c r="Q460" s="165"/>
    </row>
    <row r="461" spans="1:17" ht="11.1" customHeight="1">
      <c r="A461" s="8"/>
      <c r="B461" s="9"/>
      <c r="C461" s="91"/>
      <c r="D461" s="78"/>
      <c r="E461" s="78"/>
      <c r="F461" s="56"/>
      <c r="G461" s="78"/>
      <c r="H461" s="78"/>
      <c r="I461" s="78"/>
      <c r="J461" s="56"/>
      <c r="K461" s="78"/>
      <c r="L461" s="56"/>
      <c r="Q461" s="144"/>
    </row>
    <row r="462" spans="1:17" ht="38.25">
      <c r="A462" s="8"/>
      <c r="B462" s="9">
        <v>99</v>
      </c>
      <c r="C462" s="91" t="s">
        <v>227</v>
      </c>
      <c r="D462" s="78"/>
      <c r="E462" s="78"/>
      <c r="F462" s="56"/>
      <c r="G462" s="78"/>
      <c r="H462" s="78"/>
      <c r="I462" s="78"/>
      <c r="J462" s="56"/>
      <c r="K462" s="78"/>
      <c r="L462" s="56"/>
      <c r="Q462" s="144"/>
    </row>
    <row r="463" spans="1:17">
      <c r="A463" s="70"/>
      <c r="B463" s="161" t="s">
        <v>166</v>
      </c>
      <c r="C463" s="98" t="s">
        <v>107</v>
      </c>
      <c r="D463" s="89">
        <v>10016</v>
      </c>
      <c r="E463" s="86">
        <v>0</v>
      </c>
      <c r="F463" s="87">
        <v>889</v>
      </c>
      <c r="G463" s="86">
        <v>0</v>
      </c>
      <c r="H463" s="89">
        <v>889</v>
      </c>
      <c r="I463" s="86">
        <v>0</v>
      </c>
      <c r="J463" s="89">
        <v>889</v>
      </c>
      <c r="K463" s="86">
        <v>0</v>
      </c>
      <c r="L463" s="89">
        <f>SUM(J463:K463)</f>
        <v>889</v>
      </c>
      <c r="M463" s="168"/>
      <c r="N463" s="163"/>
      <c r="O463" s="163"/>
      <c r="P463" s="163"/>
      <c r="Q463" s="165"/>
    </row>
    <row r="464" spans="1:17">
      <c r="A464" s="8" t="s">
        <v>13</v>
      </c>
      <c r="B464" s="110">
        <v>5.8</v>
      </c>
      <c r="C464" s="90" t="s">
        <v>28</v>
      </c>
      <c r="D464" s="89">
        <f t="shared" ref="D464:L464" si="74">D448+D445+D442+D439+D436+D427+D457+D460+D463+D433+D424+D410+D379+D421+D451+D430+D454</f>
        <v>642212</v>
      </c>
      <c r="E464" s="86">
        <f t="shared" si="74"/>
        <v>0</v>
      </c>
      <c r="F464" s="89">
        <f t="shared" si="74"/>
        <v>585051</v>
      </c>
      <c r="G464" s="86">
        <f t="shared" si="74"/>
        <v>0</v>
      </c>
      <c r="H464" s="89">
        <f t="shared" si="74"/>
        <v>641271</v>
      </c>
      <c r="I464" s="86">
        <f t="shared" si="74"/>
        <v>0</v>
      </c>
      <c r="J464" s="89">
        <f t="shared" si="74"/>
        <v>879279</v>
      </c>
      <c r="K464" s="86">
        <f t="shared" si="74"/>
        <v>0</v>
      </c>
      <c r="L464" s="89">
        <f t="shared" si="74"/>
        <v>879279</v>
      </c>
      <c r="Q464" s="144"/>
    </row>
    <row r="465" spans="1:32">
      <c r="A465" s="8" t="s">
        <v>13</v>
      </c>
      <c r="B465" s="116">
        <v>5</v>
      </c>
      <c r="C465" s="91" t="s">
        <v>54</v>
      </c>
      <c r="D465" s="94">
        <f t="shared" ref="D465:L465" si="75">D464</f>
        <v>642212</v>
      </c>
      <c r="E465" s="79">
        <f t="shared" si="75"/>
        <v>0</v>
      </c>
      <c r="F465" s="94">
        <f t="shared" si="75"/>
        <v>585051</v>
      </c>
      <c r="G465" s="79">
        <f t="shared" si="75"/>
        <v>0</v>
      </c>
      <c r="H465" s="94">
        <f t="shared" si="75"/>
        <v>641271</v>
      </c>
      <c r="I465" s="79">
        <f t="shared" si="75"/>
        <v>0</v>
      </c>
      <c r="J465" s="94">
        <f t="shared" si="75"/>
        <v>879279</v>
      </c>
      <c r="K465" s="79">
        <f t="shared" ref="K465" si="76">K464</f>
        <v>0</v>
      </c>
      <c r="L465" s="94">
        <f t="shared" si="75"/>
        <v>879279</v>
      </c>
      <c r="Q465" s="144"/>
    </row>
    <row r="466" spans="1:32">
      <c r="A466" s="8"/>
      <c r="B466" s="116"/>
      <c r="C466" s="91"/>
      <c r="D466" s="56"/>
      <c r="E466" s="56"/>
      <c r="F466" s="56"/>
      <c r="G466" s="56"/>
      <c r="H466" s="56"/>
      <c r="I466" s="56"/>
      <c r="J466" s="56"/>
      <c r="K466" s="56"/>
      <c r="L466" s="56"/>
      <c r="Q466" s="144"/>
    </row>
    <row r="467" spans="1:32">
      <c r="A467" s="8"/>
      <c r="B467" s="64">
        <v>6</v>
      </c>
      <c r="C467" s="91" t="s">
        <v>98</v>
      </c>
      <c r="D467" s="69"/>
      <c r="E467" s="69"/>
      <c r="F467" s="69"/>
      <c r="G467" s="69"/>
      <c r="H467" s="69"/>
      <c r="I467" s="69"/>
      <c r="J467" s="69"/>
      <c r="K467" s="69"/>
      <c r="L467" s="69"/>
      <c r="Q467" s="144"/>
    </row>
    <row r="468" spans="1:32">
      <c r="A468" s="8"/>
      <c r="B468" s="110">
        <v>6.8</v>
      </c>
      <c r="C468" s="90" t="s">
        <v>28</v>
      </c>
      <c r="D468" s="69"/>
      <c r="E468" s="69"/>
      <c r="F468" s="69"/>
      <c r="G468" s="69"/>
      <c r="H468" s="69"/>
      <c r="I468" s="69"/>
      <c r="J468" s="69"/>
      <c r="K468" s="69"/>
      <c r="L468" s="69"/>
      <c r="Q468" s="144"/>
    </row>
    <row r="469" spans="1:32" s="3" customFormat="1" ht="25.5">
      <c r="A469" s="117"/>
      <c r="B469" s="118">
        <v>63</v>
      </c>
      <c r="C469" s="129" t="s">
        <v>108</v>
      </c>
      <c r="D469" s="69"/>
      <c r="E469" s="69"/>
      <c r="F469" s="69"/>
      <c r="G469" s="69"/>
      <c r="H469" s="69"/>
      <c r="I469" s="69"/>
      <c r="J469" s="69"/>
      <c r="K469" s="69"/>
      <c r="L469" s="69"/>
      <c r="M469" s="145"/>
      <c r="N469" s="145"/>
      <c r="O469" s="145"/>
      <c r="P469" s="145"/>
      <c r="Q469" s="146"/>
      <c r="R469" s="145"/>
      <c r="S469" s="145"/>
      <c r="T469" s="145"/>
      <c r="U469" s="145"/>
      <c r="V469" s="145"/>
      <c r="W469" s="145"/>
      <c r="X469" s="145"/>
      <c r="Y469" s="145"/>
      <c r="Z469" s="18"/>
      <c r="AA469" s="18"/>
      <c r="AB469" s="18"/>
      <c r="AC469" s="18"/>
      <c r="AD469" s="18"/>
      <c r="AE469" s="17"/>
      <c r="AF469" s="18"/>
    </row>
    <row r="470" spans="1:32" s="3" customFormat="1">
      <c r="A470" s="117"/>
      <c r="B470" s="119">
        <v>45</v>
      </c>
      <c r="C470" s="131" t="s">
        <v>18</v>
      </c>
      <c r="D470" s="69"/>
      <c r="E470" s="69"/>
      <c r="F470" s="69"/>
      <c r="G470" s="69"/>
      <c r="H470" s="69"/>
      <c r="I470" s="69"/>
      <c r="J470" s="69"/>
      <c r="K470" s="69"/>
      <c r="L470" s="69"/>
      <c r="M470" s="145"/>
      <c r="N470" s="145"/>
      <c r="O470" s="145"/>
      <c r="P470" s="145"/>
      <c r="Q470" s="146"/>
      <c r="R470" s="145"/>
      <c r="S470" s="145"/>
      <c r="T470" s="145"/>
      <c r="U470" s="145"/>
      <c r="V470" s="145"/>
      <c r="W470" s="145"/>
      <c r="X470" s="145"/>
      <c r="Y470" s="145"/>
      <c r="Z470" s="18"/>
      <c r="AA470" s="18"/>
      <c r="AB470" s="18"/>
      <c r="AC470" s="18"/>
      <c r="AD470" s="18"/>
      <c r="AE470" s="17"/>
      <c r="AF470" s="18"/>
    </row>
    <row r="471" spans="1:32">
      <c r="A471" s="133"/>
      <c r="B471" s="119" t="s">
        <v>109</v>
      </c>
      <c r="C471" s="131" t="s">
        <v>107</v>
      </c>
      <c r="D471" s="74">
        <v>10000</v>
      </c>
      <c r="E471" s="68">
        <v>0</v>
      </c>
      <c r="F471" s="74">
        <v>10000</v>
      </c>
      <c r="G471" s="68">
        <v>0</v>
      </c>
      <c r="H471" s="69">
        <v>10000</v>
      </c>
      <c r="I471" s="68">
        <v>0</v>
      </c>
      <c r="J471" s="68">
        <v>0</v>
      </c>
      <c r="K471" s="68">
        <v>0</v>
      </c>
      <c r="L471" s="68">
        <f>SUM(J471:K471)</f>
        <v>0</v>
      </c>
      <c r="M471" s="163"/>
      <c r="N471" s="163"/>
      <c r="O471" s="163"/>
      <c r="P471" s="163"/>
      <c r="Q471" s="165"/>
      <c r="R471" s="163"/>
      <c r="S471" s="163"/>
      <c r="T471" s="163"/>
      <c r="U471" s="163"/>
      <c r="V471" s="163"/>
    </row>
    <row r="472" spans="1:32" ht="25.5">
      <c r="A472" s="8" t="s">
        <v>13</v>
      </c>
      <c r="B472" s="118">
        <v>63</v>
      </c>
      <c r="C472" s="131" t="s">
        <v>108</v>
      </c>
      <c r="D472" s="181">
        <f t="shared" ref="D472:L478" si="77">D471</f>
        <v>10000</v>
      </c>
      <c r="E472" s="72">
        <f t="shared" si="77"/>
        <v>0</v>
      </c>
      <c r="F472" s="181">
        <f t="shared" si="77"/>
        <v>10000</v>
      </c>
      <c r="G472" s="72">
        <f t="shared" si="77"/>
        <v>0</v>
      </c>
      <c r="H472" s="181">
        <f t="shared" si="77"/>
        <v>10000</v>
      </c>
      <c r="I472" s="72">
        <f t="shared" si="77"/>
        <v>0</v>
      </c>
      <c r="J472" s="72">
        <f t="shared" si="77"/>
        <v>0</v>
      </c>
      <c r="K472" s="72">
        <f t="shared" ref="K472" si="78">K471</f>
        <v>0</v>
      </c>
      <c r="L472" s="72">
        <f t="shared" si="77"/>
        <v>0</v>
      </c>
      <c r="Q472" s="144"/>
    </row>
    <row r="473" spans="1:32">
      <c r="A473" s="8"/>
      <c r="B473" s="118"/>
      <c r="C473" s="131"/>
      <c r="D473" s="74"/>
      <c r="E473" s="68"/>
      <c r="F473" s="74"/>
      <c r="G473" s="68"/>
      <c r="H473" s="74"/>
      <c r="I473" s="68"/>
      <c r="J473" s="68"/>
      <c r="K473" s="68"/>
      <c r="L473" s="68"/>
      <c r="Q473" s="144"/>
    </row>
    <row r="474" spans="1:32" ht="25.5">
      <c r="A474" s="8"/>
      <c r="B474" s="118">
        <v>64</v>
      </c>
      <c r="C474" s="131" t="s">
        <v>299</v>
      </c>
      <c r="D474" s="74"/>
      <c r="E474" s="68"/>
      <c r="F474" s="74"/>
      <c r="G474" s="68"/>
      <c r="H474" s="74"/>
      <c r="I474" s="68"/>
      <c r="J474" s="74"/>
      <c r="K474" s="68"/>
      <c r="L474" s="74"/>
      <c r="Q474" s="144"/>
    </row>
    <row r="475" spans="1:32">
      <c r="A475" s="8"/>
      <c r="B475" s="160" t="s">
        <v>248</v>
      </c>
      <c r="C475" s="128" t="s">
        <v>107</v>
      </c>
      <c r="D475" s="68">
        <v>0</v>
      </c>
      <c r="E475" s="68">
        <v>0</v>
      </c>
      <c r="F475" s="68">
        <v>0</v>
      </c>
      <c r="G475" s="68">
        <v>0</v>
      </c>
      <c r="H475" s="68">
        <v>0</v>
      </c>
      <c r="I475" s="68">
        <v>0</v>
      </c>
      <c r="J475" s="74">
        <v>1</v>
      </c>
      <c r="K475" s="68">
        <v>0</v>
      </c>
      <c r="L475" s="74">
        <f>SUM(J475:K475)</f>
        <v>1</v>
      </c>
      <c r="M475" s="194"/>
      <c r="N475" s="194"/>
      <c r="O475" s="194"/>
      <c r="P475" s="194"/>
      <c r="Q475" s="198"/>
    </row>
    <row r="476" spans="1:32" ht="25.5">
      <c r="A476" s="8" t="s">
        <v>13</v>
      </c>
      <c r="B476" s="118">
        <v>64</v>
      </c>
      <c r="C476" s="131" t="s">
        <v>299</v>
      </c>
      <c r="D476" s="75">
        <f>D475</f>
        <v>0</v>
      </c>
      <c r="E476" s="75">
        <f t="shared" ref="E476:K476" si="79">E475</f>
        <v>0</v>
      </c>
      <c r="F476" s="75">
        <f t="shared" si="79"/>
        <v>0</v>
      </c>
      <c r="G476" s="75">
        <f t="shared" si="79"/>
        <v>0</v>
      </c>
      <c r="H476" s="75">
        <f t="shared" si="79"/>
        <v>0</v>
      </c>
      <c r="I476" s="75">
        <f t="shared" si="79"/>
        <v>0</v>
      </c>
      <c r="J476" s="100">
        <f t="shared" si="79"/>
        <v>1</v>
      </c>
      <c r="K476" s="75">
        <f t="shared" si="79"/>
        <v>0</v>
      </c>
      <c r="L476" s="100">
        <f>K476+J476</f>
        <v>1</v>
      </c>
      <c r="Q476" s="144"/>
    </row>
    <row r="477" spans="1:32">
      <c r="A477" s="8" t="s">
        <v>13</v>
      </c>
      <c r="B477" s="110">
        <v>6.8</v>
      </c>
      <c r="C477" s="90" t="s">
        <v>28</v>
      </c>
      <c r="D477" s="89">
        <f>D472+D476</f>
        <v>10000</v>
      </c>
      <c r="E477" s="86">
        <f t="shared" ref="E477:L477" si="80">E472+E476</f>
        <v>0</v>
      </c>
      <c r="F477" s="89">
        <f t="shared" si="80"/>
        <v>10000</v>
      </c>
      <c r="G477" s="86">
        <f t="shared" si="80"/>
        <v>0</v>
      </c>
      <c r="H477" s="89">
        <f t="shared" si="80"/>
        <v>10000</v>
      </c>
      <c r="I477" s="86">
        <f t="shared" si="80"/>
        <v>0</v>
      </c>
      <c r="J477" s="89">
        <f t="shared" si="80"/>
        <v>1</v>
      </c>
      <c r="K477" s="86">
        <f t="shared" si="80"/>
        <v>0</v>
      </c>
      <c r="L477" s="89">
        <f t="shared" si="80"/>
        <v>1</v>
      </c>
      <c r="Q477" s="144"/>
    </row>
    <row r="478" spans="1:32">
      <c r="A478" s="8" t="s">
        <v>13</v>
      </c>
      <c r="B478" s="64">
        <v>6</v>
      </c>
      <c r="C478" s="91" t="s">
        <v>98</v>
      </c>
      <c r="D478" s="94">
        <f t="shared" si="77"/>
        <v>10000</v>
      </c>
      <c r="E478" s="79">
        <f t="shared" si="77"/>
        <v>0</v>
      </c>
      <c r="F478" s="94">
        <f t="shared" si="77"/>
        <v>10000</v>
      </c>
      <c r="G478" s="79">
        <f t="shared" si="77"/>
        <v>0</v>
      </c>
      <c r="H478" s="94">
        <f t="shared" si="77"/>
        <v>10000</v>
      </c>
      <c r="I478" s="79">
        <f t="shared" si="77"/>
        <v>0</v>
      </c>
      <c r="J478" s="94">
        <f t="shared" si="77"/>
        <v>1</v>
      </c>
      <c r="K478" s="79">
        <f t="shared" ref="K478" si="81">K477</f>
        <v>0</v>
      </c>
      <c r="L478" s="94">
        <f t="shared" si="77"/>
        <v>1</v>
      </c>
      <c r="Q478" s="144"/>
    </row>
    <row r="479" spans="1:32">
      <c r="A479" s="19" t="s">
        <v>13</v>
      </c>
      <c r="B479" s="81">
        <v>4801</v>
      </c>
      <c r="C479" s="90" t="s">
        <v>5</v>
      </c>
      <c r="D479" s="94">
        <f t="shared" ref="D479:L479" si="82">D478+D465+D330</f>
        <v>652292</v>
      </c>
      <c r="E479" s="79">
        <f t="shared" si="82"/>
        <v>0</v>
      </c>
      <c r="F479" s="94">
        <f t="shared" si="82"/>
        <v>631741</v>
      </c>
      <c r="G479" s="79">
        <f t="shared" si="82"/>
        <v>0</v>
      </c>
      <c r="H479" s="94">
        <f t="shared" si="82"/>
        <v>687961</v>
      </c>
      <c r="I479" s="79">
        <f t="shared" si="82"/>
        <v>0</v>
      </c>
      <c r="J479" s="94">
        <f t="shared" si="82"/>
        <v>895259</v>
      </c>
      <c r="K479" s="79">
        <f t="shared" si="82"/>
        <v>0</v>
      </c>
      <c r="L479" s="94">
        <f t="shared" si="82"/>
        <v>895259</v>
      </c>
      <c r="Q479" s="144"/>
    </row>
    <row r="480" spans="1:32">
      <c r="A480" s="107" t="s">
        <v>13</v>
      </c>
      <c r="B480" s="108"/>
      <c r="C480" s="109" t="s">
        <v>97</v>
      </c>
      <c r="D480" s="94">
        <f t="shared" ref="D480:L480" si="83">D479</f>
        <v>652292</v>
      </c>
      <c r="E480" s="79">
        <f t="shared" si="83"/>
        <v>0</v>
      </c>
      <c r="F480" s="94">
        <f t="shared" si="83"/>
        <v>631741</v>
      </c>
      <c r="G480" s="79">
        <f t="shared" si="83"/>
        <v>0</v>
      </c>
      <c r="H480" s="94">
        <f t="shared" si="83"/>
        <v>687961</v>
      </c>
      <c r="I480" s="79">
        <f t="shared" si="83"/>
        <v>0</v>
      </c>
      <c r="J480" s="94">
        <f t="shared" si="83"/>
        <v>895259</v>
      </c>
      <c r="K480" s="79">
        <f t="shared" ref="K480" si="84">K479</f>
        <v>0</v>
      </c>
      <c r="L480" s="94">
        <f t="shared" si="83"/>
        <v>895259</v>
      </c>
      <c r="Q480" s="144"/>
    </row>
    <row r="481" spans="1:25">
      <c r="A481" s="107" t="s">
        <v>13</v>
      </c>
      <c r="B481" s="108"/>
      <c r="C481" s="109" t="s">
        <v>6</v>
      </c>
      <c r="D481" s="88">
        <f t="shared" ref="D481:L481" si="85">D480+D257</f>
        <v>1038623</v>
      </c>
      <c r="E481" s="88">
        <f t="shared" si="85"/>
        <v>819149</v>
      </c>
      <c r="F481" s="88">
        <f t="shared" si="85"/>
        <v>1027841</v>
      </c>
      <c r="G481" s="88">
        <f t="shared" si="85"/>
        <v>943774</v>
      </c>
      <c r="H481" s="88">
        <f t="shared" si="85"/>
        <v>1084061</v>
      </c>
      <c r="I481" s="88">
        <f t="shared" si="85"/>
        <v>943774</v>
      </c>
      <c r="J481" s="94">
        <f t="shared" si="85"/>
        <v>1385014</v>
      </c>
      <c r="K481" s="88">
        <f t="shared" si="85"/>
        <v>1743217</v>
      </c>
      <c r="L481" s="88">
        <f t="shared" si="85"/>
        <v>3128231</v>
      </c>
      <c r="Q481" s="144"/>
    </row>
    <row r="482" spans="1:25">
      <c r="A482" s="120"/>
      <c r="B482" s="121"/>
      <c r="C482" s="132"/>
      <c r="D482" s="122"/>
      <c r="E482" s="122"/>
      <c r="F482" s="122"/>
      <c r="G482" s="122"/>
      <c r="H482" s="122"/>
      <c r="I482" s="122"/>
      <c r="J482" s="122"/>
      <c r="K482" s="122"/>
      <c r="L482" s="122"/>
      <c r="Q482" s="144"/>
    </row>
    <row r="483" spans="1:25" ht="25.5">
      <c r="A483" s="8" t="s">
        <v>242</v>
      </c>
      <c r="B483" s="9">
        <v>2801</v>
      </c>
      <c r="C483" s="91" t="s">
        <v>276</v>
      </c>
      <c r="D483" s="77">
        <v>0</v>
      </c>
      <c r="E483" s="78">
        <v>18</v>
      </c>
      <c r="F483" s="77">
        <v>0</v>
      </c>
      <c r="G483" s="77">
        <v>0</v>
      </c>
      <c r="H483" s="77">
        <v>0</v>
      </c>
      <c r="I483" s="77">
        <v>0</v>
      </c>
      <c r="J483" s="77">
        <v>0</v>
      </c>
      <c r="K483" s="77">
        <v>0</v>
      </c>
      <c r="L483" s="77">
        <v>0</v>
      </c>
      <c r="Q483" s="144"/>
    </row>
    <row r="484" spans="1:25" ht="25.5">
      <c r="A484" s="8" t="s">
        <v>242</v>
      </c>
      <c r="B484" s="9">
        <v>2801</v>
      </c>
      <c r="C484" s="91" t="s">
        <v>277</v>
      </c>
      <c r="D484" s="78">
        <v>87</v>
      </c>
      <c r="E484" s="77">
        <v>0</v>
      </c>
      <c r="F484" s="77">
        <v>0</v>
      </c>
      <c r="G484" s="77">
        <v>0</v>
      </c>
      <c r="H484" s="77">
        <v>0</v>
      </c>
      <c r="I484" s="77">
        <v>0</v>
      </c>
      <c r="J484" s="77">
        <v>0</v>
      </c>
      <c r="K484" s="77">
        <v>0</v>
      </c>
      <c r="L484" s="77">
        <v>0</v>
      </c>
      <c r="Q484" s="144"/>
    </row>
    <row r="485" spans="1:25" ht="25.5">
      <c r="A485" s="8" t="s">
        <v>242</v>
      </c>
      <c r="B485" s="9">
        <v>2801</v>
      </c>
      <c r="C485" s="91" t="s">
        <v>278</v>
      </c>
      <c r="D485" s="78">
        <v>23</v>
      </c>
      <c r="E485" s="77">
        <v>0</v>
      </c>
      <c r="F485" s="77">
        <v>0</v>
      </c>
      <c r="G485" s="77">
        <v>0</v>
      </c>
      <c r="H485" s="77">
        <v>0</v>
      </c>
      <c r="I485" s="77">
        <v>0</v>
      </c>
      <c r="J485" s="77">
        <v>0</v>
      </c>
      <c r="K485" s="77">
        <v>0</v>
      </c>
      <c r="L485" s="77">
        <v>0</v>
      </c>
      <c r="Q485" s="144"/>
    </row>
    <row r="486" spans="1:25" ht="25.5">
      <c r="A486" s="8" t="s">
        <v>242</v>
      </c>
      <c r="B486" s="9">
        <v>4801</v>
      </c>
      <c r="C486" s="91" t="s">
        <v>276</v>
      </c>
      <c r="D486" s="78">
        <v>24</v>
      </c>
      <c r="E486" s="77">
        <v>0</v>
      </c>
      <c r="F486" s="77">
        <v>0</v>
      </c>
      <c r="G486" s="77">
        <v>0</v>
      </c>
      <c r="H486" s="77">
        <v>0</v>
      </c>
      <c r="I486" s="77">
        <v>0</v>
      </c>
      <c r="J486" s="77">
        <v>0</v>
      </c>
      <c r="K486" s="77">
        <v>0</v>
      </c>
      <c r="L486" s="77">
        <v>0</v>
      </c>
      <c r="Q486" s="144"/>
    </row>
    <row r="487" spans="1:25" ht="25.5">
      <c r="A487" s="8" t="s">
        <v>242</v>
      </c>
      <c r="B487" s="9">
        <v>4801</v>
      </c>
      <c r="C487" s="91" t="s">
        <v>277</v>
      </c>
      <c r="D487" s="78">
        <v>14</v>
      </c>
      <c r="E487" s="77">
        <v>0</v>
      </c>
      <c r="F487" s="77">
        <v>0</v>
      </c>
      <c r="G487" s="77">
        <v>0</v>
      </c>
      <c r="H487" s="77">
        <v>0</v>
      </c>
      <c r="I487" s="77">
        <v>0</v>
      </c>
      <c r="J487" s="77">
        <v>0</v>
      </c>
      <c r="K487" s="77">
        <v>0</v>
      </c>
      <c r="L487" s="77">
        <v>0</v>
      </c>
      <c r="Q487" s="144"/>
    </row>
    <row r="488" spans="1:25">
      <c r="A488" s="70"/>
      <c r="B488" s="161"/>
      <c r="C488" s="98"/>
      <c r="D488" s="89"/>
      <c r="E488" s="86"/>
      <c r="F488" s="86"/>
      <c r="G488" s="86"/>
      <c r="H488" s="86"/>
      <c r="I488" s="86"/>
      <c r="J488" s="86"/>
      <c r="K488" s="86"/>
      <c r="L488" s="86"/>
      <c r="M488" s="163"/>
      <c r="N488" s="163"/>
      <c r="O488" s="163"/>
      <c r="P488" s="163"/>
      <c r="Q488" s="165"/>
    </row>
    <row r="489" spans="1:25">
      <c r="A489" s="120"/>
      <c r="B489" s="121"/>
      <c r="C489" s="185"/>
      <c r="D489" s="186"/>
      <c r="E489" s="187"/>
      <c r="F489" s="187"/>
      <c r="G489" s="187"/>
      <c r="H489" s="187"/>
      <c r="I489" s="187"/>
      <c r="J489" s="186"/>
      <c r="K489" s="187"/>
      <c r="L489" s="187"/>
      <c r="Q489" s="144"/>
    </row>
    <row r="490" spans="1:25">
      <c r="A490" s="8"/>
      <c r="B490" s="81"/>
      <c r="C490" s="188"/>
      <c r="D490" s="56"/>
      <c r="E490" s="56"/>
      <c r="F490" s="56"/>
      <c r="G490" s="56"/>
      <c r="H490" s="56"/>
      <c r="I490" s="56"/>
      <c r="J490" s="56"/>
      <c r="K490" s="56"/>
      <c r="L490" s="56"/>
      <c r="Q490" s="144"/>
    </row>
    <row r="491" spans="1:25">
      <c r="A491" s="8"/>
      <c r="B491" s="9"/>
      <c r="C491" s="16"/>
      <c r="D491" s="56"/>
      <c r="E491" s="56"/>
      <c r="F491" s="56"/>
      <c r="G491" s="56"/>
      <c r="H491" s="56"/>
      <c r="I491" s="56"/>
      <c r="J491" s="78"/>
      <c r="K491" s="56"/>
      <c r="L491" s="56"/>
    </row>
    <row r="492" spans="1:25">
      <c r="F492" s="32"/>
      <c r="G492" s="32"/>
      <c r="I492" s="32"/>
    </row>
    <row r="493" spans="1:25">
      <c r="D493" s="123"/>
      <c r="E493" s="123"/>
      <c r="F493" s="123"/>
      <c r="G493" s="123"/>
      <c r="H493" s="123"/>
      <c r="I493" s="123"/>
    </row>
    <row r="494" spans="1:25">
      <c r="D494" s="124"/>
      <c r="E494" s="124"/>
      <c r="F494" s="124"/>
      <c r="G494" s="124"/>
      <c r="H494" s="124"/>
      <c r="I494" s="124"/>
    </row>
    <row r="495" spans="1:25">
      <c r="C495" s="125"/>
      <c r="D495" s="126"/>
      <c r="E495" s="126"/>
      <c r="F495" s="126"/>
      <c r="G495" s="126"/>
      <c r="H495" s="126"/>
      <c r="I495" s="126"/>
    </row>
    <row r="496" spans="1:25">
      <c r="F496" s="32"/>
      <c r="G496" s="32"/>
      <c r="I496" s="32"/>
      <c r="Y496" s="69"/>
    </row>
    <row r="497" spans="3:25">
      <c r="C497" s="125"/>
      <c r="F497" s="32"/>
      <c r="G497" s="32"/>
      <c r="I497" s="32"/>
      <c r="Y497" s="69"/>
    </row>
    <row r="498" spans="3:25">
      <c r="C498" s="125"/>
      <c r="F498" s="32"/>
      <c r="G498" s="32"/>
      <c r="I498" s="32"/>
      <c r="Y498" s="69"/>
    </row>
    <row r="499" spans="3:25">
      <c r="C499" s="125"/>
      <c r="F499" s="32"/>
      <c r="G499" s="32"/>
      <c r="I499" s="32"/>
      <c r="Y499" s="69"/>
    </row>
    <row r="500" spans="3:25">
      <c r="C500" s="125"/>
      <c r="F500" s="32"/>
      <c r="G500" s="32"/>
      <c r="I500" s="32"/>
      <c r="Y500" s="69"/>
    </row>
    <row r="501" spans="3:25">
      <c r="F501" s="32"/>
      <c r="G501" s="32"/>
      <c r="I501" s="32"/>
      <c r="Y501" s="69"/>
    </row>
    <row r="502" spans="3:25">
      <c r="Y502" s="69"/>
    </row>
    <row r="503" spans="3:25">
      <c r="Y503" s="69"/>
    </row>
    <row r="504" spans="3:25">
      <c r="Y504" s="69"/>
    </row>
    <row r="505" spans="3:25">
      <c r="Y505" s="73"/>
    </row>
    <row r="506" spans="3:25">
      <c r="Y506" s="69"/>
    </row>
    <row r="507" spans="3:25">
      <c r="Y507" s="69"/>
    </row>
    <row r="508" spans="3:25">
      <c r="Y508" s="60"/>
    </row>
    <row r="509" spans="3:25">
      <c r="Y509" s="69"/>
    </row>
    <row r="510" spans="3:25">
      <c r="Y510" s="69"/>
    </row>
    <row r="511" spans="3:25">
      <c r="F511" s="32"/>
      <c r="G511" s="32"/>
      <c r="I511" s="32"/>
      <c r="Y511" s="69"/>
    </row>
    <row r="512" spans="3:25">
      <c r="Y512" s="69"/>
    </row>
    <row r="513" spans="25:25">
      <c r="Y513" s="69"/>
    </row>
    <row r="514" spans="25:25">
      <c r="Y514" s="69"/>
    </row>
    <row r="515" spans="25:25">
      <c r="Y515" s="69"/>
    </row>
    <row r="516" spans="25:25">
      <c r="Y516" s="69"/>
    </row>
    <row r="517" spans="25:25">
      <c r="Y517" s="69"/>
    </row>
    <row r="518" spans="25:25">
      <c r="Y518" s="73"/>
    </row>
    <row r="519" spans="25:25">
      <c r="Y519" s="60"/>
    </row>
    <row r="520" spans="25:25">
      <c r="Y520" s="60"/>
    </row>
    <row r="521" spans="25:25">
      <c r="Y521" s="60"/>
    </row>
  </sheetData>
  <autoFilter ref="A16:AF487"/>
  <mergeCells count="15">
    <mergeCell ref="M14:V14"/>
    <mergeCell ref="W14:AF14"/>
    <mergeCell ref="M15:Q15"/>
    <mergeCell ref="R15:V15"/>
    <mergeCell ref="W15:AA15"/>
    <mergeCell ref="AB15:AF15"/>
    <mergeCell ref="D2:F2"/>
    <mergeCell ref="D15:E15"/>
    <mergeCell ref="F15:G15"/>
    <mergeCell ref="H15:I15"/>
    <mergeCell ref="J15:L15"/>
    <mergeCell ref="D14:E14"/>
    <mergeCell ref="F14:G14"/>
    <mergeCell ref="H14:I14"/>
    <mergeCell ref="J14:L14"/>
  </mergeCells>
  <phoneticPr fontId="2" type="noConversion"/>
  <printOptions horizontalCentered="1"/>
  <pageMargins left="0.74803149606299213" right="0.39370078740157483" top="0.74803149606299213" bottom="0.9055118110236221" header="0.51181102362204722" footer="0.59055118110236227"/>
  <pageSetup paperSize="9" firstPageNumber="23" orientation="landscape" blackAndWhite="1" useFirstPageNumber="1" r:id="rId1"/>
  <headerFooter alignWithMargins="0">
    <oddHeader xml:space="preserve">&amp;C   </oddHeader>
    <oddFooter>&amp;C&amp;"Times New Roman,Bold"   Vol-III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dem31</vt:lpstr>
      <vt:lpstr>'dem31'!housing</vt:lpstr>
      <vt:lpstr>'dem31'!np</vt:lpstr>
      <vt:lpstr>'dem31'!Power</vt:lpstr>
      <vt:lpstr>'dem31'!powercap</vt:lpstr>
      <vt:lpstr>'dem31'!powerrec</vt:lpstr>
      <vt:lpstr>'dem31'!Print_Area</vt:lpstr>
      <vt:lpstr>'dem31'!Print_Titles</vt:lpstr>
      <vt:lpstr>'dem31'!pw</vt:lpstr>
      <vt:lpstr>'dem31'!revise</vt:lpstr>
      <vt:lpstr>'dem31'!summary</vt:lpstr>
      <vt:lpstr>'dem31'!Voted</vt:lpstr>
    </vt:vector>
  </TitlesOfParts>
  <Company>Government of Sikkim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 Finance</dc:creator>
  <cp:lastModifiedBy>Siyon</cp:lastModifiedBy>
  <cp:lastPrinted>2015-07-23T07:15:32Z</cp:lastPrinted>
  <dcterms:created xsi:type="dcterms:W3CDTF">2004-06-02T16:23:55Z</dcterms:created>
  <dcterms:modified xsi:type="dcterms:W3CDTF">2015-07-29T06:21:25Z</dcterms:modified>
</cp:coreProperties>
</file>