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680" yWindow="-45" windowWidth="9720" windowHeight="7320"/>
  </bookViews>
  <sheets>
    <sheet name="Dem35" sheetId="4" r:id="rId1"/>
  </sheets>
  <externalReferences>
    <externalReference r:id="rId2"/>
  </externalReferences>
  <definedNames>
    <definedName name="__123Graph_D" hidden="1">[1]dem18!#REF!</definedName>
    <definedName name="_xlnm._FilterDatabase" localSheetId="0" hidden="1">'Dem35'!$A$27:$AF$656</definedName>
    <definedName name="_Regression_Int" localSheetId="0" hidden="1">1</definedName>
    <definedName name="election" localSheetId="0">'Dem35'!#REF!</definedName>
    <definedName name="housing" localSheetId="0">'Dem35'!$D$121:$L$121</definedName>
    <definedName name="housingcap" localSheetId="0">'Dem35'!$D$552:$L$552</definedName>
    <definedName name="ncfund">#REF!</definedName>
    <definedName name="ncrec">#REF!</definedName>
    <definedName name="ncrec1">#REF!</definedName>
    <definedName name="ncse" localSheetId="0">'Dem35'!$D$394:$L$394</definedName>
    <definedName name="np" localSheetId="0">'Dem35'!$K$646</definedName>
    <definedName name="ordp" localSheetId="0">'Dem35'!$D$384:$L$384</definedName>
    <definedName name="ordpcap" localSheetId="0">'Dem35'!$D$595:$L$595</definedName>
    <definedName name="ordprec" localSheetId="0">'Dem35'!#REF!</definedName>
    <definedName name="_xlnm.Print_Area" localSheetId="0">'Dem35'!$A$1:$L$654</definedName>
    <definedName name="_xlnm.Print_Titles" localSheetId="0">'Dem35'!$23:$26</definedName>
    <definedName name="rb" localSheetId="0">'Dem35'!$D$483:$L$483</definedName>
    <definedName name="rbcap" localSheetId="0">'Dem35'!$D$644:$L$644</definedName>
    <definedName name="rbrec" localSheetId="0">'Dem35'!$D$649:$L$649</definedName>
    <definedName name="re" localSheetId="0">'Dem35'!$D$364:$L$364</definedName>
    <definedName name="revise" localSheetId="0">'Dem35'!$D$674:$I$674</definedName>
    <definedName name="sc" localSheetId="0">'Dem35'!#REF!</definedName>
    <definedName name="scst" localSheetId="0">'Dem35'!#REF!</definedName>
    <definedName name="spfrd" localSheetId="0">'Dem35'!$D$339:$L$339</definedName>
    <definedName name="sss" localSheetId="0">'Dem35'!#REF!</definedName>
    <definedName name="stidf" localSheetId="0">'Dem35'!#REF!</definedName>
    <definedName name="summary" localSheetId="0">'Dem35'!$D$660:$I$660</definedName>
    <definedName name="Voted" localSheetId="0">'Dem35'!$E$21:$G$21</definedName>
    <definedName name="water" localSheetId="0">'Dem35'!$D$104:$L$104</definedName>
    <definedName name="watercap" localSheetId="0">'Dem35'!$D$526:$L$526</definedName>
    <definedName name="waterrec" localSheetId="0">'Dem35'!#REF!</definedName>
    <definedName name="Z_239EE218_578E_4317_BEED_14D5D7089E27_.wvu.Cols" localSheetId="0" hidden="1">'Dem35'!#REF!</definedName>
    <definedName name="Z_239EE218_578E_4317_BEED_14D5D7089E27_.wvu.FilterData" localSheetId="0" hidden="1">'Dem35'!$A$1:$L$652</definedName>
    <definedName name="Z_239EE218_578E_4317_BEED_14D5D7089E27_.wvu.PrintArea" localSheetId="0" hidden="1">'Dem35'!$A$1:$L$652</definedName>
    <definedName name="Z_239EE218_578E_4317_BEED_14D5D7089E27_.wvu.PrintTitles" localSheetId="0" hidden="1">'Dem35'!$23:$26</definedName>
    <definedName name="Z_302A3EA3_AE96_11D5_A646_0050BA3D7AFD_.wvu.Cols" localSheetId="0" hidden="1">'Dem35'!#REF!</definedName>
    <definedName name="Z_302A3EA3_AE96_11D5_A646_0050BA3D7AFD_.wvu.FilterData" localSheetId="0" hidden="1">'Dem35'!$A$1:$L$652</definedName>
    <definedName name="Z_302A3EA3_AE96_11D5_A646_0050BA3D7AFD_.wvu.PrintArea" localSheetId="0" hidden="1">'Dem35'!$A$1:$L$652</definedName>
    <definedName name="Z_302A3EA3_AE96_11D5_A646_0050BA3D7AFD_.wvu.PrintTitles" localSheetId="0" hidden="1">'Dem35'!$23:$26</definedName>
    <definedName name="Z_36DBA021_0ECB_11D4_8064_004005726899_.wvu.Cols" localSheetId="0" hidden="1">'Dem35'!#REF!</definedName>
    <definedName name="Z_36DBA021_0ECB_11D4_8064_004005726899_.wvu.FilterData" localSheetId="0" hidden="1">'Dem35'!$C$28:$C$646</definedName>
    <definedName name="Z_36DBA021_0ECB_11D4_8064_004005726899_.wvu.PrintTitles" localSheetId="0" hidden="1">'Dem35'!$23:$26</definedName>
    <definedName name="Z_93EBE921_AE91_11D5_8685_004005726899_.wvu.Cols" localSheetId="0" hidden="1">'Dem35'!#REF!</definedName>
    <definedName name="Z_93EBE921_AE91_11D5_8685_004005726899_.wvu.FilterData" localSheetId="0" hidden="1">'Dem35'!$C$28:$C$646</definedName>
    <definedName name="Z_93EBE921_AE91_11D5_8685_004005726899_.wvu.PrintArea" localSheetId="0" hidden="1">'Dem35'!$A$1:$L$649</definedName>
    <definedName name="Z_93EBE921_AE91_11D5_8685_004005726899_.wvu.PrintTitles" localSheetId="0" hidden="1">'Dem35'!$23:$26</definedName>
    <definedName name="Z_94DA79C1_0FDE_11D5_9579_000021DAEEA2_.wvu.Cols" localSheetId="0" hidden="1">'Dem35'!#REF!</definedName>
    <definedName name="Z_94DA79C1_0FDE_11D5_9579_000021DAEEA2_.wvu.FilterData" localSheetId="0" hidden="1">'Dem35'!$C$28:$C$646</definedName>
    <definedName name="Z_94DA79C1_0FDE_11D5_9579_000021DAEEA2_.wvu.PrintArea" localSheetId="0" hidden="1">'Dem35'!$A$1:$L$652</definedName>
    <definedName name="Z_94DA79C1_0FDE_11D5_9579_000021DAEEA2_.wvu.PrintTitles" localSheetId="0" hidden="1">'Dem35'!$23:$26</definedName>
    <definedName name="Z_B4CB0970_161F_11D5_8064_004005726899_.wvu.FilterData" localSheetId="0" hidden="1">'Dem35'!$C$28:$C$646</definedName>
    <definedName name="Z_B4CB0976_161F_11D5_8064_004005726899_.wvu.FilterData" localSheetId="0" hidden="1">'Dem35'!$C$28:$C$646</definedName>
    <definedName name="Z_B4CB0978_161F_11D5_8064_004005726899_.wvu.FilterData" localSheetId="0" hidden="1">'Dem35'!$C$28:$C$646</definedName>
    <definedName name="Z_B4CB099E_161F_11D5_8064_004005726899_.wvu.FilterData" localSheetId="0" hidden="1">'Dem35'!$C$28:$C$646</definedName>
    <definedName name="Z_C868F8C3_16D7_11D5_A68D_81D6213F5331_.wvu.Cols" localSheetId="0" hidden="1">'Dem35'!#REF!</definedName>
    <definedName name="Z_C868F8C3_16D7_11D5_A68D_81D6213F5331_.wvu.FilterData" localSheetId="0" hidden="1">'Dem35'!$C$28:$C$646</definedName>
    <definedName name="Z_C868F8C3_16D7_11D5_A68D_81D6213F5331_.wvu.PrintTitles" localSheetId="0" hidden="1">'Dem35'!$23:$26</definedName>
    <definedName name="Z_E5DF37BD_125C_11D5_8DC4_D0F5D88B3549_.wvu.Cols" localSheetId="0" hidden="1">'Dem35'!#REF!</definedName>
    <definedName name="Z_E5DF37BD_125C_11D5_8DC4_D0F5D88B3549_.wvu.FilterData" localSheetId="0" hidden="1">'Dem35'!$C$28:$C$646</definedName>
    <definedName name="Z_E5DF37BD_125C_11D5_8DC4_D0F5D88B3549_.wvu.PrintArea" localSheetId="0" hidden="1">'Dem35'!$A$1:$L$652</definedName>
    <definedName name="Z_E5DF37BD_125C_11D5_8DC4_D0F5D88B3549_.wvu.PrintTitles" localSheetId="0" hidden="1">'Dem35'!$23:$26</definedName>
    <definedName name="Z_ED6647A4_1622_11D5_96DF_000021E43CDF_.wvu.PrintArea" localSheetId="0" hidden="1">'Dem35'!$A$1:$L$652</definedName>
    <definedName name="Z_F8ADACC1_164E_11D6_B603_000021DAEEA2_.wvu.Cols" localSheetId="0" hidden="1">'Dem35'!#REF!</definedName>
    <definedName name="Z_F8ADACC1_164E_11D6_B603_000021DAEEA2_.wvu.FilterData" localSheetId="0" hidden="1">'Dem35'!$C$28:$C$646</definedName>
    <definedName name="Z_F8ADACC1_164E_11D6_B603_000021DAEEA2_.wvu.PrintArea" localSheetId="0" hidden="1">'Dem35'!$A$1:$L$649</definedName>
    <definedName name="Z_F8ADACC1_164E_11D6_B603_000021DAEEA2_.wvu.PrintTitles" localSheetId="0" hidden="1">'Dem35'!$23:$26</definedName>
  </definedNames>
  <calcPr calcId="125725"/>
</workbook>
</file>

<file path=xl/calcChain.xml><?xml version="1.0" encoding="utf-8"?>
<calcChain xmlns="http://schemas.openxmlformats.org/spreadsheetml/2006/main">
  <c r="L640" i="4"/>
  <c r="L635"/>
  <c r="L634"/>
  <c r="L631"/>
  <c r="L628"/>
  <c r="L624"/>
  <c r="L623"/>
  <c r="L615"/>
  <c r="L610"/>
  <c r="L606"/>
  <c r="L602"/>
  <c r="L592"/>
  <c r="L582"/>
  <c r="L576"/>
  <c r="L575"/>
  <c r="L574"/>
  <c r="L570"/>
  <c r="L566"/>
  <c r="L562"/>
  <c r="L561"/>
  <c r="L560"/>
  <c r="L559"/>
  <c r="L558"/>
  <c r="L547"/>
  <c r="L546"/>
  <c r="L545"/>
  <c r="L541"/>
  <c r="L537"/>
  <c r="L533"/>
  <c r="L522"/>
  <c r="L521"/>
  <c r="L516"/>
  <c r="L515"/>
  <c r="L511"/>
  <c r="L510"/>
  <c r="L506"/>
  <c r="L505"/>
  <c r="L504"/>
  <c r="L503"/>
  <c r="L498"/>
  <c r="L497"/>
  <c r="L496"/>
  <c r="L495"/>
  <c r="L494"/>
  <c r="L493"/>
  <c r="L492"/>
  <c r="L479"/>
  <c r="L472"/>
  <c r="L471"/>
  <c r="L470"/>
  <c r="L466"/>
  <c r="L465"/>
  <c r="L464"/>
  <c r="L460"/>
  <c r="L459"/>
  <c r="L458"/>
  <c r="L454"/>
  <c r="L453"/>
  <c r="L452"/>
  <c r="L448"/>
  <c r="L447"/>
  <c r="L446"/>
  <c r="L442"/>
  <c r="L440"/>
  <c r="L430"/>
  <c r="L426"/>
  <c r="L422"/>
  <c r="L418"/>
  <c r="L417"/>
  <c r="L410"/>
  <c r="L407"/>
  <c r="L404"/>
  <c r="L401"/>
  <c r="L390"/>
  <c r="L381"/>
  <c r="L380"/>
  <c r="L376"/>
  <c r="L375"/>
  <c r="L369"/>
  <c r="L360"/>
  <c r="L356"/>
  <c r="L349"/>
  <c r="L348"/>
  <c r="L345"/>
  <c r="L344"/>
  <c r="L335"/>
  <c r="L328"/>
  <c r="L327"/>
  <c r="L326"/>
  <c r="L322"/>
  <c r="L321"/>
  <c r="L320"/>
  <c r="L316"/>
  <c r="L315"/>
  <c r="L314"/>
  <c r="L310"/>
  <c r="L309"/>
  <c r="L308"/>
  <c r="L304"/>
  <c r="L303"/>
  <c r="L302"/>
  <c r="L298"/>
  <c r="L297"/>
  <c r="L296"/>
  <c r="L292"/>
  <c r="L291"/>
  <c r="L290"/>
  <c r="L286"/>
  <c r="L285"/>
  <c r="L284"/>
  <c r="L280"/>
  <c r="L279"/>
  <c r="L278"/>
  <c r="L272"/>
  <c r="L271"/>
  <c r="L270"/>
  <c r="L266"/>
  <c r="L265"/>
  <c r="L264"/>
  <c r="L260"/>
  <c r="L259"/>
  <c r="L258"/>
  <c r="L254"/>
  <c r="L253"/>
  <c r="L252"/>
  <c r="L246"/>
  <c r="L245"/>
  <c r="L244"/>
  <c r="L240"/>
  <c r="L239"/>
  <c r="L238"/>
  <c r="L234"/>
  <c r="L233"/>
  <c r="L232"/>
  <c r="L228"/>
  <c r="L227"/>
  <c r="L226"/>
  <c r="L222"/>
  <c r="L221"/>
  <c r="L220"/>
  <c r="L216"/>
  <c r="L215"/>
  <c r="L214"/>
  <c r="L210"/>
  <c r="L209"/>
  <c r="L208"/>
  <c r="L204"/>
  <c r="L203"/>
  <c r="L202"/>
  <c r="L198"/>
  <c r="L197"/>
  <c r="L196"/>
  <c r="L190"/>
  <c r="L189"/>
  <c r="L188"/>
  <c r="L184"/>
  <c r="L183"/>
  <c r="L182"/>
  <c r="L178"/>
  <c r="L177"/>
  <c r="L176"/>
  <c r="L172"/>
  <c r="L171"/>
  <c r="L170"/>
  <c r="L166"/>
  <c r="L165"/>
  <c r="L164"/>
  <c r="L160"/>
  <c r="L159"/>
  <c r="L158"/>
  <c r="L154"/>
  <c r="L153"/>
  <c r="L152"/>
  <c r="L148"/>
  <c r="L147"/>
  <c r="L146"/>
  <c r="L142"/>
  <c r="L141"/>
  <c r="L140"/>
  <c r="L136"/>
  <c r="L135"/>
  <c r="L134"/>
  <c r="L130"/>
  <c r="L129"/>
  <c r="L128"/>
  <c r="L117"/>
  <c r="L116"/>
  <c r="L112"/>
  <c r="L111"/>
  <c r="L110"/>
  <c r="L101"/>
  <c r="L100"/>
  <c r="L96"/>
  <c r="L95"/>
  <c r="L91"/>
  <c r="L81"/>
  <c r="L77"/>
  <c r="L73"/>
  <c r="L69"/>
  <c r="L61"/>
  <c r="L60"/>
  <c r="L59"/>
  <c r="L55"/>
  <c r="L54"/>
  <c r="L53"/>
  <c r="L49"/>
  <c r="L48"/>
  <c r="L47"/>
  <c r="L43"/>
  <c r="L42"/>
  <c r="L41"/>
  <c r="L37"/>
  <c r="L34"/>
  <c r="J36"/>
  <c r="K102" l="1"/>
  <c r="J102"/>
  <c r="I102"/>
  <c r="H102"/>
  <c r="G102"/>
  <c r="F102"/>
  <c r="E102"/>
  <c r="D102"/>
  <c r="L99"/>
  <c r="I38"/>
  <c r="H38"/>
  <c r="G38"/>
  <c r="F38"/>
  <c r="E38"/>
  <c r="D38"/>
  <c r="J38"/>
  <c r="J588"/>
  <c r="L588" s="1"/>
  <c r="J499"/>
  <c r="L499" s="1"/>
  <c r="L102" l="1"/>
  <c r="J359" l="1"/>
  <c r="K329"/>
  <c r="J329"/>
  <c r="I329"/>
  <c r="H329"/>
  <c r="G329"/>
  <c r="F329"/>
  <c r="E329"/>
  <c r="D329"/>
  <c r="L359" l="1"/>
  <c r="L329"/>
  <c r="I607"/>
  <c r="J607"/>
  <c r="K607"/>
  <c r="K36" l="1"/>
  <c r="L36" s="1"/>
  <c r="K441"/>
  <c r="K35"/>
  <c r="L35" s="1"/>
  <c r="K191"/>
  <c r="J191"/>
  <c r="I191"/>
  <c r="H191"/>
  <c r="G191"/>
  <c r="F191"/>
  <c r="E191"/>
  <c r="D191"/>
  <c r="K641"/>
  <c r="K636"/>
  <c r="K625"/>
  <c r="K616"/>
  <c r="K617" s="1"/>
  <c r="K603"/>
  <c r="K593"/>
  <c r="K589"/>
  <c r="K583"/>
  <c r="K577"/>
  <c r="K571"/>
  <c r="K567"/>
  <c r="K563"/>
  <c r="K548"/>
  <c r="K542"/>
  <c r="K538"/>
  <c r="K534"/>
  <c r="K523"/>
  <c r="K517"/>
  <c r="K512"/>
  <c r="K507"/>
  <c r="K500"/>
  <c r="K480"/>
  <c r="K481" s="1"/>
  <c r="K473"/>
  <c r="K467"/>
  <c r="K461"/>
  <c r="K455"/>
  <c r="K449"/>
  <c r="K431"/>
  <c r="K427"/>
  <c r="K423"/>
  <c r="K419"/>
  <c r="K411"/>
  <c r="K412" s="1"/>
  <c r="K391"/>
  <c r="K392" s="1"/>
  <c r="K393" s="1"/>
  <c r="K394" s="1"/>
  <c r="K382"/>
  <c r="K377"/>
  <c r="K370"/>
  <c r="K371" s="1"/>
  <c r="K361"/>
  <c r="K362" s="1"/>
  <c r="K363" s="1"/>
  <c r="K350"/>
  <c r="K351" s="1"/>
  <c r="K352" s="1"/>
  <c r="K336"/>
  <c r="K337" s="1"/>
  <c r="K323"/>
  <c r="K317"/>
  <c r="K311"/>
  <c r="K305"/>
  <c r="K299"/>
  <c r="K293"/>
  <c r="K287"/>
  <c r="K281"/>
  <c r="K273"/>
  <c r="K267"/>
  <c r="K261"/>
  <c r="K255"/>
  <c r="K247"/>
  <c r="K241"/>
  <c r="K235"/>
  <c r="K229"/>
  <c r="K223"/>
  <c r="K217"/>
  <c r="K211"/>
  <c r="K205"/>
  <c r="K199"/>
  <c r="K185"/>
  <c r="K179"/>
  <c r="K173"/>
  <c r="K167"/>
  <c r="K161"/>
  <c r="K155"/>
  <c r="K149"/>
  <c r="K143"/>
  <c r="K137"/>
  <c r="K131"/>
  <c r="K118"/>
  <c r="K113"/>
  <c r="K97"/>
  <c r="K103" s="1"/>
  <c r="K92"/>
  <c r="K82"/>
  <c r="K78"/>
  <c r="K74"/>
  <c r="K70"/>
  <c r="K62"/>
  <c r="K56"/>
  <c r="K50"/>
  <c r="K44"/>
  <c r="I641"/>
  <c r="H641"/>
  <c r="G641"/>
  <c r="F641"/>
  <c r="E641"/>
  <c r="D641"/>
  <c r="I636"/>
  <c r="H636"/>
  <c r="G636"/>
  <c r="F636"/>
  <c r="E636"/>
  <c r="D636"/>
  <c r="I625"/>
  <c r="H625"/>
  <c r="G625"/>
  <c r="F625"/>
  <c r="E625"/>
  <c r="D625"/>
  <c r="I616"/>
  <c r="I617" s="1"/>
  <c r="H616"/>
  <c r="H617" s="1"/>
  <c r="G616"/>
  <c r="G617" s="1"/>
  <c r="F616"/>
  <c r="F617" s="1"/>
  <c r="E616"/>
  <c r="E617" s="1"/>
  <c r="D616"/>
  <c r="D617" s="1"/>
  <c r="H607"/>
  <c r="G607"/>
  <c r="F607"/>
  <c r="E607"/>
  <c r="D607"/>
  <c r="I603"/>
  <c r="H603"/>
  <c r="G603"/>
  <c r="F603"/>
  <c r="E603"/>
  <c r="D603"/>
  <c r="I593"/>
  <c r="H593"/>
  <c r="G593"/>
  <c r="F593"/>
  <c r="E593"/>
  <c r="D593"/>
  <c r="I589"/>
  <c r="H589"/>
  <c r="G589"/>
  <c r="F589"/>
  <c r="E589"/>
  <c r="D589"/>
  <c r="I583"/>
  <c r="H583"/>
  <c r="G583"/>
  <c r="F583"/>
  <c r="E583"/>
  <c r="D583"/>
  <c r="I577"/>
  <c r="H577"/>
  <c r="G577"/>
  <c r="F577"/>
  <c r="E577"/>
  <c r="D577"/>
  <c r="I571"/>
  <c r="H571"/>
  <c r="G571"/>
  <c r="F571"/>
  <c r="E571"/>
  <c r="D571"/>
  <c r="I567"/>
  <c r="H567"/>
  <c r="G567"/>
  <c r="F567"/>
  <c r="E567"/>
  <c r="D567"/>
  <c r="I563"/>
  <c r="H563"/>
  <c r="G563"/>
  <c r="F563"/>
  <c r="E563"/>
  <c r="D563"/>
  <c r="I548"/>
  <c r="H548"/>
  <c r="G548"/>
  <c r="F548"/>
  <c r="E548"/>
  <c r="D548"/>
  <c r="I542"/>
  <c r="H542"/>
  <c r="G542"/>
  <c r="F542"/>
  <c r="E542"/>
  <c r="D542"/>
  <c r="I538"/>
  <c r="H538"/>
  <c r="G538"/>
  <c r="F538"/>
  <c r="E538"/>
  <c r="D538"/>
  <c r="I534"/>
  <c r="H534"/>
  <c r="G534"/>
  <c r="F534"/>
  <c r="E534"/>
  <c r="D534"/>
  <c r="I523"/>
  <c r="H523"/>
  <c r="G523"/>
  <c r="F523"/>
  <c r="E523"/>
  <c r="D523"/>
  <c r="I517"/>
  <c r="H517"/>
  <c r="G517"/>
  <c r="F517"/>
  <c r="E517"/>
  <c r="D517"/>
  <c r="I512"/>
  <c r="H512"/>
  <c r="G512"/>
  <c r="F512"/>
  <c r="E512"/>
  <c r="D512"/>
  <c r="I507"/>
  <c r="H507"/>
  <c r="G507"/>
  <c r="F507"/>
  <c r="E507"/>
  <c r="D507"/>
  <c r="I500"/>
  <c r="H500"/>
  <c r="G500"/>
  <c r="F500"/>
  <c r="E500"/>
  <c r="D500"/>
  <c r="I480"/>
  <c r="I481" s="1"/>
  <c r="H480"/>
  <c r="H481" s="1"/>
  <c r="G480"/>
  <c r="G481" s="1"/>
  <c r="F480"/>
  <c r="F481" s="1"/>
  <c r="E480"/>
  <c r="E481" s="1"/>
  <c r="D480"/>
  <c r="D481" s="1"/>
  <c r="I473"/>
  <c r="H473"/>
  <c r="G473"/>
  <c r="F473"/>
  <c r="E473"/>
  <c r="D473"/>
  <c r="I467"/>
  <c r="H467"/>
  <c r="G467"/>
  <c r="F467"/>
  <c r="E467"/>
  <c r="D467"/>
  <c r="I461"/>
  <c r="H461"/>
  <c r="G461"/>
  <c r="F461"/>
  <c r="E461"/>
  <c r="D461"/>
  <c r="I455"/>
  <c r="H455"/>
  <c r="G455"/>
  <c r="F455"/>
  <c r="E455"/>
  <c r="D455"/>
  <c r="I449"/>
  <c r="H449"/>
  <c r="G449"/>
  <c r="F449"/>
  <c r="E449"/>
  <c r="D449"/>
  <c r="I443"/>
  <c r="H443"/>
  <c r="G443"/>
  <c r="F443"/>
  <c r="E443"/>
  <c r="D443"/>
  <c r="I431"/>
  <c r="H431"/>
  <c r="G431"/>
  <c r="F431"/>
  <c r="E431"/>
  <c r="D431"/>
  <c r="I427"/>
  <c r="H427"/>
  <c r="G427"/>
  <c r="F427"/>
  <c r="E427"/>
  <c r="D427"/>
  <c r="I423"/>
  <c r="H423"/>
  <c r="G423"/>
  <c r="F423"/>
  <c r="E423"/>
  <c r="D423"/>
  <c r="I419"/>
  <c r="H419"/>
  <c r="G419"/>
  <c r="F419"/>
  <c r="E419"/>
  <c r="D419"/>
  <c r="I411"/>
  <c r="I412" s="1"/>
  <c r="H411"/>
  <c r="H412" s="1"/>
  <c r="G411"/>
  <c r="G412" s="1"/>
  <c r="F411"/>
  <c r="F412" s="1"/>
  <c r="E411"/>
  <c r="E412" s="1"/>
  <c r="D411"/>
  <c r="D412" s="1"/>
  <c r="I391"/>
  <c r="I392" s="1"/>
  <c r="I393" s="1"/>
  <c r="I394" s="1"/>
  <c r="H391"/>
  <c r="H392" s="1"/>
  <c r="H393" s="1"/>
  <c r="H394" s="1"/>
  <c r="G391"/>
  <c r="G392" s="1"/>
  <c r="G393" s="1"/>
  <c r="G394" s="1"/>
  <c r="F391"/>
  <c r="F392" s="1"/>
  <c r="F393" s="1"/>
  <c r="F394" s="1"/>
  <c r="E391"/>
  <c r="E392" s="1"/>
  <c r="E393" s="1"/>
  <c r="E394" s="1"/>
  <c r="D391"/>
  <c r="D392" s="1"/>
  <c r="D393" s="1"/>
  <c r="D394" s="1"/>
  <c r="I382"/>
  <c r="H382"/>
  <c r="G382"/>
  <c r="F382"/>
  <c r="E382"/>
  <c r="D382"/>
  <c r="I377"/>
  <c r="H377"/>
  <c r="G377"/>
  <c r="F377"/>
  <c r="E377"/>
  <c r="D377"/>
  <c r="I370"/>
  <c r="I371" s="1"/>
  <c r="H370"/>
  <c r="H371" s="1"/>
  <c r="G370"/>
  <c r="G371" s="1"/>
  <c r="F370"/>
  <c r="F371" s="1"/>
  <c r="E370"/>
  <c r="E371" s="1"/>
  <c r="D370"/>
  <c r="D371" s="1"/>
  <c r="I361"/>
  <c r="I362" s="1"/>
  <c r="I363" s="1"/>
  <c r="H361"/>
  <c r="H362" s="1"/>
  <c r="H363" s="1"/>
  <c r="G361"/>
  <c r="G362" s="1"/>
  <c r="G363" s="1"/>
  <c r="F361"/>
  <c r="F362" s="1"/>
  <c r="F363" s="1"/>
  <c r="E361"/>
  <c r="E362" s="1"/>
  <c r="E363" s="1"/>
  <c r="D361"/>
  <c r="D362" s="1"/>
  <c r="D363" s="1"/>
  <c r="I350"/>
  <c r="I351" s="1"/>
  <c r="I352" s="1"/>
  <c r="H350"/>
  <c r="H351" s="1"/>
  <c r="H352" s="1"/>
  <c r="G350"/>
  <c r="G351" s="1"/>
  <c r="G352" s="1"/>
  <c r="F350"/>
  <c r="F351" s="1"/>
  <c r="F352" s="1"/>
  <c r="E350"/>
  <c r="E351" s="1"/>
  <c r="E352" s="1"/>
  <c r="D350"/>
  <c r="D351" s="1"/>
  <c r="D352" s="1"/>
  <c r="I336"/>
  <c r="I337" s="1"/>
  <c r="H336"/>
  <c r="H337" s="1"/>
  <c r="G336"/>
  <c r="G337" s="1"/>
  <c r="F336"/>
  <c r="F337" s="1"/>
  <c r="E336"/>
  <c r="E337" s="1"/>
  <c r="D336"/>
  <c r="D337" s="1"/>
  <c r="I323"/>
  <c r="H323"/>
  <c r="G323"/>
  <c r="F323"/>
  <c r="E323"/>
  <c r="D323"/>
  <c r="I317"/>
  <c r="H317"/>
  <c r="G317"/>
  <c r="F317"/>
  <c r="E317"/>
  <c r="D317"/>
  <c r="I311"/>
  <c r="H311"/>
  <c r="G311"/>
  <c r="F311"/>
  <c r="E311"/>
  <c r="D311"/>
  <c r="I305"/>
  <c r="H305"/>
  <c r="G305"/>
  <c r="F305"/>
  <c r="E305"/>
  <c r="D305"/>
  <c r="I299"/>
  <c r="H299"/>
  <c r="G299"/>
  <c r="F299"/>
  <c r="E299"/>
  <c r="D299"/>
  <c r="I293"/>
  <c r="H293"/>
  <c r="G293"/>
  <c r="F293"/>
  <c r="E293"/>
  <c r="D293"/>
  <c r="I287"/>
  <c r="H287"/>
  <c r="G287"/>
  <c r="F287"/>
  <c r="E287"/>
  <c r="D287"/>
  <c r="I281"/>
  <c r="H281"/>
  <c r="G281"/>
  <c r="F281"/>
  <c r="E281"/>
  <c r="D281"/>
  <c r="I273"/>
  <c r="H273"/>
  <c r="G273"/>
  <c r="F273"/>
  <c r="E273"/>
  <c r="D273"/>
  <c r="I267"/>
  <c r="H267"/>
  <c r="G267"/>
  <c r="F267"/>
  <c r="E267"/>
  <c r="D267"/>
  <c r="I261"/>
  <c r="H261"/>
  <c r="G261"/>
  <c r="F261"/>
  <c r="E261"/>
  <c r="D261"/>
  <c r="I255"/>
  <c r="H255"/>
  <c r="G255"/>
  <c r="F255"/>
  <c r="E255"/>
  <c r="D255"/>
  <c r="I247"/>
  <c r="H247"/>
  <c r="G247"/>
  <c r="F247"/>
  <c r="E247"/>
  <c r="D247"/>
  <c r="I241"/>
  <c r="H241"/>
  <c r="G241"/>
  <c r="F241"/>
  <c r="E241"/>
  <c r="D241"/>
  <c r="I235"/>
  <c r="H235"/>
  <c r="G235"/>
  <c r="F235"/>
  <c r="E235"/>
  <c r="D235"/>
  <c r="I229"/>
  <c r="H229"/>
  <c r="G229"/>
  <c r="F229"/>
  <c r="E229"/>
  <c r="D229"/>
  <c r="I223"/>
  <c r="H223"/>
  <c r="G223"/>
  <c r="F223"/>
  <c r="E223"/>
  <c r="D223"/>
  <c r="I217"/>
  <c r="H217"/>
  <c r="G217"/>
  <c r="F217"/>
  <c r="E217"/>
  <c r="D217"/>
  <c r="I211"/>
  <c r="H211"/>
  <c r="G211"/>
  <c r="F211"/>
  <c r="E211"/>
  <c r="D211"/>
  <c r="I205"/>
  <c r="H205"/>
  <c r="G205"/>
  <c r="F205"/>
  <c r="E205"/>
  <c r="D205"/>
  <c r="I199"/>
  <c r="H199"/>
  <c r="G199"/>
  <c r="F199"/>
  <c r="E199"/>
  <c r="D199"/>
  <c r="I185"/>
  <c r="H185"/>
  <c r="G185"/>
  <c r="F185"/>
  <c r="E185"/>
  <c r="D185"/>
  <c r="I179"/>
  <c r="H179"/>
  <c r="G179"/>
  <c r="F179"/>
  <c r="E179"/>
  <c r="D179"/>
  <c r="I173"/>
  <c r="H173"/>
  <c r="G173"/>
  <c r="F173"/>
  <c r="E173"/>
  <c r="D173"/>
  <c r="I167"/>
  <c r="H167"/>
  <c r="G167"/>
  <c r="F167"/>
  <c r="E167"/>
  <c r="D167"/>
  <c r="I161"/>
  <c r="H161"/>
  <c r="G161"/>
  <c r="F161"/>
  <c r="E161"/>
  <c r="D161"/>
  <c r="I155"/>
  <c r="H155"/>
  <c r="G155"/>
  <c r="F155"/>
  <c r="E155"/>
  <c r="D155"/>
  <c r="I149"/>
  <c r="H149"/>
  <c r="G149"/>
  <c r="F149"/>
  <c r="E149"/>
  <c r="D149"/>
  <c r="I143"/>
  <c r="H143"/>
  <c r="G143"/>
  <c r="F143"/>
  <c r="E143"/>
  <c r="D143"/>
  <c r="I137"/>
  <c r="H137"/>
  <c r="G137"/>
  <c r="F137"/>
  <c r="E137"/>
  <c r="D137"/>
  <c r="I131"/>
  <c r="H131"/>
  <c r="G131"/>
  <c r="F131"/>
  <c r="E131"/>
  <c r="D131"/>
  <c r="I118"/>
  <c r="H118"/>
  <c r="G118"/>
  <c r="F118"/>
  <c r="E118"/>
  <c r="D118"/>
  <c r="I113"/>
  <c r="H113"/>
  <c r="G113"/>
  <c r="F113"/>
  <c r="E113"/>
  <c r="D113"/>
  <c r="I97"/>
  <c r="I103" s="1"/>
  <c r="H97"/>
  <c r="H103" s="1"/>
  <c r="G97"/>
  <c r="G103" s="1"/>
  <c r="F97"/>
  <c r="F103" s="1"/>
  <c r="E97"/>
  <c r="E103" s="1"/>
  <c r="D97"/>
  <c r="D103" s="1"/>
  <c r="I92"/>
  <c r="H92"/>
  <c r="G92"/>
  <c r="F92"/>
  <c r="E92"/>
  <c r="D92"/>
  <c r="I82"/>
  <c r="H82"/>
  <c r="G82"/>
  <c r="F82"/>
  <c r="E82"/>
  <c r="D82"/>
  <c r="I78"/>
  <c r="H78"/>
  <c r="G78"/>
  <c r="F78"/>
  <c r="E78"/>
  <c r="D78"/>
  <c r="I74"/>
  <c r="H74"/>
  <c r="G74"/>
  <c r="F74"/>
  <c r="E74"/>
  <c r="D74"/>
  <c r="I70"/>
  <c r="H70"/>
  <c r="G70"/>
  <c r="F70"/>
  <c r="E70"/>
  <c r="D70"/>
  <c r="I62"/>
  <c r="H62"/>
  <c r="G62"/>
  <c r="F62"/>
  <c r="E62"/>
  <c r="D62"/>
  <c r="I56"/>
  <c r="H56"/>
  <c r="G56"/>
  <c r="F56"/>
  <c r="E56"/>
  <c r="D56"/>
  <c r="I50"/>
  <c r="H50"/>
  <c r="G50"/>
  <c r="F50"/>
  <c r="E50"/>
  <c r="D50"/>
  <c r="I44"/>
  <c r="H44"/>
  <c r="G44"/>
  <c r="F44"/>
  <c r="E44"/>
  <c r="D44"/>
  <c r="J92"/>
  <c r="J97"/>
  <c r="J103" s="1"/>
  <c r="K443" l="1"/>
  <c r="L441"/>
  <c r="L92"/>
  <c r="L38"/>
  <c r="K38"/>
  <c r="K63" s="1"/>
  <c r="K64" s="1"/>
  <c r="D330"/>
  <c r="H330"/>
  <c r="G330"/>
  <c r="F330"/>
  <c r="K330"/>
  <c r="E330"/>
  <c r="I330"/>
  <c r="E192"/>
  <c r="G192"/>
  <c r="D192"/>
  <c r="F192"/>
  <c r="K192"/>
  <c r="H192"/>
  <c r="I192"/>
  <c r="D119"/>
  <c r="D120" s="1"/>
  <c r="D121" s="1"/>
  <c r="H119"/>
  <c r="H120" s="1"/>
  <c r="H121" s="1"/>
  <c r="L191"/>
  <c r="G594"/>
  <c r="G611"/>
  <c r="G618" s="1"/>
  <c r="D578"/>
  <c r="D584" s="1"/>
  <c r="H578"/>
  <c r="H584" s="1"/>
  <c r="D594"/>
  <c r="H594"/>
  <c r="D611"/>
  <c r="D618" s="1"/>
  <c r="K578"/>
  <c r="K584" s="1"/>
  <c r="E383"/>
  <c r="E384" s="1"/>
  <c r="I383"/>
  <c r="I384" s="1"/>
  <c r="E432"/>
  <c r="E433" s="1"/>
  <c r="E434" s="1"/>
  <c r="E474"/>
  <c r="E475" s="1"/>
  <c r="E482" s="1"/>
  <c r="E578"/>
  <c r="E584" s="1"/>
  <c r="I578"/>
  <c r="I584" s="1"/>
  <c r="D248"/>
  <c r="E518"/>
  <c r="E524" s="1"/>
  <c r="E525" s="1"/>
  <c r="E526" s="1"/>
  <c r="K119"/>
  <c r="K120" s="1"/>
  <c r="K121" s="1"/>
  <c r="K637"/>
  <c r="K642" s="1"/>
  <c r="E83"/>
  <c r="E84" s="1"/>
  <c r="E119"/>
  <c r="E120" s="1"/>
  <c r="E121" s="1"/>
  <c r="I119"/>
  <c r="I120" s="1"/>
  <c r="I121" s="1"/>
  <c r="F383"/>
  <c r="F384" s="1"/>
  <c r="D518"/>
  <c r="D524" s="1"/>
  <c r="D525" s="1"/>
  <c r="D526" s="1"/>
  <c r="F611"/>
  <c r="F618" s="1"/>
  <c r="D637"/>
  <c r="D642" s="1"/>
  <c r="D63"/>
  <c r="D64" s="1"/>
  <c r="F119"/>
  <c r="F120" s="1"/>
  <c r="F121" s="1"/>
  <c r="D274"/>
  <c r="H274"/>
  <c r="G383"/>
  <c r="G384" s="1"/>
  <c r="F578"/>
  <c r="F584" s="1"/>
  <c r="E594"/>
  <c r="I594"/>
  <c r="E611"/>
  <c r="E618" s="1"/>
  <c r="I611"/>
  <c r="I618" s="1"/>
  <c r="H611"/>
  <c r="H618" s="1"/>
  <c r="I518"/>
  <c r="I524" s="1"/>
  <c r="I525" s="1"/>
  <c r="I526" s="1"/>
  <c r="E63"/>
  <c r="E64" s="1"/>
  <c r="G119"/>
  <c r="G120" s="1"/>
  <c r="G121" s="1"/>
  <c r="D383"/>
  <c r="D384" s="1"/>
  <c r="H383"/>
  <c r="H384" s="1"/>
  <c r="D432"/>
  <c r="D433" s="1"/>
  <c r="D434" s="1"/>
  <c r="D474"/>
  <c r="D475" s="1"/>
  <c r="D482" s="1"/>
  <c r="G578"/>
  <c r="G584" s="1"/>
  <c r="F594"/>
  <c r="K594"/>
  <c r="F274"/>
  <c r="G83"/>
  <c r="G84" s="1"/>
  <c r="I83"/>
  <c r="I84" s="1"/>
  <c r="E248"/>
  <c r="G248"/>
  <c r="I248"/>
  <c r="G518"/>
  <c r="G524" s="1"/>
  <c r="G525" s="1"/>
  <c r="G526" s="1"/>
  <c r="E549"/>
  <c r="E550" s="1"/>
  <c r="E551" s="1"/>
  <c r="G549"/>
  <c r="G550" s="1"/>
  <c r="G551" s="1"/>
  <c r="I549"/>
  <c r="I550" s="1"/>
  <c r="I552" s="1"/>
  <c r="E637"/>
  <c r="E642" s="1"/>
  <c r="G637"/>
  <c r="G642" s="1"/>
  <c r="I637"/>
  <c r="I642" s="1"/>
  <c r="K611"/>
  <c r="K618" s="1"/>
  <c r="G63"/>
  <c r="G64" s="1"/>
  <c r="I63"/>
  <c r="I64" s="1"/>
  <c r="F432"/>
  <c r="F433" s="1"/>
  <c r="F434" s="1"/>
  <c r="H432"/>
  <c r="H433" s="1"/>
  <c r="H434" s="1"/>
  <c r="F474"/>
  <c r="F475" s="1"/>
  <c r="F482" s="1"/>
  <c r="H474"/>
  <c r="H475" s="1"/>
  <c r="H482" s="1"/>
  <c r="F518"/>
  <c r="F524" s="1"/>
  <c r="F525" s="1"/>
  <c r="F526" s="1"/>
  <c r="K83"/>
  <c r="K84" s="1"/>
  <c r="F63"/>
  <c r="F64" s="1"/>
  <c r="H63"/>
  <c r="H64" s="1"/>
  <c r="D83"/>
  <c r="D84" s="1"/>
  <c r="F83"/>
  <c r="F84" s="1"/>
  <c r="H83"/>
  <c r="H84" s="1"/>
  <c r="F248"/>
  <c r="E274"/>
  <c r="G274"/>
  <c r="I274"/>
  <c r="G432"/>
  <c r="G433" s="1"/>
  <c r="G434" s="1"/>
  <c r="I432"/>
  <c r="I433" s="1"/>
  <c r="I434" s="1"/>
  <c r="G474"/>
  <c r="G475" s="1"/>
  <c r="G482" s="1"/>
  <c r="I474"/>
  <c r="I475" s="1"/>
  <c r="I482" s="1"/>
  <c r="F549"/>
  <c r="F550" s="1"/>
  <c r="F552" s="1"/>
  <c r="H549"/>
  <c r="H550" s="1"/>
  <c r="H551" s="1"/>
  <c r="F637"/>
  <c r="F642" s="1"/>
  <c r="K248"/>
  <c r="K274"/>
  <c r="K364"/>
  <c r="K383"/>
  <c r="K384" s="1"/>
  <c r="K432"/>
  <c r="K433" s="1"/>
  <c r="K434" s="1"/>
  <c r="K518"/>
  <c r="K524" s="1"/>
  <c r="K525" s="1"/>
  <c r="K526" s="1"/>
  <c r="K549"/>
  <c r="K550" s="1"/>
  <c r="K551" s="1"/>
  <c r="H637"/>
  <c r="H642" s="1"/>
  <c r="H518"/>
  <c r="H524" s="1"/>
  <c r="H525" s="1"/>
  <c r="H526" s="1"/>
  <c r="H248"/>
  <c r="K474"/>
  <c r="K475" s="1"/>
  <c r="K482" s="1"/>
  <c r="E364"/>
  <c r="G364"/>
  <c r="I364"/>
  <c r="F364"/>
  <c r="H364"/>
  <c r="D549"/>
  <c r="D550" s="1"/>
  <c r="D551" s="1"/>
  <c r="D364"/>
  <c r="H595" l="1"/>
  <c r="G595"/>
  <c r="K595"/>
  <c r="F595"/>
  <c r="D595"/>
  <c r="E595"/>
  <c r="I595"/>
  <c r="G643"/>
  <c r="H552"/>
  <c r="G644"/>
  <c r="E85"/>
  <c r="E104" s="1"/>
  <c r="D85"/>
  <c r="D104" s="1"/>
  <c r="I643"/>
  <c r="I85"/>
  <c r="I104" s="1"/>
  <c r="H85"/>
  <c r="H104" s="1"/>
  <c r="E644"/>
  <c r="E552"/>
  <c r="I551"/>
  <c r="E643"/>
  <c r="G85"/>
  <c r="G104" s="1"/>
  <c r="F331"/>
  <c r="F338" s="1"/>
  <c r="F339" s="1"/>
  <c r="E331"/>
  <c r="E338" s="1"/>
  <c r="E339" s="1"/>
  <c r="I644"/>
  <c r="G331"/>
  <c r="G338" s="1"/>
  <c r="G339" s="1"/>
  <c r="K643"/>
  <c r="K644"/>
  <c r="G552"/>
  <c r="D643"/>
  <c r="F551"/>
  <c r="I483"/>
  <c r="K85"/>
  <c r="K104" s="1"/>
  <c r="K331"/>
  <c r="K338" s="1"/>
  <c r="K339" s="1"/>
  <c r="I331"/>
  <c r="I338" s="1"/>
  <c r="I339" s="1"/>
  <c r="F85"/>
  <c r="F104" s="1"/>
  <c r="G483"/>
  <c r="K552"/>
  <c r="F644"/>
  <c r="H331"/>
  <c r="H338" s="1"/>
  <c r="H339" s="1"/>
  <c r="D644"/>
  <c r="F483"/>
  <c r="H483"/>
  <c r="E483"/>
  <c r="F643"/>
  <c r="H644"/>
  <c r="K483"/>
  <c r="D552"/>
  <c r="H643"/>
  <c r="D483"/>
  <c r="D331"/>
  <c r="D338" s="1"/>
  <c r="D339" s="1"/>
  <c r="L607"/>
  <c r="J523"/>
  <c r="I645" l="1"/>
  <c r="G645"/>
  <c r="H645"/>
  <c r="K645"/>
  <c r="E484"/>
  <c r="E645"/>
  <c r="F645"/>
  <c r="F484"/>
  <c r="I484"/>
  <c r="G484"/>
  <c r="D645"/>
  <c r="K484"/>
  <c r="H484"/>
  <c r="D484"/>
  <c r="J382"/>
  <c r="I646" l="1"/>
  <c r="G646"/>
  <c r="K646"/>
  <c r="E646"/>
  <c r="H646"/>
  <c r="F646"/>
  <c r="D646"/>
  <c r="J247"/>
  <c r="L382"/>
  <c r="J350"/>
  <c r="J351" s="1"/>
  <c r="J641"/>
  <c r="J361"/>
  <c r="J362" s="1"/>
  <c r="L94"/>
  <c r="J118"/>
  <c r="L97" l="1"/>
  <c r="L103" s="1"/>
  <c r="L350"/>
  <c r="L351" s="1"/>
  <c r="L523"/>
  <c r="L247"/>
  <c r="L641"/>
  <c r="L118"/>
  <c r="L361"/>
  <c r="J616"/>
  <c r="J617" s="1"/>
  <c r="L616"/>
  <c r="L617" s="1"/>
  <c r="J583"/>
  <c r="L583"/>
  <c r="J636"/>
  <c r="J625"/>
  <c r="J512"/>
  <c r="J500"/>
  <c r="J113"/>
  <c r="J571"/>
  <c r="J603"/>
  <c r="J563"/>
  <c r="J567"/>
  <c r="J577"/>
  <c r="J589"/>
  <c r="J593"/>
  <c r="J548"/>
  <c r="J542"/>
  <c r="J538"/>
  <c r="J534"/>
  <c r="J480"/>
  <c r="J481" s="1"/>
  <c r="J473"/>
  <c r="J449"/>
  <c r="J443"/>
  <c r="J467"/>
  <c r="J461"/>
  <c r="J455"/>
  <c r="J431"/>
  <c r="J427"/>
  <c r="J423"/>
  <c r="J419"/>
  <c r="J411"/>
  <c r="J391"/>
  <c r="J392" s="1"/>
  <c r="J393" s="1"/>
  <c r="J394" s="1"/>
  <c r="J377"/>
  <c r="J383" s="1"/>
  <c r="J370"/>
  <c r="J371" s="1"/>
  <c r="J363"/>
  <c r="J352"/>
  <c r="J336"/>
  <c r="J337" s="1"/>
  <c r="J311"/>
  <c r="J305"/>
  <c r="J299"/>
  <c r="J293"/>
  <c r="J287"/>
  <c r="J281"/>
  <c r="J317"/>
  <c r="J323"/>
  <c r="J273"/>
  <c r="J267"/>
  <c r="J261"/>
  <c r="J255"/>
  <c r="J229"/>
  <c r="J223"/>
  <c r="J217"/>
  <c r="J211"/>
  <c r="J205"/>
  <c r="J199"/>
  <c r="J235"/>
  <c r="J241"/>
  <c r="J173"/>
  <c r="J167"/>
  <c r="J161"/>
  <c r="J155"/>
  <c r="J149"/>
  <c r="J143"/>
  <c r="J131"/>
  <c r="J137"/>
  <c r="J179"/>
  <c r="J185"/>
  <c r="J82"/>
  <c r="J78"/>
  <c r="J74"/>
  <c r="J70"/>
  <c r="J62"/>
  <c r="J56"/>
  <c r="J50"/>
  <c r="J44"/>
  <c r="L593"/>
  <c r="L603"/>
  <c r="L589"/>
  <c r="L577"/>
  <c r="L567"/>
  <c r="L517"/>
  <c r="L480"/>
  <c r="L481" s="1"/>
  <c r="L377"/>
  <c r="L383" s="1"/>
  <c r="L370"/>
  <c r="L371" s="1"/>
  <c r="L323"/>
  <c r="L649"/>
  <c r="L625"/>
  <c r="J517"/>
  <c r="J507"/>
  <c r="L419"/>
  <c r="J330" l="1"/>
  <c r="J192"/>
  <c r="L143"/>
  <c r="L223"/>
  <c r="L431"/>
  <c r="L461"/>
  <c r="J384"/>
  <c r="L384"/>
  <c r="L255"/>
  <c r="L261"/>
  <c r="L173"/>
  <c r="L229"/>
  <c r="L287"/>
  <c r="L155"/>
  <c r="L299"/>
  <c r="L423"/>
  <c r="L473"/>
  <c r="L82"/>
  <c r="L44"/>
  <c r="L56"/>
  <c r="L78"/>
  <c r="L449"/>
  <c r="L391"/>
  <c r="L50"/>
  <c r="L62"/>
  <c r="L74"/>
  <c r="J248"/>
  <c r="L131"/>
  <c r="J364"/>
  <c r="J594"/>
  <c r="J578"/>
  <c r="J584" s="1"/>
  <c r="L548"/>
  <c r="L507"/>
  <c r="J474"/>
  <c r="J475" s="1"/>
  <c r="L443"/>
  <c r="L411"/>
  <c r="L412" s="1"/>
  <c r="L273"/>
  <c r="L241"/>
  <c r="L217"/>
  <c r="L199"/>
  <c r="L149"/>
  <c r="L594"/>
  <c r="J412"/>
  <c r="J83"/>
  <c r="J63"/>
  <c r="J64" s="1"/>
  <c r="J637"/>
  <c r="J642" s="1"/>
  <c r="L362"/>
  <c r="L363" s="1"/>
  <c r="J119"/>
  <c r="J120" s="1"/>
  <c r="J121" s="1"/>
  <c r="L571"/>
  <c r="L137"/>
  <c r="L267"/>
  <c r="J274"/>
  <c r="J518"/>
  <c r="L70"/>
  <c r="L179"/>
  <c r="L185"/>
  <c r="L205"/>
  <c r="L235"/>
  <c r="L281"/>
  <c r="L293"/>
  <c r="L311"/>
  <c r="L317"/>
  <c r="L352"/>
  <c r="L211"/>
  <c r="L427"/>
  <c r="L455"/>
  <c r="L467"/>
  <c r="L305"/>
  <c r="L336"/>
  <c r="L337" s="1"/>
  <c r="L500"/>
  <c r="L512"/>
  <c r="L534"/>
  <c r="L538"/>
  <c r="L542"/>
  <c r="L563"/>
  <c r="L636"/>
  <c r="L637" s="1"/>
  <c r="L642" s="1"/>
  <c r="L113"/>
  <c r="J549"/>
  <c r="J550" s="1"/>
  <c r="J551" s="1"/>
  <c r="J611"/>
  <c r="J618" s="1"/>
  <c r="L167"/>
  <c r="J432"/>
  <c r="L161"/>
  <c r="L611"/>
  <c r="L618" s="1"/>
  <c r="L392"/>
  <c r="L393" s="1"/>
  <c r="L394" s="1"/>
  <c r="J595" l="1"/>
  <c r="L330"/>
  <c r="L192"/>
  <c r="L475"/>
  <c r="L482" s="1"/>
  <c r="L474"/>
  <c r="L274"/>
  <c r="J552"/>
  <c r="L63"/>
  <c r="L64" s="1"/>
  <c r="L248"/>
  <c r="J644"/>
  <c r="L518"/>
  <c r="L524" s="1"/>
  <c r="L525" s="1"/>
  <c r="L526" s="1"/>
  <c r="L83"/>
  <c r="J643"/>
  <c r="L578"/>
  <c r="L584" s="1"/>
  <c r="L595" s="1"/>
  <c r="J84"/>
  <c r="L119"/>
  <c r="L120" s="1"/>
  <c r="L121" s="1"/>
  <c r="L364"/>
  <c r="J524"/>
  <c r="J525" s="1"/>
  <c r="J526" s="1"/>
  <c r="L549"/>
  <c r="L550" s="1"/>
  <c r="L551" s="1"/>
  <c r="J331"/>
  <c r="J338" s="1"/>
  <c r="J339" s="1"/>
  <c r="J433"/>
  <c r="J434" s="1"/>
  <c r="L432"/>
  <c r="L433" s="1"/>
  <c r="L434" s="1"/>
  <c r="J482"/>
  <c r="L644"/>
  <c r="L643"/>
  <c r="J645" l="1"/>
  <c r="L331"/>
  <c r="L338" s="1"/>
  <c r="L339" s="1"/>
  <c r="L552"/>
  <c r="L645" s="1"/>
  <c r="F21" s="1"/>
  <c r="J85"/>
  <c r="J104" s="1"/>
  <c r="L84"/>
  <c r="L85" s="1"/>
  <c r="L104" s="1"/>
  <c r="J483"/>
  <c r="J484" l="1"/>
  <c r="J646" s="1"/>
  <c r="L483"/>
  <c r="L484" s="1"/>
  <c r="E21" s="1"/>
  <c r="L646" l="1"/>
  <c r="G21"/>
</calcChain>
</file>

<file path=xl/sharedStrings.xml><?xml version="1.0" encoding="utf-8"?>
<sst xmlns="http://schemas.openxmlformats.org/spreadsheetml/2006/main" count="963" uniqueCount="393">
  <si>
    <t>Water Supply &amp; Sanitation</t>
  </si>
  <si>
    <t>and Urban Development</t>
  </si>
  <si>
    <t>Housing</t>
  </si>
  <si>
    <t>Special Programmes for Rural Development</t>
  </si>
  <si>
    <t>Rural Employment</t>
  </si>
  <si>
    <t>Other Rural Development Programme</t>
  </si>
  <si>
    <t>(e) Energy</t>
  </si>
  <si>
    <t>Non-Conventional Sources of Energy</t>
  </si>
  <si>
    <t>(g) Transport</t>
  </si>
  <si>
    <t>Roads &amp; Bridges</t>
  </si>
  <si>
    <t>Capital Outlay on Water Supply &amp; Sanitation</t>
  </si>
  <si>
    <t>Capital Outlay on Housing</t>
  </si>
  <si>
    <t>(b) Capital Account of Rural Development</t>
  </si>
  <si>
    <t>Capital Outlay on Other Rural</t>
  </si>
  <si>
    <t>Development Programme</t>
  </si>
  <si>
    <t>(g) Capital Account of Transport</t>
  </si>
  <si>
    <t>Capital Outlay on Roads &amp; Bridges</t>
  </si>
  <si>
    <t>Voted</t>
  </si>
  <si>
    <t>Actuals</t>
  </si>
  <si>
    <t>Budget Estimate</t>
  </si>
  <si>
    <t>Revised Estimate</t>
  </si>
  <si>
    <t>Major /Sub-Major/Minor/Sub/Detailed Heads</t>
  </si>
  <si>
    <t>Plan</t>
  </si>
  <si>
    <t>Non-Plan</t>
  </si>
  <si>
    <t>Total</t>
  </si>
  <si>
    <t>REVENUE SECTION</t>
  </si>
  <si>
    <t>M.H.</t>
  </si>
  <si>
    <t>Travel Expenses</t>
  </si>
  <si>
    <t>Office Expenses</t>
  </si>
  <si>
    <t>Rural Development Department</t>
  </si>
  <si>
    <t>Head Office Establishment</t>
  </si>
  <si>
    <t>36.44.01</t>
  </si>
  <si>
    <t>36.44.11</t>
  </si>
  <si>
    <t>36.44.13</t>
  </si>
  <si>
    <t>East District</t>
  </si>
  <si>
    <t>36.45.01</t>
  </si>
  <si>
    <t>36.45.11</t>
  </si>
  <si>
    <t>36.45.13</t>
  </si>
  <si>
    <t>West District</t>
  </si>
  <si>
    <t>36.46.01</t>
  </si>
  <si>
    <t>36.46.11</t>
  </si>
  <si>
    <t>36.46.13</t>
  </si>
  <si>
    <t>North District</t>
  </si>
  <si>
    <t>36.47.01</t>
  </si>
  <si>
    <t>36.47.11</t>
  </si>
  <si>
    <t>36.47.13</t>
  </si>
  <si>
    <t>South District</t>
  </si>
  <si>
    <t>36.48.01</t>
  </si>
  <si>
    <t>36.48.11</t>
  </si>
  <si>
    <t>36.48.13</t>
  </si>
  <si>
    <t>Rural Water Supply Programmes</t>
  </si>
  <si>
    <t>36.45.71</t>
  </si>
  <si>
    <t>36.45.72</t>
  </si>
  <si>
    <t>36.45.73</t>
  </si>
  <si>
    <t>36.45.83</t>
  </si>
  <si>
    <t>36.46.71</t>
  </si>
  <si>
    <t>36.46.73</t>
  </si>
  <si>
    <t>36.47.71</t>
  </si>
  <si>
    <t>36.47.73</t>
  </si>
  <si>
    <t>36.48.71</t>
  </si>
  <si>
    <t>36.48.72</t>
  </si>
  <si>
    <t>36.48.73</t>
  </si>
  <si>
    <t>Rural Housing</t>
  </si>
  <si>
    <t>Other Expenditure</t>
  </si>
  <si>
    <t>Integrated Rural Development Programme</t>
  </si>
  <si>
    <t>36.00.31</t>
  </si>
  <si>
    <t>00.00.73</t>
  </si>
  <si>
    <t>00.00.71</t>
  </si>
  <si>
    <t>National Programmes</t>
  </si>
  <si>
    <t>Jawahar Rojgar Yojana</t>
  </si>
  <si>
    <t>Other Programmes</t>
  </si>
  <si>
    <t>Employment Assurance Scheme</t>
  </si>
  <si>
    <t>Training</t>
  </si>
  <si>
    <t>60.00.31</t>
  </si>
  <si>
    <t>Grants -in-Aid to Sikkim Institute of Rural Development.</t>
  </si>
  <si>
    <t>Panchayati Raj</t>
  </si>
  <si>
    <t>Salaries</t>
  </si>
  <si>
    <t>61.00.31</t>
  </si>
  <si>
    <t>Others</t>
  </si>
  <si>
    <t>New &amp; Renewable Sources of Energy</t>
  </si>
  <si>
    <t>Grants -in-Aid to SREDA</t>
  </si>
  <si>
    <t>District &amp; Other Roads</t>
  </si>
  <si>
    <t>Road Works</t>
  </si>
  <si>
    <t>Maintenance &amp; Repairs of Rural Roads and Bridges</t>
  </si>
  <si>
    <t>General</t>
  </si>
  <si>
    <t>Direction &amp; Administration</t>
  </si>
  <si>
    <t>Jorethang Circle</t>
  </si>
  <si>
    <t>36.59.01</t>
  </si>
  <si>
    <t>36.59.11</t>
  </si>
  <si>
    <t>36.59.13</t>
  </si>
  <si>
    <t>Suspense</t>
  </si>
  <si>
    <t>36.00.43</t>
  </si>
  <si>
    <t>CAPITAL SECTION</t>
  </si>
  <si>
    <t>Water Supply</t>
  </si>
  <si>
    <t>Rural Water Supply</t>
  </si>
  <si>
    <t>36.45.75</t>
  </si>
  <si>
    <t>36.46.75</t>
  </si>
  <si>
    <t>36.47.75</t>
  </si>
  <si>
    <t>36.48.74</t>
  </si>
  <si>
    <t>36.48.75</t>
  </si>
  <si>
    <t>Capital Outlay on Other Rural Development Programme</t>
  </si>
  <si>
    <t>Construction of Panchayat Ghars</t>
  </si>
  <si>
    <t>Capital Outlay on Other Rural Development  Programme</t>
  </si>
  <si>
    <t>Construction of Bridges</t>
  </si>
  <si>
    <t>Note : The above estimates do not include the recoveries shown below which are adjusted in accounts as reduction of  expenditure</t>
  </si>
  <si>
    <t>DEMAND NO. 35</t>
  </si>
  <si>
    <t>36.45.77</t>
  </si>
  <si>
    <t>Schemes under NABARD</t>
  </si>
  <si>
    <t>Rural Development</t>
  </si>
  <si>
    <t>Cultural Village at Yangang</t>
  </si>
  <si>
    <t>Village Water Supply</t>
  </si>
  <si>
    <t>East district</t>
  </si>
  <si>
    <t>45.71.01</t>
  </si>
  <si>
    <t>45.71.11</t>
  </si>
  <si>
    <t>45.71.13</t>
  </si>
  <si>
    <t>45.72.01</t>
  </si>
  <si>
    <t>45.72.11</t>
  </si>
  <si>
    <t>45.72.13</t>
  </si>
  <si>
    <t>45.74.01</t>
  </si>
  <si>
    <t>45.74.11</t>
  </si>
  <si>
    <t>45.74.13</t>
  </si>
  <si>
    <t>45.73.01</t>
  </si>
  <si>
    <t>45.73.11</t>
  </si>
  <si>
    <t>45.73.13</t>
  </si>
  <si>
    <t>47.71.01</t>
  </si>
  <si>
    <t>47.71.11</t>
  </si>
  <si>
    <t>47.71.13</t>
  </si>
  <si>
    <t>47.72.01</t>
  </si>
  <si>
    <t>47.72.11</t>
  </si>
  <si>
    <t>47.72.13</t>
  </si>
  <si>
    <t>47.73.01</t>
  </si>
  <si>
    <t>47.73.11</t>
  </si>
  <si>
    <t>47.73.13</t>
  </si>
  <si>
    <t>47.74.01</t>
  </si>
  <si>
    <t>47.74.11</t>
  </si>
  <si>
    <t>47.74.13</t>
  </si>
  <si>
    <t>45.75.01</t>
  </si>
  <si>
    <t>45.75.11</t>
  </si>
  <si>
    <t>45.75.13</t>
  </si>
  <si>
    <t>45.76.01</t>
  </si>
  <si>
    <t>45.76.11</t>
  </si>
  <si>
    <t>45.76.13</t>
  </si>
  <si>
    <t>45.77.01</t>
  </si>
  <si>
    <t>45.77.11</t>
  </si>
  <si>
    <t>45.77.13</t>
  </si>
  <si>
    <t>45.78.01</t>
  </si>
  <si>
    <t>45.78.11</t>
  </si>
  <si>
    <t>45.78.13</t>
  </si>
  <si>
    <t>46.71.01</t>
  </si>
  <si>
    <t>46.71.11</t>
  </si>
  <si>
    <t>46.71.13</t>
  </si>
  <si>
    <t>46.72.01</t>
  </si>
  <si>
    <t>46.72.11</t>
  </si>
  <si>
    <t>46.72.13</t>
  </si>
  <si>
    <t>46.73.01</t>
  </si>
  <si>
    <t>46.73.11</t>
  </si>
  <si>
    <t>46.73.13</t>
  </si>
  <si>
    <t>46.74.01</t>
  </si>
  <si>
    <t>46.74.11</t>
  </si>
  <si>
    <t>46.74.13</t>
  </si>
  <si>
    <t>46.75.01</t>
  </si>
  <si>
    <t>46.75.11</t>
  </si>
  <si>
    <t>46.75.13</t>
  </si>
  <si>
    <t>46.76.01</t>
  </si>
  <si>
    <t>46.76.11</t>
  </si>
  <si>
    <t>46.76.13</t>
  </si>
  <si>
    <t>48.71.01</t>
  </si>
  <si>
    <t>48.71.11</t>
  </si>
  <si>
    <t>48.71.13</t>
  </si>
  <si>
    <t>48.72.01</t>
  </si>
  <si>
    <t>48.72.11</t>
  </si>
  <si>
    <t>48.72.13</t>
  </si>
  <si>
    <t>48.73.01</t>
  </si>
  <si>
    <t>48.73.11</t>
  </si>
  <si>
    <t>48.73.13</t>
  </si>
  <si>
    <t>48.74.01</t>
  </si>
  <si>
    <t>48.74.11</t>
  </si>
  <si>
    <t>48.74.13</t>
  </si>
  <si>
    <t>48.75.01</t>
  </si>
  <si>
    <t>48.75.11</t>
  </si>
  <si>
    <t>48.75.13</t>
  </si>
  <si>
    <t>48.76.01</t>
  </si>
  <si>
    <t>48.76.11</t>
  </si>
  <si>
    <t>48.76.13</t>
  </si>
  <si>
    <t>Maintenance and Repairs</t>
  </si>
  <si>
    <t>Wages</t>
  </si>
  <si>
    <t>Maintenance &amp; Repairs of Rural Roads and Bridges under East District</t>
  </si>
  <si>
    <t>Maintenance &amp; Repairs of Rural Roads and Bridges under West District</t>
  </si>
  <si>
    <t>Maintenance &amp; Repairs of Rural Roads and Bridges under North District</t>
  </si>
  <si>
    <t>Maintenance &amp; Repairs of Rural Roads and Bridges under South District</t>
  </si>
  <si>
    <t>60.81.02</t>
  </si>
  <si>
    <t>60.82.02</t>
  </si>
  <si>
    <t>60.83.02</t>
  </si>
  <si>
    <t>60.84.02</t>
  </si>
  <si>
    <t>Direction and Administration</t>
  </si>
  <si>
    <t>36.45.78</t>
  </si>
  <si>
    <t>00.45.77</t>
  </si>
  <si>
    <t>Land Compensation for PMGSY</t>
  </si>
  <si>
    <t>36.46.77</t>
  </si>
  <si>
    <t>Water Supply Scheme at Rabdentse in West Sikkim (NLCPR)</t>
  </si>
  <si>
    <t>II. Details of the estimates and the heads under which this grant will be accounted for:</t>
  </si>
  <si>
    <t>Revenue</t>
  </si>
  <si>
    <t>Capital</t>
  </si>
  <si>
    <t>Backward Region Grant Fund (BRGF)</t>
  </si>
  <si>
    <t>State Contribution to Jawahar Rojgar Yojana (IAY)</t>
  </si>
  <si>
    <t>Construction of Roads</t>
  </si>
  <si>
    <t>45.80.01</t>
  </si>
  <si>
    <t>45.80.11</t>
  </si>
  <si>
    <t>45.80.13</t>
  </si>
  <si>
    <t>46.77.01</t>
  </si>
  <si>
    <t>46.77.11</t>
  </si>
  <si>
    <t>46.77.13</t>
  </si>
  <si>
    <t>Mukhya Mantri  Awaas Yojana</t>
  </si>
  <si>
    <t>Capital Outlay on Water Supply &amp; 
Sanitation</t>
  </si>
  <si>
    <t>C - Economic Services (b) Rural Development</t>
  </si>
  <si>
    <t>B - Capital Account of General Services</t>
  </si>
  <si>
    <t>C - Capital Accounts of Economic Services</t>
  </si>
  <si>
    <t>Maintenance &amp; Repairs of Rural Roads 
and Bridges</t>
  </si>
  <si>
    <t>36.45.85</t>
  </si>
  <si>
    <t>RURAL MANAGEMENT AND DEVELOPMENT</t>
  </si>
  <si>
    <t>B - Social Services (c) Water Supply, Sanitation, Housing</t>
  </si>
  <si>
    <t>(c) Capital Account of Water Supply, Sanitation, Housing</t>
  </si>
  <si>
    <t>Village Water Supply Scheme</t>
  </si>
  <si>
    <t>45.81.01</t>
  </si>
  <si>
    <t>45.81.11</t>
  </si>
  <si>
    <t>45.81.13</t>
  </si>
  <si>
    <t>48.77.01</t>
  </si>
  <si>
    <t>48.77.11</t>
  </si>
  <si>
    <t>48.77.13</t>
  </si>
  <si>
    <t>48.78.01</t>
  </si>
  <si>
    <t>48.78.11</t>
  </si>
  <si>
    <t>48.78.13</t>
  </si>
  <si>
    <t>Grants-in-aid to Sikkim Rural Development Agency (S.R.D.A. Administration)</t>
  </si>
  <si>
    <t>Other Rural Development 
Programme</t>
  </si>
  <si>
    <t>Village Water Supply Scheme 
(State Plan)</t>
  </si>
  <si>
    <t>Construction of Block Development 
Offices including Land Compensation</t>
  </si>
  <si>
    <t>Work Charged Establishment</t>
  </si>
  <si>
    <t>Rural Tourism and Rock Garden at Zoom 
and Village Tourism at Chirbirey and 
Majhigoan (NLCPR)</t>
  </si>
  <si>
    <t>Bridges</t>
  </si>
  <si>
    <t>36.71.53</t>
  </si>
  <si>
    <t>Major Works</t>
  </si>
  <si>
    <t>36.45.86</t>
  </si>
  <si>
    <t>Jawahar Gram Samridhi Yojana</t>
  </si>
  <si>
    <t>Maintenance and Repairs (Grant under 13th Finance Commission)</t>
  </si>
  <si>
    <t>36.72.53</t>
  </si>
  <si>
    <t>Construction of Zarong School and extension of Play Ground</t>
  </si>
  <si>
    <t>Const. of Kisan Bazar</t>
  </si>
  <si>
    <t>Const. of Santa Kabir Bhawan at Lingmoo, South Sikkim</t>
  </si>
  <si>
    <t>Schemes funded under NABARD</t>
  </si>
  <si>
    <t>36.73.53</t>
  </si>
  <si>
    <t>(In Thousands of Rupees)</t>
  </si>
  <si>
    <t>Construction of Foot Bridges in Sikkim (100% CSS)</t>
  </si>
  <si>
    <t>36.46.82</t>
  </si>
  <si>
    <t>Schemes under NLCPR (State Share)</t>
  </si>
  <si>
    <t>Sidhi Vinayak Mandir at Rhenock</t>
  </si>
  <si>
    <t>36.46.72</t>
  </si>
  <si>
    <t>00.44.73</t>
  </si>
  <si>
    <t>Power Subsidies</t>
  </si>
  <si>
    <t>36.45.87</t>
  </si>
  <si>
    <t>36.46.83</t>
  </si>
  <si>
    <t>36.47.82</t>
  </si>
  <si>
    <t>36.48.84</t>
  </si>
  <si>
    <t>Village Water Supply Scheme (HCM's 
Tour)</t>
  </si>
  <si>
    <t>Distribution of G.C.I. Sheets to the Rural Poor</t>
  </si>
  <si>
    <t>Construction of Brindavan with Gowsala at Dentam</t>
  </si>
  <si>
    <t>Rec</t>
  </si>
  <si>
    <t>2013-14</t>
  </si>
  <si>
    <t>Special Programmes for Rural Development, 01-911-Deduct Recoveries of Overpayments</t>
  </si>
  <si>
    <t>House upgradation</t>
  </si>
  <si>
    <t>Purchase of Electric Chullah with utensils</t>
  </si>
  <si>
    <t>46.78.01</t>
  </si>
  <si>
    <t>46.78.11</t>
  </si>
  <si>
    <t>46.78.13</t>
  </si>
  <si>
    <t>00.00.72</t>
  </si>
  <si>
    <t>00.44.74</t>
  </si>
  <si>
    <t>State Share for Rajiv Gandhi Panchyat Sashaktikaran Abhiyan (RGPSA)</t>
  </si>
  <si>
    <t>Sewerage and Sanitation</t>
  </si>
  <si>
    <t>Sanitation Services</t>
  </si>
  <si>
    <t>36.45.88</t>
  </si>
  <si>
    <t>36.45.89</t>
  </si>
  <si>
    <t>36.45.90</t>
  </si>
  <si>
    <t>Construction of Kissan Bazar</t>
  </si>
  <si>
    <t>00.48.74</t>
  </si>
  <si>
    <t>Construction of Kitam play ground</t>
  </si>
  <si>
    <t>36.47.72</t>
  </si>
  <si>
    <t>Water Supply Scheme for Central Pendam in East Sikkim (NLCPR)</t>
  </si>
  <si>
    <t>Yangyang Water Supply Scheme (State Share)</t>
  </si>
  <si>
    <t>Schemes under NABARD (State Share)</t>
  </si>
  <si>
    <t xml:space="preserve">Water Supply Scheme at Amba, Taza and Tareythang (NLCPR) </t>
  </si>
  <si>
    <t>Pilgrimage Centre cum Cultural Village 
at Sholophok</t>
  </si>
  <si>
    <t>State Share for Nirmal Bharat Abhiyan (NBA)</t>
  </si>
  <si>
    <t>Village Water Supply Scheme (State Plan)</t>
  </si>
  <si>
    <t>Roads &amp; Bridges, 80-General, 80.799-Suspense</t>
  </si>
  <si>
    <t>Other Rural Development Programme, 911-Deduct Recoveries of Overpayments</t>
  </si>
  <si>
    <t>State Share of National Rural Livelihood Mission (NRLM)</t>
  </si>
  <si>
    <t>2014-15</t>
  </si>
  <si>
    <t>National Rural Drinking Water Programme (NRDWP)</t>
  </si>
  <si>
    <t>Pradhan Mantri Gram Sadak Yojana (PMGSY)</t>
  </si>
  <si>
    <t>Pradhan Mantri Gram Sadak Yojana (PMGSY) Central Share</t>
  </si>
  <si>
    <t>41.00.81</t>
  </si>
  <si>
    <t>41.00.82</t>
  </si>
  <si>
    <t>36.00.81</t>
  </si>
  <si>
    <t>36.00.82</t>
  </si>
  <si>
    <t>37.00.81</t>
  </si>
  <si>
    <t>37.00.82</t>
  </si>
  <si>
    <t>34.00.81</t>
  </si>
  <si>
    <t>34.00.82</t>
  </si>
  <si>
    <t>33.00.81</t>
  </si>
  <si>
    <t>40.00.81</t>
  </si>
  <si>
    <t>40.00.82</t>
  </si>
  <si>
    <t>Infrastructure Development for Destinations and Circuits</t>
  </si>
  <si>
    <t>50.47.72</t>
  </si>
  <si>
    <t>50.71.53</t>
  </si>
  <si>
    <t>35.00.81</t>
  </si>
  <si>
    <t>46.79.01</t>
  </si>
  <si>
    <t>46.79.11</t>
  </si>
  <si>
    <t>46.79.13</t>
  </si>
  <si>
    <t>Duga  Gram Vikash Kendra</t>
  </si>
  <si>
    <t>Rhenock  Gram Vikash Kendra</t>
  </si>
  <si>
    <t>Pakyong  Gram Vikash Kendra</t>
  </si>
  <si>
    <t>Gangtok  Gram Vikash Kendra</t>
  </si>
  <si>
    <t>Regu  Gram Vikash Kendra</t>
  </si>
  <si>
    <t>Khamdong  Gram Vikash Kendra</t>
  </si>
  <si>
    <t>Ranka  Gram Vikash Kendra</t>
  </si>
  <si>
    <t>Martam  Gram Vikash Kendra</t>
  </si>
  <si>
    <t>Yuksom  Gram Vikash Kendra</t>
  </si>
  <si>
    <t>Gyalshing  Gram Vikash Kendra</t>
  </si>
  <si>
    <t>Dentam  Gram Vikash Kendra</t>
  </si>
  <si>
    <t>Kaluk  Gram Vikash Kendra</t>
  </si>
  <si>
    <t>Soreng  Gram Vikash Kendra</t>
  </si>
  <si>
    <t>Daramdin  Gram Vikash Kendra</t>
  </si>
  <si>
    <t>Hee Bermiok  Gram Vikash Kendra</t>
  </si>
  <si>
    <t>Chongrang  Gram Vikash Kendra</t>
  </si>
  <si>
    <t>Kabi Tingda  Gram Vikash Kendra</t>
  </si>
  <si>
    <t>Mangan  Gram Vikash Kendra</t>
  </si>
  <si>
    <t>Chungthang  Gram Vikash Kendra</t>
  </si>
  <si>
    <t>Temi Tarku  Gram Vikash Kendra</t>
  </si>
  <si>
    <t>Wok (Sikhip)  Gram Vikash Kendra</t>
  </si>
  <si>
    <t>Wok ( Sikhip)  Gram Vikash Kendra</t>
  </si>
  <si>
    <t>Yangang  Gram Vikash Kendra</t>
  </si>
  <si>
    <t>Namchi  Gram Vikash Kendra</t>
  </si>
  <si>
    <t>Ravongla  Gram Vikash Kendra</t>
  </si>
  <si>
    <t>Jorethang  Gram Vikash Kendra</t>
  </si>
  <si>
    <t>Namthang  Gram Vikash Kendra</t>
  </si>
  <si>
    <t>Rakdong Tintek Gram Vikash Kendra</t>
  </si>
  <si>
    <t>Melli (Sumbuk) Gram Vikash Kendra</t>
  </si>
  <si>
    <t>Parakha  Gram Vikash Kendra</t>
  </si>
  <si>
    <t>33.00.82</t>
  </si>
  <si>
    <t>Chakung-Chumbong  Gram Vikash 
Kendra</t>
  </si>
  <si>
    <t>National Rural Livelihood Mission (NRLM)</t>
  </si>
  <si>
    <t>National Rural Livelihood Mission (NRLM) Central Share</t>
  </si>
  <si>
    <t xml:space="preserve"> National Rural Drinking Water Programme (NRDWP) Central Share</t>
  </si>
  <si>
    <t xml:space="preserve"> National Rural Drinking Water Programme (NRDWP) State Share</t>
  </si>
  <si>
    <t>Nirmal Bharat Abhiyan (NBA)</t>
  </si>
  <si>
    <t>Nirmal Bharat Abhiyan (NBA) Central 
Share</t>
  </si>
  <si>
    <t>Nirmal Bharat Abhiyan (NBA) State Share</t>
  </si>
  <si>
    <t>Indira Awas Yojana (IAY) State Share</t>
  </si>
  <si>
    <t>Mahatma Gandhi National Rural Employment Guarantee Act (MGNREGA) State Share</t>
  </si>
  <si>
    <t>Indira Awas Yojana (IAY)</t>
  </si>
  <si>
    <t>Indira Awas Yojana (IAY) Central Share</t>
  </si>
  <si>
    <t>Mahatma Gandhi National Rural Employment Guarantee Act (MGNREGA) Central Share</t>
  </si>
  <si>
    <t>Schemes under National Rural Drinking Water  Programme (NRDWP) (State Share)</t>
  </si>
  <si>
    <t>Passingdong  (Dzongu) Gram Vikash 
Kendra</t>
  </si>
  <si>
    <t>National Rural Employment Guarantee 
Scheme</t>
  </si>
  <si>
    <t>Beautification and Development of 
Historical Place at Kabi Lungchok, 
North Sikkim (CSS)</t>
  </si>
  <si>
    <t>Sikkim Institute of Rural Development</t>
  </si>
  <si>
    <t>I. Estimate of the amount required in the year ending 31st March, 2016 to defray the charges in respect of Rural Management and Development.</t>
  </si>
  <si>
    <t>2015-16</t>
  </si>
  <si>
    <t>Capital out lay on Water Supply, 01-911-Deduct Recoveries of Overpayments</t>
  </si>
  <si>
    <t>Roads &amp; Bridgers 04-911-Deduct Recoveries of Overpayments</t>
  </si>
  <si>
    <t>35.00.74</t>
  </si>
  <si>
    <t>35.00.77</t>
  </si>
  <si>
    <t>35.00.78</t>
  </si>
  <si>
    <t>Nandok  Gram Vikash Kendra</t>
  </si>
  <si>
    <t>45.82.01</t>
  </si>
  <si>
    <t>45.82.11</t>
  </si>
  <si>
    <t>45.82.13</t>
  </si>
  <si>
    <t>48.79.11</t>
  </si>
  <si>
    <t>48.79.13</t>
  </si>
  <si>
    <t>48.79.01</t>
  </si>
  <si>
    <t>Nandugaon  Gram Vikash Kendra</t>
  </si>
  <si>
    <t>Central Share for Rajiv Gandhi Panchyat Sashastrikaran Yojana (RGPSY)</t>
  </si>
  <si>
    <t>State Share for Rajiv Gandhi Panchyat Sashastrikaran Yojana (RGPSY)</t>
  </si>
  <si>
    <t>36.44.50</t>
  </si>
  <si>
    <t>Other Charges</t>
  </si>
  <si>
    <t>Swachh Bharat Mission (Gramin) (SBM)</t>
  </si>
  <si>
    <t>81.00.81</t>
  </si>
  <si>
    <t>81.00.82</t>
  </si>
  <si>
    <t>Swachh Bharat Mission (SBM) Central 
Share</t>
  </si>
  <si>
    <t>Swachh Bharat Mission (SBM) State Share</t>
  </si>
  <si>
    <t>Rajiv Gandhi Panchyat Sashastrikaran Yojana (RGPSY)</t>
  </si>
  <si>
    <t>National Rural Livelihood Mission (NRLM) 
State Share</t>
  </si>
  <si>
    <t>Repair /Renovation of Foot 
Suspension Bridges-North 
Sikkim (State Specific 
Grants under 13th Finance Commission)</t>
  </si>
</sst>
</file>

<file path=xl/styles.xml><?xml version="1.0" encoding="utf-8"?>
<styleSheet xmlns="http://schemas.openxmlformats.org/spreadsheetml/2006/main">
  <numFmts count="12">
    <numFmt numFmtId="164" formatCode="_ * #,##0.00_ ;_ * \-#,##0.00_ ;_ * &quot;-&quot;??_ ;_ @_ "/>
    <numFmt numFmtId="165" formatCode="0_)"/>
    <numFmt numFmtId="166" formatCode="00#"/>
    <numFmt numFmtId="167" formatCode="0#"/>
    <numFmt numFmtId="168" formatCode="0##"/>
    <numFmt numFmtId="169" formatCode="0000##"/>
    <numFmt numFmtId="170" formatCode="00000#"/>
    <numFmt numFmtId="171" formatCode="00.###"/>
    <numFmt numFmtId="172" formatCode="00.000"/>
    <numFmt numFmtId="173" formatCode="00.00"/>
    <numFmt numFmtId="174" formatCode="_-* #,##0.00\ _k_r_-;\-* #,##0.00\ _k_r_-;_-* &quot;-&quot;??\ _k_r_-;_-@_-"/>
    <numFmt numFmtId="175" formatCode="_(* #,##0_);_(* \(#,##0\);_(* &quot;-&quot;??_);_(@_)"/>
  </numFmts>
  <fonts count="9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rgb="FF92D05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Alignment="0"/>
    <xf numFmtId="169" fontId="2" fillId="0" borderId="0"/>
  </cellStyleXfs>
  <cellXfs count="235">
    <xf numFmtId="0" fontId="0" fillId="0" borderId="0" xfId="0"/>
    <xf numFmtId="0" fontId="3" fillId="0" borderId="0" xfId="4" applyFont="1" applyFill="1" applyBorder="1" applyAlignment="1">
      <alignment horizontal="left"/>
    </xf>
    <xf numFmtId="0" fontId="3" fillId="0" borderId="0" xfId="4" applyFont="1" applyFill="1" applyBorder="1" applyAlignment="1">
      <alignment horizontal="right"/>
    </xf>
    <xf numFmtId="0" fontId="4" fillId="0" borderId="0" xfId="4" applyFont="1" applyFill="1" applyBorder="1" applyAlignment="1" applyProtection="1">
      <alignment horizontal="center" vertical="top" wrapText="1"/>
    </xf>
    <xf numFmtId="0" fontId="4" fillId="0" borderId="0" xfId="4" applyNumberFormat="1" applyFont="1" applyFill="1" applyBorder="1" applyAlignment="1" applyProtection="1">
      <alignment horizontal="center"/>
    </xf>
    <xf numFmtId="0" fontId="4" fillId="0" borderId="0" xfId="4" applyFont="1" applyFill="1" applyBorder="1" applyAlignment="1" applyProtection="1">
      <alignment horizontal="center"/>
    </xf>
    <xf numFmtId="0" fontId="3" fillId="0" borderId="0" xfId="4" applyFont="1" applyFill="1" applyBorder="1" applyAlignment="1"/>
    <xf numFmtId="0" fontId="3" fillId="0" borderId="0" xfId="4" applyFont="1" applyFill="1"/>
    <xf numFmtId="0" fontId="4" fillId="0" borderId="0" xfId="4" applyNumberFormat="1" applyFont="1" applyFill="1" applyAlignment="1">
      <alignment horizontal="center"/>
    </xf>
    <xf numFmtId="0" fontId="3" fillId="0" borderId="0" xfId="4" applyFont="1" applyFill="1" applyAlignment="1" applyProtection="1">
      <alignment horizontal="left"/>
    </xf>
    <xf numFmtId="0" fontId="4" fillId="0" borderId="0" xfId="4" applyFont="1" applyFill="1" applyAlignment="1" applyProtection="1">
      <alignment horizontal="center"/>
    </xf>
    <xf numFmtId="0" fontId="4" fillId="0" borderId="0" xfId="4" applyNumberFormat="1" applyFont="1" applyFill="1" applyAlignment="1" applyProtection="1">
      <alignment horizontal="center"/>
    </xf>
    <xf numFmtId="0" fontId="4" fillId="0" borderId="0" xfId="7" applyNumberFormat="1" applyFont="1" applyFill="1" applyAlignment="1">
      <alignment horizontal="center"/>
    </xf>
    <xf numFmtId="0" fontId="3" fillId="0" borderId="0" xfId="7" applyFont="1" applyFill="1" applyAlignment="1" applyProtection="1">
      <alignment horizontal="left"/>
    </xf>
    <xf numFmtId="0" fontId="3" fillId="0" borderId="0" xfId="4" applyNumberFormat="1" applyFont="1" applyFill="1" applyAlignment="1" applyProtection="1">
      <alignment horizontal="left"/>
    </xf>
    <xf numFmtId="0" fontId="3" fillId="0" borderId="0" xfId="4" applyFont="1" applyFill="1" applyAlignment="1">
      <alignment horizontal="left"/>
    </xf>
    <xf numFmtId="0" fontId="3" fillId="0" borderId="0" xfId="4" applyFont="1" applyFill="1" applyAlignment="1">
      <alignment horizontal="right"/>
    </xf>
    <xf numFmtId="0" fontId="3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right"/>
    </xf>
    <xf numFmtId="0" fontId="4" fillId="0" borderId="0" xfId="4" applyFont="1" applyFill="1" applyAlignment="1">
      <alignment vertical="top" wrapText="1"/>
    </xf>
    <xf numFmtId="0" fontId="3" fillId="0" borderId="0" xfId="4" applyNumberFormat="1" applyFont="1" applyFill="1"/>
    <xf numFmtId="0" fontId="3" fillId="0" borderId="0" xfId="2" applyFont="1" applyFill="1" applyAlignment="1" applyProtection="1">
      <alignment horizontal="left"/>
    </xf>
    <xf numFmtId="0" fontId="3" fillId="0" borderId="0" xfId="2" applyNumberFormat="1" applyFont="1" applyFill="1" applyAlignment="1" applyProtection="1">
      <alignment horizontal="right"/>
    </xf>
    <xf numFmtId="0" fontId="3" fillId="0" borderId="0" xfId="2" applyNumberFormat="1" applyFont="1" applyFill="1" applyAlignment="1" applyProtection="1">
      <alignment horizontal="left"/>
    </xf>
    <xf numFmtId="0" fontId="4" fillId="0" borderId="0" xfId="4" applyNumberFormat="1" applyFont="1" applyFill="1" applyBorder="1"/>
    <xf numFmtId="0" fontId="4" fillId="0" borderId="0" xfId="3" applyNumberFormat="1" applyFont="1" applyFill="1" applyBorder="1" applyAlignment="1" applyProtection="1">
      <alignment horizontal="center"/>
    </xf>
    <xf numFmtId="0" fontId="4" fillId="0" borderId="0" xfId="4" applyNumberFormat="1" applyFont="1" applyFill="1" applyBorder="1" applyAlignment="1" applyProtection="1">
      <alignment horizontal="right"/>
    </xf>
    <xf numFmtId="0" fontId="3" fillId="0" borderId="1" xfId="5" applyFont="1" applyFill="1" applyBorder="1" applyAlignment="1">
      <alignment vertical="top" wrapText="1"/>
    </xf>
    <xf numFmtId="0" fontId="3" fillId="0" borderId="1" xfId="5" applyNumberFormat="1" applyFont="1" applyFill="1" applyBorder="1"/>
    <xf numFmtId="0" fontId="3" fillId="0" borderId="1" xfId="5" applyNumberFormat="1" applyFont="1" applyFill="1" applyBorder="1" applyAlignment="1" applyProtection="1">
      <alignment horizontal="left"/>
    </xf>
    <xf numFmtId="0" fontId="5" fillId="0" borderId="1" xfId="5" applyNumberFormat="1" applyFont="1" applyFill="1" applyBorder="1" applyAlignment="1" applyProtection="1">
      <alignment horizontal="left"/>
    </xf>
    <xf numFmtId="0" fontId="5" fillId="0" borderId="1" xfId="5" applyNumberFormat="1" applyFont="1" applyFill="1" applyBorder="1"/>
    <xf numFmtId="0" fontId="6" fillId="0" borderId="1" xfId="5" applyNumberFormat="1" applyFont="1" applyFill="1" applyBorder="1" applyAlignment="1" applyProtection="1">
      <alignment horizontal="right"/>
    </xf>
    <xf numFmtId="0" fontId="3" fillId="0" borderId="0" xfId="5" applyFont="1" applyFill="1" applyBorder="1" applyAlignment="1" applyProtection="1">
      <alignment vertical="top" wrapText="1"/>
    </xf>
    <xf numFmtId="0" fontId="3" fillId="0" borderId="0" xfId="6" applyFont="1" applyFill="1" applyBorder="1" applyAlignment="1" applyProtection="1"/>
    <xf numFmtId="0" fontId="3" fillId="0" borderId="0" xfId="6" applyFont="1" applyFill="1" applyProtection="1"/>
    <xf numFmtId="0" fontId="3" fillId="0" borderId="1" xfId="5" applyNumberFormat="1" applyFont="1" applyFill="1" applyBorder="1" applyAlignment="1" applyProtection="1">
      <alignment horizontal="right"/>
    </xf>
    <xf numFmtId="0" fontId="3" fillId="0" borderId="0" xfId="6" applyFont="1" applyFill="1" applyBorder="1" applyAlignment="1" applyProtection="1">
      <alignment horizontal="left"/>
    </xf>
    <xf numFmtId="0" fontId="3" fillId="0" borderId="0" xfId="6" applyFont="1" applyFill="1" applyBorder="1" applyAlignment="1" applyProtection="1">
      <alignment horizontal="right"/>
    </xf>
    <xf numFmtId="0" fontId="3" fillId="0" borderId="0" xfId="5" applyNumberFormat="1" applyFont="1" applyFill="1" applyBorder="1" applyAlignment="1" applyProtection="1">
      <alignment horizontal="right"/>
    </xf>
    <xf numFmtId="0" fontId="3" fillId="0" borderId="0" xfId="4" applyFont="1" applyFill="1" applyAlignment="1">
      <alignment horizontal="left" vertical="top" wrapText="1"/>
    </xf>
    <xf numFmtId="0" fontId="3" fillId="0" borderId="0" xfId="4" applyFont="1" applyFill="1" applyAlignment="1">
      <alignment horizontal="right" vertical="top" wrapText="1"/>
    </xf>
    <xf numFmtId="0" fontId="4" fillId="0" borderId="0" xfId="4" applyFont="1" applyFill="1" applyAlignment="1" applyProtection="1">
      <alignment horizontal="left" vertical="top" wrapText="1"/>
    </xf>
    <xf numFmtId="0" fontId="3" fillId="0" borderId="0" xfId="4" applyNumberFormat="1" applyFont="1" applyFill="1" applyBorder="1" applyAlignment="1" applyProtection="1">
      <alignment horizontal="right"/>
    </xf>
    <xf numFmtId="0" fontId="3" fillId="0" borderId="0" xfId="4" applyNumberFormat="1" applyFont="1" applyFill="1" applyBorder="1" applyAlignment="1" applyProtection="1">
      <alignment horizontal="left"/>
    </xf>
    <xf numFmtId="0" fontId="4" fillId="0" borderId="0" xfId="4" applyFont="1" applyFill="1" applyBorder="1" applyAlignment="1">
      <alignment horizontal="right" vertical="top" wrapText="1"/>
    </xf>
    <xf numFmtId="0" fontId="3" fillId="0" borderId="0" xfId="4" applyFont="1" applyFill="1" applyBorder="1" applyAlignment="1">
      <alignment horizontal="left" vertical="top" wrapText="1"/>
    </xf>
    <xf numFmtId="172" fontId="4" fillId="0" borderId="0" xfId="4" applyNumberFormat="1" applyFont="1" applyFill="1" applyBorder="1" applyAlignment="1">
      <alignment horizontal="right" vertical="top" wrapText="1"/>
    </xf>
    <xf numFmtId="0" fontId="4" fillId="0" borderId="0" xfId="4" applyFont="1" applyFill="1" applyBorder="1" applyAlignment="1" applyProtection="1">
      <alignment horizontal="left" vertical="top" wrapText="1"/>
    </xf>
    <xf numFmtId="0" fontId="3" fillId="0" borderId="0" xfId="4" applyNumberFormat="1" applyFont="1" applyFill="1" applyBorder="1"/>
    <xf numFmtId="167" fontId="3" fillId="0" borderId="0" xfId="4" applyNumberFormat="1" applyFont="1" applyFill="1" applyBorder="1" applyAlignment="1">
      <alignment horizontal="right" vertical="top" wrapText="1"/>
    </xf>
    <xf numFmtId="0" fontId="3" fillId="0" borderId="0" xfId="4" applyFont="1" applyFill="1" applyBorder="1" applyAlignment="1" applyProtection="1">
      <alignment horizontal="left" vertical="top" wrapText="1"/>
    </xf>
    <xf numFmtId="170" fontId="3" fillId="0" borderId="0" xfId="4" applyNumberFormat="1" applyFont="1" applyFill="1" applyBorder="1" applyAlignment="1">
      <alignment horizontal="right" vertical="top" wrapText="1"/>
    </xf>
    <xf numFmtId="164" fontId="3" fillId="0" borderId="0" xfId="1" applyFont="1" applyFill="1" applyBorder="1" applyAlignment="1" applyProtection="1">
      <alignment horizontal="right" wrapText="1"/>
    </xf>
    <xf numFmtId="0" fontId="3" fillId="0" borderId="0" xfId="1" applyNumberFormat="1" applyFont="1" applyFill="1" applyBorder="1" applyAlignment="1" applyProtection="1">
      <alignment horizontal="right" wrapText="1"/>
    </xf>
    <xf numFmtId="174" fontId="3" fillId="0" borderId="0" xfId="1" applyNumberFormat="1" applyFont="1" applyFill="1" applyBorder="1" applyAlignment="1" applyProtection="1">
      <alignment horizontal="right"/>
    </xf>
    <xf numFmtId="0" fontId="3" fillId="0" borderId="1" xfId="4" applyFont="1" applyFill="1" applyBorder="1" applyAlignment="1">
      <alignment horizontal="left" vertical="top" wrapText="1"/>
    </xf>
    <xf numFmtId="0" fontId="3" fillId="0" borderId="1" xfId="4" applyFont="1" applyFill="1" applyBorder="1" applyAlignment="1" applyProtection="1">
      <alignment horizontal="left" vertical="top" wrapText="1"/>
    </xf>
    <xf numFmtId="164" fontId="3" fillId="0" borderId="1" xfId="1" applyFont="1" applyFill="1" applyBorder="1" applyAlignment="1" applyProtection="1">
      <alignment horizontal="right" wrapText="1"/>
    </xf>
    <xf numFmtId="0" fontId="3" fillId="0" borderId="1" xfId="4" applyNumberFormat="1" applyFont="1" applyFill="1" applyBorder="1" applyAlignment="1" applyProtection="1">
      <alignment horizontal="right"/>
    </xf>
    <xf numFmtId="0" fontId="3" fillId="0" borderId="0" xfId="6" applyFont="1" applyFill="1" applyBorder="1" applyAlignment="1" applyProtection="1">
      <alignment horizontal="left" vertical="top" wrapText="1"/>
    </xf>
    <xf numFmtId="164" fontId="3" fillId="0" borderId="0" xfId="1" applyFont="1" applyFill="1" applyAlignment="1" applyProtection="1">
      <alignment horizontal="right" wrapText="1"/>
    </xf>
    <xf numFmtId="0" fontId="3" fillId="0" borderId="0" xfId="1" applyNumberFormat="1" applyFont="1" applyFill="1" applyAlignment="1" applyProtection="1">
      <alignment horizontal="right" wrapText="1"/>
    </xf>
    <xf numFmtId="164" fontId="3" fillId="0" borderId="2" xfId="1" applyFont="1" applyFill="1" applyBorder="1" applyAlignment="1" applyProtection="1">
      <alignment horizontal="right" wrapText="1"/>
    </xf>
    <xf numFmtId="0" fontId="3" fillId="0" borderId="2" xfId="4" applyNumberFormat="1" applyFont="1" applyFill="1" applyBorder="1" applyAlignment="1" applyProtection="1">
      <alignment horizontal="right"/>
    </xf>
    <xf numFmtId="0" fontId="3" fillId="0" borderId="0" xfId="4" applyFont="1" applyFill="1" applyBorder="1" applyAlignment="1">
      <alignment horizontal="right" vertical="top" wrapText="1"/>
    </xf>
    <xf numFmtId="0" fontId="3" fillId="0" borderId="0" xfId="4" applyNumberFormat="1" applyFont="1" applyFill="1" applyBorder="1" applyAlignment="1">
      <alignment horizontal="right"/>
    </xf>
    <xf numFmtId="0" fontId="3" fillId="0" borderId="0" xfId="1" applyNumberFormat="1" applyFont="1" applyFill="1" applyBorder="1" applyAlignment="1">
      <alignment horizontal="right" wrapText="1"/>
    </xf>
    <xf numFmtId="174" fontId="3" fillId="0" borderId="0" xfId="1" applyNumberFormat="1" applyFont="1" applyFill="1" applyBorder="1" applyAlignment="1">
      <alignment horizontal="right"/>
    </xf>
    <xf numFmtId="164" fontId="3" fillId="0" borderId="0" xfId="1" applyFont="1" applyFill="1" applyAlignment="1">
      <alignment horizontal="right" wrapText="1"/>
    </xf>
    <xf numFmtId="0" fontId="3" fillId="0" borderId="2" xfId="1" applyNumberFormat="1" applyFont="1" applyFill="1" applyBorder="1" applyAlignment="1" applyProtection="1">
      <alignment horizontal="right" wrapText="1"/>
    </xf>
    <xf numFmtId="0" fontId="3" fillId="0" borderId="0" xfId="4" applyNumberFormat="1" applyFont="1" applyFill="1" applyAlignment="1">
      <alignment horizontal="right"/>
    </xf>
    <xf numFmtId="166" fontId="4" fillId="0" borderId="0" xfId="4" applyNumberFormat="1" applyFont="1" applyFill="1" applyBorder="1" applyAlignment="1">
      <alignment horizontal="right" vertical="top" wrapText="1"/>
    </xf>
    <xf numFmtId="0" fontId="4" fillId="0" borderId="1" xfId="4" applyFont="1" applyFill="1" applyBorder="1" applyAlignment="1" applyProtection="1">
      <alignment horizontal="left" vertical="top" wrapText="1"/>
    </xf>
    <xf numFmtId="0" fontId="3" fillId="0" borderId="3" xfId="4" applyNumberFormat="1" applyFont="1" applyFill="1" applyBorder="1" applyAlignment="1" applyProtection="1">
      <alignment horizontal="right"/>
    </xf>
    <xf numFmtId="0" fontId="3" fillId="0" borderId="3" xfId="1" applyNumberFormat="1" applyFont="1" applyFill="1" applyBorder="1" applyAlignment="1" applyProtection="1">
      <alignment horizontal="right" wrapText="1"/>
    </xf>
    <xf numFmtId="0" fontId="3" fillId="0" borderId="2" xfId="4" applyNumberFormat="1" applyFont="1" applyFill="1" applyBorder="1" applyAlignment="1">
      <alignment horizontal="right"/>
    </xf>
    <xf numFmtId="0" fontId="4" fillId="0" borderId="0" xfId="7" applyFont="1" applyFill="1" applyBorder="1" applyAlignment="1">
      <alignment horizontal="right" vertical="top" wrapText="1"/>
    </xf>
    <xf numFmtId="0" fontId="4" fillId="0" borderId="0" xfId="7" applyFont="1" applyFill="1" applyBorder="1" applyAlignment="1" applyProtection="1">
      <alignment horizontal="left" vertical="top" wrapText="1"/>
    </xf>
    <xf numFmtId="0" fontId="3" fillId="0" borderId="0" xfId="7" applyFont="1" applyFill="1" applyBorder="1" applyAlignment="1">
      <alignment horizontal="left" vertical="top" wrapText="1"/>
    </xf>
    <xf numFmtId="168" fontId="3" fillId="0" borderId="0" xfId="7" applyNumberFormat="1" applyFont="1" applyFill="1" applyBorder="1" applyAlignment="1">
      <alignment horizontal="right" vertical="top" wrapText="1"/>
    </xf>
    <xf numFmtId="0" fontId="3" fillId="0" borderId="0" xfId="7" applyFont="1" applyFill="1" applyBorder="1" applyAlignment="1" applyProtection="1">
      <alignment horizontal="left" vertical="top" wrapText="1"/>
    </xf>
    <xf numFmtId="0" fontId="3" fillId="0" borderId="0" xfId="7" applyNumberFormat="1" applyFont="1" applyFill="1" applyAlignment="1">
      <alignment horizontal="right"/>
    </xf>
    <xf numFmtId="0" fontId="3" fillId="0" borderId="0" xfId="7" applyFont="1" applyFill="1" applyBorder="1" applyAlignment="1"/>
    <xf numFmtId="0" fontId="3" fillId="0" borderId="0" xfId="7" applyNumberFormat="1" applyFont="1" applyFill="1" applyBorder="1" applyAlignment="1">
      <alignment horizontal="right"/>
    </xf>
    <xf numFmtId="0" fontId="3" fillId="0" borderId="0" xfId="7" applyFont="1" applyFill="1"/>
    <xf numFmtId="171" fontId="4" fillId="0" borderId="0" xfId="6" applyNumberFormat="1" applyFont="1" applyFill="1" applyBorder="1" applyAlignment="1" applyProtection="1">
      <alignment horizontal="right" vertical="top" wrapText="1"/>
    </xf>
    <xf numFmtId="0" fontId="4" fillId="0" borderId="0" xfId="6" applyFont="1" applyFill="1" applyBorder="1" applyAlignment="1" applyProtection="1">
      <alignment horizontal="left" vertical="top" wrapText="1"/>
    </xf>
    <xf numFmtId="172" fontId="4" fillId="0" borderId="0" xfId="7" applyNumberFormat="1" applyFont="1" applyFill="1" applyBorder="1" applyAlignment="1">
      <alignment horizontal="right" vertical="top" wrapText="1"/>
    </xf>
    <xf numFmtId="0" fontId="3" fillId="0" borderId="1" xfId="4" applyFont="1" applyFill="1" applyBorder="1" applyAlignment="1">
      <alignment horizontal="right" vertical="top" wrapText="1"/>
    </xf>
    <xf numFmtId="174" fontId="3" fillId="0" borderId="0" xfId="1" applyNumberFormat="1" applyFont="1" applyFill="1" applyBorder="1" applyAlignment="1" applyProtection="1">
      <alignment horizontal="right" wrapText="1"/>
    </xf>
    <xf numFmtId="164" fontId="3" fillId="0" borderId="2" xfId="1" applyFont="1" applyFill="1" applyBorder="1" applyAlignment="1">
      <alignment horizontal="right" wrapText="1"/>
    </xf>
    <xf numFmtId="174" fontId="3" fillId="0" borderId="0" xfId="1" applyNumberFormat="1" applyFont="1" applyFill="1" applyBorder="1" applyAlignment="1">
      <alignment horizontal="right" wrapText="1"/>
    </xf>
    <xf numFmtId="164" fontId="3" fillId="0" borderId="0" xfId="1" applyFont="1" applyFill="1" applyBorder="1" applyAlignment="1">
      <alignment horizontal="right" wrapText="1"/>
    </xf>
    <xf numFmtId="0" fontId="3" fillId="0" borderId="1" xfId="4" applyNumberFormat="1" applyFont="1" applyFill="1" applyBorder="1" applyAlignment="1">
      <alignment horizontal="right"/>
    </xf>
    <xf numFmtId="164" fontId="3" fillId="0" borderId="1" xfId="1" applyFont="1" applyFill="1" applyBorder="1" applyAlignment="1">
      <alignment horizontal="right" wrapText="1"/>
    </xf>
    <xf numFmtId="0" fontId="4" fillId="0" borderId="1" xfId="4" applyFont="1" applyFill="1" applyBorder="1" applyAlignment="1">
      <alignment horizontal="right" vertical="top" wrapText="1"/>
    </xf>
    <xf numFmtId="173" fontId="3" fillId="0" borderId="0" xfId="4" applyNumberFormat="1" applyFont="1" applyFill="1" applyBorder="1" applyAlignment="1">
      <alignment horizontal="right" vertical="top" wrapText="1"/>
    </xf>
    <xf numFmtId="169" fontId="3" fillId="0" borderId="0" xfId="4" applyNumberFormat="1" applyFont="1" applyFill="1" applyBorder="1" applyAlignment="1">
      <alignment horizontal="right" vertical="top" wrapText="1"/>
    </xf>
    <xf numFmtId="0" fontId="3" fillId="0" borderId="0" xfId="4" applyFont="1" applyFill="1" applyBorder="1" applyAlignment="1" applyProtection="1">
      <alignment horizontal="left" vertical="top"/>
    </xf>
    <xf numFmtId="164" fontId="3" fillId="0" borderId="3" xfId="1" applyFont="1" applyFill="1" applyBorder="1" applyAlignment="1" applyProtection="1">
      <alignment horizontal="right" wrapText="1"/>
    </xf>
    <xf numFmtId="172" fontId="4" fillId="0" borderId="0" xfId="7" applyNumberFormat="1" applyFont="1" applyFill="1" applyBorder="1" applyAlignment="1">
      <alignment vertical="top" wrapText="1"/>
    </xf>
    <xf numFmtId="0" fontId="4" fillId="0" borderId="0" xfId="2" applyFont="1" applyFill="1" applyBorder="1" applyAlignment="1" applyProtection="1">
      <alignment horizontal="left" vertical="top" wrapText="1"/>
    </xf>
    <xf numFmtId="167" fontId="3" fillId="0" borderId="0" xfId="4" applyNumberFormat="1" applyFont="1" applyFill="1" applyBorder="1" applyAlignment="1">
      <alignment vertical="top"/>
    </xf>
    <xf numFmtId="167" fontId="3" fillId="0" borderId="0" xfId="2" applyNumberFormat="1" applyFont="1" applyFill="1" applyBorder="1" applyAlignment="1">
      <alignment vertical="top" wrapText="1"/>
    </xf>
    <xf numFmtId="167" fontId="3" fillId="0" borderId="0" xfId="4" applyNumberFormat="1" applyFont="1" applyFill="1" applyBorder="1" applyAlignment="1">
      <alignment horizontal="right" vertical="top"/>
    </xf>
    <xf numFmtId="0" fontId="3" fillId="0" borderId="2" xfId="4" applyFont="1" applyFill="1" applyBorder="1" applyAlignment="1">
      <alignment horizontal="left" vertical="top" wrapText="1"/>
    </xf>
    <xf numFmtId="0" fontId="3" fillId="0" borderId="2" xfId="4" applyFont="1" applyFill="1" applyBorder="1" applyAlignment="1">
      <alignment horizontal="right" vertical="top" wrapText="1"/>
    </xf>
    <xf numFmtId="0" fontId="4" fillId="0" borderId="2" xfId="4" applyFont="1" applyFill="1" applyBorder="1" applyAlignment="1" applyProtection="1">
      <alignment horizontal="left" vertical="top" wrapText="1"/>
    </xf>
    <xf numFmtId="0" fontId="4" fillId="0" borderId="0" xfId="4" applyFont="1" applyFill="1" applyBorder="1" applyAlignment="1">
      <alignment vertical="top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4" applyNumberFormat="1" applyFont="1" applyFill="1" applyBorder="1" applyAlignment="1"/>
    <xf numFmtId="0" fontId="3" fillId="0" borderId="0" xfId="1" applyNumberFormat="1" applyFont="1" applyFill="1" applyBorder="1" applyAlignment="1">
      <alignment horizontal="right"/>
    </xf>
    <xf numFmtId="0" fontId="4" fillId="0" borderId="0" xfId="4" applyFont="1" applyFill="1" applyBorder="1" applyAlignment="1" applyProtection="1">
      <alignment horizontal="justify" vertical="top" wrapText="1"/>
    </xf>
    <xf numFmtId="0" fontId="3" fillId="0" borderId="0" xfId="4" applyFont="1" applyFill="1" applyBorder="1" applyAlignment="1" applyProtection="1">
      <alignment horizontal="justify" vertical="top" wrapText="1"/>
    </xf>
    <xf numFmtId="0" fontId="3" fillId="0" borderId="0" xfId="4" applyNumberFormat="1" applyFont="1" applyFill="1" applyBorder="1" applyAlignment="1" applyProtection="1">
      <alignment horizontal="left" vertical="top"/>
    </xf>
    <xf numFmtId="0" fontId="3" fillId="0" borderId="0" xfId="4" applyNumberFormat="1" applyFont="1" applyFill="1" applyAlignment="1"/>
    <xf numFmtId="0" fontId="3" fillId="0" borderId="1" xfId="4" applyFont="1" applyFill="1" applyBorder="1" applyAlignment="1">
      <alignment horizontal="left"/>
    </xf>
    <xf numFmtId="0" fontId="3" fillId="0" borderId="1" xfId="4" applyFont="1" applyFill="1" applyBorder="1" applyAlignment="1">
      <alignment horizontal="right"/>
    </xf>
    <xf numFmtId="0" fontId="3" fillId="0" borderId="1" xfId="4" applyFont="1" applyFill="1" applyBorder="1" applyAlignment="1">
      <alignment vertical="top" wrapText="1"/>
    </xf>
    <xf numFmtId="0" fontId="3" fillId="0" borderId="1" xfId="4" applyNumberFormat="1" applyFont="1" applyFill="1" applyBorder="1"/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6" applyNumberFormat="1" applyFont="1" applyFill="1" applyProtection="1"/>
    <xf numFmtId="0" fontId="3" fillId="0" borderId="0" xfId="6" applyNumberFormat="1" applyFont="1" applyFill="1" applyAlignment="1" applyProtection="1">
      <alignment horizontal="right"/>
    </xf>
    <xf numFmtId="0" fontId="3" fillId="0" borderId="3" xfId="6" applyFont="1" applyFill="1" applyBorder="1" applyAlignment="1" applyProtection="1">
      <alignment vertical="top"/>
    </xf>
    <xf numFmtId="174" fontId="3" fillId="0" borderId="0" xfId="1" applyNumberFormat="1" applyFont="1" applyFill="1" applyBorder="1" applyAlignment="1" applyProtection="1">
      <alignment horizontal="left"/>
    </xf>
    <xf numFmtId="0" fontId="3" fillId="0" borderId="0" xfId="4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165" fontId="3" fillId="0" borderId="0" xfId="8" applyNumberFormat="1" applyFont="1" applyFill="1" applyBorder="1" applyAlignment="1" applyProtection="1">
      <alignment horizontal="left" vertical="center"/>
    </xf>
    <xf numFmtId="0" fontId="3" fillId="0" borderId="0" xfId="4" applyFont="1" applyFill="1" applyBorder="1"/>
    <xf numFmtId="0" fontId="3" fillId="0" borderId="3" xfId="6" applyFont="1" applyFill="1" applyBorder="1" applyAlignment="1" applyProtection="1">
      <alignment horizontal="left" vertical="top" wrapText="1"/>
    </xf>
    <xf numFmtId="0" fontId="3" fillId="0" borderId="3" xfId="6" applyFont="1" applyFill="1" applyBorder="1" applyAlignment="1" applyProtection="1">
      <alignment horizontal="right" vertical="top" wrapText="1"/>
    </xf>
    <xf numFmtId="0" fontId="3" fillId="0" borderId="0" xfId="5" applyFont="1" applyFill="1" applyBorder="1" applyAlignment="1" applyProtection="1">
      <alignment horizontal="left"/>
    </xf>
    <xf numFmtId="0" fontId="3" fillId="0" borderId="0" xfId="6" applyFont="1" applyFill="1" applyBorder="1" applyAlignment="1" applyProtection="1">
      <alignment horizontal="right" vertical="top" wrapText="1"/>
    </xf>
    <xf numFmtId="0" fontId="3" fillId="0" borderId="1" xfId="6" applyFont="1" applyFill="1" applyBorder="1" applyAlignment="1" applyProtection="1">
      <alignment horizontal="left" vertical="top" wrapText="1"/>
    </xf>
    <xf numFmtId="0" fontId="3" fillId="0" borderId="1" xfId="6" applyFont="1" applyFill="1" applyBorder="1" applyAlignment="1" applyProtection="1">
      <alignment horizontal="right" vertical="top" wrapText="1"/>
    </xf>
    <xf numFmtId="0" fontId="3" fillId="0" borderId="1" xfId="5" applyFont="1" applyFill="1" applyBorder="1" applyAlignment="1" applyProtection="1">
      <alignment horizontal="left"/>
    </xf>
    <xf numFmtId="0" fontId="3" fillId="0" borderId="1" xfId="6" applyFont="1" applyFill="1" applyBorder="1" applyAlignment="1" applyProtection="1">
      <alignment vertical="top"/>
    </xf>
    <xf numFmtId="0" fontId="3" fillId="0" borderId="1" xfId="6" applyFont="1" applyFill="1" applyBorder="1" applyAlignment="1" applyProtection="1"/>
    <xf numFmtId="0" fontId="3" fillId="0" borderId="0" xfId="4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0" xfId="4" applyFont="1" applyFill="1" applyAlignment="1" applyProtection="1"/>
    <xf numFmtId="0" fontId="3" fillId="0" borderId="0" xfId="4" applyFont="1" applyFill="1" applyBorder="1" applyAlignment="1">
      <alignment horizontal="right" vertical="top"/>
    </xf>
    <xf numFmtId="49" fontId="3" fillId="0" borderId="0" xfId="4" applyNumberFormat="1" applyFont="1" applyFill="1" applyBorder="1" applyAlignment="1">
      <alignment horizontal="center"/>
    </xf>
    <xf numFmtId="49" fontId="3" fillId="0" borderId="1" xfId="6" applyNumberFormat="1" applyFont="1" applyFill="1" applyBorder="1" applyAlignment="1" applyProtection="1">
      <alignment horizontal="center" vertical="top"/>
    </xf>
    <xf numFmtId="0" fontId="3" fillId="0" borderId="0" xfId="4" applyFont="1" applyFill="1" applyBorder="1" applyAlignment="1">
      <alignment horizontal="center"/>
    </xf>
    <xf numFmtId="175" fontId="3" fillId="0" borderId="0" xfId="1" applyNumberFormat="1" applyFont="1" applyFill="1" applyBorder="1" applyAlignment="1">
      <alignment horizontal="right"/>
    </xf>
    <xf numFmtId="0" fontId="3" fillId="4" borderId="0" xfId="4" applyFont="1" applyFill="1" applyBorder="1" applyAlignment="1" applyProtection="1">
      <alignment horizontal="left" vertical="top"/>
    </xf>
    <xf numFmtId="0" fontId="3" fillId="0" borderId="1" xfId="1" applyNumberFormat="1" applyFont="1" applyFill="1" applyBorder="1" applyAlignment="1" applyProtection="1">
      <alignment horizontal="right" wrapText="1"/>
    </xf>
    <xf numFmtId="0" fontId="3" fillId="0" borderId="2" xfId="1" applyNumberFormat="1" applyFont="1" applyFill="1" applyBorder="1" applyAlignment="1">
      <alignment horizontal="right" wrapText="1"/>
    </xf>
    <xf numFmtId="0" fontId="3" fillId="0" borderId="1" xfId="1" applyNumberFormat="1" applyFont="1" applyFill="1" applyBorder="1" applyAlignment="1">
      <alignment horizontal="right" wrapText="1"/>
    </xf>
    <xf numFmtId="0" fontId="3" fillId="0" borderId="0" xfId="7" applyFont="1" applyFill="1" applyBorder="1" applyAlignment="1">
      <alignment horizontal="center"/>
    </xf>
    <xf numFmtId="0" fontId="3" fillId="3" borderId="0" xfId="7" applyFont="1" applyFill="1" applyBorder="1" applyAlignment="1"/>
    <xf numFmtId="164" fontId="3" fillId="0" borderId="0" xfId="4" applyNumberFormat="1" applyFont="1" applyFill="1" applyBorder="1" applyAlignment="1" applyProtection="1">
      <alignment horizontal="right"/>
    </xf>
    <xf numFmtId="0" fontId="3" fillId="0" borderId="0" xfId="4" applyNumberFormat="1" applyFont="1" applyFill="1" applyBorder="1" applyAlignment="1">
      <alignment horizontal="right" vertical="top" wrapText="1"/>
    </xf>
    <xf numFmtId="0" fontId="3" fillId="0" borderId="0" xfId="1" applyNumberFormat="1" applyFont="1" applyFill="1" applyBorder="1" applyAlignment="1" applyProtection="1">
      <alignment horizontal="right"/>
    </xf>
    <xf numFmtId="49" fontId="3" fillId="0" borderId="1" xfId="6" applyNumberFormat="1" applyFont="1" applyFill="1" applyBorder="1" applyAlignment="1" applyProtection="1">
      <alignment horizontal="center"/>
    </xf>
    <xf numFmtId="0" fontId="3" fillId="0" borderId="0" xfId="6" applyFont="1" applyFill="1" applyBorder="1" applyAlignment="1" applyProtection="1">
      <alignment horizontal="center"/>
    </xf>
    <xf numFmtId="0" fontId="3" fillId="3" borderId="0" xfId="4" applyFont="1" applyFill="1" applyBorder="1" applyAlignment="1"/>
    <xf numFmtId="174" fontId="3" fillId="3" borderId="0" xfId="1" applyNumberFormat="1" applyFont="1" applyFill="1" applyBorder="1" applyAlignment="1" applyProtection="1">
      <alignment horizontal="left"/>
    </xf>
    <xf numFmtId="0" fontId="3" fillId="3" borderId="0" xfId="7" applyFont="1" applyFill="1" applyBorder="1" applyAlignment="1" applyProtection="1">
      <alignment horizontal="left" vertical="top"/>
    </xf>
    <xf numFmtId="0" fontId="3" fillId="3" borderId="0" xfId="4" applyFont="1" applyFill="1" applyBorder="1" applyAlignment="1">
      <alignment horizontal="center"/>
    </xf>
    <xf numFmtId="174" fontId="3" fillId="3" borderId="0" xfId="1" applyNumberFormat="1" applyFont="1" applyFill="1" applyBorder="1" applyAlignment="1" applyProtection="1"/>
    <xf numFmtId="0" fontId="3" fillId="2" borderId="0" xfId="4" applyFont="1" applyFill="1" applyBorder="1" applyAlignment="1"/>
    <xf numFmtId="174" fontId="3" fillId="2" borderId="0" xfId="1" applyNumberFormat="1" applyFont="1" applyFill="1" applyBorder="1" applyAlignment="1">
      <alignment horizontal="left"/>
    </xf>
    <xf numFmtId="0" fontId="3" fillId="2" borderId="0" xfId="4" applyFont="1" applyFill="1" applyBorder="1" applyAlignment="1" applyProtection="1">
      <alignment horizontal="left" vertical="top"/>
    </xf>
    <xf numFmtId="0" fontId="3" fillId="2" borderId="0" xfId="4" applyNumberFormat="1" applyFont="1" applyFill="1" applyBorder="1" applyAlignment="1"/>
    <xf numFmtId="0" fontId="3" fillId="2" borderId="0" xfId="4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vertical="top"/>
    </xf>
    <xf numFmtId="1" fontId="3" fillId="0" borderId="0" xfId="1" applyNumberFormat="1" applyFont="1" applyFill="1" applyBorder="1" applyAlignment="1" applyProtection="1">
      <alignment horizontal="right" wrapText="1"/>
    </xf>
    <xf numFmtId="164" fontId="3" fillId="0" borderId="0" xfId="1" applyFont="1" applyFill="1" applyBorder="1" applyAlignment="1" applyProtection="1">
      <alignment horizontal="right"/>
    </xf>
    <xf numFmtId="172" fontId="4" fillId="0" borderId="1" xfId="4" applyNumberFormat="1" applyFont="1" applyFill="1" applyBorder="1" applyAlignment="1">
      <alignment horizontal="right" vertical="top" wrapText="1"/>
    </xf>
    <xf numFmtId="0" fontId="3" fillId="0" borderId="1" xfId="4" applyFont="1" applyFill="1" applyBorder="1" applyAlignment="1">
      <alignment horizontal="right" vertical="top"/>
    </xf>
    <xf numFmtId="0" fontId="3" fillId="0" borderId="1" xfId="4" applyFont="1" applyFill="1" applyBorder="1" applyAlignment="1">
      <alignment horizontal="left" vertical="top"/>
    </xf>
    <xf numFmtId="0" fontId="3" fillId="0" borderId="0" xfId="4" applyFont="1" applyFill="1" applyAlignment="1" applyProtection="1">
      <alignment horizontal="right"/>
    </xf>
    <xf numFmtId="0" fontId="3" fillId="0" borderId="0" xfId="4" applyNumberFormat="1" applyFont="1" applyFill="1" applyAlignment="1" applyProtection="1">
      <alignment horizontal="right"/>
    </xf>
    <xf numFmtId="170" fontId="3" fillId="0" borderId="1" xfId="4" applyNumberFormat="1" applyFont="1" applyFill="1" applyBorder="1" applyAlignment="1">
      <alignment horizontal="right" vertical="top" wrapText="1"/>
    </xf>
    <xf numFmtId="0" fontId="3" fillId="0" borderId="0" xfId="1" applyNumberFormat="1" applyFont="1" applyFill="1" applyAlignment="1">
      <alignment horizontal="right" wrapText="1"/>
    </xf>
    <xf numFmtId="170" fontId="3" fillId="0" borderId="0" xfId="7" applyNumberFormat="1" applyFont="1" applyFill="1" applyBorder="1" applyAlignment="1">
      <alignment horizontal="right" vertical="top" wrapText="1"/>
    </xf>
    <xf numFmtId="0" fontId="3" fillId="0" borderId="0" xfId="7" applyNumberFormat="1" applyFont="1" applyFill="1" applyBorder="1" applyAlignment="1" applyProtection="1">
      <alignment horizontal="right"/>
    </xf>
    <xf numFmtId="0" fontId="3" fillId="0" borderId="1" xfId="7" applyNumberFormat="1" applyFont="1" applyFill="1" applyBorder="1" applyAlignment="1" applyProtection="1">
      <alignment horizontal="right"/>
    </xf>
    <xf numFmtId="0" fontId="3" fillId="0" borderId="0" xfId="4" quotePrefix="1" applyNumberFormat="1" applyFont="1" applyFill="1" applyBorder="1" applyAlignment="1">
      <alignment horizontal="right"/>
    </xf>
    <xf numFmtId="0" fontId="3" fillId="0" borderId="2" xfId="1" applyNumberFormat="1" applyFont="1" applyFill="1" applyBorder="1" applyAlignment="1">
      <alignment horizontal="right"/>
    </xf>
    <xf numFmtId="0" fontId="3" fillId="0" borderId="0" xfId="4" applyFont="1" applyFill="1" applyBorder="1" applyAlignment="1">
      <alignment vertical="top" wrapText="1"/>
    </xf>
    <xf numFmtId="0" fontId="3" fillId="0" borderId="1" xfId="7" applyFont="1" applyFill="1" applyBorder="1" applyAlignment="1">
      <alignment horizontal="left" vertical="top" wrapText="1"/>
    </xf>
    <xf numFmtId="0" fontId="3" fillId="0" borderId="1" xfId="7" applyNumberFormat="1" applyFont="1" applyFill="1" applyBorder="1" applyAlignment="1">
      <alignment horizontal="right"/>
    </xf>
    <xf numFmtId="170" fontId="3" fillId="0" borderId="1" xfId="4" applyNumberFormat="1" applyFont="1" applyFill="1" applyBorder="1" applyAlignment="1">
      <alignment horizontal="left" vertical="top" wrapText="1"/>
    </xf>
    <xf numFmtId="4" fontId="3" fillId="0" borderId="0" xfId="4" applyNumberFormat="1" applyFont="1" applyFill="1" applyBorder="1" applyAlignment="1">
      <alignment horizontal="left" vertical="top" wrapText="1"/>
    </xf>
    <xf numFmtId="4" fontId="4" fillId="0" borderId="0" xfId="4" applyNumberFormat="1" applyFont="1" applyFill="1" applyBorder="1" applyAlignment="1">
      <alignment horizontal="right" vertical="top" wrapText="1"/>
    </xf>
    <xf numFmtId="4" fontId="4" fillId="0" borderId="0" xfId="4" applyNumberFormat="1" applyFont="1" applyFill="1" applyBorder="1" applyAlignment="1" applyProtection="1">
      <alignment horizontal="left" vertical="top" wrapText="1"/>
    </xf>
    <xf numFmtId="4" fontId="3" fillId="0" borderId="0" xfId="4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right"/>
    </xf>
    <xf numFmtId="169" fontId="3" fillId="0" borderId="1" xfId="4" applyNumberFormat="1" applyFont="1" applyFill="1" applyBorder="1" applyAlignment="1">
      <alignment horizontal="right" vertical="top" wrapText="1"/>
    </xf>
    <xf numFmtId="0" fontId="7" fillId="0" borderId="0" xfId="4" applyFont="1" applyFill="1" applyBorder="1" applyAlignment="1"/>
    <xf numFmtId="174" fontId="7" fillId="0" borderId="0" xfId="1" applyNumberFormat="1" applyFont="1" applyFill="1" applyBorder="1" applyAlignment="1">
      <alignment horizontal="right"/>
    </xf>
    <xf numFmtId="0" fontId="7" fillId="0" borderId="0" xfId="4" applyFont="1" applyFill="1" applyBorder="1" applyAlignment="1">
      <alignment horizontal="center"/>
    </xf>
    <xf numFmtId="174" fontId="7" fillId="0" borderId="0" xfId="1" applyNumberFormat="1" applyFont="1" applyFill="1" applyBorder="1" applyAlignment="1" applyProtection="1">
      <alignment horizontal="right"/>
    </xf>
    <xf numFmtId="0" fontId="7" fillId="0" borderId="0" xfId="4" applyNumberFormat="1" applyFont="1" applyFill="1" applyBorder="1" applyAlignment="1" applyProtection="1">
      <alignment horizontal="right"/>
    </xf>
    <xf numFmtId="0" fontId="8" fillId="0" borderId="0" xfId="4" applyFont="1" applyFill="1" applyBorder="1" applyAlignment="1"/>
    <xf numFmtId="49" fontId="8" fillId="0" borderId="0" xfId="4" applyNumberFormat="1" applyFont="1" applyFill="1" applyBorder="1" applyAlignment="1">
      <alignment horizontal="center"/>
    </xf>
    <xf numFmtId="0" fontId="8" fillId="3" borderId="0" xfId="4" applyFont="1" applyFill="1" applyBorder="1" applyAlignment="1"/>
    <xf numFmtId="174" fontId="8" fillId="3" borderId="0" xfId="1" applyNumberFormat="1" applyFont="1" applyFill="1" applyBorder="1" applyAlignment="1" applyProtection="1">
      <alignment horizontal="left"/>
    </xf>
    <xf numFmtId="49" fontId="7" fillId="0" borderId="0" xfId="4" applyNumberFormat="1" applyFont="1" applyFill="1" applyBorder="1" applyAlignment="1">
      <alignment horizontal="center"/>
    </xf>
    <xf numFmtId="0" fontId="7" fillId="0" borderId="0" xfId="7" applyFont="1" applyFill="1" applyBorder="1" applyAlignment="1"/>
    <xf numFmtId="0" fontId="7" fillId="0" borderId="0" xfId="4" applyFont="1" applyFill="1" applyBorder="1" applyAlignment="1">
      <alignment horizontal="left"/>
    </xf>
    <xf numFmtId="174" fontId="7" fillId="0" borderId="0" xfId="1" applyNumberFormat="1" applyFont="1" applyFill="1" applyBorder="1" applyAlignment="1" applyProtection="1">
      <alignment horizontal="left"/>
    </xf>
    <xf numFmtId="0" fontId="7" fillId="0" borderId="0" xfId="4" applyNumberFormat="1" applyFont="1" applyFill="1" applyBorder="1" applyAlignment="1" applyProtection="1">
      <alignment horizontal="left"/>
    </xf>
    <xf numFmtId="0" fontId="7" fillId="0" borderId="0" xfId="4" applyNumberFormat="1" applyFont="1" applyFill="1" applyBorder="1" applyAlignment="1">
      <alignment horizontal="left"/>
    </xf>
    <xf numFmtId="0" fontId="7" fillId="0" borderId="0" xfId="4" applyNumberFormat="1" applyFont="1" applyFill="1" applyBorder="1" applyAlignment="1"/>
    <xf numFmtId="0" fontId="7" fillId="0" borderId="0" xfId="0" applyFont="1" applyFill="1" applyBorder="1" applyAlignment="1">
      <alignment vertical="top"/>
    </xf>
    <xf numFmtId="0" fontId="7" fillId="0" borderId="0" xfId="4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/>
    <xf numFmtId="0" fontId="7" fillId="0" borderId="0" xfId="1" applyNumberFormat="1" applyFont="1" applyFill="1" applyBorder="1" applyAlignment="1">
      <alignment horizontal="center"/>
    </xf>
    <xf numFmtId="174" fontId="7" fillId="0" borderId="0" xfId="1" applyNumberFormat="1" applyFont="1" applyFill="1" applyBorder="1" applyAlignment="1" applyProtection="1">
      <alignment horizontal="center"/>
    </xf>
    <xf numFmtId="0" fontId="8" fillId="4" borderId="0" xfId="4" applyFont="1" applyFill="1" applyBorder="1" applyAlignment="1" applyProtection="1">
      <alignment horizontal="left" vertical="center"/>
    </xf>
    <xf numFmtId="0" fontId="8" fillId="0" borderId="0" xfId="4" applyFont="1" applyFill="1" applyBorder="1" applyAlignment="1">
      <alignment horizontal="left" vertical="center"/>
    </xf>
    <xf numFmtId="49" fontId="8" fillId="0" borderId="0" xfId="4" applyNumberFormat="1" applyFont="1" applyFill="1" applyBorder="1" applyAlignment="1">
      <alignment horizontal="left" vertical="center"/>
    </xf>
    <xf numFmtId="0" fontId="7" fillId="0" borderId="0" xfId="4" applyFont="1" applyFill="1" applyBorder="1" applyAlignment="1">
      <alignment horizontal="left" vertical="center"/>
    </xf>
    <xf numFmtId="0" fontId="7" fillId="4" borderId="0" xfId="4" applyFont="1" applyFill="1" applyBorder="1" applyAlignment="1" applyProtection="1">
      <alignment horizontal="left" vertical="center"/>
    </xf>
    <xf numFmtId="49" fontId="7" fillId="0" borderId="0" xfId="4" applyNumberFormat="1" applyFont="1" applyFill="1" applyBorder="1" applyAlignment="1">
      <alignment horizontal="left" vertical="center"/>
    </xf>
    <xf numFmtId="0" fontId="7" fillId="0" borderId="0" xfId="7" applyFont="1" applyFill="1" applyBorder="1" applyAlignment="1">
      <alignment horizontal="left" vertical="center"/>
    </xf>
    <xf numFmtId="174" fontId="7" fillId="0" borderId="0" xfId="1" applyNumberFormat="1" applyFont="1" applyFill="1" applyBorder="1" applyAlignment="1" applyProtection="1">
      <alignment horizontal="left" vertical="center"/>
    </xf>
    <xf numFmtId="0" fontId="7" fillId="0" borderId="0" xfId="4" applyFont="1" applyFill="1" applyBorder="1" applyAlignment="1" applyProtection="1">
      <alignment horizontal="left" vertical="center"/>
    </xf>
    <xf numFmtId="0" fontId="3" fillId="0" borderId="0" xfId="5" applyNumberFormat="1" applyFont="1" applyFill="1" applyBorder="1" applyAlignment="1" applyProtection="1">
      <alignment horizontal="center"/>
    </xf>
    <xf numFmtId="0" fontId="3" fillId="0" borderId="0" xfId="4" applyFont="1" applyFill="1" applyAlignment="1" applyProtection="1">
      <alignment horizontal="right"/>
    </xf>
    <xf numFmtId="0" fontId="3" fillId="0" borderId="0" xfId="4" applyNumberFormat="1" applyFont="1" applyFill="1" applyAlignment="1" applyProtection="1">
      <alignment horizontal="right"/>
    </xf>
    <xf numFmtId="0" fontId="3" fillId="0" borderId="0" xfId="4" applyFont="1" applyFill="1" applyBorder="1" applyAlignment="1">
      <alignment horizontal="center" vertical="top" wrapText="1"/>
    </xf>
    <xf numFmtId="0" fontId="3" fillId="0" borderId="3" xfId="5" applyNumberFormat="1" applyFont="1" applyFill="1" applyBorder="1" applyAlignment="1" applyProtection="1">
      <alignment horizontal="center"/>
    </xf>
    <xf numFmtId="0" fontId="3" fillId="0" borderId="3" xfId="6" applyFont="1" applyFill="1" applyBorder="1" applyAlignment="1" applyProtection="1">
      <alignment horizontal="center" vertical="top"/>
    </xf>
    <xf numFmtId="49" fontId="3" fillId="0" borderId="3" xfId="6" applyNumberFormat="1" applyFont="1" applyFill="1" applyBorder="1" applyAlignment="1" applyProtection="1">
      <alignment horizontal="center" vertical="top"/>
    </xf>
    <xf numFmtId="0" fontId="3" fillId="0" borderId="3" xfId="6" applyFont="1" applyFill="1" applyBorder="1" applyAlignment="1" applyProtection="1">
      <alignment horizontal="center"/>
    </xf>
    <xf numFmtId="0" fontId="3" fillId="0" borderId="0" xfId="6" applyFont="1" applyFill="1" applyBorder="1" applyAlignment="1" applyProtection="1">
      <alignment horizontal="center" vertical="top"/>
    </xf>
    <xf numFmtId="49" fontId="3" fillId="0" borderId="0" xfId="6" applyNumberFormat="1" applyFont="1" applyFill="1" applyBorder="1" applyAlignment="1" applyProtection="1">
      <alignment horizontal="center" vertical="top"/>
    </xf>
    <xf numFmtId="0" fontId="3" fillId="0" borderId="0" xfId="6" applyFont="1" applyFill="1" applyBorder="1" applyAlignment="1" applyProtection="1">
      <alignment horizontal="center"/>
    </xf>
  </cellXfs>
  <cellStyles count="9">
    <cellStyle name="Comma" xfId="1" builtinId="3"/>
    <cellStyle name="Normal" xfId="0" builtinId="0"/>
    <cellStyle name="Normal_budget 2004-05_2.6.04" xfId="2"/>
    <cellStyle name="Normal_BUDGET FOR  03-04" xfId="3"/>
    <cellStyle name="Normal_budget for 03-04" xfId="4"/>
    <cellStyle name="Normal_BUDGET-2000" xfId="5"/>
    <cellStyle name="Normal_budgetDocNIC02-03" xfId="6"/>
    <cellStyle name="Normal_DEMAND17" xfId="7"/>
    <cellStyle name="Normal_RECEIPT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m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m18"/>
      <sheetName val="DEMAND18"/>
      <sheetName val="Sheet1"/>
      <sheetName val="Sheet2"/>
      <sheetName val="Sheet3"/>
      <sheetName val="dem15"/>
      <sheetName val="dem185"/>
      <sheetName val="dem19"/>
    </sheetNames>
    <sheetDataSet>
      <sheetData sheetId="0">
        <row r="9">
          <cell r="E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 codeName="Sheet1"/>
  <dimension ref="A1:AF774"/>
  <sheetViews>
    <sheetView tabSelected="1" view="pageBreakPreview" zoomScaleSheetLayoutView="100" workbookViewId="0">
      <selection activeCell="W18" sqref="W18:AF766"/>
    </sheetView>
  </sheetViews>
  <sheetFormatPr defaultColWidth="11" defaultRowHeight="12.75"/>
  <cols>
    <col min="1" max="1" width="6.42578125" style="15" customWidth="1"/>
    <col min="2" max="2" width="8.140625" style="16" customWidth="1"/>
    <col min="3" max="3" width="37.85546875" style="17" customWidth="1"/>
    <col min="4" max="4" width="8.5703125" style="20" customWidth="1"/>
    <col min="5" max="5" width="9.42578125" style="20" customWidth="1"/>
    <col min="6" max="6" width="8.42578125" style="7" customWidth="1"/>
    <col min="7" max="8" width="8.5703125" style="7" customWidth="1"/>
    <col min="9" max="9" width="8.42578125" style="7" customWidth="1"/>
    <col min="10" max="10" width="8.5703125" style="20" customWidth="1"/>
    <col min="11" max="11" width="9.140625" style="20" customWidth="1"/>
    <col min="12" max="12" width="8.42578125" style="20" customWidth="1"/>
    <col min="13" max="13" width="11.42578125" style="6" customWidth="1"/>
    <col min="14" max="14" width="11.28515625" style="146" customWidth="1"/>
    <col min="15" max="15" width="9.140625" style="6" customWidth="1"/>
    <col min="16" max="16" width="5" style="6" customWidth="1"/>
    <col min="17" max="17" width="14.42578125" style="144" customWidth="1"/>
    <col min="18" max="18" width="6.85546875" style="6" customWidth="1"/>
    <col min="19" max="20" width="6.140625" style="6" customWidth="1"/>
    <col min="21" max="21" width="3.85546875" style="6" customWidth="1"/>
    <col min="22" max="22" width="11.7109375" style="6" customWidth="1"/>
    <col min="23" max="23" width="5" style="6" customWidth="1"/>
    <col min="24" max="24" width="6.85546875" style="6" customWidth="1"/>
    <col min="25" max="25" width="6" style="6" customWidth="1"/>
    <col min="26" max="26" width="7.42578125" style="6" customWidth="1"/>
    <col min="27" max="27" width="11" style="6" bestFit="1" customWidth="1"/>
    <col min="28" max="32" width="11" style="6"/>
    <col min="33" max="16384" width="11" style="7"/>
  </cols>
  <sheetData>
    <row r="1" spans="1:12" ht="13.35" customHeight="1">
      <c r="A1" s="1"/>
      <c r="B1" s="2"/>
      <c r="C1" s="3"/>
      <c r="D1" s="4"/>
      <c r="E1" s="4" t="s">
        <v>105</v>
      </c>
      <c r="F1" s="5"/>
      <c r="G1" s="5"/>
      <c r="H1" s="5"/>
      <c r="I1" s="5"/>
      <c r="J1" s="4"/>
      <c r="K1" s="4"/>
      <c r="L1" s="4"/>
    </row>
    <row r="2" spans="1:12" ht="13.35" customHeight="1">
      <c r="A2" s="1"/>
      <c r="B2" s="2"/>
      <c r="C2" s="3"/>
      <c r="D2" s="4"/>
      <c r="E2" s="4" t="s">
        <v>219</v>
      </c>
      <c r="F2" s="5"/>
      <c r="G2" s="5"/>
      <c r="H2" s="5"/>
      <c r="I2" s="5"/>
      <c r="J2" s="4"/>
      <c r="K2" s="4"/>
      <c r="L2" s="4"/>
    </row>
    <row r="3" spans="1:12" ht="7.5" customHeight="1">
      <c r="A3" s="1"/>
      <c r="B3" s="2"/>
      <c r="C3" s="3"/>
      <c r="D3" s="4"/>
      <c r="E3" s="4"/>
      <c r="F3" s="5"/>
      <c r="G3" s="5"/>
      <c r="H3" s="5"/>
      <c r="I3" s="5"/>
      <c r="J3" s="4"/>
      <c r="K3" s="4"/>
      <c r="L3" s="4"/>
    </row>
    <row r="4" spans="1:12" ht="13.35" customHeight="1">
      <c r="B4" s="142"/>
      <c r="D4" s="175" t="s">
        <v>220</v>
      </c>
      <c r="E4" s="8">
        <v>2215</v>
      </c>
      <c r="F4" s="9" t="s">
        <v>0</v>
      </c>
      <c r="G4" s="10"/>
      <c r="H4" s="10"/>
      <c r="I4" s="10"/>
      <c r="J4" s="11"/>
      <c r="K4" s="11"/>
      <c r="L4" s="11"/>
    </row>
    <row r="5" spans="1:12" ht="13.35" customHeight="1">
      <c r="B5" s="142"/>
      <c r="C5" s="142"/>
      <c r="D5" s="142" t="s">
        <v>1</v>
      </c>
      <c r="E5" s="12">
        <v>2216</v>
      </c>
      <c r="F5" s="13" t="s">
        <v>2</v>
      </c>
      <c r="G5" s="10"/>
      <c r="H5" s="10"/>
      <c r="I5" s="10"/>
      <c r="J5" s="11"/>
      <c r="K5" s="11"/>
      <c r="L5" s="11"/>
    </row>
    <row r="6" spans="1:12" ht="13.35" customHeight="1">
      <c r="A6" s="175"/>
      <c r="B6" s="175"/>
      <c r="C6" s="175"/>
      <c r="D6" s="176" t="s">
        <v>214</v>
      </c>
      <c r="E6" s="8">
        <v>2501</v>
      </c>
      <c r="F6" s="14" t="s">
        <v>3</v>
      </c>
      <c r="G6" s="11"/>
      <c r="H6" s="11"/>
      <c r="I6" s="11"/>
      <c r="J6" s="11"/>
      <c r="K6" s="11"/>
      <c r="L6" s="11"/>
    </row>
    <row r="7" spans="1:12" ht="13.35" customHeight="1">
      <c r="D7" s="176"/>
      <c r="E7" s="8">
        <v>2505</v>
      </c>
      <c r="F7" s="14" t="s">
        <v>4</v>
      </c>
      <c r="G7" s="11"/>
      <c r="H7" s="11"/>
      <c r="I7" s="11"/>
      <c r="J7" s="11"/>
      <c r="K7" s="11"/>
      <c r="L7" s="11"/>
    </row>
    <row r="8" spans="1:12" ht="13.35" customHeight="1">
      <c r="B8" s="18"/>
      <c r="C8" s="19"/>
      <c r="D8" s="176"/>
      <c r="E8" s="8">
        <v>2515</v>
      </c>
      <c r="F8" s="14" t="s">
        <v>5</v>
      </c>
      <c r="G8" s="11"/>
      <c r="H8" s="11"/>
      <c r="I8" s="11"/>
      <c r="J8" s="11"/>
      <c r="K8" s="11"/>
      <c r="L8" s="11"/>
    </row>
    <row r="9" spans="1:12" ht="13.35" customHeight="1">
      <c r="D9" s="176" t="s">
        <v>6</v>
      </c>
      <c r="E9" s="8">
        <v>2810</v>
      </c>
      <c r="F9" s="14" t="s">
        <v>7</v>
      </c>
      <c r="G9" s="11"/>
      <c r="H9" s="11"/>
      <c r="I9" s="11"/>
      <c r="J9" s="11"/>
      <c r="K9" s="11"/>
      <c r="L9" s="11"/>
    </row>
    <row r="10" spans="1:12" ht="13.35" customHeight="1">
      <c r="D10" s="176" t="s">
        <v>8</v>
      </c>
      <c r="E10" s="8">
        <v>3054</v>
      </c>
      <c r="F10" s="14" t="s">
        <v>9</v>
      </c>
      <c r="G10" s="11"/>
      <c r="H10" s="11"/>
      <c r="I10" s="11"/>
      <c r="J10" s="11"/>
      <c r="K10" s="11"/>
      <c r="L10" s="11"/>
    </row>
    <row r="11" spans="1:12" ht="13.35" customHeight="1">
      <c r="A11" s="175"/>
      <c r="B11" s="175"/>
      <c r="C11" s="175"/>
      <c r="D11" s="176" t="s">
        <v>215</v>
      </c>
      <c r="E11" s="8"/>
      <c r="F11" s="20"/>
      <c r="G11" s="11"/>
      <c r="H11" s="11"/>
      <c r="I11" s="11"/>
      <c r="J11" s="11"/>
      <c r="K11" s="11"/>
      <c r="L11" s="11"/>
    </row>
    <row r="12" spans="1:12" ht="13.35" customHeight="1">
      <c r="A12" s="175"/>
      <c r="B12" s="175"/>
      <c r="C12" s="175"/>
      <c r="D12" s="176" t="s">
        <v>221</v>
      </c>
      <c r="E12" s="8"/>
      <c r="F12" s="20"/>
      <c r="G12" s="11"/>
      <c r="H12" s="11"/>
      <c r="I12" s="11"/>
      <c r="J12" s="11"/>
      <c r="K12" s="11"/>
      <c r="L12" s="11"/>
    </row>
    <row r="13" spans="1:12" ht="13.35" customHeight="1">
      <c r="C13" s="225" t="s">
        <v>1</v>
      </c>
      <c r="D13" s="226"/>
      <c r="E13" s="8">
        <v>4215</v>
      </c>
      <c r="F13" s="14" t="s">
        <v>10</v>
      </c>
      <c r="G13" s="11"/>
      <c r="H13" s="11"/>
      <c r="I13" s="11"/>
      <c r="J13" s="11"/>
      <c r="K13" s="11"/>
      <c r="L13" s="11"/>
    </row>
    <row r="14" spans="1:12" ht="13.35" customHeight="1">
      <c r="D14" s="176"/>
      <c r="E14" s="8">
        <v>4216</v>
      </c>
      <c r="F14" s="14" t="s">
        <v>11</v>
      </c>
      <c r="G14" s="11"/>
      <c r="H14" s="11"/>
      <c r="I14" s="11"/>
      <c r="J14" s="11"/>
      <c r="K14" s="11"/>
      <c r="L14" s="11"/>
    </row>
    <row r="15" spans="1:12" ht="13.35" customHeight="1">
      <c r="A15" s="175"/>
      <c r="B15" s="175"/>
      <c r="C15" s="175"/>
      <c r="D15" s="176" t="s">
        <v>216</v>
      </c>
      <c r="E15" s="8"/>
      <c r="F15" s="14"/>
      <c r="G15" s="11"/>
      <c r="H15" s="11"/>
      <c r="I15" s="11"/>
      <c r="J15" s="11"/>
      <c r="K15" s="11"/>
      <c r="L15" s="11"/>
    </row>
    <row r="16" spans="1:12" ht="13.35" customHeight="1">
      <c r="A16" s="175"/>
      <c r="B16" s="175"/>
      <c r="C16" s="175"/>
      <c r="D16" s="176" t="s">
        <v>12</v>
      </c>
      <c r="E16" s="8">
        <v>4515</v>
      </c>
      <c r="F16" s="14" t="s">
        <v>13</v>
      </c>
      <c r="G16" s="11"/>
      <c r="H16" s="11"/>
      <c r="I16" s="11"/>
      <c r="J16" s="11"/>
      <c r="K16" s="11"/>
      <c r="L16" s="11"/>
    </row>
    <row r="17" spans="1:32" ht="13.35" customHeight="1">
      <c r="B17" s="2"/>
      <c r="E17" s="8"/>
      <c r="F17" s="14" t="s">
        <v>14</v>
      </c>
      <c r="G17" s="11"/>
      <c r="H17" s="11"/>
      <c r="I17" s="11"/>
      <c r="J17" s="11"/>
      <c r="K17" s="11"/>
      <c r="L17" s="11"/>
    </row>
    <row r="18" spans="1:32" ht="13.35" customHeight="1">
      <c r="A18" s="21"/>
      <c r="B18" s="21"/>
      <c r="C18" s="21"/>
      <c r="D18" s="22" t="s">
        <v>15</v>
      </c>
      <c r="E18" s="8">
        <v>5054</v>
      </c>
      <c r="F18" s="14" t="s">
        <v>16</v>
      </c>
      <c r="G18" s="23"/>
      <c r="H18" s="23"/>
      <c r="I18" s="23"/>
      <c r="J18" s="23"/>
      <c r="K18" s="23"/>
      <c r="L18" s="11"/>
    </row>
    <row r="19" spans="1:32" ht="13.35" customHeight="1">
      <c r="A19" s="21" t="s">
        <v>366</v>
      </c>
      <c r="B19" s="21"/>
      <c r="C19" s="21"/>
      <c r="D19" s="23"/>
      <c r="E19" s="23"/>
      <c r="F19" s="23"/>
      <c r="G19" s="23"/>
      <c r="H19" s="23"/>
      <c r="I19" s="23"/>
      <c r="J19" s="23"/>
      <c r="K19" s="23"/>
      <c r="L19" s="11"/>
    </row>
    <row r="20" spans="1:32" ht="13.35" customHeight="1">
      <c r="A20" s="17"/>
      <c r="D20" s="24"/>
      <c r="E20" s="25" t="s">
        <v>201</v>
      </c>
      <c r="F20" s="25" t="s">
        <v>202</v>
      </c>
      <c r="G20" s="25" t="s">
        <v>24</v>
      </c>
      <c r="H20" s="20"/>
      <c r="I20" s="20"/>
    </row>
    <row r="21" spans="1:32" ht="13.35" customHeight="1">
      <c r="A21" s="17"/>
      <c r="D21" s="26" t="s">
        <v>17</v>
      </c>
      <c r="E21" s="4">
        <f>L484</f>
        <v>1970988</v>
      </c>
      <c r="F21" s="4">
        <f>L645</f>
        <v>1443079</v>
      </c>
      <c r="G21" s="4">
        <f>F21+E21</f>
        <v>3414067</v>
      </c>
      <c r="H21" s="20"/>
      <c r="I21" s="20"/>
    </row>
    <row r="22" spans="1:32" ht="13.35" customHeight="1">
      <c r="A22" s="21" t="s">
        <v>200</v>
      </c>
      <c r="B22" s="21"/>
      <c r="C22" s="21"/>
      <c r="D22" s="23"/>
      <c r="F22" s="20"/>
      <c r="G22" s="20"/>
      <c r="H22" s="20"/>
      <c r="I22" s="20"/>
    </row>
    <row r="23" spans="1:32" ht="13.35" customHeight="1">
      <c r="C23" s="27"/>
      <c r="D23" s="28"/>
      <c r="E23" s="28"/>
      <c r="F23" s="28"/>
      <c r="G23" s="28"/>
      <c r="H23" s="28"/>
      <c r="I23" s="29"/>
      <c r="J23" s="30"/>
      <c r="K23" s="31"/>
      <c r="L23" s="32" t="s">
        <v>250</v>
      </c>
    </row>
    <row r="24" spans="1:32" s="35" customFormat="1">
      <c r="A24" s="131"/>
      <c r="B24" s="132"/>
      <c r="C24" s="133"/>
      <c r="D24" s="228" t="s">
        <v>18</v>
      </c>
      <c r="E24" s="228"/>
      <c r="F24" s="224" t="s">
        <v>19</v>
      </c>
      <c r="G24" s="224"/>
      <c r="H24" s="224" t="s">
        <v>20</v>
      </c>
      <c r="I24" s="224"/>
      <c r="J24" s="224" t="s">
        <v>19</v>
      </c>
      <c r="K24" s="224"/>
      <c r="L24" s="224"/>
      <c r="M24" s="229"/>
      <c r="N24" s="229"/>
      <c r="O24" s="229"/>
      <c r="P24" s="229"/>
      <c r="Q24" s="230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31"/>
      <c r="AC24" s="231"/>
      <c r="AD24" s="231"/>
      <c r="AE24" s="231"/>
      <c r="AF24" s="231"/>
    </row>
    <row r="25" spans="1:32" s="35" customFormat="1">
      <c r="A25" s="60"/>
      <c r="B25" s="134"/>
      <c r="C25" s="133" t="s">
        <v>21</v>
      </c>
      <c r="D25" s="224" t="s">
        <v>266</v>
      </c>
      <c r="E25" s="224"/>
      <c r="F25" s="224" t="s">
        <v>295</v>
      </c>
      <c r="G25" s="224"/>
      <c r="H25" s="224" t="s">
        <v>295</v>
      </c>
      <c r="I25" s="224"/>
      <c r="J25" s="224" t="s">
        <v>367</v>
      </c>
      <c r="K25" s="224"/>
      <c r="L25" s="224"/>
      <c r="M25" s="232"/>
      <c r="N25" s="232"/>
      <c r="O25" s="232"/>
      <c r="P25" s="232"/>
      <c r="Q25" s="233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4"/>
      <c r="AC25" s="234"/>
      <c r="AD25" s="234"/>
      <c r="AE25" s="234"/>
      <c r="AF25" s="234"/>
    </row>
    <row r="26" spans="1:32" s="35" customFormat="1">
      <c r="A26" s="135"/>
      <c r="B26" s="136"/>
      <c r="C26" s="137"/>
      <c r="D26" s="36" t="s">
        <v>22</v>
      </c>
      <c r="E26" s="36" t="s">
        <v>23</v>
      </c>
      <c r="F26" s="36" t="s">
        <v>22</v>
      </c>
      <c r="G26" s="36" t="s">
        <v>23</v>
      </c>
      <c r="H26" s="36" t="s">
        <v>22</v>
      </c>
      <c r="I26" s="36" t="s">
        <v>23</v>
      </c>
      <c r="J26" s="36" t="s">
        <v>22</v>
      </c>
      <c r="K26" s="36" t="s">
        <v>23</v>
      </c>
      <c r="L26" s="36" t="s">
        <v>24</v>
      </c>
      <c r="M26" s="138"/>
      <c r="N26" s="138"/>
      <c r="O26" s="138"/>
      <c r="P26" s="138"/>
      <c r="Q26" s="145"/>
      <c r="R26" s="138"/>
      <c r="S26" s="138"/>
      <c r="T26" s="138"/>
      <c r="U26" s="138"/>
      <c r="V26" s="145"/>
      <c r="W26" s="138"/>
      <c r="X26" s="138"/>
      <c r="Y26" s="138"/>
      <c r="Z26" s="138"/>
      <c r="AA26" s="145"/>
      <c r="AB26" s="139"/>
      <c r="AC26" s="139"/>
      <c r="AD26" s="139"/>
      <c r="AE26" s="139"/>
      <c r="AF26" s="157"/>
    </row>
    <row r="27" spans="1:32" s="35" customFormat="1" ht="6" customHeight="1">
      <c r="A27" s="37"/>
      <c r="B27" s="38"/>
      <c r="C27" s="33"/>
      <c r="D27" s="39"/>
      <c r="E27" s="39"/>
      <c r="F27" s="39"/>
      <c r="G27" s="39"/>
      <c r="H27" s="39"/>
      <c r="I27" s="39"/>
      <c r="J27" s="39"/>
      <c r="K27" s="39"/>
      <c r="L27" s="39"/>
      <c r="M27" s="34"/>
      <c r="N27" s="158"/>
      <c r="O27" s="34"/>
      <c r="P27" s="34"/>
      <c r="Q27" s="158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</row>
    <row r="28" spans="1:32" ht="13.35" customHeight="1">
      <c r="A28" s="40"/>
      <c r="B28" s="41"/>
      <c r="C28" s="42" t="s">
        <v>25</v>
      </c>
      <c r="D28" s="43"/>
      <c r="E28" s="43"/>
      <c r="F28" s="43"/>
      <c r="G28" s="44"/>
      <c r="H28" s="43"/>
      <c r="I28" s="43"/>
      <c r="J28" s="43"/>
      <c r="K28" s="43"/>
      <c r="L28" s="43"/>
      <c r="N28" s="6"/>
      <c r="Q28" s="146"/>
    </row>
    <row r="29" spans="1:32" ht="13.35" customHeight="1">
      <c r="A29" s="46" t="s">
        <v>26</v>
      </c>
      <c r="B29" s="45">
        <v>2215</v>
      </c>
      <c r="C29" s="48" t="s">
        <v>0</v>
      </c>
      <c r="D29" s="43"/>
      <c r="E29" s="43"/>
      <c r="F29" s="43"/>
      <c r="G29" s="43"/>
      <c r="H29" s="43"/>
      <c r="I29" s="43"/>
      <c r="J29" s="43"/>
      <c r="K29" s="43"/>
      <c r="L29" s="43"/>
      <c r="N29" s="43"/>
      <c r="Q29" s="146"/>
    </row>
    <row r="30" spans="1:32" ht="13.35" customHeight="1">
      <c r="A30" s="46"/>
      <c r="B30" s="50">
        <v>1</v>
      </c>
      <c r="C30" s="51" t="s">
        <v>93</v>
      </c>
      <c r="D30" s="43"/>
      <c r="E30" s="43"/>
      <c r="F30" s="43"/>
      <c r="G30" s="43"/>
      <c r="H30" s="43"/>
      <c r="I30" s="43"/>
      <c r="J30" s="43"/>
      <c r="K30" s="43"/>
      <c r="L30" s="43"/>
      <c r="N30" s="43"/>
      <c r="Q30" s="146"/>
    </row>
    <row r="31" spans="1:32" ht="13.35" customHeight="1">
      <c r="A31" s="46"/>
      <c r="B31" s="47">
        <v>1.0009999999999999</v>
      </c>
      <c r="C31" s="48" t="s">
        <v>85</v>
      </c>
      <c r="D31" s="43"/>
      <c r="E31" s="43"/>
      <c r="F31" s="43"/>
      <c r="G31" s="43"/>
      <c r="H31" s="43"/>
      <c r="I31" s="43"/>
      <c r="J31" s="43"/>
      <c r="K31" s="43"/>
      <c r="L31" s="43"/>
      <c r="N31" s="43"/>
      <c r="Q31" s="146"/>
    </row>
    <row r="32" spans="1:32" ht="13.35" customHeight="1">
      <c r="A32" s="46"/>
      <c r="B32" s="65">
        <v>36</v>
      </c>
      <c r="C32" s="51" t="s">
        <v>29</v>
      </c>
      <c r="D32" s="66"/>
      <c r="E32" s="66"/>
      <c r="F32" s="66"/>
      <c r="G32" s="66"/>
      <c r="H32" s="66"/>
      <c r="I32" s="66"/>
      <c r="J32" s="66"/>
      <c r="K32" s="66"/>
      <c r="L32" s="66"/>
      <c r="N32" s="66"/>
      <c r="Q32" s="146"/>
    </row>
    <row r="33" spans="1:32" ht="13.35" customHeight="1">
      <c r="A33" s="46"/>
      <c r="B33" s="65">
        <v>44</v>
      </c>
      <c r="C33" s="51" t="s">
        <v>30</v>
      </c>
      <c r="D33" s="66"/>
      <c r="E33" s="66"/>
      <c r="F33" s="66"/>
      <c r="G33" s="66"/>
      <c r="H33" s="66"/>
      <c r="I33" s="66"/>
      <c r="J33" s="66"/>
      <c r="K33" s="66"/>
      <c r="L33" s="66"/>
      <c r="N33" s="66"/>
      <c r="Q33" s="146"/>
    </row>
    <row r="34" spans="1:32" ht="13.35" customHeight="1">
      <c r="A34" s="46"/>
      <c r="B34" s="52" t="s">
        <v>31</v>
      </c>
      <c r="C34" s="51" t="s">
        <v>76</v>
      </c>
      <c r="D34" s="43">
        <v>1828</v>
      </c>
      <c r="E34" s="43">
        <v>9089</v>
      </c>
      <c r="F34" s="67">
        <v>5900</v>
      </c>
      <c r="G34" s="43">
        <v>11336</v>
      </c>
      <c r="H34" s="66">
        <v>5900</v>
      </c>
      <c r="I34" s="43">
        <v>11336</v>
      </c>
      <c r="J34" s="67">
        <v>2282</v>
      </c>
      <c r="K34" s="43">
        <v>15095</v>
      </c>
      <c r="L34" s="43">
        <f>SUM(J34:K34)</f>
        <v>17377</v>
      </c>
      <c r="M34" s="194"/>
      <c r="N34" s="195"/>
      <c r="O34" s="194"/>
      <c r="P34" s="194"/>
      <c r="Q34" s="196"/>
      <c r="W34" s="194"/>
      <c r="X34" s="194"/>
      <c r="Y34" s="194"/>
      <c r="Z34" s="194"/>
      <c r="AA34" s="194"/>
    </row>
    <row r="35" spans="1:32" ht="13.35" customHeight="1">
      <c r="A35" s="46"/>
      <c r="B35" s="52" t="s">
        <v>32</v>
      </c>
      <c r="C35" s="51" t="s">
        <v>27</v>
      </c>
      <c r="D35" s="43">
        <v>395</v>
      </c>
      <c r="E35" s="54">
        <v>52</v>
      </c>
      <c r="F35" s="67">
        <v>300</v>
      </c>
      <c r="G35" s="43">
        <v>58</v>
      </c>
      <c r="H35" s="66">
        <v>300</v>
      </c>
      <c r="I35" s="43">
        <v>58</v>
      </c>
      <c r="J35" s="67">
        <v>500</v>
      </c>
      <c r="K35" s="43">
        <f>58-13</f>
        <v>45</v>
      </c>
      <c r="L35" s="43">
        <f>SUM(J35:K35)</f>
        <v>545</v>
      </c>
      <c r="N35" s="68"/>
      <c r="Q35" s="146"/>
      <c r="W35" s="194"/>
      <c r="X35" s="194"/>
      <c r="Y35" s="194"/>
      <c r="Z35" s="194"/>
      <c r="AA35" s="194"/>
    </row>
    <row r="36" spans="1:32" ht="13.35" customHeight="1">
      <c r="A36" s="46"/>
      <c r="B36" s="52" t="s">
        <v>33</v>
      </c>
      <c r="C36" s="51" t="s">
        <v>28</v>
      </c>
      <c r="D36" s="43">
        <v>3121</v>
      </c>
      <c r="E36" s="43">
        <v>129</v>
      </c>
      <c r="F36" s="67">
        <v>3247</v>
      </c>
      <c r="G36" s="43">
        <v>130</v>
      </c>
      <c r="H36" s="66">
        <v>3247</v>
      </c>
      <c r="I36" s="43">
        <v>130</v>
      </c>
      <c r="J36" s="67">
        <f>3747-1</f>
        <v>3746</v>
      </c>
      <c r="K36" s="43">
        <f>130-57</f>
        <v>73</v>
      </c>
      <c r="L36" s="43">
        <f>SUM(J36:K36)</f>
        <v>3819</v>
      </c>
      <c r="N36" s="68"/>
      <c r="Q36" s="146"/>
      <c r="W36" s="194"/>
      <c r="X36" s="194"/>
      <c r="Y36" s="194"/>
      <c r="Z36" s="194"/>
      <c r="AA36" s="194"/>
    </row>
    <row r="37" spans="1:32" ht="13.35" customHeight="1">
      <c r="A37" s="46"/>
      <c r="B37" s="52" t="s">
        <v>383</v>
      </c>
      <c r="C37" s="51" t="s">
        <v>384</v>
      </c>
      <c r="D37" s="53">
        <v>0</v>
      </c>
      <c r="E37" s="53">
        <v>0</v>
      </c>
      <c r="F37" s="93">
        <v>0</v>
      </c>
      <c r="G37" s="53">
        <v>0</v>
      </c>
      <c r="H37" s="93">
        <v>0</v>
      </c>
      <c r="I37" s="53">
        <v>0</v>
      </c>
      <c r="J37" s="67">
        <v>10000</v>
      </c>
      <c r="K37" s="53">
        <v>0</v>
      </c>
      <c r="L37" s="43">
        <f>SUM(J37:K37)</f>
        <v>10000</v>
      </c>
      <c r="N37" s="68"/>
      <c r="Q37" s="146"/>
      <c r="W37" s="194"/>
      <c r="X37" s="194"/>
      <c r="Y37" s="194"/>
      <c r="Z37" s="194"/>
      <c r="AA37" s="194"/>
    </row>
    <row r="38" spans="1:32" ht="13.35" customHeight="1">
      <c r="A38" s="56" t="s">
        <v>24</v>
      </c>
      <c r="B38" s="89">
        <v>44</v>
      </c>
      <c r="C38" s="57" t="s">
        <v>30</v>
      </c>
      <c r="D38" s="149">
        <f t="shared" ref="D38:I38" si="0">SUM(D34:D37)</f>
        <v>5344</v>
      </c>
      <c r="E38" s="149">
        <f t="shared" si="0"/>
        <v>9270</v>
      </c>
      <c r="F38" s="149">
        <f t="shared" si="0"/>
        <v>9447</v>
      </c>
      <c r="G38" s="149">
        <f t="shared" si="0"/>
        <v>11524</v>
      </c>
      <c r="H38" s="149">
        <f t="shared" si="0"/>
        <v>9447</v>
      </c>
      <c r="I38" s="149">
        <f t="shared" si="0"/>
        <v>11524</v>
      </c>
      <c r="J38" s="149">
        <f>SUM(J34:J37)</f>
        <v>16528</v>
      </c>
      <c r="K38" s="149">
        <f t="shared" ref="K38:L38" si="1">SUM(K34:K37)</f>
        <v>15213</v>
      </c>
      <c r="L38" s="149">
        <f t="shared" si="1"/>
        <v>31741</v>
      </c>
      <c r="N38" s="55"/>
      <c r="Q38" s="146"/>
    </row>
    <row r="39" spans="1:32" ht="13.5" customHeight="1">
      <c r="A39" s="46"/>
      <c r="B39" s="65"/>
      <c r="C39" s="51"/>
      <c r="D39" s="43"/>
      <c r="E39" s="43"/>
      <c r="F39" s="43"/>
      <c r="G39" s="43"/>
      <c r="H39" s="43"/>
      <c r="I39" s="43"/>
      <c r="J39" s="43"/>
      <c r="K39" s="43"/>
      <c r="L39" s="43"/>
      <c r="N39" s="43"/>
      <c r="Q39" s="146"/>
    </row>
    <row r="40" spans="1:32">
      <c r="A40" s="46"/>
      <c r="B40" s="65">
        <v>45</v>
      </c>
      <c r="C40" s="51" t="s">
        <v>34</v>
      </c>
      <c r="D40" s="43"/>
      <c r="E40" s="43"/>
      <c r="F40" s="43"/>
      <c r="G40" s="43"/>
      <c r="H40" s="43"/>
      <c r="I40" s="43"/>
      <c r="J40" s="43"/>
      <c r="K40" s="43"/>
      <c r="L40" s="43"/>
      <c r="N40" s="43"/>
      <c r="Q40" s="146"/>
    </row>
    <row r="41" spans="1:32">
      <c r="A41" s="46"/>
      <c r="B41" s="52" t="s">
        <v>35</v>
      </c>
      <c r="C41" s="51" t="s">
        <v>76</v>
      </c>
      <c r="D41" s="54">
        <v>8773</v>
      </c>
      <c r="E41" s="43">
        <v>6111</v>
      </c>
      <c r="F41" s="54">
        <v>7500</v>
      </c>
      <c r="G41" s="43">
        <v>8656</v>
      </c>
      <c r="H41" s="54">
        <v>7500</v>
      </c>
      <c r="I41" s="43">
        <v>8656</v>
      </c>
      <c r="J41" s="54">
        <v>17160</v>
      </c>
      <c r="K41" s="43">
        <v>12823</v>
      </c>
      <c r="L41" s="43">
        <f>SUM(J41:K41)</f>
        <v>29983</v>
      </c>
      <c r="M41" s="194"/>
      <c r="N41" s="197"/>
      <c r="O41" s="194"/>
      <c r="P41" s="194"/>
      <c r="Q41" s="196"/>
      <c r="W41" s="194"/>
      <c r="X41" s="194"/>
      <c r="Y41" s="194"/>
      <c r="Z41" s="194"/>
      <c r="AA41" s="194"/>
    </row>
    <row r="42" spans="1:32">
      <c r="A42" s="46"/>
      <c r="B42" s="52" t="s">
        <v>36</v>
      </c>
      <c r="C42" s="51" t="s">
        <v>27</v>
      </c>
      <c r="D42" s="53">
        <v>0</v>
      </c>
      <c r="E42" s="43">
        <v>35</v>
      </c>
      <c r="F42" s="54">
        <v>75</v>
      </c>
      <c r="G42" s="43">
        <v>36</v>
      </c>
      <c r="H42" s="54">
        <v>75</v>
      </c>
      <c r="I42" s="43">
        <v>36</v>
      </c>
      <c r="J42" s="54">
        <v>75</v>
      </c>
      <c r="K42" s="43">
        <v>36</v>
      </c>
      <c r="L42" s="43">
        <f>SUM(J42:K42)</f>
        <v>111</v>
      </c>
      <c r="N42" s="55"/>
      <c r="Q42" s="146"/>
      <c r="W42" s="194"/>
      <c r="X42" s="194"/>
      <c r="Y42" s="194"/>
      <c r="Z42" s="194"/>
      <c r="AA42" s="194"/>
    </row>
    <row r="43" spans="1:32">
      <c r="A43" s="46"/>
      <c r="B43" s="52" t="s">
        <v>37</v>
      </c>
      <c r="C43" s="51" t="s">
        <v>28</v>
      </c>
      <c r="D43" s="54">
        <v>517</v>
      </c>
      <c r="E43" s="43">
        <v>10</v>
      </c>
      <c r="F43" s="54">
        <v>600</v>
      </c>
      <c r="G43" s="43">
        <v>11</v>
      </c>
      <c r="H43" s="54">
        <v>600</v>
      </c>
      <c r="I43" s="43">
        <v>11</v>
      </c>
      <c r="J43" s="54">
        <v>750</v>
      </c>
      <c r="K43" s="43">
        <v>11</v>
      </c>
      <c r="L43" s="43">
        <f>SUM(J43:K43)</f>
        <v>761</v>
      </c>
      <c r="N43" s="55"/>
      <c r="Q43" s="146"/>
      <c r="W43" s="194"/>
      <c r="X43" s="194"/>
      <c r="Y43" s="194"/>
      <c r="Z43" s="194"/>
      <c r="AA43" s="194"/>
    </row>
    <row r="44" spans="1:32">
      <c r="A44" s="46" t="s">
        <v>24</v>
      </c>
      <c r="B44" s="65">
        <v>45</v>
      </c>
      <c r="C44" s="51" t="s">
        <v>34</v>
      </c>
      <c r="D44" s="70">
        <f t="shared" ref="D44:J44" si="2">SUM(D41:D43)</f>
        <v>9290</v>
      </c>
      <c r="E44" s="64">
        <f t="shared" si="2"/>
        <v>6156</v>
      </c>
      <c r="F44" s="70">
        <f t="shared" si="2"/>
        <v>8175</v>
      </c>
      <c r="G44" s="64">
        <f t="shared" si="2"/>
        <v>8703</v>
      </c>
      <c r="H44" s="70">
        <f t="shared" si="2"/>
        <v>8175</v>
      </c>
      <c r="I44" s="64">
        <f t="shared" si="2"/>
        <v>8703</v>
      </c>
      <c r="J44" s="70">
        <f t="shared" si="2"/>
        <v>17985</v>
      </c>
      <c r="K44" s="64">
        <f t="shared" ref="K44" si="3">SUM(K41:K43)</f>
        <v>12870</v>
      </c>
      <c r="L44" s="64">
        <f>SUM(J44:K44)</f>
        <v>30855</v>
      </c>
      <c r="N44" s="55"/>
      <c r="Q44" s="146"/>
    </row>
    <row r="45" spans="1:32" ht="9" customHeight="1">
      <c r="A45" s="46"/>
      <c r="B45" s="65"/>
      <c r="C45" s="51"/>
      <c r="D45" s="43"/>
      <c r="E45" s="43"/>
      <c r="F45" s="43"/>
      <c r="G45" s="43"/>
      <c r="H45" s="43"/>
      <c r="I45" s="43"/>
      <c r="J45" s="43"/>
      <c r="K45" s="43"/>
      <c r="L45" s="43"/>
      <c r="N45" s="43"/>
      <c r="Q45" s="146"/>
    </row>
    <row r="46" spans="1:32" s="130" customFormat="1">
      <c r="A46" s="46"/>
      <c r="B46" s="65">
        <v>46</v>
      </c>
      <c r="C46" s="51" t="s">
        <v>38</v>
      </c>
      <c r="D46" s="66"/>
      <c r="E46" s="66"/>
      <c r="F46" s="66"/>
      <c r="G46" s="66"/>
      <c r="H46" s="66"/>
      <c r="I46" s="66"/>
      <c r="J46" s="66"/>
      <c r="K46" s="66"/>
      <c r="L46" s="66"/>
      <c r="M46" s="6"/>
      <c r="N46" s="66"/>
      <c r="O46" s="6"/>
      <c r="P46" s="6"/>
      <c r="Q46" s="14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>
      <c r="A47" s="46"/>
      <c r="B47" s="52" t="s">
        <v>39</v>
      </c>
      <c r="C47" s="51" t="s">
        <v>76</v>
      </c>
      <c r="D47" s="43">
        <v>7197</v>
      </c>
      <c r="E47" s="176">
        <v>6511</v>
      </c>
      <c r="F47" s="54">
        <v>2000</v>
      </c>
      <c r="G47" s="176">
        <v>9954</v>
      </c>
      <c r="H47" s="71">
        <v>2000</v>
      </c>
      <c r="I47" s="176">
        <v>9954</v>
      </c>
      <c r="J47" s="54">
        <v>5828</v>
      </c>
      <c r="K47" s="176">
        <v>10661</v>
      </c>
      <c r="L47" s="176">
        <f>SUM(J47:K47)</f>
        <v>16489</v>
      </c>
      <c r="M47" s="194"/>
      <c r="N47" s="197"/>
      <c r="O47" s="194"/>
      <c r="P47" s="194"/>
      <c r="Q47" s="196"/>
      <c r="W47" s="194"/>
      <c r="X47" s="194"/>
      <c r="Y47" s="194"/>
      <c r="Z47" s="194"/>
      <c r="AA47" s="194"/>
    </row>
    <row r="48" spans="1:32">
      <c r="A48" s="46"/>
      <c r="B48" s="52" t="s">
        <v>40</v>
      </c>
      <c r="C48" s="51" t="s">
        <v>27</v>
      </c>
      <c r="D48" s="43">
        <v>50</v>
      </c>
      <c r="E48" s="176">
        <v>36</v>
      </c>
      <c r="F48" s="54">
        <v>75</v>
      </c>
      <c r="G48" s="43">
        <v>35</v>
      </c>
      <c r="H48" s="71">
        <v>75</v>
      </c>
      <c r="I48" s="176">
        <v>35</v>
      </c>
      <c r="J48" s="54">
        <v>75</v>
      </c>
      <c r="K48" s="43">
        <v>35</v>
      </c>
      <c r="L48" s="176">
        <f>SUM(J48:K48)</f>
        <v>110</v>
      </c>
      <c r="N48" s="55"/>
      <c r="Q48" s="146"/>
      <c r="W48" s="194"/>
      <c r="X48" s="194"/>
      <c r="Y48" s="194"/>
      <c r="Z48" s="194"/>
      <c r="AA48" s="194"/>
    </row>
    <row r="49" spans="1:27">
      <c r="A49" s="46"/>
      <c r="B49" s="52" t="s">
        <v>41</v>
      </c>
      <c r="C49" s="51" t="s">
        <v>28</v>
      </c>
      <c r="D49" s="54">
        <v>490</v>
      </c>
      <c r="E49" s="43">
        <v>115</v>
      </c>
      <c r="F49" s="54">
        <v>600</v>
      </c>
      <c r="G49" s="43">
        <v>115</v>
      </c>
      <c r="H49" s="66">
        <v>600</v>
      </c>
      <c r="I49" s="43">
        <v>115</v>
      </c>
      <c r="J49" s="54">
        <v>750</v>
      </c>
      <c r="K49" s="43">
        <v>115</v>
      </c>
      <c r="L49" s="43">
        <f>SUM(J49:K49)</f>
        <v>865</v>
      </c>
      <c r="N49" s="55"/>
      <c r="Q49" s="146"/>
      <c r="W49" s="194"/>
      <c r="X49" s="194"/>
      <c r="Y49" s="194"/>
      <c r="Z49" s="194"/>
      <c r="AA49" s="194"/>
    </row>
    <row r="50" spans="1:27">
      <c r="A50" s="46" t="s">
        <v>24</v>
      </c>
      <c r="B50" s="65">
        <v>46</v>
      </c>
      <c r="C50" s="51" t="s">
        <v>38</v>
      </c>
      <c r="D50" s="64">
        <f t="shared" ref="D50:J50" si="4">SUM(D47:D49)</f>
        <v>7737</v>
      </c>
      <c r="E50" s="64">
        <f t="shared" si="4"/>
        <v>6662</v>
      </c>
      <c r="F50" s="70">
        <f t="shared" si="4"/>
        <v>2675</v>
      </c>
      <c r="G50" s="64">
        <f t="shared" si="4"/>
        <v>10104</v>
      </c>
      <c r="H50" s="64">
        <f t="shared" si="4"/>
        <v>2675</v>
      </c>
      <c r="I50" s="64">
        <f t="shared" si="4"/>
        <v>10104</v>
      </c>
      <c r="J50" s="70">
        <f t="shared" si="4"/>
        <v>6653</v>
      </c>
      <c r="K50" s="64">
        <f t="shared" ref="K50" si="5">SUM(K47:K49)</f>
        <v>10811</v>
      </c>
      <c r="L50" s="64">
        <f>SUM(J50:K50)</f>
        <v>17464</v>
      </c>
      <c r="N50" s="55"/>
      <c r="Q50" s="146"/>
    </row>
    <row r="51" spans="1:27" ht="9" customHeight="1">
      <c r="A51" s="46"/>
      <c r="B51" s="65"/>
      <c r="C51" s="51"/>
      <c r="D51" s="43"/>
      <c r="E51" s="43"/>
      <c r="F51" s="43"/>
      <c r="G51" s="43"/>
      <c r="H51" s="43"/>
      <c r="I51" s="43"/>
      <c r="J51" s="43"/>
      <c r="K51" s="43"/>
      <c r="L51" s="43"/>
      <c r="N51" s="43"/>
      <c r="Q51" s="146"/>
    </row>
    <row r="52" spans="1:27">
      <c r="A52" s="46"/>
      <c r="B52" s="65">
        <v>47</v>
      </c>
      <c r="C52" s="51" t="s">
        <v>42</v>
      </c>
      <c r="D52" s="71"/>
      <c r="E52" s="71"/>
      <c r="F52" s="71"/>
      <c r="G52" s="71"/>
      <c r="H52" s="71"/>
      <c r="I52" s="71"/>
      <c r="J52" s="71"/>
      <c r="K52" s="71"/>
      <c r="L52" s="71"/>
      <c r="N52" s="66"/>
      <c r="Q52" s="146"/>
    </row>
    <row r="53" spans="1:27">
      <c r="A53" s="46"/>
      <c r="B53" s="52" t="s">
        <v>43</v>
      </c>
      <c r="C53" s="51" t="s">
        <v>76</v>
      </c>
      <c r="D53" s="71">
        <v>998</v>
      </c>
      <c r="E53" s="176">
        <v>4575</v>
      </c>
      <c r="F53" s="178">
        <v>500</v>
      </c>
      <c r="G53" s="176">
        <v>5924</v>
      </c>
      <c r="H53" s="71">
        <v>500</v>
      </c>
      <c r="I53" s="176">
        <v>5924</v>
      </c>
      <c r="J53" s="178">
        <v>2343</v>
      </c>
      <c r="K53" s="176">
        <v>4081</v>
      </c>
      <c r="L53" s="176">
        <f>SUM(J53:K53)</f>
        <v>6424</v>
      </c>
      <c r="M53" s="194"/>
      <c r="N53" s="195"/>
      <c r="O53" s="194"/>
      <c r="P53" s="194"/>
      <c r="Q53" s="196"/>
      <c r="W53" s="194"/>
      <c r="X53" s="194"/>
      <c r="Y53" s="194"/>
      <c r="Z53" s="194"/>
      <c r="AA53" s="194"/>
    </row>
    <row r="54" spans="1:27">
      <c r="A54" s="46"/>
      <c r="B54" s="52" t="s">
        <v>44</v>
      </c>
      <c r="C54" s="51" t="s">
        <v>27</v>
      </c>
      <c r="D54" s="71">
        <v>50</v>
      </c>
      <c r="E54" s="176">
        <v>20</v>
      </c>
      <c r="F54" s="178">
        <v>60</v>
      </c>
      <c r="G54" s="43">
        <v>20</v>
      </c>
      <c r="H54" s="71">
        <v>60</v>
      </c>
      <c r="I54" s="176">
        <v>20</v>
      </c>
      <c r="J54" s="178">
        <v>60</v>
      </c>
      <c r="K54" s="43">
        <v>20</v>
      </c>
      <c r="L54" s="176">
        <f>SUM(J54:K54)</f>
        <v>80</v>
      </c>
      <c r="N54" s="68"/>
      <c r="Q54" s="146"/>
      <c r="W54" s="194"/>
      <c r="X54" s="194"/>
      <c r="Y54" s="194"/>
      <c r="Z54" s="194"/>
      <c r="AA54" s="194"/>
    </row>
    <row r="55" spans="1:27">
      <c r="A55" s="46"/>
      <c r="B55" s="52" t="s">
        <v>45</v>
      </c>
      <c r="C55" s="51" t="s">
        <v>28</v>
      </c>
      <c r="D55" s="71">
        <v>500</v>
      </c>
      <c r="E55" s="176">
        <v>115</v>
      </c>
      <c r="F55" s="178">
        <v>500</v>
      </c>
      <c r="G55" s="43">
        <v>115</v>
      </c>
      <c r="H55" s="71">
        <v>500</v>
      </c>
      <c r="I55" s="176">
        <v>115</v>
      </c>
      <c r="J55" s="178">
        <v>500</v>
      </c>
      <c r="K55" s="43">
        <v>115</v>
      </c>
      <c r="L55" s="176">
        <f>SUM(J55:K55)</f>
        <v>615</v>
      </c>
      <c r="N55" s="68"/>
      <c r="Q55" s="146"/>
      <c r="W55" s="194"/>
      <c r="X55" s="194"/>
      <c r="Y55" s="194"/>
      <c r="Z55" s="194"/>
      <c r="AA55" s="194"/>
    </row>
    <row r="56" spans="1:27">
      <c r="A56" s="46" t="s">
        <v>24</v>
      </c>
      <c r="B56" s="65">
        <v>47</v>
      </c>
      <c r="C56" s="51" t="s">
        <v>42</v>
      </c>
      <c r="D56" s="64">
        <f t="shared" ref="D56:J56" si="6">SUM(D53:D55)</f>
        <v>1548</v>
      </c>
      <c r="E56" s="64">
        <f t="shared" si="6"/>
        <v>4710</v>
      </c>
      <c r="F56" s="70">
        <f t="shared" si="6"/>
        <v>1060</v>
      </c>
      <c r="G56" s="64">
        <f t="shared" si="6"/>
        <v>6059</v>
      </c>
      <c r="H56" s="64">
        <f t="shared" si="6"/>
        <v>1060</v>
      </c>
      <c r="I56" s="64">
        <f t="shared" si="6"/>
        <v>6059</v>
      </c>
      <c r="J56" s="70">
        <f t="shared" si="6"/>
        <v>2903</v>
      </c>
      <c r="K56" s="64">
        <f t="shared" ref="K56" si="7">SUM(K53:K55)</f>
        <v>4216</v>
      </c>
      <c r="L56" s="64">
        <f>SUM(J56:K56)</f>
        <v>7119</v>
      </c>
      <c r="N56" s="55"/>
      <c r="Q56" s="146"/>
    </row>
    <row r="57" spans="1:27" ht="9" customHeight="1">
      <c r="A57" s="46"/>
      <c r="B57" s="65"/>
      <c r="C57" s="51"/>
      <c r="D57" s="43"/>
      <c r="E57" s="43"/>
      <c r="F57" s="43"/>
      <c r="G57" s="43"/>
      <c r="H57" s="43"/>
      <c r="I57" s="43"/>
      <c r="J57" s="43"/>
      <c r="K57" s="43"/>
      <c r="L57" s="43"/>
      <c r="N57" s="43"/>
      <c r="Q57" s="146"/>
    </row>
    <row r="58" spans="1:27">
      <c r="A58" s="46"/>
      <c r="B58" s="65">
        <v>48</v>
      </c>
      <c r="C58" s="51" t="s">
        <v>46</v>
      </c>
      <c r="D58" s="71"/>
      <c r="E58" s="71"/>
      <c r="F58" s="71"/>
      <c r="G58" s="71"/>
      <c r="H58" s="71"/>
      <c r="I58" s="71"/>
      <c r="J58" s="71"/>
      <c r="K58" s="71"/>
      <c r="L58" s="71"/>
      <c r="N58" s="66"/>
      <c r="Q58" s="146"/>
    </row>
    <row r="59" spans="1:27">
      <c r="A59" s="46"/>
      <c r="B59" s="52" t="s">
        <v>47</v>
      </c>
      <c r="C59" s="51" t="s">
        <v>76</v>
      </c>
      <c r="D59" s="71">
        <v>3005</v>
      </c>
      <c r="E59" s="176">
        <v>6765</v>
      </c>
      <c r="F59" s="178">
        <v>3500</v>
      </c>
      <c r="G59" s="176">
        <v>6748</v>
      </c>
      <c r="H59" s="71">
        <v>3500</v>
      </c>
      <c r="I59" s="176">
        <v>6748</v>
      </c>
      <c r="J59" s="178">
        <v>5339</v>
      </c>
      <c r="K59" s="176">
        <v>7800</v>
      </c>
      <c r="L59" s="176">
        <f>SUM(J59:K59)</f>
        <v>13139</v>
      </c>
      <c r="M59" s="194"/>
      <c r="N59" s="195"/>
      <c r="O59" s="194"/>
      <c r="P59" s="194"/>
      <c r="Q59" s="196"/>
      <c r="W59" s="194"/>
      <c r="X59" s="194"/>
      <c r="Y59" s="194"/>
      <c r="Z59" s="194"/>
      <c r="AA59" s="194"/>
    </row>
    <row r="60" spans="1:27">
      <c r="A60" s="46"/>
      <c r="B60" s="52" t="s">
        <v>48</v>
      </c>
      <c r="C60" s="51" t="s">
        <v>27</v>
      </c>
      <c r="D60" s="71">
        <v>50</v>
      </c>
      <c r="E60" s="176">
        <v>37</v>
      </c>
      <c r="F60" s="178">
        <v>75</v>
      </c>
      <c r="G60" s="43">
        <v>37</v>
      </c>
      <c r="H60" s="71">
        <v>75</v>
      </c>
      <c r="I60" s="176">
        <v>37</v>
      </c>
      <c r="J60" s="178">
        <v>75</v>
      </c>
      <c r="K60" s="43">
        <v>37</v>
      </c>
      <c r="L60" s="176">
        <f>SUM(J60:K60)</f>
        <v>112</v>
      </c>
      <c r="N60" s="68"/>
      <c r="Q60" s="146"/>
      <c r="W60" s="194"/>
      <c r="X60" s="194"/>
      <c r="Y60" s="194"/>
      <c r="Z60" s="194"/>
      <c r="AA60" s="194"/>
    </row>
    <row r="61" spans="1:27">
      <c r="A61" s="46"/>
      <c r="B61" s="52" t="s">
        <v>49</v>
      </c>
      <c r="C61" s="51" t="s">
        <v>28</v>
      </c>
      <c r="D61" s="71">
        <v>492</v>
      </c>
      <c r="E61" s="176">
        <v>115</v>
      </c>
      <c r="F61" s="178">
        <v>600</v>
      </c>
      <c r="G61" s="43">
        <v>115</v>
      </c>
      <c r="H61" s="71">
        <v>600</v>
      </c>
      <c r="I61" s="176">
        <v>115</v>
      </c>
      <c r="J61" s="178">
        <v>600</v>
      </c>
      <c r="K61" s="43">
        <v>115</v>
      </c>
      <c r="L61" s="176">
        <f>SUM(J61:K61)</f>
        <v>715</v>
      </c>
      <c r="N61" s="68"/>
      <c r="Q61" s="146"/>
      <c r="W61" s="194"/>
      <c r="X61" s="194"/>
      <c r="Y61" s="194"/>
      <c r="Z61" s="194"/>
      <c r="AA61" s="194"/>
    </row>
    <row r="62" spans="1:27">
      <c r="A62" s="46" t="s">
        <v>24</v>
      </c>
      <c r="B62" s="65">
        <v>48</v>
      </c>
      <c r="C62" s="51" t="s">
        <v>46</v>
      </c>
      <c r="D62" s="64">
        <f t="shared" ref="D62:J62" si="8">SUM(D59:D61)</f>
        <v>3547</v>
      </c>
      <c r="E62" s="64">
        <f t="shared" si="8"/>
        <v>6917</v>
      </c>
      <c r="F62" s="70">
        <f t="shared" si="8"/>
        <v>4175</v>
      </c>
      <c r="G62" s="64">
        <f t="shared" si="8"/>
        <v>6900</v>
      </c>
      <c r="H62" s="64">
        <f t="shared" si="8"/>
        <v>4175</v>
      </c>
      <c r="I62" s="64">
        <f t="shared" si="8"/>
        <v>6900</v>
      </c>
      <c r="J62" s="70">
        <f t="shared" si="8"/>
        <v>6014</v>
      </c>
      <c r="K62" s="64">
        <f t="shared" ref="K62" si="9">SUM(K59:K61)</f>
        <v>7952</v>
      </c>
      <c r="L62" s="64">
        <f>SUM(J62:K62)</f>
        <v>13966</v>
      </c>
      <c r="N62" s="55"/>
      <c r="Q62" s="146"/>
    </row>
    <row r="63" spans="1:27">
      <c r="A63" s="46" t="s">
        <v>24</v>
      </c>
      <c r="B63" s="65">
        <v>36</v>
      </c>
      <c r="C63" s="51" t="s">
        <v>29</v>
      </c>
      <c r="D63" s="43">
        <f t="shared" ref="D63:L63" si="10">D62+D56+D50+D44+D38</f>
        <v>27466</v>
      </c>
      <c r="E63" s="43">
        <f t="shared" si="10"/>
        <v>33715</v>
      </c>
      <c r="F63" s="54">
        <f t="shared" si="10"/>
        <v>25532</v>
      </c>
      <c r="G63" s="43">
        <f t="shared" si="10"/>
        <v>43290</v>
      </c>
      <c r="H63" s="43">
        <f t="shared" si="10"/>
        <v>25532</v>
      </c>
      <c r="I63" s="43">
        <f t="shared" si="10"/>
        <v>43290</v>
      </c>
      <c r="J63" s="54">
        <f t="shared" si="10"/>
        <v>50083</v>
      </c>
      <c r="K63" s="43">
        <f t="shared" ref="K63" si="11">K62+K56+K50+K44+K38</f>
        <v>51062</v>
      </c>
      <c r="L63" s="43">
        <f t="shared" si="10"/>
        <v>101145</v>
      </c>
      <c r="N63" s="55"/>
      <c r="Q63" s="146"/>
    </row>
    <row r="64" spans="1:27">
      <c r="A64" s="46" t="s">
        <v>24</v>
      </c>
      <c r="B64" s="47">
        <v>1.0009999999999999</v>
      </c>
      <c r="C64" s="48" t="s">
        <v>85</v>
      </c>
      <c r="D64" s="64">
        <f t="shared" ref="D64:L64" si="12">D63</f>
        <v>27466</v>
      </c>
      <c r="E64" s="64">
        <f t="shared" si="12"/>
        <v>33715</v>
      </c>
      <c r="F64" s="70">
        <f t="shared" si="12"/>
        <v>25532</v>
      </c>
      <c r="G64" s="64">
        <f t="shared" si="12"/>
        <v>43290</v>
      </c>
      <c r="H64" s="64">
        <f t="shared" si="12"/>
        <v>25532</v>
      </c>
      <c r="I64" s="64">
        <f t="shared" si="12"/>
        <v>43290</v>
      </c>
      <c r="J64" s="70">
        <f t="shared" si="12"/>
        <v>50083</v>
      </c>
      <c r="K64" s="64">
        <f t="shared" ref="K64" si="13">K63</f>
        <v>51062</v>
      </c>
      <c r="L64" s="64">
        <f t="shared" si="12"/>
        <v>101145</v>
      </c>
      <c r="N64" s="55"/>
      <c r="Q64" s="146"/>
    </row>
    <row r="65" spans="1:27" ht="9" customHeight="1">
      <c r="A65" s="46"/>
      <c r="B65" s="72"/>
      <c r="C65" s="48"/>
      <c r="D65" s="43"/>
      <c r="E65" s="43"/>
      <c r="F65" s="43"/>
      <c r="G65" s="43"/>
      <c r="H65" s="43"/>
      <c r="I65" s="43"/>
      <c r="J65" s="43"/>
      <c r="K65" s="43"/>
      <c r="L65" s="43"/>
      <c r="N65" s="43"/>
      <c r="Q65" s="146"/>
    </row>
    <row r="66" spans="1:27">
      <c r="A66" s="46"/>
      <c r="B66" s="47">
        <v>1.1020000000000001</v>
      </c>
      <c r="C66" s="48" t="s">
        <v>50</v>
      </c>
      <c r="D66" s="66"/>
      <c r="E66" s="66"/>
      <c r="F66" s="66"/>
      <c r="G66" s="66"/>
      <c r="H66" s="66"/>
      <c r="I66" s="66"/>
      <c r="J66" s="66"/>
      <c r="K66" s="66"/>
      <c r="L66" s="66"/>
      <c r="N66" s="66"/>
      <c r="Q66" s="146"/>
    </row>
    <row r="67" spans="1:27">
      <c r="A67" s="46"/>
      <c r="B67" s="65">
        <v>36</v>
      </c>
      <c r="C67" s="51" t="s">
        <v>29</v>
      </c>
      <c r="D67" s="66"/>
      <c r="E67" s="66"/>
      <c r="F67" s="66"/>
      <c r="G67" s="66"/>
      <c r="H67" s="66"/>
      <c r="I67" s="66"/>
      <c r="J67" s="66"/>
      <c r="K67" s="66"/>
      <c r="L67" s="66"/>
      <c r="N67" s="66"/>
      <c r="Q67" s="146"/>
    </row>
    <row r="68" spans="1:27">
      <c r="A68" s="46"/>
      <c r="B68" s="65">
        <v>45</v>
      </c>
      <c r="C68" s="51" t="s">
        <v>34</v>
      </c>
      <c r="D68" s="66"/>
      <c r="E68" s="66"/>
      <c r="F68" s="66"/>
      <c r="G68" s="66"/>
      <c r="H68" s="66"/>
      <c r="I68" s="66"/>
      <c r="J68" s="66"/>
      <c r="K68" s="66"/>
      <c r="L68" s="66"/>
      <c r="N68" s="66"/>
      <c r="Q68" s="146"/>
    </row>
    <row r="69" spans="1:27">
      <c r="A69" s="46"/>
      <c r="B69" s="52" t="s">
        <v>51</v>
      </c>
      <c r="C69" s="51" t="s">
        <v>110</v>
      </c>
      <c r="D69" s="53">
        <v>0</v>
      </c>
      <c r="E69" s="43">
        <v>828</v>
      </c>
      <c r="F69" s="93">
        <v>0</v>
      </c>
      <c r="G69" s="43">
        <v>831</v>
      </c>
      <c r="H69" s="93">
        <v>0</v>
      </c>
      <c r="I69" s="43">
        <v>831</v>
      </c>
      <c r="J69" s="93">
        <v>0</v>
      </c>
      <c r="K69" s="43">
        <v>831</v>
      </c>
      <c r="L69" s="43">
        <f>SUM(J69:K69)</f>
        <v>831</v>
      </c>
      <c r="N69" s="68"/>
      <c r="Q69" s="146"/>
      <c r="W69" s="194"/>
      <c r="X69" s="194"/>
      <c r="Y69" s="194"/>
      <c r="Z69" s="194"/>
      <c r="AA69" s="194"/>
    </row>
    <row r="70" spans="1:27" ht="13.7" customHeight="1">
      <c r="A70" s="46" t="s">
        <v>24</v>
      </c>
      <c r="B70" s="65">
        <v>45</v>
      </c>
      <c r="C70" s="51" t="s">
        <v>34</v>
      </c>
      <c r="D70" s="63">
        <f t="shared" ref="D70:L70" si="14">SUM(D69:D69)</f>
        <v>0</v>
      </c>
      <c r="E70" s="64">
        <f t="shared" si="14"/>
        <v>828</v>
      </c>
      <c r="F70" s="63">
        <f t="shared" si="14"/>
        <v>0</v>
      </c>
      <c r="G70" s="70">
        <f t="shared" si="14"/>
        <v>831</v>
      </c>
      <c r="H70" s="63">
        <f t="shared" si="14"/>
        <v>0</v>
      </c>
      <c r="I70" s="64">
        <f t="shared" si="14"/>
        <v>831</v>
      </c>
      <c r="J70" s="63">
        <f t="shared" si="14"/>
        <v>0</v>
      </c>
      <c r="K70" s="70">
        <f t="shared" ref="K70" si="15">SUM(K69:K69)</f>
        <v>831</v>
      </c>
      <c r="L70" s="70">
        <f t="shared" si="14"/>
        <v>831</v>
      </c>
      <c r="N70" s="43"/>
      <c r="Q70" s="146"/>
    </row>
    <row r="71" spans="1:27" ht="9" customHeight="1">
      <c r="A71" s="46"/>
      <c r="B71" s="65"/>
      <c r="C71" s="51"/>
      <c r="D71" s="43"/>
      <c r="E71" s="43"/>
      <c r="F71" s="43"/>
      <c r="G71" s="43"/>
      <c r="H71" s="43"/>
      <c r="I71" s="43"/>
      <c r="J71" s="43"/>
      <c r="K71" s="43"/>
      <c r="L71" s="43"/>
      <c r="N71" s="43"/>
      <c r="Q71" s="146"/>
    </row>
    <row r="72" spans="1:27">
      <c r="A72" s="46"/>
      <c r="B72" s="65">
        <v>46</v>
      </c>
      <c r="C72" s="51" t="s">
        <v>38</v>
      </c>
      <c r="D72" s="43"/>
      <c r="E72" s="43"/>
      <c r="F72" s="43"/>
      <c r="G72" s="43"/>
      <c r="H72" s="43"/>
      <c r="I72" s="43"/>
      <c r="J72" s="43"/>
      <c r="K72" s="43"/>
      <c r="L72" s="43"/>
      <c r="N72" s="43"/>
      <c r="Q72" s="146"/>
    </row>
    <row r="73" spans="1:27">
      <c r="A73" s="46"/>
      <c r="B73" s="52" t="s">
        <v>55</v>
      </c>
      <c r="C73" s="51" t="s">
        <v>110</v>
      </c>
      <c r="D73" s="58">
        <v>0</v>
      </c>
      <c r="E73" s="149">
        <v>830</v>
      </c>
      <c r="F73" s="95">
        <v>0</v>
      </c>
      <c r="G73" s="59">
        <v>831</v>
      </c>
      <c r="H73" s="58">
        <v>0</v>
      </c>
      <c r="I73" s="59">
        <v>831</v>
      </c>
      <c r="J73" s="95">
        <v>0</v>
      </c>
      <c r="K73" s="59">
        <v>831</v>
      </c>
      <c r="L73" s="59">
        <f>SUM(J73:K73)</f>
        <v>831</v>
      </c>
      <c r="N73" s="55"/>
      <c r="Q73" s="146"/>
      <c r="W73" s="194"/>
      <c r="X73" s="194"/>
      <c r="Y73" s="194"/>
      <c r="Z73" s="194"/>
      <c r="AA73" s="194"/>
    </row>
    <row r="74" spans="1:27">
      <c r="A74" s="56" t="s">
        <v>24</v>
      </c>
      <c r="B74" s="89">
        <v>46</v>
      </c>
      <c r="C74" s="57" t="s">
        <v>38</v>
      </c>
      <c r="D74" s="58">
        <f t="shared" ref="D74:J74" si="16">SUM(D73:D73)</f>
        <v>0</v>
      </c>
      <c r="E74" s="149">
        <f t="shared" si="16"/>
        <v>830</v>
      </c>
      <c r="F74" s="58">
        <f t="shared" si="16"/>
        <v>0</v>
      </c>
      <c r="G74" s="59">
        <f t="shared" si="16"/>
        <v>831</v>
      </c>
      <c r="H74" s="58">
        <f t="shared" si="16"/>
        <v>0</v>
      </c>
      <c r="I74" s="59">
        <f t="shared" si="16"/>
        <v>831</v>
      </c>
      <c r="J74" s="58">
        <f t="shared" si="16"/>
        <v>0</v>
      </c>
      <c r="K74" s="59">
        <f t="shared" ref="K74" si="17">SUM(K73:K73)</f>
        <v>831</v>
      </c>
      <c r="L74" s="59">
        <f>SUM(J74:K74)</f>
        <v>831</v>
      </c>
      <c r="N74" s="55"/>
      <c r="Q74" s="146"/>
    </row>
    <row r="75" spans="1:27" ht="3.75" customHeight="1">
      <c r="A75" s="46"/>
      <c r="B75" s="52"/>
      <c r="C75" s="51"/>
      <c r="D75" s="43"/>
      <c r="E75" s="176"/>
      <c r="F75" s="43"/>
      <c r="G75" s="43"/>
      <c r="H75" s="43"/>
      <c r="I75" s="43"/>
      <c r="J75" s="43"/>
      <c r="K75" s="43"/>
      <c r="L75" s="43"/>
      <c r="N75" s="43"/>
      <c r="Q75" s="146"/>
    </row>
    <row r="76" spans="1:27">
      <c r="A76" s="46"/>
      <c r="B76" s="65">
        <v>47</v>
      </c>
      <c r="C76" s="51" t="s">
        <v>42</v>
      </c>
      <c r="D76" s="43"/>
      <c r="E76" s="176"/>
      <c r="F76" s="43"/>
      <c r="G76" s="43"/>
      <c r="H76" s="43"/>
      <c r="I76" s="43"/>
      <c r="J76" s="43"/>
      <c r="K76" s="43"/>
      <c r="L76" s="43"/>
      <c r="N76" s="43"/>
      <c r="Q76" s="146"/>
    </row>
    <row r="77" spans="1:27">
      <c r="A77" s="46"/>
      <c r="B77" s="52" t="s">
        <v>57</v>
      </c>
      <c r="C77" s="51" t="s">
        <v>110</v>
      </c>
      <c r="D77" s="53">
        <v>0</v>
      </c>
      <c r="E77" s="176">
        <v>830</v>
      </c>
      <c r="F77" s="93">
        <v>0</v>
      </c>
      <c r="G77" s="43">
        <v>831</v>
      </c>
      <c r="H77" s="53">
        <v>0</v>
      </c>
      <c r="I77" s="43">
        <v>831</v>
      </c>
      <c r="J77" s="93">
        <v>0</v>
      </c>
      <c r="K77" s="43">
        <v>831</v>
      </c>
      <c r="L77" s="43">
        <f>SUM(J77:K77)</f>
        <v>831</v>
      </c>
      <c r="N77" s="55"/>
      <c r="Q77" s="146"/>
      <c r="W77" s="194"/>
      <c r="X77" s="194"/>
      <c r="Y77" s="194"/>
      <c r="Z77" s="194"/>
      <c r="AA77" s="194"/>
    </row>
    <row r="78" spans="1:27">
      <c r="A78" s="46" t="s">
        <v>24</v>
      </c>
      <c r="B78" s="65">
        <v>47</v>
      </c>
      <c r="C78" s="51" t="s">
        <v>42</v>
      </c>
      <c r="D78" s="63">
        <f t="shared" ref="D78:J78" si="18">SUM(D77:D77)</f>
        <v>0</v>
      </c>
      <c r="E78" s="64">
        <f t="shared" si="18"/>
        <v>830</v>
      </c>
      <c r="F78" s="63">
        <f t="shared" si="18"/>
        <v>0</v>
      </c>
      <c r="G78" s="64">
        <f t="shared" si="18"/>
        <v>831</v>
      </c>
      <c r="H78" s="63">
        <f t="shared" si="18"/>
        <v>0</v>
      </c>
      <c r="I78" s="64">
        <f t="shared" si="18"/>
        <v>831</v>
      </c>
      <c r="J78" s="63">
        <f t="shared" si="18"/>
        <v>0</v>
      </c>
      <c r="K78" s="64">
        <f t="shared" ref="K78" si="19">SUM(K77:K77)</f>
        <v>831</v>
      </c>
      <c r="L78" s="64">
        <f>SUM(J78:K78)</f>
        <v>831</v>
      </c>
      <c r="N78" s="55"/>
      <c r="Q78" s="146"/>
    </row>
    <row r="79" spans="1:27" ht="8.1" customHeight="1">
      <c r="A79" s="46"/>
      <c r="B79" s="52"/>
      <c r="C79" s="51"/>
      <c r="D79" s="43"/>
      <c r="E79" s="176"/>
      <c r="F79" s="43"/>
      <c r="G79" s="43"/>
      <c r="H79" s="43"/>
      <c r="I79" s="43"/>
      <c r="J79" s="43"/>
      <c r="K79" s="43"/>
      <c r="L79" s="43"/>
      <c r="N79" s="43"/>
      <c r="Q79" s="146"/>
    </row>
    <row r="80" spans="1:27">
      <c r="A80" s="46"/>
      <c r="B80" s="65">
        <v>48</v>
      </c>
      <c r="C80" s="51" t="s">
        <v>46</v>
      </c>
      <c r="D80" s="43"/>
      <c r="E80" s="176"/>
      <c r="F80" s="43"/>
      <c r="G80" s="43"/>
      <c r="H80" s="43"/>
      <c r="I80" s="43"/>
      <c r="J80" s="43"/>
      <c r="K80" s="43"/>
      <c r="L80" s="43"/>
      <c r="N80" s="43"/>
      <c r="Q80" s="146"/>
    </row>
    <row r="81" spans="1:27">
      <c r="A81" s="46"/>
      <c r="B81" s="52" t="s">
        <v>59</v>
      </c>
      <c r="C81" s="51" t="s">
        <v>110</v>
      </c>
      <c r="D81" s="53">
        <v>0</v>
      </c>
      <c r="E81" s="176">
        <v>831</v>
      </c>
      <c r="F81" s="93">
        <v>0</v>
      </c>
      <c r="G81" s="43">
        <v>831</v>
      </c>
      <c r="H81" s="53">
        <v>0</v>
      </c>
      <c r="I81" s="43">
        <v>831</v>
      </c>
      <c r="J81" s="93">
        <v>0</v>
      </c>
      <c r="K81" s="43">
        <v>831</v>
      </c>
      <c r="L81" s="43">
        <f>SUM(J81:K81)</f>
        <v>831</v>
      </c>
      <c r="N81" s="55"/>
      <c r="Q81" s="146"/>
      <c r="W81" s="194"/>
      <c r="X81" s="194"/>
      <c r="Y81" s="194"/>
      <c r="Z81" s="194"/>
      <c r="AA81" s="194"/>
    </row>
    <row r="82" spans="1:27">
      <c r="A82" s="46" t="s">
        <v>24</v>
      </c>
      <c r="B82" s="65">
        <v>48</v>
      </c>
      <c r="C82" s="51" t="s">
        <v>46</v>
      </c>
      <c r="D82" s="63">
        <f t="shared" ref="D82:J82" si="20">SUM(D81:D81)</f>
        <v>0</v>
      </c>
      <c r="E82" s="64">
        <f t="shared" si="20"/>
        <v>831</v>
      </c>
      <c r="F82" s="63">
        <f t="shared" si="20"/>
        <v>0</v>
      </c>
      <c r="G82" s="64">
        <f t="shared" si="20"/>
        <v>831</v>
      </c>
      <c r="H82" s="63">
        <f t="shared" si="20"/>
        <v>0</v>
      </c>
      <c r="I82" s="64">
        <f t="shared" si="20"/>
        <v>831</v>
      </c>
      <c r="J82" s="63">
        <f t="shared" si="20"/>
        <v>0</v>
      </c>
      <c r="K82" s="64">
        <f t="shared" ref="K82" si="21">SUM(K81:K81)</f>
        <v>831</v>
      </c>
      <c r="L82" s="64">
        <f>SUM(J82:K82)</f>
        <v>831</v>
      </c>
      <c r="N82" s="55"/>
      <c r="Q82" s="146"/>
    </row>
    <row r="83" spans="1:27">
      <c r="A83" s="46" t="s">
        <v>24</v>
      </c>
      <c r="B83" s="65">
        <v>36</v>
      </c>
      <c r="C83" s="51" t="s">
        <v>29</v>
      </c>
      <c r="D83" s="63">
        <f t="shared" ref="D83:J83" si="22">D82+D78+D74+D70</f>
        <v>0</v>
      </c>
      <c r="E83" s="64">
        <f t="shared" si="22"/>
        <v>3319</v>
      </c>
      <c r="F83" s="63">
        <f t="shared" si="22"/>
        <v>0</v>
      </c>
      <c r="G83" s="64">
        <f t="shared" si="22"/>
        <v>3324</v>
      </c>
      <c r="H83" s="63">
        <f t="shared" si="22"/>
        <v>0</v>
      </c>
      <c r="I83" s="64">
        <f t="shared" si="22"/>
        <v>3324</v>
      </c>
      <c r="J83" s="63">
        <f t="shared" si="22"/>
        <v>0</v>
      </c>
      <c r="K83" s="64">
        <f t="shared" ref="K83" si="23">K82+K78+K74+K70</f>
        <v>3324</v>
      </c>
      <c r="L83" s="64">
        <f>SUM(J83:K83)</f>
        <v>3324</v>
      </c>
      <c r="N83" s="43"/>
      <c r="Q83" s="146"/>
    </row>
    <row r="84" spans="1:27">
      <c r="A84" s="46" t="s">
        <v>24</v>
      </c>
      <c r="B84" s="47">
        <v>1.1020000000000001</v>
      </c>
      <c r="C84" s="48" t="s">
        <v>50</v>
      </c>
      <c r="D84" s="63">
        <f t="shared" ref="D84:J84" si="24">D83</f>
        <v>0</v>
      </c>
      <c r="E84" s="64">
        <f t="shared" si="24"/>
        <v>3319</v>
      </c>
      <c r="F84" s="63">
        <f t="shared" si="24"/>
        <v>0</v>
      </c>
      <c r="G84" s="64">
        <f t="shared" si="24"/>
        <v>3324</v>
      </c>
      <c r="H84" s="63">
        <f t="shared" si="24"/>
        <v>0</v>
      </c>
      <c r="I84" s="64">
        <f t="shared" si="24"/>
        <v>3324</v>
      </c>
      <c r="J84" s="63">
        <f t="shared" si="24"/>
        <v>0</v>
      </c>
      <c r="K84" s="64">
        <f t="shared" ref="K84" si="25">K83</f>
        <v>3324</v>
      </c>
      <c r="L84" s="64">
        <f>SUM(J84:K84)</f>
        <v>3324</v>
      </c>
      <c r="N84" s="43"/>
      <c r="Q84" s="146"/>
    </row>
    <row r="85" spans="1:27">
      <c r="A85" s="46" t="s">
        <v>24</v>
      </c>
      <c r="B85" s="50">
        <v>1</v>
      </c>
      <c r="C85" s="51" t="s">
        <v>93</v>
      </c>
      <c r="D85" s="74">
        <f t="shared" ref="D85:L85" si="26">D84+D64</f>
        <v>27466</v>
      </c>
      <c r="E85" s="74">
        <f t="shared" si="26"/>
        <v>37034</v>
      </c>
      <c r="F85" s="74">
        <f t="shared" si="26"/>
        <v>25532</v>
      </c>
      <c r="G85" s="74">
        <f t="shared" si="26"/>
        <v>46614</v>
      </c>
      <c r="H85" s="74">
        <f t="shared" si="26"/>
        <v>25532</v>
      </c>
      <c r="I85" s="74">
        <f t="shared" si="26"/>
        <v>46614</v>
      </c>
      <c r="J85" s="75">
        <f t="shared" si="26"/>
        <v>50083</v>
      </c>
      <c r="K85" s="74">
        <f t="shared" ref="K85" si="27">K84+K64</f>
        <v>54386</v>
      </c>
      <c r="L85" s="74">
        <f t="shared" si="26"/>
        <v>104469</v>
      </c>
      <c r="N85" s="43"/>
      <c r="Q85" s="146"/>
    </row>
    <row r="86" spans="1:27" ht="8.1" customHeight="1">
      <c r="A86" s="46"/>
      <c r="B86" s="50"/>
      <c r="C86" s="51"/>
      <c r="D86" s="74"/>
      <c r="E86" s="74"/>
      <c r="F86" s="74"/>
      <c r="G86" s="74"/>
      <c r="H86" s="74"/>
      <c r="I86" s="74"/>
      <c r="J86" s="75"/>
      <c r="K86" s="74"/>
      <c r="L86" s="74"/>
      <c r="N86" s="43"/>
      <c r="Q86" s="146"/>
    </row>
    <row r="87" spans="1:27">
      <c r="A87" s="46"/>
      <c r="B87" s="50">
        <v>2</v>
      </c>
      <c r="C87" s="51" t="s">
        <v>276</v>
      </c>
      <c r="D87" s="43"/>
      <c r="E87" s="43"/>
      <c r="F87" s="43"/>
      <c r="G87" s="43"/>
      <c r="H87" s="43"/>
      <c r="I87" s="43"/>
      <c r="J87" s="54"/>
      <c r="K87" s="43"/>
      <c r="L87" s="43"/>
      <c r="N87" s="43"/>
      <c r="Q87" s="146"/>
    </row>
    <row r="88" spans="1:27">
      <c r="A88" s="46"/>
      <c r="B88" s="47">
        <v>2.105</v>
      </c>
      <c r="C88" s="51" t="s">
        <v>277</v>
      </c>
      <c r="D88" s="43"/>
      <c r="E88" s="43"/>
      <c r="F88" s="43"/>
      <c r="G88" s="43"/>
      <c r="H88" s="43"/>
      <c r="I88" s="43"/>
      <c r="J88" s="54"/>
      <c r="K88" s="43"/>
      <c r="L88" s="43"/>
      <c r="N88" s="43"/>
      <c r="Q88" s="146"/>
    </row>
    <row r="89" spans="1:27">
      <c r="A89" s="46"/>
      <c r="B89" s="65">
        <v>36</v>
      </c>
      <c r="C89" s="51" t="s">
        <v>29</v>
      </c>
      <c r="D89" s="43"/>
      <c r="E89" s="43"/>
      <c r="F89" s="43"/>
      <c r="G89" s="43"/>
      <c r="H89" s="43"/>
      <c r="I89" s="43"/>
      <c r="J89" s="54"/>
      <c r="K89" s="43"/>
      <c r="L89" s="43"/>
      <c r="N89" s="43"/>
      <c r="Q89" s="146"/>
    </row>
    <row r="90" spans="1:27">
      <c r="A90" s="46"/>
      <c r="B90" s="65">
        <v>45</v>
      </c>
      <c r="C90" s="51" t="s">
        <v>34</v>
      </c>
      <c r="D90" s="43"/>
      <c r="E90" s="43"/>
      <c r="F90" s="43"/>
      <c r="G90" s="43"/>
      <c r="H90" s="43"/>
      <c r="I90" s="43"/>
      <c r="J90" s="54"/>
      <c r="K90" s="43"/>
      <c r="L90" s="43"/>
      <c r="N90" s="43"/>
      <c r="Q90" s="146"/>
    </row>
    <row r="91" spans="1:27">
      <c r="A91" s="46"/>
      <c r="B91" s="65" t="s">
        <v>52</v>
      </c>
      <c r="C91" s="51" t="s">
        <v>290</v>
      </c>
      <c r="D91" s="54">
        <v>2500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f>SUM(J91:K91)</f>
        <v>0</v>
      </c>
      <c r="N91" s="43"/>
      <c r="O91" s="99"/>
    </row>
    <row r="92" spans="1:27">
      <c r="A92" s="46" t="s">
        <v>24</v>
      </c>
      <c r="B92" s="65">
        <v>36</v>
      </c>
      <c r="C92" s="51" t="s">
        <v>29</v>
      </c>
      <c r="D92" s="70">
        <f t="shared" ref="D92:L92" si="28">D91</f>
        <v>2500</v>
      </c>
      <c r="E92" s="63">
        <f t="shared" si="28"/>
        <v>0</v>
      </c>
      <c r="F92" s="63">
        <f t="shared" si="28"/>
        <v>0</v>
      </c>
      <c r="G92" s="63">
        <f t="shared" si="28"/>
        <v>0</v>
      </c>
      <c r="H92" s="63">
        <f t="shared" si="28"/>
        <v>0</v>
      </c>
      <c r="I92" s="63">
        <f t="shared" si="28"/>
        <v>0</v>
      </c>
      <c r="J92" s="63">
        <f t="shared" si="28"/>
        <v>0</v>
      </c>
      <c r="K92" s="63">
        <f t="shared" ref="K92" si="29">K91</f>
        <v>0</v>
      </c>
      <c r="L92" s="63">
        <f t="shared" si="28"/>
        <v>0</v>
      </c>
      <c r="N92" s="43"/>
      <c r="O92" s="99"/>
    </row>
    <row r="93" spans="1:27" ht="8.1" customHeight="1">
      <c r="A93" s="46"/>
      <c r="B93" s="65"/>
      <c r="C93" s="51"/>
      <c r="D93" s="53"/>
      <c r="E93" s="53"/>
      <c r="F93" s="54"/>
      <c r="G93" s="53"/>
      <c r="H93" s="54"/>
      <c r="I93" s="53"/>
      <c r="J93" s="54"/>
      <c r="K93" s="53"/>
      <c r="L93" s="53"/>
      <c r="N93" s="43"/>
      <c r="O93" s="99"/>
    </row>
    <row r="94" spans="1:27">
      <c r="A94" s="46"/>
      <c r="B94" s="50">
        <v>41</v>
      </c>
      <c r="C94" s="51" t="s">
        <v>353</v>
      </c>
      <c r="D94" s="53"/>
      <c r="E94" s="53"/>
      <c r="F94" s="53"/>
      <c r="G94" s="53"/>
      <c r="H94" s="53"/>
      <c r="I94" s="53"/>
      <c r="J94" s="54"/>
      <c r="K94" s="53"/>
      <c r="L94" s="154">
        <f>K94+J94</f>
        <v>0</v>
      </c>
      <c r="N94" s="43"/>
      <c r="O94" s="99"/>
    </row>
    <row r="95" spans="1:27" ht="25.5">
      <c r="A95" s="46"/>
      <c r="B95" s="65" t="s">
        <v>299</v>
      </c>
      <c r="C95" s="51" t="s">
        <v>354</v>
      </c>
      <c r="D95" s="53">
        <v>0</v>
      </c>
      <c r="E95" s="53">
        <v>0</v>
      </c>
      <c r="F95" s="54">
        <v>100000</v>
      </c>
      <c r="G95" s="53">
        <v>0</v>
      </c>
      <c r="H95" s="54">
        <v>100000</v>
      </c>
      <c r="I95" s="53">
        <v>0</v>
      </c>
      <c r="J95" s="53">
        <v>0</v>
      </c>
      <c r="K95" s="53">
        <v>0</v>
      </c>
      <c r="L95" s="53">
        <f>SUM(J95:K95)</f>
        <v>0</v>
      </c>
      <c r="M95" s="218"/>
      <c r="N95" s="219"/>
      <c r="O95" s="219"/>
      <c r="P95" s="218"/>
      <c r="Q95" s="220"/>
    </row>
    <row r="96" spans="1:27">
      <c r="A96" s="46"/>
      <c r="B96" s="65" t="s">
        <v>300</v>
      </c>
      <c r="C96" s="51" t="s">
        <v>355</v>
      </c>
      <c r="D96" s="53">
        <v>0</v>
      </c>
      <c r="E96" s="53">
        <v>0</v>
      </c>
      <c r="F96" s="149">
        <v>10000</v>
      </c>
      <c r="G96" s="53">
        <v>0</v>
      </c>
      <c r="H96" s="149">
        <v>10000</v>
      </c>
      <c r="I96" s="53">
        <v>0</v>
      </c>
      <c r="J96" s="53">
        <v>0</v>
      </c>
      <c r="K96" s="53">
        <v>0</v>
      </c>
      <c r="L96" s="53">
        <f>SUM(J96:K96)</f>
        <v>0</v>
      </c>
      <c r="M96" s="159"/>
      <c r="N96" s="160"/>
      <c r="O96" s="160"/>
    </row>
    <row r="97" spans="1:32" ht="12.6" customHeight="1">
      <c r="A97" s="46" t="s">
        <v>24</v>
      </c>
      <c r="B97" s="50">
        <v>41</v>
      </c>
      <c r="C97" s="51" t="s">
        <v>353</v>
      </c>
      <c r="D97" s="63">
        <f t="shared" ref="D97:I97" si="30">D96+D95</f>
        <v>0</v>
      </c>
      <c r="E97" s="63">
        <f t="shared" si="30"/>
        <v>0</v>
      </c>
      <c r="F97" s="70">
        <f t="shared" si="30"/>
        <v>110000</v>
      </c>
      <c r="G97" s="63">
        <f t="shared" si="30"/>
        <v>0</v>
      </c>
      <c r="H97" s="70">
        <f t="shared" si="30"/>
        <v>110000</v>
      </c>
      <c r="I97" s="63">
        <f t="shared" si="30"/>
        <v>0</v>
      </c>
      <c r="J97" s="63">
        <f>J96+J95</f>
        <v>0</v>
      </c>
      <c r="K97" s="63">
        <f t="shared" ref="K97" si="31">K96+K95</f>
        <v>0</v>
      </c>
      <c r="L97" s="63">
        <f t="shared" ref="L97" si="32">L96+L95</f>
        <v>0</v>
      </c>
      <c r="N97" s="43"/>
      <c r="O97" s="99"/>
    </row>
    <row r="98" spans="1:32" ht="8.1" customHeight="1">
      <c r="A98" s="46"/>
      <c r="B98" s="50"/>
      <c r="C98" s="51"/>
      <c r="D98" s="53"/>
      <c r="E98" s="53"/>
      <c r="F98" s="170"/>
      <c r="G98" s="53"/>
      <c r="H98" s="170"/>
      <c r="I98" s="53"/>
      <c r="J98" s="54"/>
      <c r="K98" s="53"/>
      <c r="L98" s="54"/>
      <c r="N98" s="43"/>
      <c r="O98" s="99"/>
    </row>
    <row r="99" spans="1:32" ht="12.6" customHeight="1">
      <c r="A99" s="46"/>
      <c r="B99" s="50">
        <v>81</v>
      </c>
      <c r="C99" s="51" t="s">
        <v>385</v>
      </c>
      <c r="D99" s="53"/>
      <c r="E99" s="53"/>
      <c r="F99" s="53"/>
      <c r="G99" s="53"/>
      <c r="H99" s="53"/>
      <c r="I99" s="53"/>
      <c r="J99" s="54"/>
      <c r="K99" s="53"/>
      <c r="L99" s="154">
        <f>K99+J99</f>
        <v>0</v>
      </c>
      <c r="N99" s="43"/>
      <c r="O99" s="99"/>
    </row>
    <row r="100" spans="1:32" ht="25.5">
      <c r="A100" s="46"/>
      <c r="B100" s="65" t="s">
        <v>386</v>
      </c>
      <c r="C100" s="51" t="s">
        <v>388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4">
        <v>80000</v>
      </c>
      <c r="K100" s="53">
        <v>0</v>
      </c>
      <c r="L100" s="54">
        <f>SUM(J100:K100)</f>
        <v>80000</v>
      </c>
      <c r="M100" s="216"/>
      <c r="N100" s="215"/>
      <c r="O100" s="215"/>
      <c r="P100" s="216"/>
      <c r="Q100" s="217"/>
    </row>
    <row r="101" spans="1:32" ht="12.6" customHeight="1">
      <c r="A101" s="46"/>
      <c r="B101" s="65" t="s">
        <v>387</v>
      </c>
      <c r="C101" s="51" t="s">
        <v>389</v>
      </c>
      <c r="D101" s="53">
        <v>0</v>
      </c>
      <c r="E101" s="53">
        <v>0</v>
      </c>
      <c r="F101" s="58">
        <v>0</v>
      </c>
      <c r="G101" s="53">
        <v>0</v>
      </c>
      <c r="H101" s="58">
        <v>0</v>
      </c>
      <c r="I101" s="53">
        <v>0</v>
      </c>
      <c r="J101" s="53">
        <v>0</v>
      </c>
      <c r="K101" s="53">
        <v>0</v>
      </c>
      <c r="L101" s="53">
        <f>SUM(J101:K101)</f>
        <v>0</v>
      </c>
      <c r="M101" s="201"/>
      <c r="N101" s="202"/>
      <c r="O101" s="202"/>
      <c r="P101" s="199"/>
      <c r="Q101" s="200"/>
    </row>
    <row r="102" spans="1:32" ht="12.6" customHeight="1">
      <c r="A102" s="46" t="s">
        <v>24</v>
      </c>
      <c r="B102" s="50">
        <v>81</v>
      </c>
      <c r="C102" s="51" t="s">
        <v>385</v>
      </c>
      <c r="D102" s="63">
        <f t="shared" ref="D102:I102" si="33">D101+D100</f>
        <v>0</v>
      </c>
      <c r="E102" s="63">
        <f t="shared" si="33"/>
        <v>0</v>
      </c>
      <c r="F102" s="53">
        <f t="shared" si="33"/>
        <v>0</v>
      </c>
      <c r="G102" s="63">
        <f t="shared" si="33"/>
        <v>0</v>
      </c>
      <c r="H102" s="53">
        <f t="shared" si="33"/>
        <v>0</v>
      </c>
      <c r="I102" s="63">
        <f t="shared" si="33"/>
        <v>0</v>
      </c>
      <c r="J102" s="70">
        <f>J101+J100</f>
        <v>80000</v>
      </c>
      <c r="K102" s="63">
        <f t="shared" ref="K102:L102" si="34">K101+K100</f>
        <v>0</v>
      </c>
      <c r="L102" s="70">
        <f t="shared" si="34"/>
        <v>80000</v>
      </c>
      <c r="N102" s="43"/>
      <c r="O102" s="99"/>
    </row>
    <row r="103" spans="1:32">
      <c r="A103" s="46" t="s">
        <v>24</v>
      </c>
      <c r="B103" s="47">
        <v>2.105</v>
      </c>
      <c r="C103" s="51" t="s">
        <v>277</v>
      </c>
      <c r="D103" s="70">
        <f t="shared" ref="D103:I103" si="35">D91+D97+D102</f>
        <v>2500</v>
      </c>
      <c r="E103" s="63">
        <f t="shared" si="35"/>
        <v>0</v>
      </c>
      <c r="F103" s="70">
        <f t="shared" si="35"/>
        <v>110000</v>
      </c>
      <c r="G103" s="63">
        <f t="shared" si="35"/>
        <v>0</v>
      </c>
      <c r="H103" s="70">
        <f t="shared" si="35"/>
        <v>110000</v>
      </c>
      <c r="I103" s="63">
        <f t="shared" si="35"/>
        <v>0</v>
      </c>
      <c r="J103" s="70">
        <f>J91+J97+J102</f>
        <v>80000</v>
      </c>
      <c r="K103" s="63">
        <f t="shared" ref="K103:L103" si="36">K91+K97+K102</f>
        <v>0</v>
      </c>
      <c r="L103" s="70">
        <f t="shared" si="36"/>
        <v>80000</v>
      </c>
      <c r="N103" s="43"/>
      <c r="Q103" s="146"/>
    </row>
    <row r="104" spans="1:32">
      <c r="A104" s="46" t="s">
        <v>24</v>
      </c>
      <c r="B104" s="45">
        <v>2215</v>
      </c>
      <c r="C104" s="48" t="s">
        <v>0</v>
      </c>
      <c r="D104" s="70">
        <f t="shared" ref="D104:L104" si="37">D85+D103</f>
        <v>29966</v>
      </c>
      <c r="E104" s="70">
        <f t="shared" si="37"/>
        <v>37034</v>
      </c>
      <c r="F104" s="70">
        <f t="shared" si="37"/>
        <v>135532</v>
      </c>
      <c r="G104" s="70">
        <f t="shared" si="37"/>
        <v>46614</v>
      </c>
      <c r="H104" s="70">
        <f t="shared" si="37"/>
        <v>135532</v>
      </c>
      <c r="I104" s="70">
        <f t="shared" si="37"/>
        <v>46614</v>
      </c>
      <c r="J104" s="70">
        <f t="shared" si="37"/>
        <v>130083</v>
      </c>
      <c r="K104" s="70">
        <f t="shared" si="37"/>
        <v>54386</v>
      </c>
      <c r="L104" s="70">
        <f t="shared" si="37"/>
        <v>184469</v>
      </c>
      <c r="N104" s="43"/>
      <c r="Q104" s="146"/>
    </row>
    <row r="105" spans="1:32" ht="11.1" customHeight="1">
      <c r="A105" s="46"/>
      <c r="B105" s="45"/>
      <c r="C105" s="48"/>
      <c r="D105" s="43"/>
      <c r="E105" s="43"/>
      <c r="F105" s="43"/>
      <c r="G105" s="43"/>
      <c r="H105" s="43"/>
      <c r="I105" s="43"/>
      <c r="J105" s="43"/>
      <c r="K105" s="43"/>
      <c r="L105" s="43"/>
      <c r="N105" s="43"/>
      <c r="Q105" s="146"/>
    </row>
    <row r="106" spans="1:32">
      <c r="A106" s="46" t="s">
        <v>26</v>
      </c>
      <c r="B106" s="77">
        <v>2216</v>
      </c>
      <c r="C106" s="78" t="s">
        <v>2</v>
      </c>
      <c r="D106" s="43"/>
      <c r="E106" s="43"/>
      <c r="F106" s="43"/>
      <c r="G106" s="43"/>
      <c r="H106" s="43"/>
      <c r="I106" s="43"/>
      <c r="J106" s="43"/>
      <c r="K106" s="43"/>
      <c r="L106" s="43"/>
      <c r="N106" s="43"/>
      <c r="Q106" s="146"/>
    </row>
    <row r="107" spans="1:32" s="85" customFormat="1">
      <c r="A107" s="79"/>
      <c r="B107" s="80">
        <v>3</v>
      </c>
      <c r="C107" s="81" t="s">
        <v>62</v>
      </c>
      <c r="D107" s="82"/>
      <c r="E107" s="82"/>
      <c r="F107" s="82"/>
      <c r="G107" s="82"/>
      <c r="H107" s="82"/>
      <c r="I107" s="82"/>
      <c r="J107" s="82"/>
      <c r="K107" s="82"/>
      <c r="L107" s="82"/>
      <c r="M107" s="83"/>
      <c r="N107" s="84"/>
      <c r="O107" s="83"/>
      <c r="P107" s="83"/>
      <c r="Q107" s="152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</row>
    <row r="108" spans="1:32" s="85" customFormat="1">
      <c r="A108" s="79"/>
      <c r="B108" s="88">
        <v>3.8</v>
      </c>
      <c r="C108" s="78" t="s">
        <v>63</v>
      </c>
      <c r="D108" s="82"/>
      <c r="E108" s="82"/>
      <c r="F108" s="82"/>
      <c r="G108" s="82"/>
      <c r="H108" s="82"/>
      <c r="I108" s="82"/>
      <c r="J108" s="82"/>
      <c r="K108" s="82"/>
      <c r="L108" s="82"/>
      <c r="M108" s="83"/>
      <c r="N108" s="84"/>
      <c r="O108" s="83"/>
      <c r="P108" s="83"/>
      <c r="Q108" s="152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</row>
    <row r="109" spans="1:32" s="85" customFormat="1">
      <c r="A109" s="185"/>
      <c r="B109" s="89">
        <v>35</v>
      </c>
      <c r="C109" s="57" t="s">
        <v>29</v>
      </c>
      <c r="D109" s="186"/>
      <c r="E109" s="186"/>
      <c r="F109" s="186"/>
      <c r="G109" s="186"/>
      <c r="H109" s="186"/>
      <c r="I109" s="186"/>
      <c r="J109" s="186"/>
      <c r="K109" s="186"/>
      <c r="L109" s="186"/>
      <c r="M109" s="83"/>
      <c r="N109" s="84"/>
      <c r="O109" s="83"/>
      <c r="P109" s="83"/>
      <c r="Q109" s="152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</row>
    <row r="110" spans="1:32" s="85" customFormat="1">
      <c r="A110" s="79"/>
      <c r="B110" s="179" t="s">
        <v>370</v>
      </c>
      <c r="C110" s="81" t="s">
        <v>263</v>
      </c>
      <c r="D110" s="54">
        <v>144744</v>
      </c>
      <c r="E110" s="53">
        <v>0</v>
      </c>
      <c r="F110" s="54">
        <v>1</v>
      </c>
      <c r="G110" s="53">
        <v>0</v>
      </c>
      <c r="H110" s="180">
        <v>1</v>
      </c>
      <c r="I110" s="53">
        <v>0</v>
      </c>
      <c r="J110" s="53">
        <v>0</v>
      </c>
      <c r="K110" s="53">
        <v>0</v>
      </c>
      <c r="L110" s="53">
        <f>SUM(J110:K110)</f>
        <v>0</v>
      </c>
      <c r="M110" s="6"/>
      <c r="N110" s="55"/>
      <c r="O110" s="6"/>
      <c r="P110" s="6"/>
      <c r="Q110" s="146"/>
      <c r="R110" s="6"/>
      <c r="S110" s="55"/>
      <c r="T110" s="6"/>
      <c r="U110" s="6"/>
      <c r="V110" s="146"/>
      <c r="W110" s="194"/>
      <c r="X110" s="194"/>
      <c r="Y110" s="194"/>
      <c r="Z110" s="194"/>
      <c r="AA110" s="194"/>
      <c r="AB110" s="83"/>
      <c r="AC110" s="83"/>
      <c r="AD110" s="83"/>
      <c r="AE110" s="83"/>
      <c r="AF110" s="83"/>
    </row>
    <row r="111" spans="1:32" s="85" customFormat="1">
      <c r="A111" s="79"/>
      <c r="B111" s="179" t="s">
        <v>371</v>
      </c>
      <c r="C111" s="81" t="s">
        <v>268</v>
      </c>
      <c r="D111" s="54">
        <v>285151</v>
      </c>
      <c r="E111" s="53">
        <v>0</v>
      </c>
      <c r="F111" s="54">
        <v>80000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3">
        <f>SUM(J111:K111)</f>
        <v>0</v>
      </c>
      <c r="M111" s="159"/>
      <c r="N111" s="160"/>
      <c r="O111" s="161"/>
      <c r="P111" s="153"/>
      <c r="Q111" s="162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</row>
    <row r="112" spans="1:32" s="85" customFormat="1">
      <c r="A112" s="79"/>
      <c r="B112" s="179" t="s">
        <v>372</v>
      </c>
      <c r="C112" s="81" t="s">
        <v>269</v>
      </c>
      <c r="D112" s="54">
        <v>120000</v>
      </c>
      <c r="E112" s="53">
        <v>0</v>
      </c>
      <c r="F112" s="54">
        <v>1</v>
      </c>
      <c r="G112" s="53">
        <v>0</v>
      </c>
      <c r="H112" s="54">
        <v>1</v>
      </c>
      <c r="I112" s="53">
        <v>0</v>
      </c>
      <c r="J112" s="53">
        <v>0</v>
      </c>
      <c r="K112" s="53">
        <v>0</v>
      </c>
      <c r="L112" s="53">
        <f>SUM(J112:K112)</f>
        <v>0</v>
      </c>
      <c r="M112" s="6"/>
      <c r="N112" s="55"/>
      <c r="O112" s="6"/>
      <c r="P112" s="6"/>
      <c r="Q112" s="146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</row>
    <row r="113" spans="1:32" s="85" customFormat="1">
      <c r="A113" s="46" t="s">
        <v>24</v>
      </c>
      <c r="B113" s="65">
        <v>35</v>
      </c>
      <c r="C113" s="51" t="s">
        <v>29</v>
      </c>
      <c r="D113" s="70">
        <f t="shared" ref="D113:I113" si="38">SUM(D110:D112)</f>
        <v>549895</v>
      </c>
      <c r="E113" s="63">
        <f t="shared" si="38"/>
        <v>0</v>
      </c>
      <c r="F113" s="70">
        <f t="shared" si="38"/>
        <v>80002</v>
      </c>
      <c r="G113" s="63">
        <f t="shared" si="38"/>
        <v>0</v>
      </c>
      <c r="H113" s="70">
        <f t="shared" si="38"/>
        <v>2</v>
      </c>
      <c r="I113" s="63">
        <f t="shared" si="38"/>
        <v>0</v>
      </c>
      <c r="J113" s="63">
        <f>SUM(J110:J112)</f>
        <v>0</v>
      </c>
      <c r="K113" s="63">
        <f t="shared" ref="K113" si="39">SUM(K110:K112)</f>
        <v>0</v>
      </c>
      <c r="L113" s="63">
        <f>SUM(L110:L112)</f>
        <v>0</v>
      </c>
      <c r="M113" s="83"/>
      <c r="N113" s="55"/>
      <c r="O113" s="83"/>
      <c r="P113" s="83"/>
      <c r="Q113" s="152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</row>
    <row r="114" spans="1:32" s="85" customFormat="1">
      <c r="A114" s="46"/>
      <c r="B114" s="65"/>
      <c r="C114" s="51"/>
      <c r="D114" s="54"/>
      <c r="E114" s="53"/>
      <c r="F114" s="54"/>
      <c r="G114" s="53"/>
      <c r="H114" s="54"/>
      <c r="I114" s="53"/>
      <c r="J114" s="54"/>
      <c r="K114" s="53"/>
      <c r="L114" s="54"/>
      <c r="M114" s="83"/>
      <c r="N114" s="55"/>
      <c r="O114" s="83"/>
      <c r="P114" s="83"/>
      <c r="Q114" s="152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</row>
    <row r="115" spans="1:32" s="85" customFormat="1">
      <c r="A115" s="46"/>
      <c r="B115" s="50">
        <v>36</v>
      </c>
      <c r="C115" s="51" t="s">
        <v>358</v>
      </c>
      <c r="D115" s="54"/>
      <c r="E115" s="53"/>
      <c r="F115" s="54"/>
      <c r="G115" s="53"/>
      <c r="H115" s="54"/>
      <c r="I115" s="53"/>
      <c r="J115" s="54"/>
      <c r="K115" s="53"/>
      <c r="L115" s="54"/>
      <c r="M115" s="83"/>
      <c r="N115" s="55"/>
      <c r="O115" s="83"/>
      <c r="P115" s="83"/>
      <c r="Q115" s="152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</row>
    <row r="116" spans="1:32" s="85" customFormat="1">
      <c r="A116" s="46"/>
      <c r="B116" s="65" t="s">
        <v>301</v>
      </c>
      <c r="C116" s="51" t="s">
        <v>359</v>
      </c>
      <c r="D116" s="53">
        <v>0</v>
      </c>
      <c r="E116" s="53">
        <v>0</v>
      </c>
      <c r="F116" s="54">
        <v>143124</v>
      </c>
      <c r="G116" s="53">
        <v>0</v>
      </c>
      <c r="H116" s="54">
        <v>143124</v>
      </c>
      <c r="I116" s="53">
        <v>0</v>
      </c>
      <c r="J116" s="54">
        <v>130000</v>
      </c>
      <c r="K116" s="53">
        <v>0</v>
      </c>
      <c r="L116" s="54">
        <f>SUM(J116:K116)</f>
        <v>130000</v>
      </c>
      <c r="M116" s="221"/>
      <c r="N116" s="219"/>
      <c r="O116" s="221"/>
      <c r="P116" s="221"/>
      <c r="Q116" s="221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</row>
    <row r="117" spans="1:32" s="85" customFormat="1">
      <c r="A117" s="46"/>
      <c r="B117" s="65" t="s">
        <v>302</v>
      </c>
      <c r="C117" s="51" t="s">
        <v>356</v>
      </c>
      <c r="D117" s="53">
        <v>0</v>
      </c>
      <c r="E117" s="53">
        <v>0</v>
      </c>
      <c r="F117" s="149">
        <v>10000</v>
      </c>
      <c r="G117" s="53">
        <v>0</v>
      </c>
      <c r="H117" s="149">
        <v>10000</v>
      </c>
      <c r="I117" s="53">
        <v>0</v>
      </c>
      <c r="J117" s="53">
        <v>0</v>
      </c>
      <c r="K117" s="53">
        <v>0</v>
      </c>
      <c r="L117" s="53">
        <f>SUM(J117:K117)</f>
        <v>0</v>
      </c>
      <c r="M117" s="159"/>
      <c r="N117" s="160"/>
      <c r="O117" s="163"/>
      <c r="P117" s="83"/>
      <c r="Q117" s="152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</row>
    <row r="118" spans="1:32" s="85" customFormat="1">
      <c r="A118" s="46" t="s">
        <v>24</v>
      </c>
      <c r="B118" s="50">
        <v>36</v>
      </c>
      <c r="C118" s="51" t="s">
        <v>358</v>
      </c>
      <c r="D118" s="63">
        <f t="shared" ref="D118:L118" si="40">SUM(D116:D117)</f>
        <v>0</v>
      </c>
      <c r="E118" s="63">
        <f t="shared" si="40"/>
        <v>0</v>
      </c>
      <c r="F118" s="70">
        <f t="shared" si="40"/>
        <v>153124</v>
      </c>
      <c r="G118" s="63">
        <f t="shared" si="40"/>
        <v>0</v>
      </c>
      <c r="H118" s="70">
        <f t="shared" si="40"/>
        <v>153124</v>
      </c>
      <c r="I118" s="63">
        <f t="shared" si="40"/>
        <v>0</v>
      </c>
      <c r="J118" s="70">
        <f t="shared" si="40"/>
        <v>130000</v>
      </c>
      <c r="K118" s="63">
        <f t="shared" ref="K118" si="41">SUM(K116:K117)</f>
        <v>0</v>
      </c>
      <c r="L118" s="70">
        <f t="shared" si="40"/>
        <v>130000</v>
      </c>
      <c r="M118" s="83"/>
      <c r="N118" s="55"/>
      <c r="O118" s="83"/>
      <c r="P118" s="83"/>
      <c r="Q118" s="152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</row>
    <row r="119" spans="1:32" s="85" customFormat="1">
      <c r="A119" s="46" t="s">
        <v>24</v>
      </c>
      <c r="B119" s="88">
        <v>3.8</v>
      </c>
      <c r="C119" s="78" t="s">
        <v>63</v>
      </c>
      <c r="D119" s="149">
        <f t="shared" ref="D119:L119" si="42">D113+D118</f>
        <v>549895</v>
      </c>
      <c r="E119" s="58">
        <f t="shared" si="42"/>
        <v>0</v>
      </c>
      <c r="F119" s="181">
        <f t="shared" si="42"/>
        <v>233126</v>
      </c>
      <c r="G119" s="58">
        <f t="shared" si="42"/>
        <v>0</v>
      </c>
      <c r="H119" s="181">
        <f t="shared" si="42"/>
        <v>153126</v>
      </c>
      <c r="I119" s="58">
        <f t="shared" si="42"/>
        <v>0</v>
      </c>
      <c r="J119" s="149">
        <f t="shared" si="42"/>
        <v>130000</v>
      </c>
      <c r="K119" s="58">
        <f t="shared" ref="K119" si="43">K113+K118</f>
        <v>0</v>
      </c>
      <c r="L119" s="149">
        <f t="shared" si="42"/>
        <v>130000</v>
      </c>
      <c r="M119" s="83"/>
      <c r="N119" s="55"/>
      <c r="O119" s="83"/>
      <c r="P119" s="83"/>
      <c r="Q119" s="152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</row>
    <row r="120" spans="1:32" s="85" customFormat="1">
      <c r="A120" s="46" t="s">
        <v>24</v>
      </c>
      <c r="B120" s="80">
        <v>3</v>
      </c>
      <c r="C120" s="81" t="s">
        <v>62</v>
      </c>
      <c r="D120" s="149">
        <f t="shared" ref="D120:I121" si="44">D119</f>
        <v>549895</v>
      </c>
      <c r="E120" s="58">
        <f t="shared" si="44"/>
        <v>0</v>
      </c>
      <c r="F120" s="181">
        <f t="shared" si="44"/>
        <v>233126</v>
      </c>
      <c r="G120" s="58">
        <f t="shared" si="44"/>
        <v>0</v>
      </c>
      <c r="H120" s="181">
        <f t="shared" si="44"/>
        <v>153126</v>
      </c>
      <c r="I120" s="58">
        <f t="shared" si="44"/>
        <v>0</v>
      </c>
      <c r="J120" s="149">
        <f t="shared" ref="J120:L121" si="45">J119</f>
        <v>130000</v>
      </c>
      <c r="K120" s="58">
        <f t="shared" si="45"/>
        <v>0</v>
      </c>
      <c r="L120" s="149">
        <f t="shared" si="45"/>
        <v>130000</v>
      </c>
      <c r="M120" s="83"/>
      <c r="N120" s="55"/>
      <c r="O120" s="83"/>
      <c r="P120" s="83"/>
      <c r="Q120" s="152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</row>
    <row r="121" spans="1:32" s="85" customFormat="1">
      <c r="A121" s="46" t="s">
        <v>24</v>
      </c>
      <c r="B121" s="77">
        <v>2216</v>
      </c>
      <c r="C121" s="78" t="s">
        <v>2</v>
      </c>
      <c r="D121" s="70">
        <f t="shared" si="44"/>
        <v>549895</v>
      </c>
      <c r="E121" s="63">
        <f t="shared" si="44"/>
        <v>0</v>
      </c>
      <c r="F121" s="70">
        <f t="shared" si="44"/>
        <v>233126</v>
      </c>
      <c r="G121" s="63">
        <f t="shared" si="44"/>
        <v>0</v>
      </c>
      <c r="H121" s="64">
        <f t="shared" si="44"/>
        <v>153126</v>
      </c>
      <c r="I121" s="63">
        <f t="shared" si="44"/>
        <v>0</v>
      </c>
      <c r="J121" s="70">
        <f t="shared" si="45"/>
        <v>130000</v>
      </c>
      <c r="K121" s="63">
        <f t="shared" si="45"/>
        <v>0</v>
      </c>
      <c r="L121" s="70">
        <f t="shared" si="45"/>
        <v>130000</v>
      </c>
      <c r="M121" s="83"/>
      <c r="N121" s="55"/>
      <c r="O121" s="83"/>
      <c r="P121" s="83"/>
      <c r="Q121" s="152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</row>
    <row r="122" spans="1:32">
      <c r="A122" s="46"/>
      <c r="B122" s="77"/>
      <c r="C122" s="78"/>
      <c r="D122" s="43"/>
      <c r="E122" s="43"/>
      <c r="F122" s="43"/>
      <c r="G122" s="43"/>
      <c r="H122" s="43"/>
      <c r="I122" s="43"/>
      <c r="J122" s="43"/>
      <c r="K122" s="43"/>
      <c r="L122" s="43"/>
      <c r="N122" s="43"/>
      <c r="Q122" s="146"/>
    </row>
    <row r="123" spans="1:32">
      <c r="A123" s="46" t="s">
        <v>26</v>
      </c>
      <c r="B123" s="45">
        <v>2501</v>
      </c>
      <c r="C123" s="48" t="s">
        <v>3</v>
      </c>
      <c r="D123" s="71"/>
      <c r="E123" s="71"/>
      <c r="F123" s="71"/>
      <c r="G123" s="71"/>
      <c r="H123" s="71"/>
      <c r="I123" s="71"/>
      <c r="J123" s="71"/>
      <c r="K123" s="71"/>
      <c r="L123" s="71"/>
      <c r="N123" s="66"/>
      <c r="Q123" s="146"/>
    </row>
    <row r="124" spans="1:32">
      <c r="A124" s="46"/>
      <c r="B124" s="50">
        <v>1</v>
      </c>
      <c r="C124" s="51" t="s">
        <v>64</v>
      </c>
      <c r="D124" s="71"/>
      <c r="E124" s="71"/>
      <c r="F124" s="71"/>
      <c r="G124" s="71"/>
      <c r="H124" s="71"/>
      <c r="I124" s="71"/>
      <c r="J124" s="71"/>
      <c r="K124" s="71"/>
      <c r="L124" s="71"/>
      <c r="N124" s="66"/>
      <c r="Q124" s="146"/>
    </row>
    <row r="125" spans="1:32">
      <c r="A125" s="46"/>
      <c r="B125" s="47">
        <v>1.0009999999999999</v>
      </c>
      <c r="C125" s="48" t="s">
        <v>194</v>
      </c>
      <c r="D125" s="43"/>
      <c r="E125" s="43"/>
      <c r="F125" s="43"/>
      <c r="G125" s="43"/>
      <c r="H125" s="43"/>
      <c r="I125" s="43"/>
      <c r="J125" s="43"/>
      <c r="K125" s="43"/>
      <c r="L125" s="43"/>
      <c r="N125" s="43"/>
      <c r="Q125" s="146"/>
    </row>
    <row r="126" spans="1:32">
      <c r="A126" s="46"/>
      <c r="B126" s="65">
        <v>45</v>
      </c>
      <c r="C126" s="51" t="s">
        <v>111</v>
      </c>
      <c r="D126" s="43"/>
      <c r="E126" s="43"/>
      <c r="F126" s="43"/>
      <c r="G126" s="43"/>
      <c r="H126" s="43"/>
      <c r="I126" s="43"/>
      <c r="J126" s="43"/>
      <c r="K126" s="43"/>
      <c r="L126" s="43"/>
      <c r="N126" s="43"/>
      <c r="Q126" s="146"/>
    </row>
    <row r="127" spans="1:32">
      <c r="A127" s="46"/>
      <c r="B127" s="65">
        <v>71</v>
      </c>
      <c r="C127" s="51" t="s">
        <v>317</v>
      </c>
      <c r="D127" s="43"/>
      <c r="E127" s="43"/>
      <c r="F127" s="43"/>
      <c r="G127" s="43"/>
      <c r="H127" s="43"/>
      <c r="I127" s="43"/>
      <c r="J127" s="43"/>
      <c r="K127" s="43"/>
      <c r="L127" s="43"/>
      <c r="N127" s="43"/>
      <c r="Q127" s="146"/>
    </row>
    <row r="128" spans="1:32">
      <c r="A128" s="46"/>
      <c r="B128" s="65" t="s">
        <v>112</v>
      </c>
      <c r="C128" s="51" t="s">
        <v>76</v>
      </c>
      <c r="D128" s="43">
        <v>7183</v>
      </c>
      <c r="E128" s="53">
        <v>0</v>
      </c>
      <c r="F128" s="54">
        <v>7000</v>
      </c>
      <c r="G128" s="53">
        <v>0</v>
      </c>
      <c r="H128" s="43">
        <v>7000</v>
      </c>
      <c r="I128" s="53">
        <v>0</v>
      </c>
      <c r="J128" s="54">
        <v>9326</v>
      </c>
      <c r="K128" s="53">
        <v>0</v>
      </c>
      <c r="L128" s="54">
        <f>SUM(J128:K128)</f>
        <v>9326</v>
      </c>
      <c r="M128" s="194"/>
      <c r="N128" s="197"/>
      <c r="O128" s="194"/>
      <c r="P128" s="194"/>
      <c r="Q128" s="196"/>
      <c r="W128" s="194"/>
      <c r="X128" s="194"/>
      <c r="Y128" s="194"/>
      <c r="Z128" s="194"/>
      <c r="AA128" s="194"/>
    </row>
    <row r="129" spans="1:27">
      <c r="A129" s="46"/>
      <c r="B129" s="65" t="s">
        <v>113</v>
      </c>
      <c r="C129" s="51" t="s">
        <v>27</v>
      </c>
      <c r="D129" s="43">
        <v>50</v>
      </c>
      <c r="E129" s="53">
        <v>0</v>
      </c>
      <c r="F129" s="54">
        <v>60</v>
      </c>
      <c r="G129" s="53">
        <v>0</v>
      </c>
      <c r="H129" s="43">
        <v>60</v>
      </c>
      <c r="I129" s="53">
        <v>0</v>
      </c>
      <c r="J129" s="54">
        <v>50</v>
      </c>
      <c r="K129" s="53">
        <v>0</v>
      </c>
      <c r="L129" s="54">
        <f>SUM(J129:K129)</f>
        <v>50</v>
      </c>
      <c r="N129" s="55"/>
      <c r="Q129" s="146"/>
      <c r="W129" s="194"/>
      <c r="X129" s="194"/>
      <c r="Y129" s="194"/>
      <c r="Z129" s="194"/>
      <c r="AA129" s="194"/>
    </row>
    <row r="130" spans="1:27">
      <c r="A130" s="46"/>
      <c r="B130" s="65" t="s">
        <v>114</v>
      </c>
      <c r="C130" s="51" t="s">
        <v>28</v>
      </c>
      <c r="D130" s="43">
        <v>500</v>
      </c>
      <c r="E130" s="53">
        <v>0</v>
      </c>
      <c r="F130" s="54">
        <v>500</v>
      </c>
      <c r="G130" s="53">
        <v>0</v>
      </c>
      <c r="H130" s="43">
        <v>500</v>
      </c>
      <c r="I130" s="53">
        <v>0</v>
      </c>
      <c r="J130" s="54">
        <v>637</v>
      </c>
      <c r="K130" s="53">
        <v>0</v>
      </c>
      <c r="L130" s="54">
        <f>SUM(J130:K130)</f>
        <v>637</v>
      </c>
      <c r="M130" s="194"/>
      <c r="N130" s="197"/>
      <c r="O130" s="194"/>
      <c r="P130" s="194"/>
      <c r="Q130" s="196"/>
      <c r="R130" s="194"/>
      <c r="S130" s="197"/>
      <c r="T130" s="194"/>
      <c r="U130" s="194"/>
      <c r="V130" s="196"/>
      <c r="W130" s="194"/>
      <c r="X130" s="194"/>
      <c r="Y130" s="194"/>
      <c r="Z130" s="194"/>
      <c r="AA130" s="194"/>
    </row>
    <row r="131" spans="1:27">
      <c r="A131" s="46" t="s">
        <v>24</v>
      </c>
      <c r="B131" s="65">
        <v>71</v>
      </c>
      <c r="C131" s="51" t="s">
        <v>317</v>
      </c>
      <c r="D131" s="64">
        <f t="shared" ref="D131:J131" si="46">SUM(D128:D130)</f>
        <v>7733</v>
      </c>
      <c r="E131" s="63">
        <f t="shared" si="46"/>
        <v>0</v>
      </c>
      <c r="F131" s="70">
        <f t="shared" si="46"/>
        <v>7560</v>
      </c>
      <c r="G131" s="63">
        <f t="shared" si="46"/>
        <v>0</v>
      </c>
      <c r="H131" s="64">
        <f t="shared" si="46"/>
        <v>7560</v>
      </c>
      <c r="I131" s="63">
        <f t="shared" si="46"/>
        <v>0</v>
      </c>
      <c r="J131" s="70">
        <f t="shared" si="46"/>
        <v>10013</v>
      </c>
      <c r="K131" s="63">
        <f t="shared" ref="K131" si="47">SUM(K128:K130)</f>
        <v>0</v>
      </c>
      <c r="L131" s="70">
        <f>SUM(J131:K131)</f>
        <v>10013</v>
      </c>
      <c r="N131" s="55"/>
      <c r="Q131" s="146"/>
    </row>
    <row r="132" spans="1:27">
      <c r="A132" s="46"/>
      <c r="B132" s="65"/>
      <c r="C132" s="51"/>
      <c r="D132" s="43"/>
      <c r="E132" s="43"/>
      <c r="F132" s="43"/>
      <c r="G132" s="43"/>
      <c r="H132" s="43"/>
      <c r="I132" s="43"/>
      <c r="J132" s="43"/>
      <c r="K132" s="43"/>
      <c r="L132" s="43"/>
      <c r="N132" s="43"/>
      <c r="Q132" s="146"/>
    </row>
    <row r="133" spans="1:27">
      <c r="A133" s="46"/>
      <c r="B133" s="65">
        <v>72</v>
      </c>
      <c r="C133" s="51" t="s">
        <v>318</v>
      </c>
      <c r="D133" s="43"/>
      <c r="E133" s="43"/>
      <c r="F133" s="43"/>
      <c r="G133" s="43"/>
      <c r="H133" s="43"/>
      <c r="I133" s="43"/>
      <c r="J133" s="43"/>
      <c r="K133" s="43"/>
      <c r="L133" s="43"/>
      <c r="N133" s="43"/>
      <c r="Q133" s="146"/>
    </row>
    <row r="134" spans="1:27">
      <c r="A134" s="46"/>
      <c r="B134" s="65" t="s">
        <v>115</v>
      </c>
      <c r="C134" s="51" t="s">
        <v>76</v>
      </c>
      <c r="D134" s="43">
        <v>7163</v>
      </c>
      <c r="E134" s="53">
        <v>0</v>
      </c>
      <c r="F134" s="54">
        <v>6600</v>
      </c>
      <c r="G134" s="53">
        <v>0</v>
      </c>
      <c r="H134" s="43">
        <v>6600</v>
      </c>
      <c r="I134" s="53">
        <v>0</v>
      </c>
      <c r="J134" s="54">
        <v>10408</v>
      </c>
      <c r="K134" s="53">
        <v>0</v>
      </c>
      <c r="L134" s="54">
        <f>SUM(J134:K134)</f>
        <v>10408</v>
      </c>
      <c r="M134" s="194"/>
      <c r="N134" s="197"/>
      <c r="O134" s="194"/>
      <c r="P134" s="194"/>
      <c r="Q134" s="196"/>
      <c r="W134" s="194"/>
      <c r="X134" s="194"/>
      <c r="Y134" s="194"/>
      <c r="Z134" s="194"/>
      <c r="AA134" s="194"/>
    </row>
    <row r="135" spans="1:27">
      <c r="A135" s="46"/>
      <c r="B135" s="65" t="s">
        <v>116</v>
      </c>
      <c r="C135" s="51" t="s">
        <v>27</v>
      </c>
      <c r="D135" s="43">
        <v>50</v>
      </c>
      <c r="E135" s="53">
        <v>0</v>
      </c>
      <c r="F135" s="54">
        <v>60</v>
      </c>
      <c r="G135" s="53">
        <v>0</v>
      </c>
      <c r="H135" s="43">
        <v>60</v>
      </c>
      <c r="I135" s="53">
        <v>0</v>
      </c>
      <c r="J135" s="54">
        <v>50</v>
      </c>
      <c r="K135" s="53">
        <v>0</v>
      </c>
      <c r="L135" s="54">
        <f>SUM(J135:K135)</f>
        <v>50</v>
      </c>
      <c r="N135" s="55"/>
      <c r="Q135" s="146"/>
      <c r="W135" s="194"/>
      <c r="X135" s="194"/>
      <c r="Y135" s="194"/>
      <c r="Z135" s="194"/>
      <c r="AA135" s="194"/>
    </row>
    <row r="136" spans="1:27">
      <c r="A136" s="46"/>
      <c r="B136" s="65" t="s">
        <v>117</v>
      </c>
      <c r="C136" s="51" t="s">
        <v>28</v>
      </c>
      <c r="D136" s="43">
        <v>500</v>
      </c>
      <c r="E136" s="53">
        <v>0</v>
      </c>
      <c r="F136" s="54">
        <v>500</v>
      </c>
      <c r="G136" s="53">
        <v>0</v>
      </c>
      <c r="H136" s="43">
        <v>500</v>
      </c>
      <c r="I136" s="53">
        <v>0</v>
      </c>
      <c r="J136" s="54">
        <v>637</v>
      </c>
      <c r="K136" s="53">
        <v>0</v>
      </c>
      <c r="L136" s="54">
        <f>SUM(J136:K136)</f>
        <v>637</v>
      </c>
      <c r="M136" s="194"/>
      <c r="N136" s="197"/>
      <c r="O136" s="194"/>
      <c r="P136" s="194"/>
      <c r="Q136" s="196"/>
      <c r="R136" s="194"/>
      <c r="S136" s="197"/>
      <c r="T136" s="194"/>
      <c r="U136" s="194"/>
      <c r="V136" s="196"/>
      <c r="W136" s="194"/>
      <c r="X136" s="194"/>
      <c r="Y136" s="194"/>
      <c r="Z136" s="194"/>
      <c r="AA136" s="194"/>
    </row>
    <row r="137" spans="1:27">
      <c r="A137" s="46" t="s">
        <v>24</v>
      </c>
      <c r="B137" s="65">
        <v>72</v>
      </c>
      <c r="C137" s="51" t="s">
        <v>318</v>
      </c>
      <c r="D137" s="64">
        <f t="shared" ref="D137:J137" si="48">SUM(D134:D136)</f>
        <v>7713</v>
      </c>
      <c r="E137" s="63">
        <f t="shared" si="48"/>
        <v>0</v>
      </c>
      <c r="F137" s="70">
        <f t="shared" si="48"/>
        <v>7160</v>
      </c>
      <c r="G137" s="63">
        <f t="shared" si="48"/>
        <v>0</v>
      </c>
      <c r="H137" s="64">
        <f t="shared" si="48"/>
        <v>7160</v>
      </c>
      <c r="I137" s="63">
        <f t="shared" si="48"/>
        <v>0</v>
      </c>
      <c r="J137" s="70">
        <f t="shared" si="48"/>
        <v>11095</v>
      </c>
      <c r="K137" s="63">
        <f t="shared" ref="K137" si="49">SUM(K134:K136)</f>
        <v>0</v>
      </c>
      <c r="L137" s="70">
        <f>SUM(J137:K137)</f>
        <v>11095</v>
      </c>
      <c r="N137" s="55"/>
      <c r="Q137" s="146"/>
    </row>
    <row r="138" spans="1:27" ht="9.9499999999999993" customHeight="1">
      <c r="A138" s="46"/>
      <c r="B138" s="65"/>
      <c r="C138" s="51"/>
      <c r="D138" s="43"/>
      <c r="E138" s="43"/>
      <c r="F138" s="43"/>
      <c r="G138" s="43"/>
      <c r="H138" s="43"/>
      <c r="I138" s="43"/>
      <c r="J138" s="43"/>
      <c r="K138" s="43"/>
      <c r="L138" s="43"/>
      <c r="N138" s="43"/>
      <c r="Q138" s="146"/>
    </row>
    <row r="139" spans="1:27">
      <c r="A139" s="46"/>
      <c r="B139" s="65">
        <v>73</v>
      </c>
      <c r="C139" s="51" t="s">
        <v>319</v>
      </c>
      <c r="D139" s="43"/>
      <c r="E139" s="43"/>
      <c r="F139" s="43"/>
      <c r="G139" s="43"/>
      <c r="H139" s="43"/>
      <c r="I139" s="43"/>
      <c r="J139" s="43"/>
      <c r="K139" s="43"/>
      <c r="L139" s="43"/>
      <c r="N139" s="43"/>
      <c r="Q139" s="146"/>
    </row>
    <row r="140" spans="1:27">
      <c r="A140" s="46"/>
      <c r="B140" s="65" t="s">
        <v>121</v>
      </c>
      <c r="C140" s="51" t="s">
        <v>76</v>
      </c>
      <c r="D140" s="43">
        <v>11758</v>
      </c>
      <c r="E140" s="53">
        <v>0</v>
      </c>
      <c r="F140" s="54">
        <v>10500</v>
      </c>
      <c r="G140" s="53">
        <v>0</v>
      </c>
      <c r="H140" s="43">
        <v>10500</v>
      </c>
      <c r="I140" s="53">
        <v>0</v>
      </c>
      <c r="J140" s="54">
        <v>15265</v>
      </c>
      <c r="K140" s="53">
        <v>0</v>
      </c>
      <c r="L140" s="54">
        <f>SUM(J140:K140)</f>
        <v>15265</v>
      </c>
      <c r="M140" s="194"/>
      <c r="N140" s="197"/>
      <c r="O140" s="194"/>
      <c r="P140" s="194"/>
      <c r="Q140" s="196"/>
      <c r="W140" s="194"/>
      <c r="X140" s="194"/>
      <c r="Y140" s="194"/>
      <c r="Z140" s="194"/>
      <c r="AA140" s="194"/>
    </row>
    <row r="141" spans="1:27">
      <c r="A141" s="46"/>
      <c r="B141" s="65" t="s">
        <v>122</v>
      </c>
      <c r="C141" s="51" t="s">
        <v>27</v>
      </c>
      <c r="D141" s="43">
        <v>50</v>
      </c>
      <c r="E141" s="53">
        <v>0</v>
      </c>
      <c r="F141" s="54">
        <v>60</v>
      </c>
      <c r="G141" s="53">
        <v>0</v>
      </c>
      <c r="H141" s="43">
        <v>60</v>
      </c>
      <c r="I141" s="53">
        <v>0</v>
      </c>
      <c r="J141" s="54">
        <v>50</v>
      </c>
      <c r="K141" s="53">
        <v>0</v>
      </c>
      <c r="L141" s="54">
        <f>SUM(J141:K141)</f>
        <v>50</v>
      </c>
      <c r="N141" s="55"/>
      <c r="Q141" s="146"/>
      <c r="W141" s="194"/>
      <c r="X141" s="194"/>
      <c r="Y141" s="194"/>
      <c r="Z141" s="194"/>
      <c r="AA141" s="194"/>
    </row>
    <row r="142" spans="1:27">
      <c r="A142" s="46"/>
      <c r="B142" s="65" t="s">
        <v>123</v>
      </c>
      <c r="C142" s="51" t="s">
        <v>28</v>
      </c>
      <c r="D142" s="43">
        <v>512</v>
      </c>
      <c r="E142" s="53">
        <v>0</v>
      </c>
      <c r="F142" s="54">
        <v>500</v>
      </c>
      <c r="G142" s="53">
        <v>0</v>
      </c>
      <c r="H142" s="43">
        <v>500</v>
      </c>
      <c r="I142" s="53">
        <v>0</v>
      </c>
      <c r="J142" s="54">
        <v>527</v>
      </c>
      <c r="K142" s="53">
        <v>0</v>
      </c>
      <c r="L142" s="54">
        <f>SUM(J142:K142)</f>
        <v>527</v>
      </c>
      <c r="M142" s="194"/>
      <c r="N142" s="197"/>
      <c r="O142" s="194"/>
      <c r="P142" s="194"/>
      <c r="Q142" s="196"/>
      <c r="R142" s="194"/>
      <c r="S142" s="197"/>
      <c r="T142" s="194"/>
      <c r="U142" s="194"/>
      <c r="V142" s="196"/>
      <c r="W142" s="194"/>
      <c r="X142" s="194"/>
      <c r="Y142" s="194"/>
      <c r="Z142" s="194"/>
      <c r="AA142" s="194"/>
    </row>
    <row r="143" spans="1:27" ht="13.35" customHeight="1">
      <c r="A143" s="56" t="s">
        <v>24</v>
      </c>
      <c r="B143" s="89">
        <v>73</v>
      </c>
      <c r="C143" s="57" t="s">
        <v>319</v>
      </c>
      <c r="D143" s="64">
        <f t="shared" ref="D143:J143" si="50">SUM(D140:D142)</f>
        <v>12320</v>
      </c>
      <c r="E143" s="63">
        <f t="shared" si="50"/>
        <v>0</v>
      </c>
      <c r="F143" s="70">
        <f t="shared" si="50"/>
        <v>11060</v>
      </c>
      <c r="G143" s="63">
        <f t="shared" si="50"/>
        <v>0</v>
      </c>
      <c r="H143" s="64">
        <f t="shared" si="50"/>
        <v>11060</v>
      </c>
      <c r="I143" s="63">
        <f t="shared" si="50"/>
        <v>0</v>
      </c>
      <c r="J143" s="70">
        <f t="shared" si="50"/>
        <v>15842</v>
      </c>
      <c r="K143" s="63">
        <f t="shared" ref="K143" si="51">SUM(K140:K142)</f>
        <v>0</v>
      </c>
      <c r="L143" s="70">
        <f>SUM(J143:K143)</f>
        <v>15842</v>
      </c>
      <c r="N143" s="55"/>
      <c r="Q143" s="146"/>
    </row>
    <row r="144" spans="1:27" ht="4.5" customHeight="1">
      <c r="A144" s="46"/>
      <c r="B144" s="65"/>
      <c r="C144" s="51"/>
      <c r="D144" s="43"/>
      <c r="E144" s="43"/>
      <c r="F144" s="43"/>
      <c r="G144" s="43"/>
      <c r="H144" s="43"/>
      <c r="I144" s="43"/>
      <c r="J144" s="43"/>
      <c r="K144" s="43"/>
      <c r="L144" s="43"/>
      <c r="N144" s="43"/>
      <c r="Q144" s="146"/>
    </row>
    <row r="145" spans="1:27" ht="13.35" customHeight="1">
      <c r="A145" s="46"/>
      <c r="B145" s="65">
        <v>74</v>
      </c>
      <c r="C145" s="51" t="s">
        <v>320</v>
      </c>
      <c r="D145" s="43"/>
      <c r="E145" s="43"/>
      <c r="F145" s="43"/>
      <c r="G145" s="43"/>
      <c r="H145" s="43"/>
      <c r="I145" s="43"/>
      <c r="J145" s="43"/>
      <c r="K145" s="43"/>
      <c r="L145" s="43"/>
      <c r="N145" s="43"/>
      <c r="Q145" s="146"/>
    </row>
    <row r="146" spans="1:27" ht="13.35" customHeight="1">
      <c r="A146" s="46"/>
      <c r="B146" s="65" t="s">
        <v>118</v>
      </c>
      <c r="C146" s="51" t="s">
        <v>76</v>
      </c>
      <c r="D146" s="43">
        <v>9752</v>
      </c>
      <c r="E146" s="53">
        <v>0</v>
      </c>
      <c r="F146" s="54">
        <v>11500</v>
      </c>
      <c r="G146" s="53">
        <v>0</v>
      </c>
      <c r="H146" s="43">
        <v>11500</v>
      </c>
      <c r="I146" s="53">
        <v>0</v>
      </c>
      <c r="J146" s="53">
        <v>0</v>
      </c>
      <c r="K146" s="53">
        <v>0</v>
      </c>
      <c r="L146" s="53">
        <f>SUM(J146:K146)</f>
        <v>0</v>
      </c>
      <c r="M146" s="194"/>
      <c r="N146" s="197"/>
      <c r="O146" s="194"/>
      <c r="P146" s="194"/>
      <c r="Q146" s="196"/>
      <c r="W146" s="194"/>
      <c r="X146" s="194"/>
      <c r="Y146" s="194"/>
      <c r="Z146" s="194"/>
      <c r="AA146" s="194"/>
    </row>
    <row r="147" spans="1:27" ht="13.35" customHeight="1">
      <c r="A147" s="46"/>
      <c r="B147" s="65" t="s">
        <v>119</v>
      </c>
      <c r="C147" s="51" t="s">
        <v>27</v>
      </c>
      <c r="D147" s="43">
        <v>50</v>
      </c>
      <c r="E147" s="53">
        <v>0</v>
      </c>
      <c r="F147" s="54">
        <v>50</v>
      </c>
      <c r="G147" s="53">
        <v>0</v>
      </c>
      <c r="H147" s="43">
        <v>50</v>
      </c>
      <c r="I147" s="53">
        <v>0</v>
      </c>
      <c r="J147" s="53">
        <v>0</v>
      </c>
      <c r="K147" s="53">
        <v>0</v>
      </c>
      <c r="L147" s="53">
        <f>SUM(J147:K147)</f>
        <v>0</v>
      </c>
      <c r="N147" s="55"/>
      <c r="Q147" s="146"/>
      <c r="W147" s="194"/>
      <c r="X147" s="194"/>
      <c r="Y147" s="194"/>
      <c r="Z147" s="194"/>
      <c r="AA147" s="194"/>
    </row>
    <row r="148" spans="1:27" ht="13.35" customHeight="1">
      <c r="A148" s="46"/>
      <c r="B148" s="65" t="s">
        <v>120</v>
      </c>
      <c r="C148" s="51" t="s">
        <v>28</v>
      </c>
      <c r="D148" s="43">
        <v>808</v>
      </c>
      <c r="E148" s="53">
        <v>0</v>
      </c>
      <c r="F148" s="54">
        <v>800</v>
      </c>
      <c r="G148" s="53">
        <v>0</v>
      </c>
      <c r="H148" s="43">
        <v>930</v>
      </c>
      <c r="I148" s="53">
        <v>0</v>
      </c>
      <c r="J148" s="53">
        <v>0</v>
      </c>
      <c r="K148" s="53">
        <v>0</v>
      </c>
      <c r="L148" s="53">
        <f>SUM(J148:K148)</f>
        <v>0</v>
      </c>
      <c r="N148" s="55"/>
      <c r="Q148" s="146"/>
      <c r="W148" s="194"/>
      <c r="X148" s="194"/>
      <c r="Y148" s="194"/>
      <c r="Z148" s="194"/>
      <c r="AA148" s="194"/>
    </row>
    <row r="149" spans="1:27" ht="13.35" customHeight="1">
      <c r="A149" s="46" t="s">
        <v>24</v>
      </c>
      <c r="B149" s="65">
        <v>74</v>
      </c>
      <c r="C149" s="51" t="s">
        <v>320</v>
      </c>
      <c r="D149" s="64">
        <f t="shared" ref="D149:L149" si="52">SUM(D146:D148)</f>
        <v>10610</v>
      </c>
      <c r="E149" s="63">
        <f t="shared" si="52"/>
        <v>0</v>
      </c>
      <c r="F149" s="70">
        <f t="shared" si="52"/>
        <v>12350</v>
      </c>
      <c r="G149" s="63">
        <f t="shared" si="52"/>
        <v>0</v>
      </c>
      <c r="H149" s="64">
        <f t="shared" si="52"/>
        <v>12480</v>
      </c>
      <c r="I149" s="63">
        <f t="shared" si="52"/>
        <v>0</v>
      </c>
      <c r="J149" s="63">
        <f t="shared" si="52"/>
        <v>0</v>
      </c>
      <c r="K149" s="63">
        <f t="shared" ref="K149" si="53">SUM(K146:K148)</f>
        <v>0</v>
      </c>
      <c r="L149" s="63">
        <f t="shared" si="52"/>
        <v>0</v>
      </c>
      <c r="N149" s="55"/>
      <c r="Q149" s="146"/>
    </row>
    <row r="150" spans="1:27" ht="15" customHeight="1">
      <c r="A150" s="46"/>
      <c r="B150" s="65"/>
      <c r="C150" s="51"/>
      <c r="D150" s="43"/>
      <c r="E150" s="43"/>
      <c r="F150" s="43"/>
      <c r="G150" s="43"/>
      <c r="H150" s="43"/>
      <c r="I150" s="43"/>
      <c r="J150" s="43"/>
      <c r="K150" s="43"/>
      <c r="L150" s="43"/>
      <c r="N150" s="43"/>
      <c r="Q150" s="146"/>
    </row>
    <row r="151" spans="1:27" ht="13.35" customHeight="1">
      <c r="A151" s="46"/>
      <c r="B151" s="65">
        <v>75</v>
      </c>
      <c r="C151" s="51" t="s">
        <v>321</v>
      </c>
      <c r="D151" s="43"/>
      <c r="E151" s="43"/>
      <c r="F151" s="43"/>
      <c r="G151" s="43"/>
      <c r="H151" s="43"/>
      <c r="I151" s="43"/>
      <c r="J151" s="43"/>
      <c r="K151" s="43"/>
      <c r="L151" s="43"/>
      <c r="N151" s="43"/>
      <c r="Q151" s="146"/>
    </row>
    <row r="152" spans="1:27" ht="13.35" customHeight="1">
      <c r="A152" s="46"/>
      <c r="B152" s="65" t="s">
        <v>136</v>
      </c>
      <c r="C152" s="51" t="s">
        <v>76</v>
      </c>
      <c r="D152" s="43">
        <v>8008</v>
      </c>
      <c r="E152" s="53">
        <v>0</v>
      </c>
      <c r="F152" s="54">
        <v>8700</v>
      </c>
      <c r="G152" s="53">
        <v>0</v>
      </c>
      <c r="H152" s="43">
        <v>8700</v>
      </c>
      <c r="I152" s="53">
        <v>0</v>
      </c>
      <c r="J152" s="54">
        <v>11642</v>
      </c>
      <c r="K152" s="53">
        <v>0</v>
      </c>
      <c r="L152" s="54">
        <f>SUM(J152:K152)</f>
        <v>11642</v>
      </c>
      <c r="M152" s="194"/>
      <c r="N152" s="197"/>
      <c r="O152" s="194"/>
      <c r="P152" s="194"/>
      <c r="Q152" s="196"/>
      <c r="W152" s="194"/>
      <c r="X152" s="194"/>
      <c r="Y152" s="194"/>
      <c r="Z152" s="194"/>
      <c r="AA152" s="194"/>
    </row>
    <row r="153" spans="1:27" ht="13.35" customHeight="1">
      <c r="A153" s="46"/>
      <c r="B153" s="65" t="s">
        <v>137</v>
      </c>
      <c r="C153" s="51" t="s">
        <v>27</v>
      </c>
      <c r="D153" s="43">
        <v>50</v>
      </c>
      <c r="E153" s="53">
        <v>0</v>
      </c>
      <c r="F153" s="54">
        <v>60</v>
      </c>
      <c r="G153" s="53">
        <v>0</v>
      </c>
      <c r="H153" s="43">
        <v>60</v>
      </c>
      <c r="I153" s="53">
        <v>0</v>
      </c>
      <c r="J153" s="54">
        <v>50</v>
      </c>
      <c r="K153" s="53">
        <v>0</v>
      </c>
      <c r="L153" s="54">
        <f>SUM(J153:K153)</f>
        <v>50</v>
      </c>
      <c r="N153" s="55"/>
      <c r="Q153" s="146"/>
      <c r="W153" s="194"/>
      <c r="X153" s="194"/>
      <c r="Y153" s="194"/>
      <c r="Z153" s="194"/>
      <c r="AA153" s="194"/>
    </row>
    <row r="154" spans="1:27" ht="13.35" customHeight="1">
      <c r="A154" s="46"/>
      <c r="B154" s="65" t="s">
        <v>138</v>
      </c>
      <c r="C154" s="51" t="s">
        <v>28</v>
      </c>
      <c r="D154" s="43">
        <v>516</v>
      </c>
      <c r="E154" s="53">
        <v>0</v>
      </c>
      <c r="F154" s="54">
        <v>500</v>
      </c>
      <c r="G154" s="53">
        <v>0</v>
      </c>
      <c r="H154" s="43">
        <v>600</v>
      </c>
      <c r="I154" s="53">
        <v>0</v>
      </c>
      <c r="J154" s="54">
        <v>710</v>
      </c>
      <c r="K154" s="53">
        <v>0</v>
      </c>
      <c r="L154" s="54">
        <f>SUM(J154:K154)</f>
        <v>710</v>
      </c>
      <c r="M154" s="194"/>
      <c r="N154" s="197"/>
      <c r="O154" s="194"/>
      <c r="P154" s="194"/>
      <c r="Q154" s="196"/>
      <c r="R154" s="194"/>
      <c r="S154" s="197"/>
      <c r="T154" s="194"/>
      <c r="U154" s="194"/>
      <c r="V154" s="196"/>
      <c r="W154" s="194"/>
      <c r="X154" s="194"/>
      <c r="Y154" s="194"/>
      <c r="Z154" s="194"/>
      <c r="AA154" s="194"/>
    </row>
    <row r="155" spans="1:27" ht="13.35" customHeight="1">
      <c r="A155" s="46" t="s">
        <v>24</v>
      </c>
      <c r="B155" s="65">
        <v>75</v>
      </c>
      <c r="C155" s="51" t="s">
        <v>321</v>
      </c>
      <c r="D155" s="64">
        <f t="shared" ref="D155:J155" si="54">SUM(D152:D154)</f>
        <v>8574</v>
      </c>
      <c r="E155" s="63">
        <f t="shared" si="54"/>
        <v>0</v>
      </c>
      <c r="F155" s="70">
        <f t="shared" si="54"/>
        <v>9260</v>
      </c>
      <c r="G155" s="63">
        <f t="shared" si="54"/>
        <v>0</v>
      </c>
      <c r="H155" s="64">
        <f t="shared" si="54"/>
        <v>9360</v>
      </c>
      <c r="I155" s="63">
        <f t="shared" si="54"/>
        <v>0</v>
      </c>
      <c r="J155" s="70">
        <f t="shared" si="54"/>
        <v>12402</v>
      </c>
      <c r="K155" s="63">
        <f t="shared" ref="K155" si="55">SUM(K152:K154)</f>
        <v>0</v>
      </c>
      <c r="L155" s="70">
        <f>SUM(J155:K155)</f>
        <v>12402</v>
      </c>
      <c r="N155" s="55"/>
      <c r="Q155" s="146"/>
    </row>
    <row r="156" spans="1:27" ht="15" customHeight="1">
      <c r="A156" s="46"/>
      <c r="B156" s="65"/>
      <c r="C156" s="51"/>
      <c r="D156" s="43"/>
      <c r="E156" s="43"/>
      <c r="F156" s="43"/>
      <c r="G156" s="43"/>
      <c r="H156" s="43"/>
      <c r="I156" s="43"/>
      <c r="J156" s="43"/>
      <c r="K156" s="43"/>
      <c r="L156" s="43"/>
      <c r="N156" s="43"/>
      <c r="Q156" s="146"/>
    </row>
    <row r="157" spans="1:27">
      <c r="A157" s="46"/>
      <c r="B157" s="65">
        <v>76</v>
      </c>
      <c r="C157" s="51" t="s">
        <v>344</v>
      </c>
      <c r="D157" s="43"/>
      <c r="E157" s="43"/>
      <c r="F157" s="43"/>
      <c r="G157" s="43"/>
      <c r="H157" s="43"/>
      <c r="I157" s="43"/>
      <c r="J157" s="43"/>
      <c r="K157" s="43"/>
      <c r="L157" s="43"/>
      <c r="N157" s="43"/>
      <c r="Q157" s="146"/>
    </row>
    <row r="158" spans="1:27" ht="13.35" customHeight="1">
      <c r="A158" s="46"/>
      <c r="B158" s="65" t="s">
        <v>139</v>
      </c>
      <c r="C158" s="51" t="s">
        <v>76</v>
      </c>
      <c r="D158" s="43">
        <v>7540</v>
      </c>
      <c r="E158" s="53">
        <v>0</v>
      </c>
      <c r="F158" s="54">
        <v>7500</v>
      </c>
      <c r="G158" s="53">
        <v>0</v>
      </c>
      <c r="H158" s="43">
        <v>7500</v>
      </c>
      <c r="I158" s="53">
        <v>0</v>
      </c>
      <c r="J158" s="54">
        <v>8948</v>
      </c>
      <c r="K158" s="53">
        <v>0</v>
      </c>
      <c r="L158" s="54">
        <f>SUM(J158:K158)</f>
        <v>8948</v>
      </c>
      <c r="M158" s="194"/>
      <c r="N158" s="197"/>
      <c r="O158" s="194"/>
      <c r="P158" s="194"/>
      <c r="Q158" s="196"/>
      <c r="W158" s="194"/>
      <c r="X158" s="194"/>
      <c r="Y158" s="194"/>
      <c r="Z158" s="194"/>
      <c r="AA158" s="194"/>
    </row>
    <row r="159" spans="1:27" ht="13.35" customHeight="1">
      <c r="A159" s="46"/>
      <c r="B159" s="65" t="s">
        <v>140</v>
      </c>
      <c r="C159" s="51" t="s">
        <v>27</v>
      </c>
      <c r="D159" s="43">
        <v>50</v>
      </c>
      <c r="E159" s="53">
        <v>0</v>
      </c>
      <c r="F159" s="54">
        <v>60</v>
      </c>
      <c r="G159" s="53">
        <v>0</v>
      </c>
      <c r="H159" s="43">
        <v>60</v>
      </c>
      <c r="I159" s="53">
        <v>0</v>
      </c>
      <c r="J159" s="54">
        <v>50</v>
      </c>
      <c r="K159" s="53">
        <v>0</v>
      </c>
      <c r="L159" s="54">
        <f>SUM(J159:K159)</f>
        <v>50</v>
      </c>
      <c r="N159" s="55"/>
      <c r="Q159" s="146"/>
      <c r="W159" s="194"/>
      <c r="X159" s="194"/>
      <c r="Y159" s="194"/>
      <c r="Z159" s="194"/>
      <c r="AA159" s="194"/>
    </row>
    <row r="160" spans="1:27" ht="13.35" customHeight="1">
      <c r="A160" s="46"/>
      <c r="B160" s="65" t="s">
        <v>141</v>
      </c>
      <c r="C160" s="51" t="s">
        <v>28</v>
      </c>
      <c r="D160" s="59">
        <v>502</v>
      </c>
      <c r="E160" s="58">
        <v>0</v>
      </c>
      <c r="F160" s="149">
        <v>500</v>
      </c>
      <c r="G160" s="58">
        <v>0</v>
      </c>
      <c r="H160" s="59">
        <v>500</v>
      </c>
      <c r="I160" s="58">
        <v>0</v>
      </c>
      <c r="J160" s="149">
        <v>637</v>
      </c>
      <c r="K160" s="58">
        <v>0</v>
      </c>
      <c r="L160" s="149">
        <f>SUM(J160:K160)</f>
        <v>637</v>
      </c>
      <c r="M160" s="194"/>
      <c r="N160" s="197"/>
      <c r="O160" s="194"/>
      <c r="P160" s="194"/>
      <c r="Q160" s="196"/>
      <c r="R160" s="194"/>
      <c r="S160" s="197"/>
      <c r="T160" s="194"/>
      <c r="U160" s="194"/>
      <c r="V160" s="196"/>
      <c r="W160" s="194"/>
      <c r="X160" s="194"/>
      <c r="Y160" s="194"/>
      <c r="Z160" s="194"/>
      <c r="AA160" s="194"/>
    </row>
    <row r="161" spans="1:27">
      <c r="A161" s="46" t="s">
        <v>24</v>
      </c>
      <c r="B161" s="65">
        <v>76</v>
      </c>
      <c r="C161" s="51" t="s">
        <v>344</v>
      </c>
      <c r="D161" s="59">
        <f t="shared" ref="D161:J161" si="56">SUM(D158:D160)</f>
        <v>8092</v>
      </c>
      <c r="E161" s="58">
        <f t="shared" si="56"/>
        <v>0</v>
      </c>
      <c r="F161" s="149">
        <f t="shared" si="56"/>
        <v>8060</v>
      </c>
      <c r="G161" s="58">
        <f t="shared" si="56"/>
        <v>0</v>
      </c>
      <c r="H161" s="59">
        <f t="shared" si="56"/>
        <v>8060</v>
      </c>
      <c r="I161" s="58">
        <f t="shared" si="56"/>
        <v>0</v>
      </c>
      <c r="J161" s="149">
        <f t="shared" si="56"/>
        <v>9635</v>
      </c>
      <c r="K161" s="58">
        <f t="shared" ref="K161" si="57">SUM(K158:K160)</f>
        <v>0</v>
      </c>
      <c r="L161" s="149">
        <f>SUM(J161:K161)</f>
        <v>9635</v>
      </c>
      <c r="N161" s="55"/>
      <c r="Q161" s="146"/>
    </row>
    <row r="162" spans="1:27" ht="15" customHeight="1">
      <c r="A162" s="46"/>
      <c r="B162" s="65"/>
      <c r="C162" s="51"/>
      <c r="D162" s="43"/>
      <c r="E162" s="54"/>
      <c r="F162" s="54"/>
      <c r="G162" s="54"/>
      <c r="H162" s="43"/>
      <c r="I162" s="90"/>
      <c r="J162" s="54"/>
      <c r="K162" s="54"/>
      <c r="L162" s="54"/>
      <c r="N162" s="55"/>
      <c r="Q162" s="146"/>
    </row>
    <row r="163" spans="1:27" ht="14.25" customHeight="1">
      <c r="A163" s="46"/>
      <c r="B163" s="65">
        <v>77</v>
      </c>
      <c r="C163" s="51" t="s">
        <v>322</v>
      </c>
      <c r="D163" s="43"/>
      <c r="E163" s="43"/>
      <c r="F163" s="43"/>
      <c r="G163" s="43"/>
      <c r="H163" s="43"/>
      <c r="I163" s="43"/>
      <c r="J163" s="43"/>
      <c r="K163" s="43"/>
      <c r="L163" s="43"/>
      <c r="N163" s="43"/>
      <c r="Q163" s="146"/>
    </row>
    <row r="164" spans="1:27" ht="13.35" customHeight="1">
      <c r="A164" s="46"/>
      <c r="B164" s="65" t="s">
        <v>142</v>
      </c>
      <c r="C164" s="51" t="s">
        <v>76</v>
      </c>
      <c r="D164" s="43">
        <v>5035</v>
      </c>
      <c r="E164" s="53">
        <v>0</v>
      </c>
      <c r="F164" s="54">
        <v>5000</v>
      </c>
      <c r="G164" s="53">
        <v>0</v>
      </c>
      <c r="H164" s="43">
        <v>5000</v>
      </c>
      <c r="I164" s="53">
        <v>0</v>
      </c>
      <c r="J164" s="54">
        <v>10887</v>
      </c>
      <c r="K164" s="53">
        <v>0</v>
      </c>
      <c r="L164" s="54">
        <f>SUM(J164:K164)</f>
        <v>10887</v>
      </c>
      <c r="M164" s="194"/>
      <c r="N164" s="197"/>
      <c r="O164" s="194"/>
      <c r="P164" s="194"/>
      <c r="Q164" s="196"/>
      <c r="W164" s="194"/>
      <c r="X164" s="194"/>
      <c r="Y164" s="194"/>
      <c r="Z164" s="194"/>
      <c r="AA164" s="194"/>
    </row>
    <row r="165" spans="1:27" ht="13.35" customHeight="1">
      <c r="A165" s="46"/>
      <c r="B165" s="65" t="s">
        <v>143</v>
      </c>
      <c r="C165" s="51" t="s">
        <v>27</v>
      </c>
      <c r="D165" s="43">
        <v>45</v>
      </c>
      <c r="E165" s="53">
        <v>0</v>
      </c>
      <c r="F165" s="54">
        <v>60</v>
      </c>
      <c r="G165" s="53">
        <v>0</v>
      </c>
      <c r="H165" s="43">
        <v>60</v>
      </c>
      <c r="I165" s="53">
        <v>0</v>
      </c>
      <c r="J165" s="54">
        <v>50</v>
      </c>
      <c r="K165" s="53">
        <v>0</v>
      </c>
      <c r="L165" s="54">
        <f>SUM(J165:K165)</f>
        <v>50</v>
      </c>
      <c r="N165" s="55"/>
      <c r="Q165" s="146"/>
      <c r="W165" s="194"/>
      <c r="X165" s="194"/>
      <c r="Y165" s="194"/>
      <c r="Z165" s="194"/>
      <c r="AA165" s="194"/>
    </row>
    <row r="166" spans="1:27" ht="13.35" customHeight="1">
      <c r="A166" s="46"/>
      <c r="B166" s="65" t="s">
        <v>144</v>
      </c>
      <c r="C166" s="51" t="s">
        <v>28</v>
      </c>
      <c r="D166" s="43">
        <v>568</v>
      </c>
      <c r="E166" s="53">
        <v>0</v>
      </c>
      <c r="F166" s="54">
        <v>500</v>
      </c>
      <c r="G166" s="53">
        <v>0</v>
      </c>
      <c r="H166" s="43">
        <v>630</v>
      </c>
      <c r="I166" s="53">
        <v>0</v>
      </c>
      <c r="J166" s="54">
        <v>802</v>
      </c>
      <c r="K166" s="53">
        <v>0</v>
      </c>
      <c r="L166" s="54">
        <f>SUM(J166:K166)</f>
        <v>802</v>
      </c>
      <c r="M166" s="194"/>
      <c r="N166" s="197"/>
      <c r="O166" s="194"/>
      <c r="P166" s="194"/>
      <c r="Q166" s="196"/>
      <c r="R166" s="194"/>
      <c r="S166" s="197"/>
      <c r="T166" s="194"/>
      <c r="U166" s="194"/>
      <c r="V166" s="196"/>
      <c r="W166" s="194"/>
      <c r="X166" s="194"/>
      <c r="Y166" s="194"/>
      <c r="Z166" s="194"/>
      <c r="AA166" s="194"/>
    </row>
    <row r="167" spans="1:27" ht="13.35" customHeight="1">
      <c r="A167" s="46" t="s">
        <v>24</v>
      </c>
      <c r="B167" s="65">
        <v>77</v>
      </c>
      <c r="C167" s="51" t="s">
        <v>322</v>
      </c>
      <c r="D167" s="64">
        <f t="shared" ref="D167:J167" si="58">SUM(D164:D166)</f>
        <v>5648</v>
      </c>
      <c r="E167" s="63">
        <f t="shared" si="58"/>
        <v>0</v>
      </c>
      <c r="F167" s="70">
        <f t="shared" si="58"/>
        <v>5560</v>
      </c>
      <c r="G167" s="63">
        <f t="shared" si="58"/>
        <v>0</v>
      </c>
      <c r="H167" s="64">
        <f t="shared" si="58"/>
        <v>5690</v>
      </c>
      <c r="I167" s="63">
        <f t="shared" si="58"/>
        <v>0</v>
      </c>
      <c r="J167" s="70">
        <f t="shared" si="58"/>
        <v>11739</v>
      </c>
      <c r="K167" s="63">
        <f t="shared" ref="K167" si="59">SUM(K164:K166)</f>
        <v>0</v>
      </c>
      <c r="L167" s="70">
        <f>SUM(J167:K167)</f>
        <v>11739</v>
      </c>
      <c r="N167" s="55"/>
      <c r="Q167" s="146"/>
    </row>
    <row r="168" spans="1:27" ht="15" customHeight="1">
      <c r="A168" s="46"/>
      <c r="B168" s="65"/>
      <c r="C168" s="51"/>
      <c r="D168" s="43"/>
      <c r="E168" s="43"/>
      <c r="F168" s="43"/>
      <c r="G168" s="43"/>
      <c r="H168" s="43"/>
      <c r="I168" s="43"/>
      <c r="J168" s="43"/>
      <c r="K168" s="43"/>
      <c r="L168" s="43"/>
      <c r="N168" s="43"/>
      <c r="Q168" s="146"/>
    </row>
    <row r="169" spans="1:27" ht="13.35" customHeight="1">
      <c r="A169" s="46"/>
      <c r="B169" s="65">
        <v>78</v>
      </c>
      <c r="C169" s="51" t="s">
        <v>323</v>
      </c>
      <c r="D169" s="43"/>
      <c r="E169" s="43"/>
      <c r="F169" s="43"/>
      <c r="G169" s="43"/>
      <c r="H169" s="43"/>
      <c r="I169" s="43"/>
      <c r="J169" s="43"/>
      <c r="K169" s="43"/>
      <c r="L169" s="43"/>
      <c r="N169" s="43"/>
      <c r="Q169" s="146"/>
    </row>
    <row r="170" spans="1:27" ht="13.35" customHeight="1">
      <c r="A170" s="46"/>
      <c r="B170" s="65" t="s">
        <v>145</v>
      </c>
      <c r="C170" s="51" t="s">
        <v>76</v>
      </c>
      <c r="D170" s="43">
        <v>7885</v>
      </c>
      <c r="E170" s="53">
        <v>0</v>
      </c>
      <c r="F170" s="54">
        <v>8100</v>
      </c>
      <c r="G170" s="53">
        <v>0</v>
      </c>
      <c r="H170" s="43">
        <v>8100</v>
      </c>
      <c r="I170" s="53">
        <v>0</v>
      </c>
      <c r="J170" s="54">
        <v>11608</v>
      </c>
      <c r="K170" s="53">
        <v>0</v>
      </c>
      <c r="L170" s="54">
        <f>SUM(J170:K170)</f>
        <v>11608</v>
      </c>
      <c r="M170" s="194"/>
      <c r="N170" s="197"/>
      <c r="O170" s="194"/>
      <c r="P170" s="194"/>
      <c r="Q170" s="196"/>
      <c r="W170" s="194"/>
      <c r="X170" s="194"/>
      <c r="Y170" s="194"/>
      <c r="Z170" s="194"/>
      <c r="AA170" s="194"/>
    </row>
    <row r="171" spans="1:27" ht="13.35" customHeight="1">
      <c r="A171" s="46"/>
      <c r="B171" s="65" t="s">
        <v>146</v>
      </c>
      <c r="C171" s="51" t="s">
        <v>27</v>
      </c>
      <c r="D171" s="43">
        <v>50</v>
      </c>
      <c r="E171" s="53">
        <v>0</v>
      </c>
      <c r="F171" s="54">
        <v>60</v>
      </c>
      <c r="G171" s="53">
        <v>0</v>
      </c>
      <c r="H171" s="43">
        <v>60</v>
      </c>
      <c r="I171" s="53">
        <v>0</v>
      </c>
      <c r="J171" s="54">
        <v>50</v>
      </c>
      <c r="K171" s="53">
        <v>0</v>
      </c>
      <c r="L171" s="54">
        <f>SUM(J171:K171)</f>
        <v>50</v>
      </c>
      <c r="N171" s="55"/>
      <c r="Q171" s="146"/>
      <c r="W171" s="194"/>
      <c r="X171" s="194"/>
      <c r="Y171" s="194"/>
      <c r="Z171" s="194"/>
      <c r="AA171" s="194"/>
    </row>
    <row r="172" spans="1:27" ht="13.35" customHeight="1">
      <c r="A172" s="46"/>
      <c r="B172" s="65" t="s">
        <v>147</v>
      </c>
      <c r="C172" s="51" t="s">
        <v>28</v>
      </c>
      <c r="D172" s="59">
        <v>490</v>
      </c>
      <c r="E172" s="58">
        <v>0</v>
      </c>
      <c r="F172" s="149">
        <v>500</v>
      </c>
      <c r="G172" s="58">
        <v>0</v>
      </c>
      <c r="H172" s="59">
        <v>600</v>
      </c>
      <c r="I172" s="58">
        <v>0</v>
      </c>
      <c r="J172" s="149">
        <v>723</v>
      </c>
      <c r="K172" s="58">
        <v>0</v>
      </c>
      <c r="L172" s="149">
        <f>SUM(J172:K172)</f>
        <v>723</v>
      </c>
      <c r="M172" s="194"/>
      <c r="N172" s="197"/>
      <c r="O172" s="194"/>
      <c r="P172" s="194"/>
      <c r="Q172" s="196"/>
      <c r="R172" s="194"/>
      <c r="S172" s="197"/>
      <c r="T172" s="194"/>
      <c r="U172" s="194"/>
      <c r="V172" s="196"/>
      <c r="W172" s="194"/>
      <c r="X172" s="194"/>
      <c r="Y172" s="194"/>
      <c r="Z172" s="194"/>
      <c r="AA172" s="194"/>
    </row>
    <row r="173" spans="1:27">
      <c r="A173" s="46" t="s">
        <v>24</v>
      </c>
      <c r="B173" s="65">
        <v>78</v>
      </c>
      <c r="C173" s="51" t="s">
        <v>323</v>
      </c>
      <c r="D173" s="64">
        <f t="shared" ref="D173:J173" si="60">SUM(D170:D172)</f>
        <v>8425</v>
      </c>
      <c r="E173" s="63">
        <f t="shared" si="60"/>
        <v>0</v>
      </c>
      <c r="F173" s="70">
        <f t="shared" si="60"/>
        <v>8660</v>
      </c>
      <c r="G173" s="63">
        <f t="shared" si="60"/>
        <v>0</v>
      </c>
      <c r="H173" s="64">
        <f t="shared" si="60"/>
        <v>8760</v>
      </c>
      <c r="I173" s="63">
        <f t="shared" si="60"/>
        <v>0</v>
      </c>
      <c r="J173" s="70">
        <f t="shared" si="60"/>
        <v>12381</v>
      </c>
      <c r="K173" s="63">
        <f t="shared" ref="K173" si="61">SUM(K170:K172)</f>
        <v>0</v>
      </c>
      <c r="L173" s="70">
        <f>SUM(J173:K173)</f>
        <v>12381</v>
      </c>
      <c r="N173" s="55"/>
      <c r="Q173" s="146"/>
    </row>
    <row r="174" spans="1:27" ht="15" customHeight="1">
      <c r="A174" s="46"/>
      <c r="B174" s="65"/>
      <c r="C174" s="51"/>
      <c r="D174" s="43"/>
      <c r="E174" s="43"/>
      <c r="F174" s="43"/>
      <c r="G174" s="43"/>
      <c r="H174" s="43"/>
      <c r="I174" s="43"/>
      <c r="J174" s="43"/>
      <c r="K174" s="43"/>
      <c r="L174" s="43"/>
      <c r="N174" s="43"/>
      <c r="Q174" s="146"/>
    </row>
    <row r="175" spans="1:27" ht="13.35" customHeight="1">
      <c r="A175" s="46"/>
      <c r="B175" s="65">
        <v>80</v>
      </c>
      <c r="C175" s="51" t="s">
        <v>346</v>
      </c>
      <c r="D175" s="43"/>
      <c r="E175" s="43"/>
      <c r="F175" s="43"/>
      <c r="G175" s="43"/>
      <c r="H175" s="43"/>
      <c r="I175" s="43"/>
      <c r="J175" s="43"/>
      <c r="K175" s="43"/>
      <c r="L175" s="43"/>
      <c r="N175" s="43"/>
      <c r="Q175" s="146"/>
    </row>
    <row r="176" spans="1:27" ht="13.35" customHeight="1">
      <c r="A176" s="56"/>
      <c r="B176" s="89" t="s">
        <v>206</v>
      </c>
      <c r="C176" s="57" t="s">
        <v>76</v>
      </c>
      <c r="D176" s="149">
        <v>6036</v>
      </c>
      <c r="E176" s="58">
        <v>0</v>
      </c>
      <c r="F176" s="149">
        <v>6000</v>
      </c>
      <c r="G176" s="58">
        <v>0</v>
      </c>
      <c r="H176" s="59">
        <v>6000</v>
      </c>
      <c r="I176" s="58">
        <v>0</v>
      </c>
      <c r="J176" s="149">
        <v>7165</v>
      </c>
      <c r="K176" s="58">
        <v>0</v>
      </c>
      <c r="L176" s="149">
        <f>SUM(J176:K176)</f>
        <v>7165</v>
      </c>
      <c r="M176" s="194"/>
      <c r="N176" s="197"/>
      <c r="O176" s="194"/>
      <c r="P176" s="194"/>
      <c r="Q176" s="196"/>
      <c r="W176" s="194"/>
      <c r="X176" s="194"/>
      <c r="Y176" s="194"/>
      <c r="Z176" s="194"/>
      <c r="AA176" s="194"/>
    </row>
    <row r="177" spans="1:27" ht="13.35" customHeight="1">
      <c r="A177" s="46"/>
      <c r="B177" s="65" t="s">
        <v>207</v>
      </c>
      <c r="C177" s="51" t="s">
        <v>27</v>
      </c>
      <c r="D177" s="54">
        <v>50</v>
      </c>
      <c r="E177" s="53">
        <v>0</v>
      </c>
      <c r="F177" s="54">
        <v>60</v>
      </c>
      <c r="G177" s="53">
        <v>0</v>
      </c>
      <c r="H177" s="43">
        <v>60</v>
      </c>
      <c r="I177" s="53">
        <v>0</v>
      </c>
      <c r="J177" s="54">
        <v>50</v>
      </c>
      <c r="K177" s="53">
        <v>0</v>
      </c>
      <c r="L177" s="54">
        <f>SUM(J177:K177)</f>
        <v>50</v>
      </c>
      <c r="N177" s="55"/>
      <c r="Q177" s="146"/>
      <c r="W177" s="194"/>
      <c r="X177" s="194"/>
      <c r="Y177" s="194"/>
      <c r="Z177" s="194"/>
      <c r="AA177" s="194"/>
    </row>
    <row r="178" spans="1:27" ht="13.35" customHeight="1">
      <c r="A178" s="46"/>
      <c r="B178" s="65" t="s">
        <v>208</v>
      </c>
      <c r="C178" s="51" t="s">
        <v>28</v>
      </c>
      <c r="D178" s="149">
        <v>496</v>
      </c>
      <c r="E178" s="58">
        <v>0</v>
      </c>
      <c r="F178" s="149">
        <v>500</v>
      </c>
      <c r="G178" s="58">
        <v>0</v>
      </c>
      <c r="H178" s="59">
        <v>600</v>
      </c>
      <c r="I178" s="58">
        <v>0</v>
      </c>
      <c r="J178" s="149">
        <v>842</v>
      </c>
      <c r="K178" s="58">
        <v>0</v>
      </c>
      <c r="L178" s="149">
        <f>SUM(J178:K178)</f>
        <v>842</v>
      </c>
      <c r="M178" s="194"/>
      <c r="N178" s="197"/>
      <c r="O178" s="194"/>
      <c r="P178" s="194"/>
      <c r="Q178" s="196"/>
      <c r="R178" s="194"/>
      <c r="S178" s="197"/>
      <c r="T178" s="194"/>
      <c r="U178" s="194"/>
      <c r="V178" s="196"/>
      <c r="W178" s="194"/>
      <c r="X178" s="194"/>
      <c r="Y178" s="194"/>
      <c r="Z178" s="194"/>
      <c r="AA178" s="194"/>
    </row>
    <row r="179" spans="1:27" ht="13.35" customHeight="1">
      <c r="A179" s="46" t="s">
        <v>24</v>
      </c>
      <c r="B179" s="65">
        <v>80</v>
      </c>
      <c r="C179" s="51" t="s">
        <v>346</v>
      </c>
      <c r="D179" s="149">
        <f t="shared" ref="D179:L179" si="62">SUM(D176:D178)</f>
        <v>6582</v>
      </c>
      <c r="E179" s="58">
        <f t="shared" si="62"/>
        <v>0</v>
      </c>
      <c r="F179" s="149">
        <f t="shared" si="62"/>
        <v>6560</v>
      </c>
      <c r="G179" s="58">
        <f t="shared" si="62"/>
        <v>0</v>
      </c>
      <c r="H179" s="59">
        <f t="shared" si="62"/>
        <v>6660</v>
      </c>
      <c r="I179" s="58">
        <f t="shared" si="62"/>
        <v>0</v>
      </c>
      <c r="J179" s="149">
        <f t="shared" si="62"/>
        <v>8057</v>
      </c>
      <c r="K179" s="58">
        <f t="shared" ref="K179" si="63">SUM(K176:K178)</f>
        <v>0</v>
      </c>
      <c r="L179" s="149">
        <f t="shared" si="62"/>
        <v>8057</v>
      </c>
      <c r="N179" s="55"/>
      <c r="Q179" s="146"/>
    </row>
    <row r="180" spans="1:27">
      <c r="A180" s="46"/>
      <c r="B180" s="65"/>
      <c r="C180" s="51"/>
      <c r="D180" s="75"/>
      <c r="E180" s="75"/>
      <c r="F180" s="75"/>
      <c r="G180" s="75"/>
      <c r="H180" s="74"/>
      <c r="I180" s="75"/>
      <c r="J180" s="75"/>
      <c r="K180" s="75"/>
      <c r="L180" s="75"/>
      <c r="N180" s="55"/>
      <c r="Q180" s="146"/>
    </row>
    <row r="181" spans="1:27" ht="13.35" customHeight="1">
      <c r="A181" s="46"/>
      <c r="B181" s="65">
        <v>81</v>
      </c>
      <c r="C181" s="51" t="s">
        <v>324</v>
      </c>
      <c r="D181" s="54"/>
      <c r="E181" s="54"/>
      <c r="F181" s="54"/>
      <c r="G181" s="54"/>
      <c r="H181" s="43"/>
      <c r="I181" s="54"/>
      <c r="J181" s="54"/>
      <c r="K181" s="54"/>
      <c r="L181" s="54"/>
      <c r="N181" s="55"/>
      <c r="Q181" s="146"/>
    </row>
    <row r="182" spans="1:27" ht="13.35" customHeight="1">
      <c r="A182" s="46"/>
      <c r="B182" s="65" t="s">
        <v>223</v>
      </c>
      <c r="C182" s="51" t="s">
        <v>76</v>
      </c>
      <c r="D182" s="54">
        <v>6001</v>
      </c>
      <c r="E182" s="53">
        <v>0</v>
      </c>
      <c r="F182" s="54">
        <v>7300</v>
      </c>
      <c r="G182" s="53">
        <v>0</v>
      </c>
      <c r="H182" s="54">
        <v>7300</v>
      </c>
      <c r="I182" s="53">
        <v>0</v>
      </c>
      <c r="J182" s="54">
        <v>8416</v>
      </c>
      <c r="K182" s="53">
        <v>0</v>
      </c>
      <c r="L182" s="54">
        <f>SUM(J182:K182)</f>
        <v>8416</v>
      </c>
      <c r="M182" s="194"/>
      <c r="N182" s="197"/>
      <c r="O182" s="194"/>
      <c r="P182" s="194"/>
      <c r="Q182" s="196"/>
      <c r="W182" s="194"/>
      <c r="X182" s="194"/>
      <c r="Y182" s="194"/>
      <c r="Z182" s="194"/>
      <c r="AA182" s="194"/>
    </row>
    <row r="183" spans="1:27" ht="13.35" customHeight="1">
      <c r="A183" s="46"/>
      <c r="B183" s="65" t="s">
        <v>224</v>
      </c>
      <c r="C183" s="51" t="s">
        <v>27</v>
      </c>
      <c r="D183" s="54">
        <v>50</v>
      </c>
      <c r="E183" s="53">
        <v>0</v>
      </c>
      <c r="F183" s="54">
        <v>60</v>
      </c>
      <c r="G183" s="53">
        <v>0</v>
      </c>
      <c r="H183" s="54">
        <v>60</v>
      </c>
      <c r="I183" s="53">
        <v>0</v>
      </c>
      <c r="J183" s="54">
        <v>50</v>
      </c>
      <c r="K183" s="53">
        <v>0</v>
      </c>
      <c r="L183" s="54">
        <f>SUM(J183:K183)</f>
        <v>50</v>
      </c>
      <c r="N183" s="55"/>
      <c r="Q183" s="146"/>
      <c r="W183" s="194"/>
      <c r="X183" s="194"/>
      <c r="Y183" s="194"/>
      <c r="Z183" s="194"/>
      <c r="AA183" s="194"/>
    </row>
    <row r="184" spans="1:27" ht="13.35" customHeight="1">
      <c r="A184" s="46"/>
      <c r="B184" s="65" t="s">
        <v>225</v>
      </c>
      <c r="C184" s="51" t="s">
        <v>28</v>
      </c>
      <c r="D184" s="149">
        <v>717</v>
      </c>
      <c r="E184" s="58">
        <v>0</v>
      </c>
      <c r="F184" s="149">
        <v>800</v>
      </c>
      <c r="G184" s="58">
        <v>0</v>
      </c>
      <c r="H184" s="149">
        <v>900</v>
      </c>
      <c r="I184" s="58">
        <v>0</v>
      </c>
      <c r="J184" s="149">
        <v>1005</v>
      </c>
      <c r="K184" s="58">
        <v>0</v>
      </c>
      <c r="L184" s="149">
        <f>SUM(J184:K184)</f>
        <v>1005</v>
      </c>
      <c r="M184" s="194"/>
      <c r="N184" s="197"/>
      <c r="O184" s="194"/>
      <c r="P184" s="194"/>
      <c r="Q184" s="196"/>
      <c r="R184" s="194"/>
      <c r="S184" s="197"/>
      <c r="T184" s="194"/>
      <c r="U184" s="194"/>
      <c r="V184" s="196"/>
      <c r="W184" s="194"/>
      <c r="X184" s="194"/>
      <c r="Y184" s="194"/>
      <c r="Z184" s="194"/>
      <c r="AA184" s="194"/>
    </row>
    <row r="185" spans="1:27" ht="13.35" customHeight="1">
      <c r="A185" s="46" t="s">
        <v>24</v>
      </c>
      <c r="B185" s="65">
        <v>81</v>
      </c>
      <c r="C185" s="51" t="s">
        <v>324</v>
      </c>
      <c r="D185" s="149">
        <f t="shared" ref="D185:L185" si="64">SUM(D182:D184)</f>
        <v>6768</v>
      </c>
      <c r="E185" s="58">
        <f t="shared" si="64"/>
        <v>0</v>
      </c>
      <c r="F185" s="149">
        <f t="shared" si="64"/>
        <v>8160</v>
      </c>
      <c r="G185" s="58">
        <f t="shared" si="64"/>
        <v>0</v>
      </c>
      <c r="H185" s="149">
        <f t="shared" si="64"/>
        <v>8260</v>
      </c>
      <c r="I185" s="58">
        <f t="shared" si="64"/>
        <v>0</v>
      </c>
      <c r="J185" s="149">
        <f t="shared" si="64"/>
        <v>9471</v>
      </c>
      <c r="K185" s="58">
        <f t="shared" ref="K185" si="65">SUM(K182:K184)</f>
        <v>0</v>
      </c>
      <c r="L185" s="149">
        <f t="shared" si="64"/>
        <v>9471</v>
      </c>
      <c r="N185" s="55"/>
      <c r="Q185" s="146"/>
    </row>
    <row r="186" spans="1:27" ht="13.35" customHeight="1">
      <c r="A186" s="46"/>
      <c r="B186" s="65"/>
      <c r="C186" s="51"/>
      <c r="D186" s="54"/>
      <c r="E186" s="53"/>
      <c r="F186" s="54"/>
      <c r="G186" s="53"/>
      <c r="H186" s="54"/>
      <c r="I186" s="53"/>
      <c r="J186" s="54"/>
      <c r="K186" s="53"/>
      <c r="L186" s="54"/>
      <c r="N186" s="55"/>
      <c r="Q186" s="146"/>
    </row>
    <row r="187" spans="1:27" ht="13.35" customHeight="1">
      <c r="A187" s="46"/>
      <c r="B187" s="65">
        <v>82</v>
      </c>
      <c r="C187" s="51" t="s">
        <v>373</v>
      </c>
      <c r="D187" s="43"/>
      <c r="E187" s="43"/>
      <c r="F187" s="43"/>
      <c r="G187" s="43"/>
      <c r="H187" s="43"/>
      <c r="I187" s="43"/>
      <c r="J187" s="43"/>
      <c r="K187" s="43"/>
      <c r="L187" s="43"/>
      <c r="N187" s="43"/>
      <c r="Q187" s="146"/>
    </row>
    <row r="188" spans="1:27" ht="13.35" customHeight="1">
      <c r="A188" s="46"/>
      <c r="B188" s="65" t="s">
        <v>374</v>
      </c>
      <c r="C188" s="51" t="s">
        <v>76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4">
        <v>13963</v>
      </c>
      <c r="K188" s="53">
        <v>0</v>
      </c>
      <c r="L188" s="54">
        <f>SUM(J188:K188)</f>
        <v>13963</v>
      </c>
      <c r="M188" s="194"/>
      <c r="N188" s="197"/>
      <c r="O188" s="194"/>
      <c r="P188" s="194"/>
      <c r="Q188" s="196"/>
      <c r="W188" s="194"/>
      <c r="X188" s="194"/>
      <c r="Y188" s="194"/>
      <c r="Z188" s="194"/>
      <c r="AA188" s="194"/>
    </row>
    <row r="189" spans="1:27" ht="13.35" customHeight="1">
      <c r="A189" s="46"/>
      <c r="B189" s="65" t="s">
        <v>375</v>
      </c>
      <c r="C189" s="51" t="s">
        <v>27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4">
        <v>50</v>
      </c>
      <c r="K189" s="53">
        <v>0</v>
      </c>
      <c r="L189" s="54">
        <f>SUM(J189:K189)</f>
        <v>50</v>
      </c>
      <c r="N189" s="55"/>
      <c r="Q189" s="146"/>
      <c r="W189" s="194"/>
      <c r="X189" s="194"/>
      <c r="Y189" s="194"/>
      <c r="Z189" s="194"/>
      <c r="AA189" s="194"/>
    </row>
    <row r="190" spans="1:27" ht="13.35" customHeight="1">
      <c r="A190" s="46"/>
      <c r="B190" s="65" t="s">
        <v>376</v>
      </c>
      <c r="C190" s="51" t="s">
        <v>28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4">
        <v>838</v>
      </c>
      <c r="K190" s="53">
        <v>0</v>
      </c>
      <c r="L190" s="54">
        <f>SUM(J190:K190)</f>
        <v>838</v>
      </c>
      <c r="M190" s="194"/>
      <c r="N190" s="197"/>
      <c r="O190" s="194"/>
      <c r="P190" s="194"/>
      <c r="Q190" s="196"/>
      <c r="R190" s="194"/>
      <c r="S190" s="197"/>
      <c r="T190" s="194"/>
      <c r="U190" s="194"/>
      <c r="V190" s="196"/>
      <c r="W190" s="194"/>
      <c r="X190" s="194"/>
      <c r="Y190" s="194"/>
      <c r="Z190" s="194"/>
      <c r="AA190" s="194"/>
    </row>
    <row r="191" spans="1:27" ht="13.35" customHeight="1">
      <c r="A191" s="46" t="s">
        <v>24</v>
      </c>
      <c r="B191" s="65">
        <v>82</v>
      </c>
      <c r="C191" s="51" t="s">
        <v>373</v>
      </c>
      <c r="D191" s="63">
        <f t="shared" ref="D191:L191" si="66">SUM(D188:D190)</f>
        <v>0</v>
      </c>
      <c r="E191" s="63">
        <f t="shared" si="66"/>
        <v>0</v>
      </c>
      <c r="F191" s="63">
        <f t="shared" si="66"/>
        <v>0</v>
      </c>
      <c r="G191" s="63">
        <f t="shared" si="66"/>
        <v>0</v>
      </c>
      <c r="H191" s="63">
        <f t="shared" si="66"/>
        <v>0</v>
      </c>
      <c r="I191" s="63">
        <f t="shared" si="66"/>
        <v>0</v>
      </c>
      <c r="J191" s="70">
        <f t="shared" si="66"/>
        <v>14851</v>
      </c>
      <c r="K191" s="63">
        <f t="shared" si="66"/>
        <v>0</v>
      </c>
      <c r="L191" s="70">
        <f t="shared" si="66"/>
        <v>14851</v>
      </c>
      <c r="N191" s="55"/>
      <c r="Q191" s="146"/>
    </row>
    <row r="192" spans="1:27" ht="13.35" customHeight="1">
      <c r="A192" s="46" t="s">
        <v>24</v>
      </c>
      <c r="B192" s="65">
        <v>45</v>
      </c>
      <c r="C192" s="51" t="s">
        <v>34</v>
      </c>
      <c r="D192" s="70">
        <f t="shared" ref="D192:I192" si="67">D173+D167+D161+D155+D149+D143+D131+D137+D179+D185+D191</f>
        <v>82465</v>
      </c>
      <c r="E192" s="63">
        <f t="shared" si="67"/>
        <v>0</v>
      </c>
      <c r="F192" s="70">
        <f t="shared" si="67"/>
        <v>84390</v>
      </c>
      <c r="G192" s="63">
        <f t="shared" si="67"/>
        <v>0</v>
      </c>
      <c r="H192" s="70">
        <f t="shared" si="67"/>
        <v>85050</v>
      </c>
      <c r="I192" s="63">
        <f t="shared" si="67"/>
        <v>0</v>
      </c>
      <c r="J192" s="70">
        <f>J173+J167+J161+J155+J149+J143+J131+J137+J179+J185+J191</f>
        <v>115486</v>
      </c>
      <c r="K192" s="63">
        <f t="shared" ref="K192:L192" si="68">K173+K167+K161+K155+K149+K143+K131+K137+K179+K185+K191</f>
        <v>0</v>
      </c>
      <c r="L192" s="70">
        <f t="shared" si="68"/>
        <v>115486</v>
      </c>
      <c r="N192" s="55"/>
      <c r="Q192" s="146"/>
    </row>
    <row r="193" spans="1:27">
      <c r="A193" s="46"/>
      <c r="B193" s="65"/>
      <c r="C193" s="51"/>
      <c r="D193" s="43"/>
      <c r="E193" s="43"/>
      <c r="F193" s="43"/>
      <c r="G193" s="43"/>
      <c r="H193" s="43"/>
      <c r="I193" s="43"/>
      <c r="J193" s="43"/>
      <c r="K193" s="43"/>
      <c r="L193" s="43"/>
      <c r="N193" s="43"/>
      <c r="Q193" s="146"/>
    </row>
    <row r="194" spans="1:27" ht="13.35" customHeight="1">
      <c r="A194" s="46"/>
      <c r="B194" s="65">
        <v>46</v>
      </c>
      <c r="C194" s="51" t="s">
        <v>38</v>
      </c>
      <c r="D194" s="43"/>
      <c r="E194" s="43"/>
      <c r="F194" s="43"/>
      <c r="G194" s="43"/>
      <c r="H194" s="43"/>
      <c r="I194" s="43"/>
      <c r="J194" s="43"/>
      <c r="K194" s="43"/>
      <c r="L194" s="43"/>
      <c r="N194" s="43"/>
      <c r="Q194" s="146"/>
    </row>
    <row r="195" spans="1:27" ht="13.35" customHeight="1">
      <c r="A195" s="46"/>
      <c r="B195" s="65">
        <v>71</v>
      </c>
      <c r="C195" s="51" t="s">
        <v>325</v>
      </c>
      <c r="D195" s="43"/>
      <c r="E195" s="43"/>
      <c r="F195" s="43"/>
      <c r="G195" s="43"/>
      <c r="H195" s="43"/>
      <c r="I195" s="43"/>
      <c r="J195" s="43"/>
      <c r="K195" s="43"/>
      <c r="L195" s="43"/>
      <c r="N195" s="43"/>
      <c r="Q195" s="146"/>
    </row>
    <row r="196" spans="1:27" ht="13.35" customHeight="1">
      <c r="A196" s="46"/>
      <c r="B196" s="65" t="s">
        <v>148</v>
      </c>
      <c r="C196" s="51" t="s">
        <v>76</v>
      </c>
      <c r="D196" s="43">
        <v>4888</v>
      </c>
      <c r="E196" s="53">
        <v>0</v>
      </c>
      <c r="F196" s="54">
        <v>3500</v>
      </c>
      <c r="G196" s="53">
        <v>0</v>
      </c>
      <c r="H196" s="43">
        <v>3500</v>
      </c>
      <c r="I196" s="53">
        <v>0</v>
      </c>
      <c r="J196" s="54">
        <v>6731</v>
      </c>
      <c r="K196" s="53">
        <v>0</v>
      </c>
      <c r="L196" s="54">
        <f>SUM(J196:K196)</f>
        <v>6731</v>
      </c>
      <c r="M196" s="194"/>
      <c r="N196" s="197"/>
      <c r="O196" s="194"/>
      <c r="P196" s="194"/>
      <c r="Q196" s="196"/>
      <c r="W196" s="194"/>
      <c r="X196" s="194"/>
      <c r="Y196" s="194"/>
      <c r="Z196" s="194"/>
      <c r="AA196" s="194"/>
    </row>
    <row r="197" spans="1:27" ht="13.35" customHeight="1">
      <c r="A197" s="46"/>
      <c r="B197" s="65" t="s">
        <v>149</v>
      </c>
      <c r="C197" s="51" t="s">
        <v>27</v>
      </c>
      <c r="D197" s="43">
        <v>50</v>
      </c>
      <c r="E197" s="53">
        <v>0</v>
      </c>
      <c r="F197" s="54">
        <v>60</v>
      </c>
      <c r="G197" s="53">
        <v>0</v>
      </c>
      <c r="H197" s="43">
        <v>60</v>
      </c>
      <c r="I197" s="53">
        <v>0</v>
      </c>
      <c r="J197" s="54">
        <v>50</v>
      </c>
      <c r="K197" s="53">
        <v>0</v>
      </c>
      <c r="L197" s="54">
        <f>SUM(J197:K197)</f>
        <v>50</v>
      </c>
      <c r="N197" s="55"/>
      <c r="Q197" s="146"/>
      <c r="W197" s="194"/>
      <c r="X197" s="194"/>
      <c r="Y197" s="194"/>
      <c r="Z197" s="194"/>
      <c r="AA197" s="194"/>
    </row>
    <row r="198" spans="1:27" ht="13.35" customHeight="1">
      <c r="A198" s="46"/>
      <c r="B198" s="65" t="s">
        <v>150</v>
      </c>
      <c r="C198" s="51" t="s">
        <v>28</v>
      </c>
      <c r="D198" s="43">
        <v>491</v>
      </c>
      <c r="E198" s="53">
        <v>0</v>
      </c>
      <c r="F198" s="54">
        <v>500</v>
      </c>
      <c r="G198" s="53">
        <v>0</v>
      </c>
      <c r="H198" s="43">
        <v>500</v>
      </c>
      <c r="I198" s="53">
        <v>0</v>
      </c>
      <c r="J198" s="54">
        <v>637</v>
      </c>
      <c r="K198" s="53">
        <v>0</v>
      </c>
      <c r="L198" s="54">
        <f>SUM(J198:K198)</f>
        <v>637</v>
      </c>
      <c r="M198" s="194"/>
      <c r="N198" s="197"/>
      <c r="O198" s="194"/>
      <c r="P198" s="194"/>
      <c r="Q198" s="196"/>
      <c r="R198" s="194"/>
      <c r="S198" s="197"/>
      <c r="T198" s="194"/>
      <c r="U198" s="194"/>
      <c r="V198" s="196"/>
      <c r="W198" s="194"/>
      <c r="X198" s="194"/>
      <c r="Y198" s="194"/>
      <c r="Z198" s="194"/>
      <c r="AA198" s="194"/>
    </row>
    <row r="199" spans="1:27" ht="13.35" customHeight="1">
      <c r="A199" s="46" t="s">
        <v>24</v>
      </c>
      <c r="B199" s="65">
        <v>71</v>
      </c>
      <c r="C199" s="51" t="s">
        <v>325</v>
      </c>
      <c r="D199" s="64">
        <f t="shared" ref="D199:L199" si="69">SUM(D196:D198)</f>
        <v>5429</v>
      </c>
      <c r="E199" s="63">
        <f t="shared" si="69"/>
        <v>0</v>
      </c>
      <c r="F199" s="70">
        <f t="shared" si="69"/>
        <v>4060</v>
      </c>
      <c r="G199" s="63">
        <f t="shared" si="69"/>
        <v>0</v>
      </c>
      <c r="H199" s="64">
        <f t="shared" si="69"/>
        <v>4060</v>
      </c>
      <c r="I199" s="63">
        <f t="shared" si="69"/>
        <v>0</v>
      </c>
      <c r="J199" s="70">
        <f t="shared" si="69"/>
        <v>7418</v>
      </c>
      <c r="K199" s="63">
        <f t="shared" ref="K199" si="70">SUM(K196:K198)</f>
        <v>0</v>
      </c>
      <c r="L199" s="70">
        <f t="shared" si="69"/>
        <v>7418</v>
      </c>
      <c r="N199" s="55"/>
      <c r="Q199" s="146"/>
    </row>
    <row r="200" spans="1:27">
      <c r="A200" s="46"/>
      <c r="B200" s="65"/>
      <c r="C200" s="51"/>
      <c r="D200" s="43"/>
      <c r="E200" s="43"/>
      <c r="F200" s="43"/>
      <c r="G200" s="43"/>
      <c r="H200" s="43"/>
      <c r="I200" s="43"/>
      <c r="J200" s="43"/>
      <c r="K200" s="43"/>
      <c r="L200" s="43"/>
      <c r="N200" s="43"/>
      <c r="Q200" s="146"/>
    </row>
    <row r="201" spans="1:27" ht="13.35" customHeight="1">
      <c r="A201" s="46"/>
      <c r="B201" s="65">
        <v>72</v>
      </c>
      <c r="C201" s="51" t="s">
        <v>326</v>
      </c>
      <c r="D201" s="43"/>
      <c r="E201" s="43"/>
      <c r="F201" s="43"/>
      <c r="G201" s="43"/>
      <c r="H201" s="43"/>
      <c r="I201" s="43"/>
      <c r="J201" s="43"/>
      <c r="K201" s="43"/>
      <c r="L201" s="43"/>
      <c r="N201" s="43"/>
      <c r="Q201" s="146"/>
    </row>
    <row r="202" spans="1:27" ht="13.35" customHeight="1">
      <c r="A202" s="46"/>
      <c r="B202" s="65" t="s">
        <v>151</v>
      </c>
      <c r="C202" s="51" t="s">
        <v>76</v>
      </c>
      <c r="D202" s="43">
        <v>8891</v>
      </c>
      <c r="E202" s="53">
        <v>0</v>
      </c>
      <c r="F202" s="54">
        <v>9500</v>
      </c>
      <c r="G202" s="53">
        <v>0</v>
      </c>
      <c r="H202" s="43">
        <v>9500</v>
      </c>
      <c r="I202" s="53">
        <v>0</v>
      </c>
      <c r="J202" s="54">
        <v>12386</v>
      </c>
      <c r="K202" s="53">
        <v>0</v>
      </c>
      <c r="L202" s="54">
        <f>SUM(J202:K202)</f>
        <v>12386</v>
      </c>
      <c r="M202" s="194"/>
      <c r="N202" s="197"/>
      <c r="O202" s="194"/>
      <c r="P202" s="194"/>
      <c r="Q202" s="196"/>
      <c r="W202" s="194"/>
      <c r="X202" s="194"/>
      <c r="Y202" s="194"/>
      <c r="Z202" s="194"/>
      <c r="AA202" s="194"/>
    </row>
    <row r="203" spans="1:27" ht="13.35" customHeight="1">
      <c r="A203" s="46"/>
      <c r="B203" s="65" t="s">
        <v>152</v>
      </c>
      <c r="C203" s="51" t="s">
        <v>27</v>
      </c>
      <c r="D203" s="43">
        <v>47</v>
      </c>
      <c r="E203" s="53">
        <v>0</v>
      </c>
      <c r="F203" s="54">
        <v>60</v>
      </c>
      <c r="G203" s="53">
        <v>0</v>
      </c>
      <c r="H203" s="43">
        <v>60</v>
      </c>
      <c r="I203" s="53">
        <v>0</v>
      </c>
      <c r="J203" s="54">
        <v>50</v>
      </c>
      <c r="K203" s="53">
        <v>0</v>
      </c>
      <c r="L203" s="54">
        <f>SUM(J203:K203)</f>
        <v>50</v>
      </c>
      <c r="N203" s="55"/>
      <c r="Q203" s="146"/>
      <c r="W203" s="194"/>
      <c r="X203" s="194"/>
      <c r="Y203" s="194"/>
      <c r="Z203" s="194"/>
      <c r="AA203" s="194"/>
    </row>
    <row r="204" spans="1:27" ht="13.35" customHeight="1">
      <c r="A204" s="46"/>
      <c r="B204" s="65" t="s">
        <v>153</v>
      </c>
      <c r="C204" s="51" t="s">
        <v>28</v>
      </c>
      <c r="D204" s="59">
        <v>498</v>
      </c>
      <c r="E204" s="58">
        <v>0</v>
      </c>
      <c r="F204" s="149">
        <v>500</v>
      </c>
      <c r="G204" s="58">
        <v>0</v>
      </c>
      <c r="H204" s="59">
        <v>600</v>
      </c>
      <c r="I204" s="58">
        <v>0</v>
      </c>
      <c r="J204" s="54">
        <v>744</v>
      </c>
      <c r="K204" s="58">
        <v>0</v>
      </c>
      <c r="L204" s="149">
        <f>SUM(J204:K204)</f>
        <v>744</v>
      </c>
      <c r="M204" s="194"/>
      <c r="N204" s="197"/>
      <c r="O204" s="194"/>
      <c r="P204" s="194"/>
      <c r="Q204" s="196"/>
      <c r="R204" s="194"/>
      <c r="S204" s="197"/>
      <c r="T204" s="194"/>
      <c r="U204" s="194"/>
      <c r="V204" s="196"/>
      <c r="W204" s="194"/>
      <c r="X204" s="194"/>
      <c r="Y204" s="194"/>
      <c r="Z204" s="194"/>
      <c r="AA204" s="194"/>
    </row>
    <row r="205" spans="1:27" ht="13.35" customHeight="1">
      <c r="A205" s="46" t="s">
        <v>24</v>
      </c>
      <c r="B205" s="65">
        <v>72</v>
      </c>
      <c r="C205" s="51" t="s">
        <v>326</v>
      </c>
      <c r="D205" s="59">
        <f t="shared" ref="D205:L205" si="71">SUM(D202:D204)</f>
        <v>9436</v>
      </c>
      <c r="E205" s="58">
        <f t="shared" si="71"/>
        <v>0</v>
      </c>
      <c r="F205" s="149">
        <f t="shared" si="71"/>
        <v>10060</v>
      </c>
      <c r="G205" s="58">
        <f t="shared" si="71"/>
        <v>0</v>
      </c>
      <c r="H205" s="59">
        <f t="shared" si="71"/>
        <v>10160</v>
      </c>
      <c r="I205" s="58">
        <f t="shared" si="71"/>
        <v>0</v>
      </c>
      <c r="J205" s="70">
        <f t="shared" si="71"/>
        <v>13180</v>
      </c>
      <c r="K205" s="58">
        <f t="shared" ref="K205" si="72">SUM(K202:K204)</f>
        <v>0</v>
      </c>
      <c r="L205" s="149">
        <f t="shared" si="71"/>
        <v>13180</v>
      </c>
      <c r="N205" s="55"/>
      <c r="Q205" s="146"/>
    </row>
    <row r="206" spans="1:27" ht="7.15" customHeight="1">
      <c r="A206" s="46"/>
      <c r="B206" s="65"/>
      <c r="C206" s="51"/>
      <c r="D206" s="43"/>
      <c r="E206" s="43"/>
      <c r="F206" s="43"/>
      <c r="G206" s="43"/>
      <c r="H206" s="43"/>
      <c r="I206" s="43"/>
      <c r="J206" s="43"/>
      <c r="K206" s="43"/>
      <c r="L206" s="43"/>
      <c r="N206" s="43"/>
      <c r="Q206" s="146"/>
    </row>
    <row r="207" spans="1:27">
      <c r="A207" s="46"/>
      <c r="B207" s="65">
        <v>73</v>
      </c>
      <c r="C207" s="51" t="s">
        <v>327</v>
      </c>
      <c r="D207" s="43"/>
      <c r="E207" s="43"/>
      <c r="F207" s="43"/>
      <c r="G207" s="43"/>
      <c r="H207" s="43"/>
      <c r="I207" s="43"/>
      <c r="J207" s="43"/>
      <c r="K207" s="43"/>
      <c r="L207" s="43"/>
      <c r="N207" s="43"/>
      <c r="Q207" s="146"/>
    </row>
    <row r="208" spans="1:27">
      <c r="A208" s="46"/>
      <c r="B208" s="65" t="s">
        <v>154</v>
      </c>
      <c r="C208" s="51" t="s">
        <v>76</v>
      </c>
      <c r="D208" s="43">
        <v>5841</v>
      </c>
      <c r="E208" s="53">
        <v>0</v>
      </c>
      <c r="F208" s="54">
        <v>6500</v>
      </c>
      <c r="G208" s="53">
        <v>0</v>
      </c>
      <c r="H208" s="43">
        <v>6500</v>
      </c>
      <c r="I208" s="53">
        <v>0</v>
      </c>
      <c r="J208" s="54">
        <v>9999</v>
      </c>
      <c r="K208" s="53">
        <v>0</v>
      </c>
      <c r="L208" s="54">
        <f>SUM(J208:K208)</f>
        <v>9999</v>
      </c>
      <c r="M208" s="194"/>
      <c r="N208" s="197"/>
      <c r="O208" s="194"/>
      <c r="P208" s="194"/>
      <c r="Q208" s="196"/>
      <c r="W208" s="194"/>
      <c r="X208" s="194"/>
      <c r="Y208" s="194"/>
      <c r="Z208" s="194"/>
      <c r="AA208" s="194"/>
    </row>
    <row r="209" spans="1:27">
      <c r="A209" s="56"/>
      <c r="B209" s="89" t="s">
        <v>155</v>
      </c>
      <c r="C209" s="57" t="s">
        <v>27</v>
      </c>
      <c r="D209" s="59">
        <v>42</v>
      </c>
      <c r="E209" s="58">
        <v>0</v>
      </c>
      <c r="F209" s="149">
        <v>60</v>
      </c>
      <c r="G209" s="58">
        <v>0</v>
      </c>
      <c r="H209" s="59">
        <v>60</v>
      </c>
      <c r="I209" s="58">
        <v>0</v>
      </c>
      <c r="J209" s="149">
        <v>50</v>
      </c>
      <c r="K209" s="58">
        <v>0</v>
      </c>
      <c r="L209" s="149">
        <f>SUM(J209:K209)</f>
        <v>50</v>
      </c>
      <c r="N209" s="55"/>
      <c r="Q209" s="146"/>
      <c r="W209" s="194"/>
      <c r="X209" s="194"/>
      <c r="Y209" s="194"/>
      <c r="Z209" s="194"/>
      <c r="AA209" s="194"/>
    </row>
    <row r="210" spans="1:27">
      <c r="A210" s="46"/>
      <c r="B210" s="65" t="s">
        <v>156</v>
      </c>
      <c r="C210" s="51" t="s">
        <v>28</v>
      </c>
      <c r="D210" s="43">
        <v>497</v>
      </c>
      <c r="E210" s="53">
        <v>0</v>
      </c>
      <c r="F210" s="54">
        <v>500</v>
      </c>
      <c r="G210" s="53">
        <v>0</v>
      </c>
      <c r="H210" s="43">
        <v>600</v>
      </c>
      <c r="I210" s="53">
        <v>0</v>
      </c>
      <c r="J210" s="54">
        <v>729</v>
      </c>
      <c r="K210" s="53">
        <v>0</v>
      </c>
      <c r="L210" s="54">
        <f>SUM(J210:K210)</f>
        <v>729</v>
      </c>
      <c r="M210" s="194"/>
      <c r="N210" s="197"/>
      <c r="O210" s="194"/>
      <c r="P210" s="194"/>
      <c r="Q210" s="196"/>
      <c r="R210" s="194"/>
      <c r="S210" s="197"/>
      <c r="T210" s="194"/>
      <c r="U210" s="194"/>
      <c r="V210" s="196"/>
      <c r="W210" s="194"/>
      <c r="X210" s="194"/>
      <c r="Y210" s="194"/>
      <c r="Z210" s="194"/>
      <c r="AA210" s="194"/>
    </row>
    <row r="211" spans="1:27">
      <c r="A211" s="46" t="s">
        <v>24</v>
      </c>
      <c r="B211" s="65">
        <v>73</v>
      </c>
      <c r="C211" s="51" t="s">
        <v>327</v>
      </c>
      <c r="D211" s="64">
        <f t="shared" ref="D211:J211" si="73">SUM(D208:D210)</f>
        <v>6380</v>
      </c>
      <c r="E211" s="63">
        <f t="shared" si="73"/>
        <v>0</v>
      </c>
      <c r="F211" s="70">
        <f t="shared" si="73"/>
        <v>7060</v>
      </c>
      <c r="G211" s="63">
        <f t="shared" si="73"/>
        <v>0</v>
      </c>
      <c r="H211" s="64">
        <f t="shared" si="73"/>
        <v>7160</v>
      </c>
      <c r="I211" s="63">
        <f t="shared" si="73"/>
        <v>0</v>
      </c>
      <c r="J211" s="70">
        <f t="shared" si="73"/>
        <v>10778</v>
      </c>
      <c r="K211" s="63">
        <f t="shared" ref="K211" si="74">SUM(K208:K210)</f>
        <v>0</v>
      </c>
      <c r="L211" s="70">
        <f>SUM(J211:K211)</f>
        <v>10778</v>
      </c>
      <c r="N211" s="55"/>
      <c r="Q211" s="146"/>
    </row>
    <row r="212" spans="1:27" ht="15" customHeight="1">
      <c r="A212" s="46"/>
      <c r="B212" s="65"/>
      <c r="C212" s="51"/>
      <c r="D212" s="43"/>
      <c r="E212" s="43"/>
      <c r="F212" s="43"/>
      <c r="G212" s="43"/>
      <c r="H212" s="43"/>
      <c r="I212" s="43"/>
      <c r="J212" s="43"/>
      <c r="K212" s="43"/>
      <c r="L212" s="43"/>
      <c r="N212" s="43"/>
      <c r="Q212" s="146"/>
    </row>
    <row r="213" spans="1:27">
      <c r="A213" s="46"/>
      <c r="B213" s="65">
        <v>74</v>
      </c>
      <c r="C213" s="51" t="s">
        <v>328</v>
      </c>
      <c r="D213" s="43"/>
      <c r="E213" s="43"/>
      <c r="F213" s="43"/>
      <c r="G213" s="43"/>
      <c r="H213" s="43"/>
      <c r="I213" s="43"/>
      <c r="J213" s="43"/>
      <c r="K213" s="43"/>
      <c r="L213" s="43"/>
      <c r="N213" s="43"/>
      <c r="Q213" s="146"/>
    </row>
    <row r="214" spans="1:27">
      <c r="A214" s="46"/>
      <c r="B214" s="65" t="s">
        <v>157</v>
      </c>
      <c r="C214" s="51" t="s">
        <v>76</v>
      </c>
      <c r="D214" s="43">
        <v>6216</v>
      </c>
      <c r="E214" s="53">
        <v>0</v>
      </c>
      <c r="F214" s="54">
        <v>6000</v>
      </c>
      <c r="G214" s="53">
        <v>0</v>
      </c>
      <c r="H214" s="43">
        <v>6000</v>
      </c>
      <c r="I214" s="53">
        <v>0</v>
      </c>
      <c r="J214" s="54">
        <v>8275</v>
      </c>
      <c r="K214" s="53">
        <v>0</v>
      </c>
      <c r="L214" s="54">
        <f>SUM(J214:K214)</f>
        <v>8275</v>
      </c>
      <c r="M214" s="194"/>
      <c r="N214" s="197"/>
      <c r="O214" s="194"/>
      <c r="P214" s="194"/>
      <c r="Q214" s="196"/>
      <c r="W214" s="194"/>
      <c r="X214" s="194"/>
      <c r="Y214" s="194"/>
      <c r="Z214" s="194"/>
      <c r="AA214" s="194"/>
    </row>
    <row r="215" spans="1:27">
      <c r="A215" s="46"/>
      <c r="B215" s="65" t="s">
        <v>158</v>
      </c>
      <c r="C215" s="51" t="s">
        <v>27</v>
      </c>
      <c r="D215" s="43">
        <v>50</v>
      </c>
      <c r="E215" s="53">
        <v>0</v>
      </c>
      <c r="F215" s="54">
        <v>60</v>
      </c>
      <c r="G215" s="53">
        <v>0</v>
      </c>
      <c r="H215" s="43">
        <v>60</v>
      </c>
      <c r="I215" s="53">
        <v>0</v>
      </c>
      <c r="J215" s="54">
        <v>50</v>
      </c>
      <c r="K215" s="53">
        <v>0</v>
      </c>
      <c r="L215" s="54">
        <f>SUM(J215:K215)</f>
        <v>50</v>
      </c>
      <c r="N215" s="55"/>
      <c r="Q215" s="146"/>
      <c r="W215" s="194"/>
      <c r="X215" s="194"/>
      <c r="Y215" s="194"/>
      <c r="Z215" s="194"/>
      <c r="AA215" s="194"/>
    </row>
    <row r="216" spans="1:27">
      <c r="A216" s="46"/>
      <c r="B216" s="65" t="s">
        <v>159</v>
      </c>
      <c r="C216" s="51" t="s">
        <v>28</v>
      </c>
      <c r="D216" s="59">
        <v>493</v>
      </c>
      <c r="E216" s="58">
        <v>0</v>
      </c>
      <c r="F216" s="149">
        <v>500</v>
      </c>
      <c r="G216" s="58">
        <v>0</v>
      </c>
      <c r="H216" s="59">
        <v>600</v>
      </c>
      <c r="I216" s="58">
        <v>0</v>
      </c>
      <c r="J216" s="54">
        <v>729</v>
      </c>
      <c r="K216" s="58">
        <v>0</v>
      </c>
      <c r="L216" s="149">
        <f>SUM(J216:K216)</f>
        <v>729</v>
      </c>
      <c r="M216" s="194"/>
      <c r="N216" s="197"/>
      <c r="O216" s="194"/>
      <c r="P216" s="194"/>
      <c r="Q216" s="196"/>
      <c r="R216" s="194"/>
      <c r="S216" s="197"/>
      <c r="T216" s="194"/>
      <c r="U216" s="194"/>
      <c r="V216" s="196"/>
      <c r="W216" s="194"/>
      <c r="X216" s="194"/>
      <c r="Y216" s="194"/>
      <c r="Z216" s="194"/>
      <c r="AA216" s="194"/>
    </row>
    <row r="217" spans="1:27" ht="13.35" customHeight="1">
      <c r="A217" s="46" t="s">
        <v>24</v>
      </c>
      <c r="B217" s="65">
        <v>74</v>
      </c>
      <c r="C217" s="51" t="s">
        <v>328</v>
      </c>
      <c r="D217" s="59">
        <f t="shared" ref="D217:J217" si="75">SUM(D214:D216)</f>
        <v>6759</v>
      </c>
      <c r="E217" s="58">
        <f t="shared" si="75"/>
        <v>0</v>
      </c>
      <c r="F217" s="149">
        <f t="shared" si="75"/>
        <v>6560</v>
      </c>
      <c r="G217" s="58">
        <f t="shared" si="75"/>
        <v>0</v>
      </c>
      <c r="H217" s="59">
        <f t="shared" si="75"/>
        <v>6660</v>
      </c>
      <c r="I217" s="58">
        <f t="shared" si="75"/>
        <v>0</v>
      </c>
      <c r="J217" s="70">
        <f t="shared" si="75"/>
        <v>9054</v>
      </c>
      <c r="K217" s="58">
        <f t="shared" ref="K217" si="76">SUM(K214:K216)</f>
        <v>0</v>
      </c>
      <c r="L217" s="149">
        <f>SUM(J217:K217)</f>
        <v>9054</v>
      </c>
      <c r="N217" s="55"/>
      <c r="Q217" s="146"/>
    </row>
    <row r="218" spans="1:27" ht="15" customHeight="1">
      <c r="A218" s="46"/>
      <c r="B218" s="65"/>
      <c r="C218" s="51"/>
      <c r="D218" s="43"/>
      <c r="E218" s="43"/>
      <c r="F218" s="43"/>
      <c r="G218" s="43"/>
      <c r="H218" s="43"/>
      <c r="I218" s="43"/>
      <c r="J218" s="43"/>
      <c r="K218" s="43"/>
      <c r="L218" s="43"/>
      <c r="N218" s="43"/>
      <c r="Q218" s="146"/>
    </row>
    <row r="219" spans="1:27" ht="13.5" customHeight="1">
      <c r="A219" s="46"/>
      <c r="B219" s="65">
        <v>75</v>
      </c>
      <c r="C219" s="51" t="s">
        <v>329</v>
      </c>
      <c r="D219" s="43"/>
      <c r="E219" s="43"/>
      <c r="F219" s="43"/>
      <c r="G219" s="43"/>
      <c r="H219" s="43"/>
      <c r="I219" s="43"/>
      <c r="J219" s="43"/>
      <c r="K219" s="43"/>
      <c r="L219" s="43"/>
      <c r="N219" s="43"/>
      <c r="Q219" s="146"/>
    </row>
    <row r="220" spans="1:27" ht="13.5" customHeight="1">
      <c r="A220" s="46"/>
      <c r="B220" s="65" t="s">
        <v>160</v>
      </c>
      <c r="C220" s="51" t="s">
        <v>76</v>
      </c>
      <c r="D220" s="43">
        <v>11506</v>
      </c>
      <c r="E220" s="53">
        <v>0</v>
      </c>
      <c r="F220" s="54">
        <v>11000</v>
      </c>
      <c r="G220" s="53">
        <v>0</v>
      </c>
      <c r="H220" s="43">
        <v>11000</v>
      </c>
      <c r="I220" s="53">
        <v>0</v>
      </c>
      <c r="J220" s="54">
        <v>16682</v>
      </c>
      <c r="K220" s="53">
        <v>0</v>
      </c>
      <c r="L220" s="54">
        <f>SUM(J220:K220)</f>
        <v>16682</v>
      </c>
      <c r="M220" s="194"/>
      <c r="N220" s="197"/>
      <c r="O220" s="194"/>
      <c r="P220" s="194"/>
      <c r="Q220" s="196"/>
      <c r="W220" s="194"/>
      <c r="X220" s="194"/>
      <c r="Y220" s="194"/>
      <c r="Z220" s="194"/>
      <c r="AA220" s="194"/>
    </row>
    <row r="221" spans="1:27" ht="13.5" customHeight="1">
      <c r="A221" s="46"/>
      <c r="B221" s="65" t="s">
        <v>161</v>
      </c>
      <c r="C221" s="51" t="s">
        <v>27</v>
      </c>
      <c r="D221" s="43">
        <v>50</v>
      </c>
      <c r="E221" s="53">
        <v>0</v>
      </c>
      <c r="F221" s="54">
        <v>60</v>
      </c>
      <c r="G221" s="53">
        <v>0</v>
      </c>
      <c r="H221" s="43">
        <v>60</v>
      </c>
      <c r="I221" s="53">
        <v>0</v>
      </c>
      <c r="J221" s="54">
        <v>50</v>
      </c>
      <c r="K221" s="53">
        <v>0</v>
      </c>
      <c r="L221" s="54">
        <f>SUM(J221:K221)</f>
        <v>50</v>
      </c>
      <c r="N221" s="55"/>
      <c r="Q221" s="146"/>
      <c r="W221" s="194"/>
      <c r="X221" s="194"/>
      <c r="Y221" s="194"/>
      <c r="Z221" s="194"/>
      <c r="AA221" s="194"/>
    </row>
    <row r="222" spans="1:27" ht="13.5" customHeight="1">
      <c r="A222" s="46"/>
      <c r="B222" s="65" t="s">
        <v>162</v>
      </c>
      <c r="C222" s="51" t="s">
        <v>28</v>
      </c>
      <c r="D222" s="43">
        <v>497</v>
      </c>
      <c r="E222" s="53">
        <v>0</v>
      </c>
      <c r="F222" s="54">
        <v>500</v>
      </c>
      <c r="G222" s="53">
        <v>0</v>
      </c>
      <c r="H222" s="43">
        <v>500</v>
      </c>
      <c r="I222" s="53">
        <v>0</v>
      </c>
      <c r="J222" s="54">
        <v>637</v>
      </c>
      <c r="K222" s="53">
        <v>0</v>
      </c>
      <c r="L222" s="54">
        <f>SUM(J222:K222)</f>
        <v>637</v>
      </c>
      <c r="M222" s="194"/>
      <c r="N222" s="197"/>
      <c r="O222" s="194"/>
      <c r="P222" s="194"/>
      <c r="Q222" s="196"/>
      <c r="R222" s="194"/>
      <c r="S222" s="197"/>
      <c r="T222" s="194"/>
      <c r="U222" s="194"/>
      <c r="V222" s="196"/>
      <c r="W222" s="194"/>
      <c r="X222" s="194"/>
      <c r="Y222" s="194"/>
      <c r="Z222" s="194"/>
      <c r="AA222" s="194"/>
    </row>
    <row r="223" spans="1:27" ht="13.5" customHeight="1">
      <c r="A223" s="46" t="s">
        <v>24</v>
      </c>
      <c r="B223" s="65">
        <v>75</v>
      </c>
      <c r="C223" s="51" t="s">
        <v>329</v>
      </c>
      <c r="D223" s="64">
        <f t="shared" ref="D223:J223" si="77">SUM(D220:D222)</f>
        <v>12053</v>
      </c>
      <c r="E223" s="63">
        <f t="shared" si="77"/>
        <v>0</v>
      </c>
      <c r="F223" s="70">
        <f t="shared" si="77"/>
        <v>11560</v>
      </c>
      <c r="G223" s="63">
        <f t="shared" si="77"/>
        <v>0</v>
      </c>
      <c r="H223" s="64">
        <f t="shared" si="77"/>
        <v>11560</v>
      </c>
      <c r="I223" s="63">
        <f t="shared" si="77"/>
        <v>0</v>
      </c>
      <c r="J223" s="70">
        <f t="shared" si="77"/>
        <v>17369</v>
      </c>
      <c r="K223" s="63">
        <f t="shared" ref="K223" si="78">SUM(K220:K222)</f>
        <v>0</v>
      </c>
      <c r="L223" s="70">
        <f>SUM(J223:K223)</f>
        <v>17369</v>
      </c>
      <c r="N223" s="55"/>
      <c r="Q223" s="146"/>
    </row>
    <row r="224" spans="1:27" ht="15" customHeight="1">
      <c r="A224" s="46"/>
      <c r="B224" s="65"/>
      <c r="C224" s="51"/>
      <c r="D224" s="43"/>
      <c r="E224" s="43"/>
      <c r="F224" s="43"/>
      <c r="G224" s="43"/>
      <c r="H224" s="43"/>
      <c r="I224" s="43"/>
      <c r="J224" s="43"/>
      <c r="K224" s="43"/>
      <c r="L224" s="43"/>
      <c r="N224" s="43"/>
      <c r="Q224" s="146"/>
    </row>
    <row r="225" spans="1:27" ht="13.5" customHeight="1">
      <c r="A225" s="46"/>
      <c r="B225" s="65">
        <v>76</v>
      </c>
      <c r="C225" s="51" t="s">
        <v>330</v>
      </c>
      <c r="D225" s="43"/>
      <c r="E225" s="43"/>
      <c r="F225" s="43"/>
      <c r="G225" s="43"/>
      <c r="H225" s="43"/>
      <c r="I225" s="43"/>
      <c r="J225" s="43"/>
      <c r="K225" s="43"/>
      <c r="L225" s="43"/>
      <c r="N225" s="43"/>
      <c r="Q225" s="146"/>
    </row>
    <row r="226" spans="1:27" ht="13.5" customHeight="1">
      <c r="A226" s="46"/>
      <c r="B226" s="65" t="s">
        <v>163</v>
      </c>
      <c r="C226" s="51" t="s">
        <v>76</v>
      </c>
      <c r="D226" s="43">
        <v>7569</v>
      </c>
      <c r="E226" s="53">
        <v>0</v>
      </c>
      <c r="F226" s="54">
        <v>7500</v>
      </c>
      <c r="G226" s="53">
        <v>0</v>
      </c>
      <c r="H226" s="43">
        <v>7500</v>
      </c>
      <c r="I226" s="53">
        <v>0</v>
      </c>
      <c r="J226" s="54">
        <v>9903</v>
      </c>
      <c r="K226" s="53">
        <v>0</v>
      </c>
      <c r="L226" s="54">
        <f>SUM(J226:K226)</f>
        <v>9903</v>
      </c>
      <c r="M226" s="194"/>
      <c r="N226" s="197"/>
      <c r="O226" s="194"/>
      <c r="P226" s="194"/>
      <c r="Q226" s="196"/>
      <c r="W226" s="194"/>
      <c r="X226" s="194"/>
      <c r="Y226" s="194"/>
      <c r="Z226" s="194"/>
      <c r="AA226" s="194"/>
    </row>
    <row r="227" spans="1:27" ht="13.5" customHeight="1">
      <c r="A227" s="46"/>
      <c r="B227" s="65" t="s">
        <v>164</v>
      </c>
      <c r="C227" s="51" t="s">
        <v>27</v>
      </c>
      <c r="D227" s="43">
        <v>50</v>
      </c>
      <c r="E227" s="53">
        <v>0</v>
      </c>
      <c r="F227" s="54">
        <v>60</v>
      </c>
      <c r="G227" s="53">
        <v>0</v>
      </c>
      <c r="H227" s="43">
        <v>60</v>
      </c>
      <c r="I227" s="53">
        <v>0</v>
      </c>
      <c r="J227" s="54">
        <v>50</v>
      </c>
      <c r="K227" s="53">
        <v>0</v>
      </c>
      <c r="L227" s="54">
        <f>SUM(J227:K227)</f>
        <v>50</v>
      </c>
      <c r="N227" s="55"/>
      <c r="Q227" s="146"/>
      <c r="W227" s="194"/>
      <c r="X227" s="194"/>
      <c r="Y227" s="194"/>
      <c r="Z227" s="194"/>
      <c r="AA227" s="194"/>
    </row>
    <row r="228" spans="1:27" ht="13.5" customHeight="1">
      <c r="A228" s="46"/>
      <c r="B228" s="65" t="s">
        <v>165</v>
      </c>
      <c r="C228" s="51" t="s">
        <v>28</v>
      </c>
      <c r="D228" s="43">
        <v>377</v>
      </c>
      <c r="E228" s="53">
        <v>0</v>
      </c>
      <c r="F228" s="54">
        <v>500</v>
      </c>
      <c r="G228" s="53">
        <v>0</v>
      </c>
      <c r="H228" s="43">
        <v>500</v>
      </c>
      <c r="I228" s="53">
        <v>0</v>
      </c>
      <c r="J228" s="54">
        <v>637</v>
      </c>
      <c r="K228" s="53">
        <v>0</v>
      </c>
      <c r="L228" s="54">
        <f>SUM(J228:K228)</f>
        <v>637</v>
      </c>
      <c r="M228" s="194"/>
      <c r="N228" s="197"/>
      <c r="O228" s="194"/>
      <c r="P228" s="194"/>
      <c r="Q228" s="196"/>
      <c r="R228" s="194"/>
      <c r="S228" s="197"/>
      <c r="T228" s="194"/>
      <c r="U228" s="194"/>
      <c r="V228" s="196"/>
      <c r="W228" s="194"/>
      <c r="X228" s="194"/>
      <c r="Y228" s="194"/>
      <c r="Z228" s="194"/>
      <c r="AA228" s="194"/>
    </row>
    <row r="229" spans="1:27" ht="13.5" customHeight="1">
      <c r="A229" s="46" t="s">
        <v>24</v>
      </c>
      <c r="B229" s="65">
        <v>76</v>
      </c>
      <c r="C229" s="51" t="s">
        <v>330</v>
      </c>
      <c r="D229" s="64">
        <f t="shared" ref="D229:J229" si="79">SUM(D226:D228)</f>
        <v>7996</v>
      </c>
      <c r="E229" s="63">
        <f t="shared" si="79"/>
        <v>0</v>
      </c>
      <c r="F229" s="70">
        <f t="shared" si="79"/>
        <v>8060</v>
      </c>
      <c r="G229" s="63">
        <f t="shared" si="79"/>
        <v>0</v>
      </c>
      <c r="H229" s="64">
        <f t="shared" si="79"/>
        <v>8060</v>
      </c>
      <c r="I229" s="63">
        <f t="shared" si="79"/>
        <v>0</v>
      </c>
      <c r="J229" s="70">
        <f t="shared" si="79"/>
        <v>10590</v>
      </c>
      <c r="K229" s="63">
        <f t="shared" ref="K229" si="80">SUM(K226:K228)</f>
        <v>0</v>
      </c>
      <c r="L229" s="70">
        <f>SUM(J229:K229)</f>
        <v>10590</v>
      </c>
      <c r="N229" s="55"/>
      <c r="Q229" s="146"/>
    </row>
    <row r="230" spans="1:27" ht="15" customHeight="1">
      <c r="A230" s="46"/>
      <c r="B230" s="65"/>
      <c r="C230" s="51"/>
      <c r="D230" s="74"/>
      <c r="E230" s="74"/>
      <c r="F230" s="74"/>
      <c r="G230" s="74"/>
      <c r="H230" s="74"/>
      <c r="I230" s="74"/>
      <c r="J230" s="74"/>
      <c r="K230" s="74"/>
      <c r="L230" s="74"/>
      <c r="N230" s="43"/>
      <c r="Q230" s="146"/>
    </row>
    <row r="231" spans="1:27" ht="13.5" customHeight="1">
      <c r="A231" s="46"/>
      <c r="B231" s="65">
        <v>77</v>
      </c>
      <c r="C231" s="51" t="s">
        <v>331</v>
      </c>
      <c r="D231" s="43"/>
      <c r="E231" s="43"/>
      <c r="F231" s="43"/>
      <c r="G231" s="43"/>
      <c r="H231" s="43"/>
      <c r="I231" s="43"/>
      <c r="J231" s="43"/>
      <c r="K231" s="43"/>
      <c r="L231" s="43"/>
      <c r="N231" s="43"/>
      <c r="Q231" s="146"/>
    </row>
    <row r="232" spans="1:27" ht="13.5" customHeight="1">
      <c r="A232" s="46"/>
      <c r="B232" s="65" t="s">
        <v>209</v>
      </c>
      <c r="C232" s="51" t="s">
        <v>76</v>
      </c>
      <c r="D232" s="54">
        <v>3387</v>
      </c>
      <c r="E232" s="53">
        <v>0</v>
      </c>
      <c r="F232" s="54">
        <v>3000</v>
      </c>
      <c r="G232" s="53">
        <v>0</v>
      </c>
      <c r="H232" s="54">
        <v>3000</v>
      </c>
      <c r="I232" s="53">
        <v>0</v>
      </c>
      <c r="J232" s="54">
        <v>6410</v>
      </c>
      <c r="K232" s="53">
        <v>0</v>
      </c>
      <c r="L232" s="54">
        <f>SUM(J232:K232)</f>
        <v>6410</v>
      </c>
      <c r="M232" s="194"/>
      <c r="N232" s="197"/>
      <c r="O232" s="194"/>
      <c r="P232" s="194"/>
      <c r="Q232" s="196"/>
      <c r="W232" s="194"/>
      <c r="X232" s="194"/>
      <c r="Y232" s="194"/>
      <c r="Z232" s="194"/>
      <c r="AA232" s="194"/>
    </row>
    <row r="233" spans="1:27" ht="13.5" customHeight="1">
      <c r="A233" s="46"/>
      <c r="B233" s="65" t="s">
        <v>210</v>
      </c>
      <c r="C233" s="51" t="s">
        <v>27</v>
      </c>
      <c r="D233" s="54">
        <v>50</v>
      </c>
      <c r="E233" s="53">
        <v>0</v>
      </c>
      <c r="F233" s="54">
        <v>60</v>
      </c>
      <c r="G233" s="53">
        <v>0</v>
      </c>
      <c r="H233" s="43">
        <v>60</v>
      </c>
      <c r="I233" s="53">
        <v>0</v>
      </c>
      <c r="J233" s="54">
        <v>50</v>
      </c>
      <c r="K233" s="53">
        <v>0</v>
      </c>
      <c r="L233" s="54">
        <f>SUM(J233:K233)</f>
        <v>50</v>
      </c>
      <c r="N233" s="55"/>
      <c r="Q233" s="146"/>
      <c r="W233" s="194"/>
      <c r="X233" s="194"/>
      <c r="Y233" s="194"/>
      <c r="Z233" s="194"/>
      <c r="AA233" s="194"/>
    </row>
    <row r="234" spans="1:27" ht="13.5" customHeight="1">
      <c r="A234" s="46"/>
      <c r="B234" s="65" t="s">
        <v>211</v>
      </c>
      <c r="C234" s="51" t="s">
        <v>28</v>
      </c>
      <c r="D234" s="54">
        <v>500</v>
      </c>
      <c r="E234" s="53">
        <v>0</v>
      </c>
      <c r="F234" s="54">
        <v>500</v>
      </c>
      <c r="G234" s="53">
        <v>0</v>
      </c>
      <c r="H234" s="43">
        <v>500</v>
      </c>
      <c r="I234" s="53">
        <v>0</v>
      </c>
      <c r="J234" s="54">
        <v>650</v>
      </c>
      <c r="K234" s="53">
        <v>0</v>
      </c>
      <c r="L234" s="54">
        <f>SUM(J234:K234)</f>
        <v>650</v>
      </c>
      <c r="M234" s="194"/>
      <c r="N234" s="197"/>
      <c r="O234" s="194"/>
      <c r="P234" s="194"/>
      <c r="Q234" s="196"/>
      <c r="R234" s="194"/>
      <c r="S234" s="197"/>
      <c r="T234" s="194"/>
      <c r="U234" s="194"/>
      <c r="V234" s="196"/>
      <c r="W234" s="194"/>
      <c r="X234" s="194"/>
      <c r="Y234" s="194"/>
      <c r="Z234" s="194"/>
      <c r="AA234" s="194"/>
    </row>
    <row r="235" spans="1:27" ht="13.5" customHeight="1">
      <c r="A235" s="46" t="s">
        <v>24</v>
      </c>
      <c r="B235" s="65">
        <v>77</v>
      </c>
      <c r="C235" s="51" t="s">
        <v>331</v>
      </c>
      <c r="D235" s="70">
        <f t="shared" ref="D235:L235" si="81">SUM(D232:D234)</f>
        <v>3937</v>
      </c>
      <c r="E235" s="63">
        <f t="shared" si="81"/>
        <v>0</v>
      </c>
      <c r="F235" s="70">
        <f t="shared" si="81"/>
        <v>3560</v>
      </c>
      <c r="G235" s="63">
        <f t="shared" si="81"/>
        <v>0</v>
      </c>
      <c r="H235" s="64">
        <f t="shared" si="81"/>
        <v>3560</v>
      </c>
      <c r="I235" s="63">
        <f t="shared" si="81"/>
        <v>0</v>
      </c>
      <c r="J235" s="70">
        <f t="shared" si="81"/>
        <v>7110</v>
      </c>
      <c r="K235" s="63">
        <f t="shared" ref="K235" si="82">SUM(K232:K234)</f>
        <v>0</v>
      </c>
      <c r="L235" s="70">
        <f t="shared" si="81"/>
        <v>7110</v>
      </c>
      <c r="N235" s="55"/>
      <c r="Q235" s="146"/>
    </row>
    <row r="236" spans="1:27" ht="15" customHeight="1">
      <c r="A236" s="46"/>
      <c r="B236" s="65"/>
      <c r="C236" s="51"/>
      <c r="D236" s="54"/>
      <c r="E236" s="53"/>
      <c r="F236" s="54"/>
      <c r="G236" s="53"/>
      <c r="H236" s="43"/>
      <c r="I236" s="53"/>
      <c r="J236" s="54"/>
      <c r="K236" s="53"/>
      <c r="L236" s="53"/>
      <c r="N236" s="55"/>
      <c r="Q236" s="146"/>
    </row>
    <row r="237" spans="1:27" ht="13.5" customHeight="1">
      <c r="A237" s="46"/>
      <c r="B237" s="65">
        <v>78</v>
      </c>
      <c r="C237" s="51" t="s">
        <v>332</v>
      </c>
      <c r="D237" s="54"/>
      <c r="E237" s="53"/>
      <c r="F237" s="54"/>
      <c r="G237" s="53"/>
      <c r="H237" s="43"/>
      <c r="I237" s="53"/>
      <c r="J237" s="54"/>
      <c r="K237" s="53"/>
      <c r="L237" s="53"/>
      <c r="N237" s="55"/>
      <c r="Q237" s="146"/>
    </row>
    <row r="238" spans="1:27" ht="13.5" customHeight="1">
      <c r="A238" s="46"/>
      <c r="B238" s="65" t="s">
        <v>270</v>
      </c>
      <c r="C238" s="51" t="s">
        <v>76</v>
      </c>
      <c r="D238" s="54">
        <v>2672</v>
      </c>
      <c r="E238" s="53">
        <v>0</v>
      </c>
      <c r="F238" s="54">
        <v>3800</v>
      </c>
      <c r="G238" s="53">
        <v>0</v>
      </c>
      <c r="H238" s="43">
        <v>3800</v>
      </c>
      <c r="I238" s="53">
        <v>0</v>
      </c>
      <c r="J238" s="54">
        <v>6242</v>
      </c>
      <c r="K238" s="53">
        <v>0</v>
      </c>
      <c r="L238" s="54">
        <f>SUM(J238:K238)</f>
        <v>6242</v>
      </c>
      <c r="M238" s="194"/>
      <c r="N238" s="197"/>
      <c r="O238" s="194"/>
      <c r="P238" s="194"/>
      <c r="Q238" s="196"/>
    </row>
    <row r="239" spans="1:27" ht="13.5" customHeight="1">
      <c r="A239" s="46"/>
      <c r="B239" s="65" t="s">
        <v>271</v>
      </c>
      <c r="C239" s="51" t="s">
        <v>27</v>
      </c>
      <c r="D239" s="54">
        <v>49</v>
      </c>
      <c r="E239" s="53">
        <v>0</v>
      </c>
      <c r="F239" s="54">
        <v>60</v>
      </c>
      <c r="G239" s="53">
        <v>0</v>
      </c>
      <c r="H239" s="43">
        <v>60</v>
      </c>
      <c r="I239" s="53">
        <v>0</v>
      </c>
      <c r="J239" s="54">
        <v>50</v>
      </c>
      <c r="K239" s="53">
        <v>0</v>
      </c>
      <c r="L239" s="54">
        <f>SUM(J239:K239)</f>
        <v>50</v>
      </c>
      <c r="N239" s="43"/>
      <c r="Q239" s="146"/>
    </row>
    <row r="240" spans="1:27" ht="13.5" customHeight="1">
      <c r="A240" s="46"/>
      <c r="B240" s="65" t="s">
        <v>272</v>
      </c>
      <c r="C240" s="51" t="s">
        <v>28</v>
      </c>
      <c r="D240" s="149">
        <v>491</v>
      </c>
      <c r="E240" s="58">
        <v>0</v>
      </c>
      <c r="F240" s="149">
        <v>500</v>
      </c>
      <c r="G240" s="58">
        <v>0</v>
      </c>
      <c r="H240" s="59">
        <v>500</v>
      </c>
      <c r="I240" s="53">
        <v>0</v>
      </c>
      <c r="J240" s="54">
        <v>564</v>
      </c>
      <c r="K240" s="58">
        <v>0</v>
      </c>
      <c r="L240" s="149">
        <f>SUM(J240:K240)</f>
        <v>564</v>
      </c>
      <c r="M240" s="194"/>
      <c r="N240" s="198"/>
      <c r="O240" s="194"/>
      <c r="P240" s="194"/>
      <c r="Q240" s="196"/>
      <c r="R240" s="194"/>
      <c r="S240" s="197"/>
      <c r="T240" s="194"/>
      <c r="U240" s="194"/>
      <c r="V240" s="196"/>
      <c r="W240" s="194"/>
      <c r="X240" s="194"/>
      <c r="Y240" s="194"/>
      <c r="Z240" s="194"/>
      <c r="AA240" s="194"/>
    </row>
    <row r="241" spans="1:27" ht="13.5" customHeight="1">
      <c r="A241" s="56" t="s">
        <v>24</v>
      </c>
      <c r="B241" s="89">
        <v>78</v>
      </c>
      <c r="C241" s="57" t="s">
        <v>332</v>
      </c>
      <c r="D241" s="149">
        <f t="shared" ref="D241:I241" si="83">SUM(D238:D240)</f>
        <v>3212</v>
      </c>
      <c r="E241" s="58">
        <f t="shared" si="83"/>
        <v>0</v>
      </c>
      <c r="F241" s="149">
        <f t="shared" si="83"/>
        <v>4360</v>
      </c>
      <c r="G241" s="58">
        <f t="shared" si="83"/>
        <v>0</v>
      </c>
      <c r="H241" s="149">
        <f t="shared" si="83"/>
        <v>4360</v>
      </c>
      <c r="I241" s="63">
        <f t="shared" si="83"/>
        <v>0</v>
      </c>
      <c r="J241" s="70">
        <f>SUM(J238:J240)</f>
        <v>6856</v>
      </c>
      <c r="K241" s="58">
        <f t="shared" ref="K241" si="84">SUM(K238:K240)</f>
        <v>0</v>
      </c>
      <c r="L241" s="149">
        <f>SUM(L238:L240)</f>
        <v>6856</v>
      </c>
      <c r="N241" s="55"/>
      <c r="Q241" s="146"/>
    </row>
    <row r="242" spans="1:27" ht="1.5" customHeight="1">
      <c r="A242" s="46"/>
      <c r="B242" s="65"/>
      <c r="C242" s="51"/>
      <c r="D242" s="53"/>
      <c r="E242" s="53"/>
      <c r="F242" s="54"/>
      <c r="G242" s="53"/>
      <c r="H242" s="54"/>
      <c r="I242" s="53"/>
      <c r="J242" s="54"/>
      <c r="K242" s="53"/>
      <c r="L242" s="53"/>
      <c r="N242" s="55"/>
      <c r="Q242" s="146"/>
    </row>
    <row r="243" spans="1:27" ht="25.5">
      <c r="A243" s="46"/>
      <c r="B243" s="65">
        <v>79</v>
      </c>
      <c r="C243" s="51" t="s">
        <v>348</v>
      </c>
      <c r="D243" s="53"/>
      <c r="E243" s="53"/>
      <c r="F243" s="54"/>
      <c r="G243" s="53"/>
      <c r="H243" s="54"/>
      <c r="I243" s="53"/>
      <c r="J243" s="54"/>
      <c r="K243" s="53"/>
      <c r="L243" s="53"/>
      <c r="N243" s="55"/>
      <c r="Q243" s="146"/>
    </row>
    <row r="244" spans="1:27" ht="13.5" customHeight="1">
      <c r="A244" s="46"/>
      <c r="B244" s="65" t="s">
        <v>314</v>
      </c>
      <c r="C244" s="51" t="s">
        <v>76</v>
      </c>
      <c r="D244" s="53">
        <v>0</v>
      </c>
      <c r="E244" s="53">
        <v>0</v>
      </c>
      <c r="F244" s="54">
        <v>1700</v>
      </c>
      <c r="G244" s="53">
        <v>0</v>
      </c>
      <c r="H244" s="54">
        <v>1700</v>
      </c>
      <c r="I244" s="53">
        <v>0</v>
      </c>
      <c r="J244" s="54">
        <v>3664</v>
      </c>
      <c r="K244" s="53">
        <v>0</v>
      </c>
      <c r="L244" s="54">
        <f>SUM(J244:K244)</f>
        <v>3664</v>
      </c>
      <c r="M244" s="194"/>
      <c r="N244" s="197"/>
      <c r="O244" s="194"/>
      <c r="P244" s="194"/>
      <c r="Q244" s="196"/>
    </row>
    <row r="245" spans="1:27" ht="13.5" customHeight="1">
      <c r="A245" s="46"/>
      <c r="B245" s="65" t="s">
        <v>315</v>
      </c>
      <c r="C245" s="51" t="s">
        <v>27</v>
      </c>
      <c r="D245" s="53">
        <v>0</v>
      </c>
      <c r="E245" s="53">
        <v>0</v>
      </c>
      <c r="F245" s="54">
        <v>60</v>
      </c>
      <c r="G245" s="53">
        <v>0</v>
      </c>
      <c r="H245" s="54">
        <v>60</v>
      </c>
      <c r="I245" s="53">
        <v>0</v>
      </c>
      <c r="J245" s="54">
        <v>50</v>
      </c>
      <c r="K245" s="53">
        <v>0</v>
      </c>
      <c r="L245" s="54">
        <f>SUM(J245:K245)</f>
        <v>50</v>
      </c>
      <c r="N245" s="43"/>
      <c r="Q245" s="146"/>
    </row>
    <row r="246" spans="1:27" ht="13.5" customHeight="1">
      <c r="A246" s="46"/>
      <c r="B246" s="65" t="s">
        <v>316</v>
      </c>
      <c r="C246" s="51" t="s">
        <v>28</v>
      </c>
      <c r="D246" s="58">
        <v>0</v>
      </c>
      <c r="E246" s="58">
        <v>0</v>
      </c>
      <c r="F246" s="149">
        <v>500</v>
      </c>
      <c r="G246" s="58">
        <v>0</v>
      </c>
      <c r="H246" s="149">
        <v>500</v>
      </c>
      <c r="I246" s="58">
        <v>0</v>
      </c>
      <c r="J246" s="149">
        <v>721</v>
      </c>
      <c r="K246" s="58">
        <v>0</v>
      </c>
      <c r="L246" s="149">
        <f>SUM(J246:K246)</f>
        <v>721</v>
      </c>
      <c r="M246" s="194"/>
      <c r="N246" s="198"/>
      <c r="O246" s="194"/>
      <c r="P246" s="194"/>
      <c r="Q246" s="196"/>
      <c r="R246" s="194"/>
      <c r="S246" s="197"/>
      <c r="T246" s="194"/>
      <c r="U246" s="194"/>
      <c r="V246" s="196"/>
      <c r="W246" s="194"/>
      <c r="X246" s="194"/>
      <c r="Y246" s="194"/>
      <c r="Z246" s="194"/>
      <c r="AA246" s="194"/>
    </row>
    <row r="247" spans="1:27" ht="25.5">
      <c r="A247" s="46" t="s">
        <v>24</v>
      </c>
      <c r="B247" s="65">
        <v>79</v>
      </c>
      <c r="C247" s="51" t="s">
        <v>348</v>
      </c>
      <c r="D247" s="58">
        <f t="shared" ref="D247:L247" si="85">SUM(D244:D246)</f>
        <v>0</v>
      </c>
      <c r="E247" s="58">
        <f t="shared" si="85"/>
        <v>0</v>
      </c>
      <c r="F247" s="149">
        <f t="shared" si="85"/>
        <v>2260</v>
      </c>
      <c r="G247" s="58">
        <f t="shared" si="85"/>
        <v>0</v>
      </c>
      <c r="H247" s="149">
        <f t="shared" si="85"/>
        <v>2260</v>
      </c>
      <c r="I247" s="58">
        <f t="shared" si="85"/>
        <v>0</v>
      </c>
      <c r="J247" s="149">
        <f t="shared" si="85"/>
        <v>4435</v>
      </c>
      <c r="K247" s="58">
        <f t="shared" ref="K247" si="86">SUM(K244:K246)</f>
        <v>0</v>
      </c>
      <c r="L247" s="149">
        <f t="shared" si="85"/>
        <v>4435</v>
      </c>
      <c r="N247" s="55"/>
      <c r="Q247" s="146"/>
    </row>
    <row r="248" spans="1:27" ht="13.5" customHeight="1">
      <c r="A248" s="46" t="s">
        <v>24</v>
      </c>
      <c r="B248" s="65">
        <v>46</v>
      </c>
      <c r="C248" s="51" t="s">
        <v>38</v>
      </c>
      <c r="D248" s="70">
        <f t="shared" ref="D248:L248" si="87">D229+D223+D217+D211+D205+D199+D235+D241+D247</f>
        <v>55202</v>
      </c>
      <c r="E248" s="63">
        <f t="shared" si="87"/>
        <v>0</v>
      </c>
      <c r="F248" s="70">
        <f t="shared" si="87"/>
        <v>57540</v>
      </c>
      <c r="G248" s="63">
        <f t="shared" si="87"/>
        <v>0</v>
      </c>
      <c r="H248" s="70">
        <f t="shared" si="87"/>
        <v>57840</v>
      </c>
      <c r="I248" s="63">
        <f t="shared" si="87"/>
        <v>0</v>
      </c>
      <c r="J248" s="70">
        <f t="shared" si="87"/>
        <v>86790</v>
      </c>
      <c r="K248" s="63">
        <f t="shared" ref="K248" si="88">K229+K223+K217+K211+K205+K199+K235+K241+K247</f>
        <v>0</v>
      </c>
      <c r="L248" s="70">
        <f t="shared" si="87"/>
        <v>86790</v>
      </c>
      <c r="N248" s="55"/>
      <c r="Q248" s="146"/>
    </row>
    <row r="249" spans="1:27" ht="15" customHeight="1">
      <c r="A249" s="46"/>
      <c r="B249" s="65"/>
      <c r="C249" s="51"/>
      <c r="D249" s="43"/>
      <c r="E249" s="43"/>
      <c r="F249" s="43"/>
      <c r="G249" s="43"/>
      <c r="H249" s="43"/>
      <c r="I249" s="43"/>
      <c r="J249" s="43"/>
      <c r="K249" s="43"/>
      <c r="L249" s="43"/>
      <c r="N249" s="43"/>
      <c r="Q249" s="146"/>
    </row>
    <row r="250" spans="1:27" ht="14.45" customHeight="1">
      <c r="A250" s="46"/>
      <c r="B250" s="65">
        <v>47</v>
      </c>
      <c r="C250" s="51" t="s">
        <v>42</v>
      </c>
      <c r="D250" s="43"/>
      <c r="E250" s="43"/>
      <c r="F250" s="43"/>
      <c r="G250" s="43"/>
      <c r="H250" s="43"/>
      <c r="I250" s="43"/>
      <c r="J250" s="43"/>
      <c r="K250" s="43"/>
      <c r="L250" s="43"/>
      <c r="N250" s="43"/>
      <c r="Q250" s="146"/>
    </row>
    <row r="251" spans="1:27" ht="13.35" customHeight="1">
      <c r="A251" s="46"/>
      <c r="B251" s="65">
        <v>71</v>
      </c>
      <c r="C251" s="51" t="s">
        <v>333</v>
      </c>
      <c r="D251" s="43"/>
      <c r="E251" s="43"/>
      <c r="F251" s="43"/>
      <c r="G251" s="43"/>
      <c r="H251" s="43"/>
      <c r="I251" s="43"/>
      <c r="J251" s="43"/>
      <c r="K251" s="43"/>
      <c r="L251" s="43"/>
      <c r="N251" s="43"/>
      <c r="Q251" s="146"/>
    </row>
    <row r="252" spans="1:27" ht="13.35" customHeight="1">
      <c r="A252" s="46"/>
      <c r="B252" s="65" t="s">
        <v>124</v>
      </c>
      <c r="C252" s="51" t="s">
        <v>76</v>
      </c>
      <c r="D252" s="43">
        <v>7442</v>
      </c>
      <c r="E252" s="53">
        <v>0</v>
      </c>
      <c r="F252" s="54">
        <v>6800</v>
      </c>
      <c r="G252" s="53">
        <v>0</v>
      </c>
      <c r="H252" s="43">
        <v>6800</v>
      </c>
      <c r="I252" s="53">
        <v>0</v>
      </c>
      <c r="J252" s="54">
        <v>9163</v>
      </c>
      <c r="K252" s="53">
        <v>0</v>
      </c>
      <c r="L252" s="54">
        <f>SUM(J252:K252)</f>
        <v>9163</v>
      </c>
      <c r="M252" s="194"/>
      <c r="N252" s="197"/>
      <c r="O252" s="194"/>
      <c r="P252" s="194"/>
      <c r="Q252" s="196"/>
      <c r="W252" s="194"/>
      <c r="X252" s="194"/>
      <c r="Y252" s="194"/>
      <c r="Z252" s="194"/>
      <c r="AA252" s="194"/>
    </row>
    <row r="253" spans="1:27" ht="13.35" customHeight="1">
      <c r="A253" s="46"/>
      <c r="B253" s="65" t="s">
        <v>125</v>
      </c>
      <c r="C253" s="51" t="s">
        <v>27</v>
      </c>
      <c r="D253" s="43">
        <v>50</v>
      </c>
      <c r="E253" s="53">
        <v>0</v>
      </c>
      <c r="F253" s="54">
        <v>60</v>
      </c>
      <c r="G253" s="53">
        <v>0</v>
      </c>
      <c r="H253" s="43">
        <v>60</v>
      </c>
      <c r="I253" s="53">
        <v>0</v>
      </c>
      <c r="J253" s="54">
        <v>50</v>
      </c>
      <c r="K253" s="53">
        <v>0</v>
      </c>
      <c r="L253" s="54">
        <f>SUM(J253:K253)</f>
        <v>50</v>
      </c>
      <c r="N253" s="55"/>
      <c r="Q253" s="146"/>
      <c r="W253" s="194"/>
      <c r="X253" s="194"/>
      <c r="Y253" s="194"/>
      <c r="Z253" s="194"/>
      <c r="AA253" s="194"/>
    </row>
    <row r="254" spans="1:27" ht="13.35" customHeight="1">
      <c r="A254" s="46"/>
      <c r="B254" s="65" t="s">
        <v>126</v>
      </c>
      <c r="C254" s="51" t="s">
        <v>28</v>
      </c>
      <c r="D254" s="43">
        <v>519</v>
      </c>
      <c r="E254" s="53">
        <v>0</v>
      </c>
      <c r="F254" s="54">
        <v>500</v>
      </c>
      <c r="G254" s="53">
        <v>0</v>
      </c>
      <c r="H254" s="43">
        <v>630</v>
      </c>
      <c r="I254" s="53">
        <v>0</v>
      </c>
      <c r="J254" s="54">
        <v>802</v>
      </c>
      <c r="K254" s="53">
        <v>0</v>
      </c>
      <c r="L254" s="54">
        <f>SUM(J254:K254)</f>
        <v>802</v>
      </c>
      <c r="M254" s="194"/>
      <c r="N254" s="197"/>
      <c r="O254" s="194"/>
      <c r="P254" s="194"/>
      <c r="Q254" s="196"/>
      <c r="R254" s="194"/>
      <c r="S254" s="197"/>
      <c r="T254" s="194"/>
      <c r="U254" s="194"/>
      <c r="V254" s="196"/>
      <c r="W254" s="194"/>
      <c r="X254" s="194"/>
      <c r="Y254" s="194"/>
      <c r="Z254" s="194"/>
      <c r="AA254" s="194"/>
    </row>
    <row r="255" spans="1:27" ht="13.35" customHeight="1">
      <c r="A255" s="46" t="s">
        <v>24</v>
      </c>
      <c r="B255" s="65">
        <v>71</v>
      </c>
      <c r="C255" s="51" t="s">
        <v>333</v>
      </c>
      <c r="D255" s="64">
        <f t="shared" ref="D255:J255" si="89">SUM(D252:D254)</f>
        <v>8011</v>
      </c>
      <c r="E255" s="63">
        <f t="shared" si="89"/>
        <v>0</v>
      </c>
      <c r="F255" s="70">
        <f t="shared" si="89"/>
        <v>7360</v>
      </c>
      <c r="G255" s="63">
        <f t="shared" si="89"/>
        <v>0</v>
      </c>
      <c r="H255" s="64">
        <f t="shared" si="89"/>
        <v>7490</v>
      </c>
      <c r="I255" s="63">
        <f t="shared" si="89"/>
        <v>0</v>
      </c>
      <c r="J255" s="70">
        <f t="shared" si="89"/>
        <v>10015</v>
      </c>
      <c r="K255" s="63">
        <f t="shared" ref="K255" si="90">SUM(K252:K254)</f>
        <v>0</v>
      </c>
      <c r="L255" s="70">
        <f>SUM(J255:K255)</f>
        <v>10015</v>
      </c>
      <c r="N255" s="55"/>
      <c r="Q255" s="146"/>
    </row>
    <row r="256" spans="1:27" ht="15" customHeight="1">
      <c r="A256" s="46"/>
      <c r="B256" s="65"/>
      <c r="C256" s="51"/>
      <c r="D256" s="43"/>
      <c r="E256" s="43"/>
      <c r="F256" s="43"/>
      <c r="G256" s="43"/>
      <c r="H256" s="43"/>
      <c r="I256" s="43"/>
      <c r="J256" s="43"/>
      <c r="K256" s="43"/>
      <c r="L256" s="43"/>
      <c r="N256" s="43"/>
      <c r="Q256" s="146"/>
    </row>
    <row r="257" spans="1:27">
      <c r="A257" s="46"/>
      <c r="B257" s="65">
        <v>72</v>
      </c>
      <c r="C257" s="51" t="s">
        <v>334</v>
      </c>
      <c r="D257" s="43"/>
      <c r="E257" s="43"/>
      <c r="F257" s="43"/>
      <c r="G257" s="43"/>
      <c r="H257" s="43"/>
      <c r="I257" s="43"/>
      <c r="J257" s="43"/>
      <c r="K257" s="43"/>
      <c r="L257" s="43"/>
      <c r="N257" s="43"/>
      <c r="Q257" s="146"/>
    </row>
    <row r="258" spans="1:27">
      <c r="A258" s="46"/>
      <c r="B258" s="65" t="s">
        <v>127</v>
      </c>
      <c r="C258" s="51" t="s">
        <v>76</v>
      </c>
      <c r="D258" s="43">
        <v>7242</v>
      </c>
      <c r="E258" s="53">
        <v>0</v>
      </c>
      <c r="F258" s="54">
        <v>5000</v>
      </c>
      <c r="G258" s="53">
        <v>0</v>
      </c>
      <c r="H258" s="43">
        <v>5000</v>
      </c>
      <c r="I258" s="53">
        <v>0</v>
      </c>
      <c r="J258" s="54">
        <v>10111</v>
      </c>
      <c r="K258" s="53">
        <v>0</v>
      </c>
      <c r="L258" s="54">
        <f>SUM(J258:K258)</f>
        <v>10111</v>
      </c>
      <c r="M258" s="194"/>
      <c r="N258" s="197"/>
      <c r="O258" s="194"/>
      <c r="P258" s="194"/>
      <c r="Q258" s="196"/>
      <c r="W258" s="194"/>
      <c r="X258" s="194"/>
      <c r="Y258" s="194"/>
      <c r="Z258" s="194"/>
      <c r="AA258" s="194"/>
    </row>
    <row r="259" spans="1:27">
      <c r="A259" s="46"/>
      <c r="B259" s="65" t="s">
        <v>128</v>
      </c>
      <c r="C259" s="51" t="s">
        <v>27</v>
      </c>
      <c r="D259" s="43">
        <v>50</v>
      </c>
      <c r="E259" s="53">
        <v>0</v>
      </c>
      <c r="F259" s="54">
        <v>60</v>
      </c>
      <c r="G259" s="53">
        <v>0</v>
      </c>
      <c r="H259" s="43">
        <v>60</v>
      </c>
      <c r="I259" s="53">
        <v>0</v>
      </c>
      <c r="J259" s="54">
        <v>50</v>
      </c>
      <c r="K259" s="53">
        <v>0</v>
      </c>
      <c r="L259" s="54">
        <f>SUM(J259:K259)</f>
        <v>50</v>
      </c>
      <c r="N259" s="55"/>
      <c r="Q259" s="146"/>
      <c r="W259" s="194"/>
      <c r="X259" s="194"/>
      <c r="Y259" s="194"/>
      <c r="Z259" s="194"/>
      <c r="AA259" s="194"/>
    </row>
    <row r="260" spans="1:27">
      <c r="A260" s="46"/>
      <c r="B260" s="65" t="s">
        <v>129</v>
      </c>
      <c r="C260" s="51" t="s">
        <v>28</v>
      </c>
      <c r="D260" s="43">
        <v>441</v>
      </c>
      <c r="E260" s="53">
        <v>0</v>
      </c>
      <c r="F260" s="54">
        <v>500</v>
      </c>
      <c r="G260" s="53">
        <v>0</v>
      </c>
      <c r="H260" s="43">
        <v>500</v>
      </c>
      <c r="I260" s="53">
        <v>0</v>
      </c>
      <c r="J260" s="54">
        <v>637</v>
      </c>
      <c r="K260" s="53">
        <v>0</v>
      </c>
      <c r="L260" s="54">
        <f>SUM(J260:K260)</f>
        <v>637</v>
      </c>
      <c r="M260" s="194"/>
      <c r="N260" s="197"/>
      <c r="O260" s="194"/>
      <c r="P260" s="194"/>
      <c r="Q260" s="196"/>
      <c r="R260" s="194"/>
      <c r="S260" s="197"/>
      <c r="T260" s="194"/>
      <c r="U260" s="194"/>
      <c r="V260" s="196"/>
      <c r="W260" s="194"/>
      <c r="X260" s="194"/>
      <c r="Y260" s="194"/>
      <c r="Z260" s="194"/>
      <c r="AA260" s="194"/>
    </row>
    <row r="261" spans="1:27">
      <c r="A261" s="46" t="s">
        <v>24</v>
      </c>
      <c r="B261" s="65">
        <v>72</v>
      </c>
      <c r="C261" s="51" t="s">
        <v>334</v>
      </c>
      <c r="D261" s="64">
        <f t="shared" ref="D261:J261" si="91">SUM(D258:D260)</f>
        <v>7733</v>
      </c>
      <c r="E261" s="63">
        <f t="shared" si="91"/>
        <v>0</v>
      </c>
      <c r="F261" s="70">
        <f t="shared" si="91"/>
        <v>5560</v>
      </c>
      <c r="G261" s="63">
        <f t="shared" si="91"/>
        <v>0</v>
      </c>
      <c r="H261" s="64">
        <f t="shared" si="91"/>
        <v>5560</v>
      </c>
      <c r="I261" s="63">
        <f t="shared" si="91"/>
        <v>0</v>
      </c>
      <c r="J261" s="70">
        <f t="shared" si="91"/>
        <v>10798</v>
      </c>
      <c r="K261" s="63">
        <f t="shared" ref="K261" si="92">SUM(K258:K260)</f>
        <v>0</v>
      </c>
      <c r="L261" s="70">
        <f>SUM(J261:K261)</f>
        <v>10798</v>
      </c>
      <c r="N261" s="55"/>
      <c r="Q261" s="146"/>
    </row>
    <row r="262" spans="1:27" ht="15" customHeight="1">
      <c r="A262" s="46"/>
      <c r="B262" s="65"/>
      <c r="C262" s="51"/>
      <c r="D262" s="43"/>
      <c r="E262" s="43"/>
      <c r="F262" s="43"/>
      <c r="G262" s="43"/>
      <c r="H262" s="43"/>
      <c r="I262" s="43"/>
      <c r="J262" s="43"/>
      <c r="K262" s="43"/>
      <c r="L262" s="43"/>
      <c r="N262" s="43"/>
      <c r="Q262" s="146"/>
    </row>
    <row r="263" spans="1:27">
      <c r="A263" s="46"/>
      <c r="B263" s="65">
        <v>73</v>
      </c>
      <c r="C263" s="51" t="s">
        <v>335</v>
      </c>
      <c r="D263" s="43"/>
      <c r="E263" s="43"/>
      <c r="F263" s="43"/>
      <c r="G263" s="43"/>
      <c r="H263" s="43"/>
      <c r="I263" s="43"/>
      <c r="J263" s="43"/>
      <c r="K263" s="43"/>
      <c r="L263" s="43"/>
      <c r="N263" s="43"/>
      <c r="Q263" s="146"/>
    </row>
    <row r="264" spans="1:27">
      <c r="A264" s="46"/>
      <c r="B264" s="65" t="s">
        <v>130</v>
      </c>
      <c r="C264" s="51" t="s">
        <v>76</v>
      </c>
      <c r="D264" s="43">
        <v>5040</v>
      </c>
      <c r="E264" s="53">
        <v>0</v>
      </c>
      <c r="F264" s="54">
        <v>5500</v>
      </c>
      <c r="G264" s="53">
        <v>0</v>
      </c>
      <c r="H264" s="43">
        <v>5500</v>
      </c>
      <c r="I264" s="53">
        <v>0</v>
      </c>
      <c r="J264" s="54">
        <v>5778</v>
      </c>
      <c r="K264" s="53">
        <v>0</v>
      </c>
      <c r="L264" s="54">
        <f>SUM(J264:K264)</f>
        <v>5778</v>
      </c>
      <c r="M264" s="194"/>
      <c r="N264" s="197"/>
      <c r="O264" s="194"/>
      <c r="P264" s="194"/>
      <c r="Q264" s="196"/>
      <c r="W264" s="194"/>
      <c r="X264" s="194"/>
      <c r="Y264" s="194"/>
      <c r="Z264" s="194"/>
      <c r="AA264" s="194"/>
    </row>
    <row r="265" spans="1:27">
      <c r="A265" s="46"/>
      <c r="B265" s="65" t="s">
        <v>131</v>
      </c>
      <c r="C265" s="51" t="s">
        <v>27</v>
      </c>
      <c r="D265" s="43">
        <v>50</v>
      </c>
      <c r="E265" s="53">
        <v>0</v>
      </c>
      <c r="F265" s="54">
        <v>60</v>
      </c>
      <c r="G265" s="53">
        <v>0</v>
      </c>
      <c r="H265" s="43">
        <v>60</v>
      </c>
      <c r="I265" s="53">
        <v>0</v>
      </c>
      <c r="J265" s="54">
        <v>50</v>
      </c>
      <c r="K265" s="53">
        <v>0</v>
      </c>
      <c r="L265" s="54">
        <f>SUM(J265:K265)</f>
        <v>50</v>
      </c>
      <c r="N265" s="55"/>
      <c r="Q265" s="146"/>
      <c r="W265" s="194"/>
      <c r="X265" s="194"/>
      <c r="Y265" s="194"/>
      <c r="Z265" s="194"/>
      <c r="AA265" s="194"/>
    </row>
    <row r="266" spans="1:27">
      <c r="A266" s="46"/>
      <c r="B266" s="65" t="s">
        <v>132</v>
      </c>
      <c r="C266" s="51" t="s">
        <v>28</v>
      </c>
      <c r="D266" s="43">
        <v>499</v>
      </c>
      <c r="E266" s="53">
        <v>0</v>
      </c>
      <c r="F266" s="54">
        <v>500</v>
      </c>
      <c r="G266" s="53">
        <v>0</v>
      </c>
      <c r="H266" s="43">
        <v>500</v>
      </c>
      <c r="I266" s="53">
        <v>0</v>
      </c>
      <c r="J266" s="54">
        <v>564</v>
      </c>
      <c r="K266" s="53">
        <v>0</v>
      </c>
      <c r="L266" s="54">
        <f>SUM(J266:K266)</f>
        <v>564</v>
      </c>
      <c r="M266" s="194"/>
      <c r="N266" s="197"/>
      <c r="O266" s="194"/>
      <c r="P266" s="194"/>
      <c r="Q266" s="196"/>
      <c r="R266" s="194"/>
      <c r="S266" s="197"/>
      <c r="T266" s="194"/>
      <c r="U266" s="194"/>
      <c r="V266" s="196"/>
      <c r="W266" s="194"/>
      <c r="X266" s="194"/>
      <c r="Y266" s="194"/>
      <c r="Z266" s="194"/>
      <c r="AA266" s="194"/>
    </row>
    <row r="267" spans="1:27">
      <c r="A267" s="46" t="s">
        <v>24</v>
      </c>
      <c r="B267" s="65">
        <v>73</v>
      </c>
      <c r="C267" s="51" t="s">
        <v>335</v>
      </c>
      <c r="D267" s="64">
        <f t="shared" ref="D267:J267" si="93">SUM(D264:D266)</f>
        <v>5589</v>
      </c>
      <c r="E267" s="63">
        <f t="shared" si="93"/>
        <v>0</v>
      </c>
      <c r="F267" s="70">
        <f t="shared" si="93"/>
        <v>6060</v>
      </c>
      <c r="G267" s="63">
        <f t="shared" si="93"/>
        <v>0</v>
      </c>
      <c r="H267" s="70">
        <f t="shared" si="93"/>
        <v>6060</v>
      </c>
      <c r="I267" s="63">
        <f t="shared" si="93"/>
        <v>0</v>
      </c>
      <c r="J267" s="70">
        <f t="shared" si="93"/>
        <v>6392</v>
      </c>
      <c r="K267" s="63">
        <f t="shared" ref="K267" si="94">SUM(K264:K266)</f>
        <v>0</v>
      </c>
      <c r="L267" s="70">
        <f>SUM(J267:K267)</f>
        <v>6392</v>
      </c>
      <c r="N267" s="55"/>
      <c r="Q267" s="146"/>
    </row>
    <row r="268" spans="1:27" ht="15" customHeight="1">
      <c r="A268" s="46"/>
      <c r="B268" s="65"/>
      <c r="C268" s="51"/>
      <c r="D268" s="43"/>
      <c r="E268" s="43"/>
      <c r="F268" s="43"/>
      <c r="G268" s="43"/>
      <c r="H268" s="130"/>
      <c r="I268" s="43"/>
      <c r="J268" s="43"/>
      <c r="K268" s="43"/>
      <c r="L268" s="43"/>
      <c r="N268" s="43"/>
      <c r="Q268" s="146"/>
    </row>
    <row r="269" spans="1:27" ht="25.5">
      <c r="A269" s="46"/>
      <c r="B269" s="65">
        <v>74</v>
      </c>
      <c r="C269" s="51" t="s">
        <v>362</v>
      </c>
      <c r="D269" s="43"/>
      <c r="E269" s="43"/>
      <c r="F269" s="43"/>
      <c r="G269" s="43"/>
      <c r="H269" s="43"/>
      <c r="I269" s="43"/>
      <c r="J269" s="43"/>
      <c r="K269" s="43"/>
      <c r="L269" s="43"/>
      <c r="N269" s="43"/>
      <c r="Q269" s="146"/>
    </row>
    <row r="270" spans="1:27">
      <c r="A270" s="46"/>
      <c r="B270" s="65" t="s">
        <v>133</v>
      </c>
      <c r="C270" s="51" t="s">
        <v>76</v>
      </c>
      <c r="D270" s="43">
        <v>7485</v>
      </c>
      <c r="E270" s="53">
        <v>0</v>
      </c>
      <c r="F270" s="54">
        <v>7500</v>
      </c>
      <c r="G270" s="53">
        <v>0</v>
      </c>
      <c r="H270" s="43">
        <v>7500</v>
      </c>
      <c r="I270" s="53">
        <v>0</v>
      </c>
      <c r="J270" s="54">
        <v>8009</v>
      </c>
      <c r="K270" s="53">
        <v>0</v>
      </c>
      <c r="L270" s="54">
        <f>SUM(J270:K270)</f>
        <v>8009</v>
      </c>
      <c r="M270" s="194"/>
      <c r="N270" s="197"/>
      <c r="O270" s="194"/>
      <c r="P270" s="194"/>
      <c r="Q270" s="196"/>
      <c r="W270" s="194"/>
      <c r="X270" s="194"/>
      <c r="Y270" s="194"/>
      <c r="Z270" s="194"/>
      <c r="AA270" s="194"/>
    </row>
    <row r="271" spans="1:27">
      <c r="A271" s="46"/>
      <c r="B271" s="65" t="s">
        <v>134</v>
      </c>
      <c r="C271" s="51" t="s">
        <v>27</v>
      </c>
      <c r="D271" s="43">
        <v>48</v>
      </c>
      <c r="E271" s="53">
        <v>0</v>
      </c>
      <c r="F271" s="54">
        <v>60</v>
      </c>
      <c r="G271" s="53">
        <v>0</v>
      </c>
      <c r="H271" s="43">
        <v>60</v>
      </c>
      <c r="I271" s="53">
        <v>0</v>
      </c>
      <c r="J271" s="54">
        <v>50</v>
      </c>
      <c r="K271" s="53">
        <v>0</v>
      </c>
      <c r="L271" s="54">
        <f>SUM(J271:K271)</f>
        <v>50</v>
      </c>
      <c r="N271" s="55"/>
      <c r="Q271" s="146"/>
      <c r="W271" s="194"/>
      <c r="X271" s="194"/>
      <c r="Y271" s="194"/>
      <c r="Z271" s="194"/>
      <c r="AA271" s="194"/>
    </row>
    <row r="272" spans="1:27">
      <c r="A272" s="56"/>
      <c r="B272" s="89" t="s">
        <v>135</v>
      </c>
      <c r="C272" s="57" t="s">
        <v>28</v>
      </c>
      <c r="D272" s="59">
        <v>501</v>
      </c>
      <c r="E272" s="58">
        <v>0</v>
      </c>
      <c r="F272" s="149">
        <v>500</v>
      </c>
      <c r="G272" s="58">
        <v>0</v>
      </c>
      <c r="H272" s="59">
        <v>500</v>
      </c>
      <c r="I272" s="58">
        <v>0</v>
      </c>
      <c r="J272" s="149">
        <v>645</v>
      </c>
      <c r="K272" s="58">
        <v>0</v>
      </c>
      <c r="L272" s="149">
        <f>SUM(J272:K272)</f>
        <v>645</v>
      </c>
      <c r="M272" s="194"/>
      <c r="N272" s="197"/>
      <c r="O272" s="194"/>
      <c r="P272" s="194"/>
      <c r="Q272" s="196"/>
      <c r="R272" s="194"/>
      <c r="S272" s="197"/>
      <c r="T272" s="194"/>
      <c r="U272" s="194"/>
      <c r="V272" s="196"/>
      <c r="W272" s="194"/>
      <c r="X272" s="194"/>
      <c r="Y272" s="194"/>
      <c r="Z272" s="194"/>
      <c r="AA272" s="194"/>
    </row>
    <row r="273" spans="1:27" ht="25.5">
      <c r="A273" s="46" t="s">
        <v>24</v>
      </c>
      <c r="B273" s="65">
        <v>74</v>
      </c>
      <c r="C273" s="51" t="s">
        <v>362</v>
      </c>
      <c r="D273" s="59">
        <f t="shared" ref="D273:J273" si="95">SUM(D270:D272)</f>
        <v>8034</v>
      </c>
      <c r="E273" s="58">
        <f t="shared" si="95"/>
        <v>0</v>
      </c>
      <c r="F273" s="149">
        <f t="shared" si="95"/>
        <v>8060</v>
      </c>
      <c r="G273" s="58">
        <f t="shared" si="95"/>
        <v>0</v>
      </c>
      <c r="H273" s="59">
        <f t="shared" si="95"/>
        <v>8060</v>
      </c>
      <c r="I273" s="58">
        <f t="shared" si="95"/>
        <v>0</v>
      </c>
      <c r="J273" s="149">
        <f t="shared" si="95"/>
        <v>8704</v>
      </c>
      <c r="K273" s="58">
        <f t="shared" ref="K273" si="96">SUM(K270:K272)</f>
        <v>0</v>
      </c>
      <c r="L273" s="149">
        <f>SUM(J273:K273)</f>
        <v>8704</v>
      </c>
      <c r="N273" s="55"/>
      <c r="Q273" s="146"/>
    </row>
    <row r="274" spans="1:27">
      <c r="A274" s="46" t="s">
        <v>24</v>
      </c>
      <c r="B274" s="65">
        <v>47</v>
      </c>
      <c r="C274" s="51" t="s">
        <v>42</v>
      </c>
      <c r="D274" s="59">
        <f t="shared" ref="D274:L274" si="97">D273+D267+D261+D255</f>
        <v>29367</v>
      </c>
      <c r="E274" s="58">
        <f t="shared" si="97"/>
        <v>0</v>
      </c>
      <c r="F274" s="149">
        <f t="shared" si="97"/>
        <v>27040</v>
      </c>
      <c r="G274" s="58">
        <f t="shared" si="97"/>
        <v>0</v>
      </c>
      <c r="H274" s="59">
        <f t="shared" si="97"/>
        <v>27170</v>
      </c>
      <c r="I274" s="58">
        <f t="shared" si="97"/>
        <v>0</v>
      </c>
      <c r="J274" s="149">
        <f t="shared" si="97"/>
        <v>35909</v>
      </c>
      <c r="K274" s="58">
        <f t="shared" ref="K274" si="98">K273+K267+K261+K255</f>
        <v>0</v>
      </c>
      <c r="L274" s="149">
        <f t="shared" si="97"/>
        <v>35909</v>
      </c>
      <c r="N274" s="55"/>
      <c r="Q274" s="146"/>
    </row>
    <row r="275" spans="1:27" ht="15" customHeight="1">
      <c r="A275" s="46"/>
      <c r="B275" s="65"/>
      <c r="C275" s="51"/>
      <c r="D275" s="43"/>
      <c r="E275" s="43"/>
      <c r="F275" s="43"/>
      <c r="G275" s="43"/>
      <c r="H275" s="43"/>
      <c r="I275" s="43"/>
      <c r="J275" s="43"/>
      <c r="K275" s="43"/>
      <c r="L275" s="43"/>
      <c r="N275" s="43"/>
      <c r="Q275" s="146"/>
    </row>
    <row r="276" spans="1:27">
      <c r="A276" s="46"/>
      <c r="B276" s="65">
        <v>48</v>
      </c>
      <c r="C276" s="51" t="s">
        <v>46</v>
      </c>
      <c r="D276" s="43"/>
      <c r="E276" s="43"/>
      <c r="F276" s="43"/>
      <c r="G276" s="43"/>
      <c r="H276" s="43"/>
      <c r="I276" s="43"/>
      <c r="J276" s="43"/>
      <c r="K276" s="43"/>
      <c r="L276" s="43"/>
      <c r="N276" s="43"/>
      <c r="Q276" s="146"/>
    </row>
    <row r="277" spans="1:27">
      <c r="A277" s="46"/>
      <c r="B277" s="65">
        <v>71</v>
      </c>
      <c r="C277" s="51" t="s">
        <v>336</v>
      </c>
      <c r="D277" s="43"/>
      <c r="E277" s="43"/>
      <c r="F277" s="43"/>
      <c r="G277" s="43"/>
      <c r="H277" s="43"/>
      <c r="I277" s="43"/>
      <c r="J277" s="43"/>
      <c r="K277" s="43"/>
      <c r="L277" s="43"/>
      <c r="N277" s="43"/>
      <c r="Q277" s="146"/>
    </row>
    <row r="278" spans="1:27">
      <c r="A278" s="46"/>
      <c r="B278" s="65" t="s">
        <v>166</v>
      </c>
      <c r="C278" s="51" t="s">
        <v>76</v>
      </c>
      <c r="D278" s="43">
        <v>8642</v>
      </c>
      <c r="E278" s="53">
        <v>0</v>
      </c>
      <c r="F278" s="54">
        <v>9000</v>
      </c>
      <c r="G278" s="53">
        <v>0</v>
      </c>
      <c r="H278" s="43">
        <v>9000</v>
      </c>
      <c r="I278" s="53">
        <v>0</v>
      </c>
      <c r="J278" s="54">
        <v>13161</v>
      </c>
      <c r="K278" s="53">
        <v>0</v>
      </c>
      <c r="L278" s="54">
        <f>SUM(J278:K278)</f>
        <v>13161</v>
      </c>
      <c r="M278" s="194"/>
      <c r="N278" s="197"/>
      <c r="O278" s="194"/>
      <c r="P278" s="194"/>
      <c r="Q278" s="196"/>
      <c r="W278" s="194"/>
      <c r="X278" s="194"/>
      <c r="Y278" s="194"/>
      <c r="Z278" s="194"/>
      <c r="AA278" s="194"/>
    </row>
    <row r="279" spans="1:27">
      <c r="A279" s="46"/>
      <c r="B279" s="65" t="s">
        <v>167</v>
      </c>
      <c r="C279" s="51" t="s">
        <v>27</v>
      </c>
      <c r="D279" s="43">
        <v>50</v>
      </c>
      <c r="E279" s="53">
        <v>0</v>
      </c>
      <c r="F279" s="54">
        <v>60</v>
      </c>
      <c r="G279" s="53">
        <v>0</v>
      </c>
      <c r="H279" s="43">
        <v>60</v>
      </c>
      <c r="I279" s="53">
        <v>0</v>
      </c>
      <c r="J279" s="54">
        <v>50</v>
      </c>
      <c r="K279" s="53">
        <v>0</v>
      </c>
      <c r="L279" s="54">
        <f>SUM(J279:K279)</f>
        <v>50</v>
      </c>
      <c r="N279" s="55"/>
      <c r="Q279" s="146"/>
      <c r="W279" s="194"/>
      <c r="X279" s="194"/>
      <c r="Y279" s="194"/>
      <c r="Z279" s="194"/>
      <c r="AA279" s="194"/>
    </row>
    <row r="280" spans="1:27">
      <c r="A280" s="46"/>
      <c r="B280" s="65" t="s">
        <v>168</v>
      </c>
      <c r="C280" s="51" t="s">
        <v>28</v>
      </c>
      <c r="D280" s="43">
        <v>500</v>
      </c>
      <c r="E280" s="53">
        <v>0</v>
      </c>
      <c r="F280" s="54">
        <v>500</v>
      </c>
      <c r="G280" s="53">
        <v>0</v>
      </c>
      <c r="H280" s="43">
        <v>600</v>
      </c>
      <c r="I280" s="53">
        <v>0</v>
      </c>
      <c r="J280" s="54">
        <v>729</v>
      </c>
      <c r="K280" s="53">
        <v>0</v>
      </c>
      <c r="L280" s="54">
        <f>SUM(J280:K280)</f>
        <v>729</v>
      </c>
      <c r="M280" s="194"/>
      <c r="N280" s="197"/>
      <c r="O280" s="194"/>
      <c r="P280" s="194"/>
      <c r="Q280" s="196"/>
      <c r="R280" s="194"/>
      <c r="S280" s="197"/>
      <c r="T280" s="194"/>
      <c r="U280" s="194"/>
      <c r="V280" s="196"/>
      <c r="W280" s="194"/>
      <c r="X280" s="194"/>
      <c r="Y280" s="194"/>
      <c r="Z280" s="194"/>
      <c r="AA280" s="194"/>
    </row>
    <row r="281" spans="1:27">
      <c r="A281" s="46" t="s">
        <v>24</v>
      </c>
      <c r="B281" s="65">
        <v>71</v>
      </c>
      <c r="C281" s="51" t="s">
        <v>336</v>
      </c>
      <c r="D281" s="64">
        <f t="shared" ref="D281:L281" si="99">SUM(D278:D280)</f>
        <v>9192</v>
      </c>
      <c r="E281" s="63">
        <f t="shared" si="99"/>
        <v>0</v>
      </c>
      <c r="F281" s="70">
        <f t="shared" si="99"/>
        <v>9560</v>
      </c>
      <c r="G281" s="63">
        <f t="shared" si="99"/>
        <v>0</v>
      </c>
      <c r="H281" s="64">
        <f t="shared" si="99"/>
        <v>9660</v>
      </c>
      <c r="I281" s="63">
        <f t="shared" si="99"/>
        <v>0</v>
      </c>
      <c r="J281" s="70">
        <f t="shared" si="99"/>
        <v>13940</v>
      </c>
      <c r="K281" s="63">
        <f t="shared" ref="K281" si="100">SUM(K278:K280)</f>
        <v>0</v>
      </c>
      <c r="L281" s="70">
        <f t="shared" si="99"/>
        <v>13940</v>
      </c>
      <c r="N281" s="55"/>
      <c r="Q281" s="146"/>
    </row>
    <row r="282" spans="1:27" ht="4.5" customHeight="1">
      <c r="A282" s="46"/>
      <c r="B282" s="65"/>
      <c r="C282" s="51"/>
      <c r="D282" s="43"/>
      <c r="E282" s="43"/>
      <c r="F282" s="43"/>
      <c r="G282" s="43"/>
      <c r="H282" s="43"/>
      <c r="I282" s="43"/>
      <c r="J282" s="43"/>
      <c r="K282" s="43"/>
      <c r="L282" s="43"/>
      <c r="N282" s="43"/>
      <c r="Q282" s="146"/>
    </row>
    <row r="283" spans="1:27">
      <c r="A283" s="46"/>
      <c r="B283" s="65">
        <v>72</v>
      </c>
      <c r="C283" s="51" t="s">
        <v>345</v>
      </c>
      <c r="D283" s="43"/>
      <c r="E283" s="43"/>
      <c r="F283" s="43"/>
      <c r="G283" s="43"/>
      <c r="H283" s="43"/>
      <c r="I283" s="43"/>
      <c r="J283" s="43"/>
      <c r="K283" s="43"/>
      <c r="L283" s="43"/>
      <c r="N283" s="43"/>
      <c r="Q283" s="146"/>
    </row>
    <row r="284" spans="1:27">
      <c r="A284" s="46"/>
      <c r="B284" s="65" t="s">
        <v>169</v>
      </c>
      <c r="C284" s="51" t="s">
        <v>76</v>
      </c>
      <c r="D284" s="43">
        <v>4849</v>
      </c>
      <c r="E284" s="53">
        <v>0</v>
      </c>
      <c r="F284" s="54">
        <v>3800</v>
      </c>
      <c r="G284" s="53">
        <v>0</v>
      </c>
      <c r="H284" s="43">
        <v>3800</v>
      </c>
      <c r="I284" s="53">
        <v>0</v>
      </c>
      <c r="J284" s="54">
        <v>8578</v>
      </c>
      <c r="K284" s="53">
        <v>0</v>
      </c>
      <c r="L284" s="54">
        <f>SUM(J284:K284)</f>
        <v>8578</v>
      </c>
      <c r="M284" s="194"/>
      <c r="N284" s="197"/>
      <c r="O284" s="194"/>
      <c r="P284" s="194"/>
      <c r="Q284" s="196"/>
      <c r="W284" s="194"/>
      <c r="X284" s="194"/>
      <c r="Y284" s="194"/>
      <c r="Z284" s="194"/>
      <c r="AA284" s="194"/>
    </row>
    <row r="285" spans="1:27">
      <c r="A285" s="46"/>
      <c r="B285" s="65" t="s">
        <v>170</v>
      </c>
      <c r="C285" s="51" t="s">
        <v>27</v>
      </c>
      <c r="D285" s="43">
        <v>50</v>
      </c>
      <c r="E285" s="53">
        <v>0</v>
      </c>
      <c r="F285" s="54">
        <v>60</v>
      </c>
      <c r="G285" s="53">
        <v>0</v>
      </c>
      <c r="H285" s="43">
        <v>60</v>
      </c>
      <c r="I285" s="53">
        <v>0</v>
      </c>
      <c r="J285" s="54">
        <v>50</v>
      </c>
      <c r="K285" s="53">
        <v>0</v>
      </c>
      <c r="L285" s="54">
        <f>SUM(J285:K285)</f>
        <v>50</v>
      </c>
      <c r="N285" s="55"/>
      <c r="Q285" s="146"/>
      <c r="W285" s="194"/>
      <c r="X285" s="194"/>
      <c r="Y285" s="194"/>
      <c r="Z285" s="194"/>
      <c r="AA285" s="194"/>
    </row>
    <row r="286" spans="1:27">
      <c r="A286" s="46"/>
      <c r="B286" s="65" t="s">
        <v>171</v>
      </c>
      <c r="C286" s="51" t="s">
        <v>28</v>
      </c>
      <c r="D286" s="43">
        <v>550</v>
      </c>
      <c r="E286" s="53">
        <v>0</v>
      </c>
      <c r="F286" s="54">
        <v>500</v>
      </c>
      <c r="G286" s="53">
        <v>0</v>
      </c>
      <c r="H286" s="43">
        <v>650</v>
      </c>
      <c r="I286" s="53">
        <v>0</v>
      </c>
      <c r="J286" s="54">
        <v>820</v>
      </c>
      <c r="K286" s="53">
        <v>0</v>
      </c>
      <c r="L286" s="54">
        <f>SUM(J286:K286)</f>
        <v>820</v>
      </c>
      <c r="M286" s="194"/>
      <c r="N286" s="197"/>
      <c r="O286" s="194"/>
      <c r="P286" s="194"/>
      <c r="Q286" s="196"/>
      <c r="R286" s="194"/>
      <c r="S286" s="197"/>
      <c r="T286" s="194"/>
      <c r="U286" s="194"/>
      <c r="V286" s="196"/>
      <c r="W286" s="194"/>
      <c r="X286" s="194"/>
      <c r="Y286" s="194"/>
      <c r="Z286" s="194"/>
      <c r="AA286" s="194"/>
    </row>
    <row r="287" spans="1:27">
      <c r="A287" s="46" t="s">
        <v>24</v>
      </c>
      <c r="B287" s="65">
        <v>72</v>
      </c>
      <c r="C287" s="51" t="s">
        <v>345</v>
      </c>
      <c r="D287" s="64">
        <f t="shared" ref="D287:J287" si="101">SUM(D284:D286)</f>
        <v>5449</v>
      </c>
      <c r="E287" s="63">
        <f t="shared" si="101"/>
        <v>0</v>
      </c>
      <c r="F287" s="70">
        <f t="shared" si="101"/>
        <v>4360</v>
      </c>
      <c r="G287" s="63">
        <f t="shared" si="101"/>
        <v>0</v>
      </c>
      <c r="H287" s="64">
        <f t="shared" si="101"/>
        <v>4510</v>
      </c>
      <c r="I287" s="63">
        <f t="shared" si="101"/>
        <v>0</v>
      </c>
      <c r="J287" s="70">
        <f t="shared" si="101"/>
        <v>9448</v>
      </c>
      <c r="K287" s="63">
        <f t="shared" ref="K287" si="102">SUM(K284:K286)</f>
        <v>0</v>
      </c>
      <c r="L287" s="70">
        <f>SUM(J287:K287)</f>
        <v>9448</v>
      </c>
      <c r="N287" s="55"/>
      <c r="Q287" s="146"/>
    </row>
    <row r="288" spans="1:27" ht="15" customHeight="1">
      <c r="A288" s="46"/>
      <c r="B288" s="65"/>
      <c r="C288" s="51"/>
      <c r="D288" s="43"/>
      <c r="E288" s="43"/>
      <c r="F288" s="43"/>
      <c r="G288" s="43"/>
      <c r="H288" s="43"/>
      <c r="I288" s="43"/>
      <c r="J288" s="43"/>
      <c r="K288" s="43"/>
      <c r="L288" s="43"/>
      <c r="N288" s="43"/>
      <c r="Q288" s="146"/>
    </row>
    <row r="289" spans="1:27">
      <c r="A289" s="46"/>
      <c r="B289" s="65">
        <v>73</v>
      </c>
      <c r="C289" s="51" t="s">
        <v>337</v>
      </c>
      <c r="D289" s="43"/>
      <c r="E289" s="43"/>
      <c r="F289" s="43"/>
      <c r="G289" s="43"/>
      <c r="H289" s="43"/>
      <c r="I289" s="43"/>
      <c r="J289" s="43"/>
      <c r="K289" s="43"/>
      <c r="L289" s="43"/>
      <c r="N289" s="43"/>
      <c r="Q289" s="146"/>
    </row>
    <row r="290" spans="1:27">
      <c r="A290" s="46"/>
      <c r="B290" s="65" t="s">
        <v>172</v>
      </c>
      <c r="C290" s="51" t="s">
        <v>76</v>
      </c>
      <c r="D290" s="43">
        <v>5243</v>
      </c>
      <c r="E290" s="53">
        <v>0</v>
      </c>
      <c r="F290" s="54">
        <v>4200</v>
      </c>
      <c r="G290" s="53">
        <v>0</v>
      </c>
      <c r="H290" s="43">
        <v>4200</v>
      </c>
      <c r="I290" s="53">
        <v>0</v>
      </c>
      <c r="J290" s="54">
        <v>7398</v>
      </c>
      <c r="K290" s="53">
        <v>0</v>
      </c>
      <c r="L290" s="54">
        <f>SUM(J290:K290)</f>
        <v>7398</v>
      </c>
      <c r="M290" s="194"/>
      <c r="N290" s="197"/>
      <c r="O290" s="194"/>
      <c r="P290" s="194"/>
      <c r="Q290" s="196"/>
      <c r="W290" s="194"/>
      <c r="X290" s="194"/>
      <c r="Y290" s="194"/>
      <c r="Z290" s="194"/>
      <c r="AA290" s="194"/>
    </row>
    <row r="291" spans="1:27">
      <c r="A291" s="46"/>
      <c r="B291" s="65" t="s">
        <v>173</v>
      </c>
      <c r="C291" s="51" t="s">
        <v>27</v>
      </c>
      <c r="D291" s="43">
        <v>48</v>
      </c>
      <c r="E291" s="53">
        <v>0</v>
      </c>
      <c r="F291" s="54">
        <v>60</v>
      </c>
      <c r="G291" s="53">
        <v>0</v>
      </c>
      <c r="H291" s="43">
        <v>60</v>
      </c>
      <c r="I291" s="53">
        <v>0</v>
      </c>
      <c r="J291" s="54">
        <v>50</v>
      </c>
      <c r="K291" s="53">
        <v>0</v>
      </c>
      <c r="L291" s="54">
        <f>SUM(J291:K291)</f>
        <v>50</v>
      </c>
      <c r="N291" s="55"/>
      <c r="Q291" s="146"/>
      <c r="W291" s="194"/>
      <c r="X291" s="194"/>
      <c r="Y291" s="194"/>
      <c r="Z291" s="194"/>
      <c r="AA291" s="194"/>
    </row>
    <row r="292" spans="1:27">
      <c r="A292" s="46"/>
      <c r="B292" s="65" t="s">
        <v>174</v>
      </c>
      <c r="C292" s="51" t="s">
        <v>28</v>
      </c>
      <c r="D292" s="43">
        <v>476</v>
      </c>
      <c r="E292" s="53">
        <v>0</v>
      </c>
      <c r="F292" s="54">
        <v>500</v>
      </c>
      <c r="G292" s="53">
        <v>0</v>
      </c>
      <c r="H292" s="43">
        <v>500</v>
      </c>
      <c r="I292" s="53">
        <v>0</v>
      </c>
      <c r="J292" s="54">
        <v>637</v>
      </c>
      <c r="K292" s="53">
        <v>0</v>
      </c>
      <c r="L292" s="54">
        <f>SUM(J292:K292)</f>
        <v>637</v>
      </c>
      <c r="M292" s="194"/>
      <c r="N292" s="197"/>
      <c r="O292" s="194"/>
      <c r="P292" s="194"/>
      <c r="Q292" s="196"/>
      <c r="R292" s="194"/>
      <c r="S292" s="197"/>
      <c r="T292" s="194"/>
      <c r="U292" s="194"/>
      <c r="V292" s="196"/>
      <c r="W292" s="194"/>
      <c r="X292" s="194"/>
      <c r="Y292" s="194"/>
      <c r="Z292" s="194"/>
      <c r="AA292" s="194"/>
    </row>
    <row r="293" spans="1:27">
      <c r="A293" s="46" t="s">
        <v>24</v>
      </c>
      <c r="B293" s="65">
        <v>73</v>
      </c>
      <c r="C293" s="51" t="s">
        <v>338</v>
      </c>
      <c r="D293" s="64">
        <f t="shared" ref="D293:L293" si="103">SUM(D290:D292)</f>
        <v>5767</v>
      </c>
      <c r="E293" s="63">
        <f t="shared" si="103"/>
        <v>0</v>
      </c>
      <c r="F293" s="70">
        <f t="shared" si="103"/>
        <v>4760</v>
      </c>
      <c r="G293" s="63">
        <f t="shared" si="103"/>
        <v>0</v>
      </c>
      <c r="H293" s="64">
        <f t="shared" si="103"/>
        <v>4760</v>
      </c>
      <c r="I293" s="63">
        <f t="shared" si="103"/>
        <v>0</v>
      </c>
      <c r="J293" s="70">
        <f t="shared" si="103"/>
        <v>8085</v>
      </c>
      <c r="K293" s="63">
        <f t="shared" ref="K293" si="104">SUM(K290:K292)</f>
        <v>0</v>
      </c>
      <c r="L293" s="70">
        <f t="shared" si="103"/>
        <v>8085</v>
      </c>
      <c r="N293" s="55"/>
      <c r="Q293" s="146"/>
    </row>
    <row r="294" spans="1:27" ht="15" customHeight="1">
      <c r="A294" s="46"/>
      <c r="B294" s="65"/>
      <c r="C294" s="51"/>
      <c r="D294" s="43"/>
      <c r="E294" s="43"/>
      <c r="F294" s="43"/>
      <c r="G294" s="43"/>
      <c r="H294" s="43"/>
      <c r="I294" s="43"/>
      <c r="J294" s="43"/>
      <c r="K294" s="43"/>
      <c r="L294" s="43"/>
      <c r="N294" s="43"/>
      <c r="Q294" s="146"/>
    </row>
    <row r="295" spans="1:27">
      <c r="A295" s="46"/>
      <c r="B295" s="65">
        <v>74</v>
      </c>
      <c r="C295" s="51" t="s">
        <v>339</v>
      </c>
      <c r="D295" s="43"/>
      <c r="E295" s="43"/>
      <c r="F295" s="43"/>
      <c r="G295" s="43"/>
      <c r="H295" s="43"/>
      <c r="I295" s="43"/>
      <c r="J295" s="43"/>
      <c r="K295" s="43"/>
      <c r="L295" s="43"/>
      <c r="N295" s="43"/>
      <c r="Q295" s="146"/>
    </row>
    <row r="296" spans="1:27">
      <c r="A296" s="46"/>
      <c r="B296" s="65" t="s">
        <v>175</v>
      </c>
      <c r="C296" s="51" t="s">
        <v>76</v>
      </c>
      <c r="D296" s="43">
        <v>6462</v>
      </c>
      <c r="E296" s="53">
        <v>0</v>
      </c>
      <c r="F296" s="54">
        <v>6900</v>
      </c>
      <c r="G296" s="53">
        <v>0</v>
      </c>
      <c r="H296" s="43">
        <v>6900</v>
      </c>
      <c r="I296" s="53">
        <v>0</v>
      </c>
      <c r="J296" s="54">
        <v>8649</v>
      </c>
      <c r="K296" s="53">
        <v>0</v>
      </c>
      <c r="L296" s="54">
        <f>SUM(J296:K296)</f>
        <v>8649</v>
      </c>
      <c r="M296" s="194"/>
      <c r="N296" s="197"/>
      <c r="O296" s="194"/>
      <c r="P296" s="194"/>
      <c r="Q296" s="196"/>
      <c r="W296" s="194"/>
      <c r="X296" s="194"/>
      <c r="Y296" s="194"/>
      <c r="Z296" s="194"/>
      <c r="AA296" s="194"/>
    </row>
    <row r="297" spans="1:27">
      <c r="A297" s="46"/>
      <c r="B297" s="65" t="s">
        <v>176</v>
      </c>
      <c r="C297" s="51" t="s">
        <v>27</v>
      </c>
      <c r="D297" s="43">
        <v>48</v>
      </c>
      <c r="E297" s="53">
        <v>0</v>
      </c>
      <c r="F297" s="54">
        <v>60</v>
      </c>
      <c r="G297" s="53">
        <v>0</v>
      </c>
      <c r="H297" s="43">
        <v>60</v>
      </c>
      <c r="I297" s="53">
        <v>0</v>
      </c>
      <c r="J297" s="54">
        <v>50</v>
      </c>
      <c r="K297" s="53">
        <v>0</v>
      </c>
      <c r="L297" s="54">
        <f>SUM(J297:K297)</f>
        <v>50</v>
      </c>
      <c r="N297" s="55"/>
      <c r="Q297" s="146"/>
      <c r="W297" s="194"/>
      <c r="X297" s="194"/>
      <c r="Y297" s="194"/>
      <c r="Z297" s="194"/>
      <c r="AA297" s="194"/>
    </row>
    <row r="298" spans="1:27">
      <c r="A298" s="46"/>
      <c r="B298" s="65" t="s">
        <v>177</v>
      </c>
      <c r="C298" s="51" t="s">
        <v>28</v>
      </c>
      <c r="D298" s="43">
        <v>525</v>
      </c>
      <c r="E298" s="53">
        <v>0</v>
      </c>
      <c r="F298" s="54">
        <v>500</v>
      </c>
      <c r="G298" s="53">
        <v>0</v>
      </c>
      <c r="H298" s="43">
        <v>600</v>
      </c>
      <c r="I298" s="53">
        <v>0</v>
      </c>
      <c r="J298" s="54">
        <v>729</v>
      </c>
      <c r="K298" s="53">
        <v>0</v>
      </c>
      <c r="L298" s="54">
        <f>SUM(J298:K298)</f>
        <v>729</v>
      </c>
      <c r="M298" s="194"/>
      <c r="N298" s="197"/>
      <c r="O298" s="194"/>
      <c r="P298" s="194"/>
      <c r="Q298" s="196"/>
      <c r="R298" s="194"/>
      <c r="S298" s="197"/>
      <c r="T298" s="194"/>
      <c r="U298" s="194"/>
      <c r="V298" s="196"/>
      <c r="W298" s="194"/>
      <c r="X298" s="194"/>
      <c r="Y298" s="194"/>
      <c r="Z298" s="194"/>
      <c r="AA298" s="194"/>
    </row>
    <row r="299" spans="1:27">
      <c r="A299" s="46" t="s">
        <v>24</v>
      </c>
      <c r="B299" s="65">
        <v>74</v>
      </c>
      <c r="C299" s="51" t="s">
        <v>339</v>
      </c>
      <c r="D299" s="64">
        <f t="shared" ref="D299:J299" si="105">SUM(D296:D298)</f>
        <v>7035</v>
      </c>
      <c r="E299" s="63">
        <f t="shared" si="105"/>
        <v>0</v>
      </c>
      <c r="F299" s="70">
        <f t="shared" si="105"/>
        <v>7460</v>
      </c>
      <c r="G299" s="63">
        <f t="shared" si="105"/>
        <v>0</v>
      </c>
      <c r="H299" s="64">
        <f t="shared" si="105"/>
        <v>7560</v>
      </c>
      <c r="I299" s="63">
        <f t="shared" si="105"/>
        <v>0</v>
      </c>
      <c r="J299" s="70">
        <f t="shared" si="105"/>
        <v>9428</v>
      </c>
      <c r="K299" s="63">
        <f t="shared" ref="K299" si="106">SUM(K296:K298)</f>
        <v>0</v>
      </c>
      <c r="L299" s="70">
        <f>SUM(J299:K299)</f>
        <v>9428</v>
      </c>
      <c r="N299" s="55"/>
      <c r="Q299" s="146"/>
    </row>
    <row r="300" spans="1:27" ht="15" customHeight="1">
      <c r="A300" s="46"/>
      <c r="B300" s="65"/>
      <c r="C300" s="51"/>
      <c r="D300" s="43"/>
      <c r="E300" s="43"/>
      <c r="F300" s="43"/>
      <c r="G300" s="43"/>
      <c r="H300" s="43"/>
      <c r="I300" s="43"/>
      <c r="J300" s="43"/>
      <c r="K300" s="43"/>
      <c r="L300" s="43"/>
      <c r="N300" s="43"/>
      <c r="Q300" s="146"/>
    </row>
    <row r="301" spans="1:27">
      <c r="A301" s="46"/>
      <c r="B301" s="65">
        <v>75</v>
      </c>
      <c r="C301" s="51" t="s">
        <v>340</v>
      </c>
      <c r="D301" s="43"/>
      <c r="E301" s="43"/>
      <c r="F301" s="43"/>
      <c r="G301" s="43"/>
      <c r="H301" s="43"/>
      <c r="I301" s="43"/>
      <c r="J301" s="43"/>
      <c r="K301" s="43"/>
      <c r="L301" s="43"/>
      <c r="N301" s="43"/>
      <c r="Q301" s="146"/>
    </row>
    <row r="302" spans="1:27">
      <c r="A302" s="46"/>
      <c r="B302" s="65" t="s">
        <v>178</v>
      </c>
      <c r="C302" s="51" t="s">
        <v>76</v>
      </c>
      <c r="D302" s="43">
        <v>10974</v>
      </c>
      <c r="E302" s="53">
        <v>0</v>
      </c>
      <c r="F302" s="54">
        <v>11500</v>
      </c>
      <c r="G302" s="53">
        <v>0</v>
      </c>
      <c r="H302" s="43">
        <v>11500</v>
      </c>
      <c r="I302" s="53">
        <v>0</v>
      </c>
      <c r="J302" s="54">
        <v>14861</v>
      </c>
      <c r="K302" s="53">
        <v>0</v>
      </c>
      <c r="L302" s="54">
        <f>SUM(J302:K302)</f>
        <v>14861</v>
      </c>
      <c r="M302" s="194"/>
      <c r="N302" s="197"/>
      <c r="O302" s="194"/>
      <c r="P302" s="194"/>
      <c r="Q302" s="196"/>
      <c r="W302" s="194"/>
      <c r="X302" s="194"/>
      <c r="Y302" s="194"/>
      <c r="Z302" s="194"/>
      <c r="AA302" s="194"/>
    </row>
    <row r="303" spans="1:27" ht="13.5" customHeight="1">
      <c r="A303" s="46"/>
      <c r="B303" s="65" t="s">
        <v>179</v>
      </c>
      <c r="C303" s="51" t="s">
        <v>27</v>
      </c>
      <c r="D303" s="43">
        <v>50</v>
      </c>
      <c r="E303" s="53">
        <v>0</v>
      </c>
      <c r="F303" s="54">
        <v>60</v>
      </c>
      <c r="G303" s="53">
        <v>0</v>
      </c>
      <c r="H303" s="43">
        <v>60</v>
      </c>
      <c r="I303" s="53">
        <v>0</v>
      </c>
      <c r="J303" s="54">
        <v>50</v>
      </c>
      <c r="K303" s="53">
        <v>0</v>
      </c>
      <c r="L303" s="54">
        <f>SUM(J303:K303)</f>
        <v>50</v>
      </c>
      <c r="N303" s="55"/>
      <c r="Q303" s="146"/>
      <c r="W303" s="194"/>
      <c r="X303" s="194"/>
      <c r="Y303" s="194"/>
      <c r="Z303" s="194"/>
      <c r="AA303" s="194"/>
    </row>
    <row r="304" spans="1:27" ht="13.5" customHeight="1">
      <c r="A304" s="46"/>
      <c r="B304" s="65" t="s">
        <v>180</v>
      </c>
      <c r="C304" s="51" t="s">
        <v>28</v>
      </c>
      <c r="D304" s="43">
        <v>499</v>
      </c>
      <c r="E304" s="53">
        <v>0</v>
      </c>
      <c r="F304" s="54">
        <v>500</v>
      </c>
      <c r="G304" s="53">
        <v>0</v>
      </c>
      <c r="H304" s="43">
        <v>600</v>
      </c>
      <c r="I304" s="53">
        <v>0</v>
      </c>
      <c r="J304" s="54">
        <v>765</v>
      </c>
      <c r="K304" s="53">
        <v>0</v>
      </c>
      <c r="L304" s="54">
        <f>SUM(J304:K304)</f>
        <v>765</v>
      </c>
      <c r="M304" s="194"/>
      <c r="N304" s="197"/>
      <c r="O304" s="194"/>
      <c r="P304" s="194"/>
      <c r="Q304" s="196"/>
      <c r="R304" s="194"/>
      <c r="S304" s="197"/>
      <c r="T304" s="194"/>
      <c r="U304" s="194"/>
      <c r="V304" s="196"/>
      <c r="W304" s="194"/>
      <c r="X304" s="194"/>
      <c r="Y304" s="194"/>
      <c r="Z304" s="194"/>
      <c r="AA304" s="194"/>
    </row>
    <row r="305" spans="1:27" ht="13.5" customHeight="1">
      <c r="A305" s="56" t="s">
        <v>24</v>
      </c>
      <c r="B305" s="89">
        <v>75</v>
      </c>
      <c r="C305" s="57" t="s">
        <v>340</v>
      </c>
      <c r="D305" s="64">
        <f t="shared" ref="D305:J305" si="107">SUM(D302:D304)</f>
        <v>11523</v>
      </c>
      <c r="E305" s="63">
        <f t="shared" si="107"/>
        <v>0</v>
      </c>
      <c r="F305" s="70">
        <f t="shared" si="107"/>
        <v>12060</v>
      </c>
      <c r="G305" s="63">
        <f t="shared" si="107"/>
        <v>0</v>
      </c>
      <c r="H305" s="64">
        <f t="shared" si="107"/>
        <v>12160</v>
      </c>
      <c r="I305" s="63">
        <f t="shared" si="107"/>
        <v>0</v>
      </c>
      <c r="J305" s="70">
        <f t="shared" si="107"/>
        <v>15676</v>
      </c>
      <c r="K305" s="63">
        <f t="shared" ref="K305" si="108">SUM(K302:K304)</f>
        <v>0</v>
      </c>
      <c r="L305" s="70">
        <f>SUM(J305:K305)</f>
        <v>15676</v>
      </c>
      <c r="N305" s="55"/>
      <c r="Q305" s="146"/>
    </row>
    <row r="306" spans="1:27" ht="3" customHeight="1">
      <c r="A306" s="46"/>
      <c r="B306" s="65"/>
      <c r="C306" s="51"/>
      <c r="D306" s="43"/>
      <c r="E306" s="43"/>
      <c r="F306" s="43"/>
      <c r="G306" s="43"/>
      <c r="H306" s="43"/>
      <c r="I306" s="43"/>
      <c r="J306" s="43"/>
      <c r="K306" s="43"/>
      <c r="L306" s="43"/>
      <c r="N306" s="43"/>
      <c r="Q306" s="146"/>
    </row>
    <row r="307" spans="1:27" ht="13.5" customHeight="1">
      <c r="A307" s="46"/>
      <c r="B307" s="65">
        <v>76</v>
      </c>
      <c r="C307" s="51" t="s">
        <v>341</v>
      </c>
      <c r="D307" s="43"/>
      <c r="E307" s="43"/>
      <c r="F307" s="43"/>
      <c r="G307" s="43"/>
      <c r="H307" s="43"/>
      <c r="I307" s="43"/>
      <c r="J307" s="43"/>
      <c r="K307" s="43"/>
      <c r="L307" s="43"/>
      <c r="N307" s="43"/>
      <c r="Q307" s="146"/>
    </row>
    <row r="308" spans="1:27" ht="13.5" customHeight="1">
      <c r="A308" s="46"/>
      <c r="B308" s="65" t="s">
        <v>181</v>
      </c>
      <c r="C308" s="51" t="s">
        <v>76</v>
      </c>
      <c r="D308" s="43">
        <v>8460</v>
      </c>
      <c r="E308" s="53">
        <v>0</v>
      </c>
      <c r="F308" s="54">
        <v>7600</v>
      </c>
      <c r="G308" s="53">
        <v>0</v>
      </c>
      <c r="H308" s="43">
        <v>7600</v>
      </c>
      <c r="I308" s="53">
        <v>0</v>
      </c>
      <c r="J308" s="54">
        <v>11840</v>
      </c>
      <c r="K308" s="53">
        <v>0</v>
      </c>
      <c r="L308" s="54">
        <f>SUM(J308:K308)</f>
        <v>11840</v>
      </c>
      <c r="M308" s="194"/>
      <c r="N308" s="197"/>
      <c r="O308" s="194"/>
      <c r="P308" s="194"/>
      <c r="Q308" s="196"/>
      <c r="W308" s="194"/>
      <c r="X308" s="194"/>
      <c r="Y308" s="194"/>
      <c r="Z308" s="194"/>
      <c r="AA308" s="194"/>
    </row>
    <row r="309" spans="1:27" ht="13.5" customHeight="1">
      <c r="A309" s="46"/>
      <c r="B309" s="65" t="s">
        <v>182</v>
      </c>
      <c r="C309" s="51" t="s">
        <v>27</v>
      </c>
      <c r="D309" s="43">
        <v>49</v>
      </c>
      <c r="E309" s="53">
        <v>0</v>
      </c>
      <c r="F309" s="54">
        <v>60</v>
      </c>
      <c r="G309" s="53">
        <v>0</v>
      </c>
      <c r="H309" s="43">
        <v>60</v>
      </c>
      <c r="I309" s="53">
        <v>0</v>
      </c>
      <c r="J309" s="54">
        <v>50</v>
      </c>
      <c r="K309" s="53">
        <v>0</v>
      </c>
      <c r="L309" s="54">
        <f>SUM(J309:K309)</f>
        <v>50</v>
      </c>
      <c r="N309" s="55"/>
      <c r="Q309" s="146"/>
      <c r="W309" s="194"/>
      <c r="X309" s="194"/>
      <c r="Y309" s="194"/>
      <c r="Z309" s="194"/>
      <c r="AA309" s="194"/>
    </row>
    <row r="310" spans="1:27" ht="13.5" customHeight="1">
      <c r="A310" s="46"/>
      <c r="B310" s="65" t="s">
        <v>183</v>
      </c>
      <c r="C310" s="51" t="s">
        <v>28</v>
      </c>
      <c r="D310" s="59">
        <v>500</v>
      </c>
      <c r="E310" s="58">
        <v>0</v>
      </c>
      <c r="F310" s="54">
        <v>500</v>
      </c>
      <c r="G310" s="58">
        <v>0</v>
      </c>
      <c r="H310" s="59">
        <v>500</v>
      </c>
      <c r="I310" s="53">
        <v>0</v>
      </c>
      <c r="J310" s="54">
        <v>692</v>
      </c>
      <c r="K310" s="58">
        <v>0</v>
      </c>
      <c r="L310" s="149">
        <f>SUM(J310:K310)</f>
        <v>692</v>
      </c>
      <c r="M310" s="194"/>
      <c r="N310" s="197"/>
      <c r="O310" s="194"/>
      <c r="P310" s="194"/>
      <c r="Q310" s="196"/>
      <c r="R310" s="194"/>
      <c r="S310" s="197"/>
      <c r="T310" s="194"/>
      <c r="U310" s="194"/>
      <c r="V310" s="196"/>
      <c r="W310" s="194"/>
      <c r="X310" s="194"/>
      <c r="Y310" s="194"/>
      <c r="Z310" s="194"/>
      <c r="AA310" s="194"/>
    </row>
    <row r="311" spans="1:27" ht="13.5" customHeight="1">
      <c r="A311" s="46" t="s">
        <v>24</v>
      </c>
      <c r="B311" s="65">
        <v>76</v>
      </c>
      <c r="C311" s="51" t="s">
        <v>341</v>
      </c>
      <c r="D311" s="64">
        <f t="shared" ref="D311:L311" si="109">SUM(D308:D310)</f>
        <v>9009</v>
      </c>
      <c r="E311" s="63">
        <f t="shared" si="109"/>
        <v>0</v>
      </c>
      <c r="F311" s="70">
        <f t="shared" si="109"/>
        <v>8160</v>
      </c>
      <c r="G311" s="63">
        <f t="shared" si="109"/>
        <v>0</v>
      </c>
      <c r="H311" s="64">
        <f t="shared" si="109"/>
        <v>8160</v>
      </c>
      <c r="I311" s="63">
        <f t="shared" si="109"/>
        <v>0</v>
      </c>
      <c r="J311" s="70">
        <f t="shared" si="109"/>
        <v>12582</v>
      </c>
      <c r="K311" s="63">
        <f t="shared" ref="K311" si="110">SUM(K308:K310)</f>
        <v>0</v>
      </c>
      <c r="L311" s="70">
        <f t="shared" si="109"/>
        <v>12582</v>
      </c>
      <c r="N311" s="55"/>
      <c r="Q311" s="146"/>
    </row>
    <row r="312" spans="1:27" ht="8.1" customHeight="1">
      <c r="A312" s="46"/>
      <c r="B312" s="65"/>
      <c r="C312" s="51"/>
      <c r="D312" s="74"/>
      <c r="E312" s="75"/>
      <c r="F312" s="75"/>
      <c r="G312" s="75"/>
      <c r="H312" s="74"/>
      <c r="I312" s="75"/>
      <c r="J312" s="75"/>
      <c r="K312" s="75"/>
      <c r="L312" s="75"/>
      <c r="N312" s="55"/>
      <c r="Q312" s="146"/>
    </row>
    <row r="313" spans="1:27" ht="13.5" customHeight="1">
      <c r="A313" s="46"/>
      <c r="B313" s="65">
        <v>77</v>
      </c>
      <c r="C313" s="51" t="s">
        <v>342</v>
      </c>
      <c r="D313" s="43"/>
      <c r="E313" s="54"/>
      <c r="F313" s="54"/>
      <c r="G313" s="54"/>
      <c r="H313" s="43"/>
      <c r="I313" s="54"/>
      <c r="J313" s="54"/>
      <c r="K313" s="54"/>
      <c r="L313" s="54"/>
      <c r="N313" s="55"/>
      <c r="Q313" s="146"/>
    </row>
    <row r="314" spans="1:27" ht="13.5" customHeight="1">
      <c r="A314" s="46"/>
      <c r="B314" s="65" t="s">
        <v>226</v>
      </c>
      <c r="C314" s="51" t="s">
        <v>76</v>
      </c>
      <c r="D314" s="54">
        <v>5939</v>
      </c>
      <c r="E314" s="53">
        <v>0</v>
      </c>
      <c r="F314" s="54">
        <v>4800</v>
      </c>
      <c r="G314" s="53">
        <v>0</v>
      </c>
      <c r="H314" s="54">
        <v>4800</v>
      </c>
      <c r="I314" s="53">
        <v>0</v>
      </c>
      <c r="J314" s="53">
        <v>0</v>
      </c>
      <c r="K314" s="53">
        <v>0</v>
      </c>
      <c r="L314" s="53">
        <f>SUM(J314:K314)</f>
        <v>0</v>
      </c>
      <c r="M314" s="194"/>
      <c r="N314" s="197"/>
      <c r="O314" s="194"/>
      <c r="P314" s="194"/>
      <c r="Q314" s="196"/>
      <c r="W314" s="194"/>
      <c r="X314" s="194"/>
      <c r="Y314" s="194"/>
      <c r="Z314" s="194"/>
      <c r="AA314" s="194"/>
    </row>
    <row r="315" spans="1:27" ht="13.5" customHeight="1">
      <c r="A315" s="46"/>
      <c r="B315" s="65" t="s">
        <v>227</v>
      </c>
      <c r="C315" s="51" t="s">
        <v>27</v>
      </c>
      <c r="D315" s="54">
        <v>49</v>
      </c>
      <c r="E315" s="53">
        <v>0</v>
      </c>
      <c r="F315" s="54">
        <v>60</v>
      </c>
      <c r="G315" s="53">
        <v>0</v>
      </c>
      <c r="H315" s="54">
        <v>60</v>
      </c>
      <c r="I315" s="53">
        <v>0</v>
      </c>
      <c r="J315" s="53">
        <v>0</v>
      </c>
      <c r="K315" s="53">
        <v>0</v>
      </c>
      <c r="L315" s="53">
        <f>SUM(J315:K315)</f>
        <v>0</v>
      </c>
      <c r="N315" s="55"/>
      <c r="Q315" s="146"/>
      <c r="W315" s="194"/>
      <c r="X315" s="194"/>
      <c r="Y315" s="194"/>
      <c r="Z315" s="194"/>
      <c r="AA315" s="194"/>
    </row>
    <row r="316" spans="1:27" ht="13.5" customHeight="1">
      <c r="A316" s="46"/>
      <c r="B316" s="65" t="s">
        <v>228</v>
      </c>
      <c r="C316" s="51" t="s">
        <v>28</v>
      </c>
      <c r="D316" s="149">
        <v>800</v>
      </c>
      <c r="E316" s="58">
        <v>0</v>
      </c>
      <c r="F316" s="149">
        <v>800</v>
      </c>
      <c r="G316" s="58">
        <v>0</v>
      </c>
      <c r="H316" s="149">
        <v>1500</v>
      </c>
      <c r="I316" s="58">
        <v>0</v>
      </c>
      <c r="J316" s="58">
        <v>0</v>
      </c>
      <c r="K316" s="58">
        <v>0</v>
      </c>
      <c r="L316" s="58">
        <f>SUM(J316:K316)</f>
        <v>0</v>
      </c>
      <c r="N316" s="55"/>
      <c r="Q316" s="146"/>
      <c r="W316" s="194"/>
      <c r="X316" s="194"/>
      <c r="Y316" s="194"/>
      <c r="Z316" s="194"/>
      <c r="AA316" s="194"/>
    </row>
    <row r="317" spans="1:27" ht="13.5" customHeight="1">
      <c r="A317" s="46" t="s">
        <v>24</v>
      </c>
      <c r="B317" s="65">
        <v>77</v>
      </c>
      <c r="C317" s="51" t="s">
        <v>342</v>
      </c>
      <c r="D317" s="149">
        <f t="shared" ref="D317:L317" si="111">SUM(D314:D316)</f>
        <v>6788</v>
      </c>
      <c r="E317" s="58">
        <f t="shared" si="111"/>
        <v>0</v>
      </c>
      <c r="F317" s="149">
        <f t="shared" si="111"/>
        <v>5660</v>
      </c>
      <c r="G317" s="58">
        <f t="shared" si="111"/>
        <v>0</v>
      </c>
      <c r="H317" s="149">
        <f t="shared" si="111"/>
        <v>6360</v>
      </c>
      <c r="I317" s="58">
        <f t="shared" si="111"/>
        <v>0</v>
      </c>
      <c r="J317" s="58">
        <f t="shared" si="111"/>
        <v>0</v>
      </c>
      <c r="K317" s="58">
        <f t="shared" ref="K317" si="112">SUM(K314:K316)</f>
        <v>0</v>
      </c>
      <c r="L317" s="58">
        <f t="shared" si="111"/>
        <v>0</v>
      </c>
      <c r="N317" s="55"/>
      <c r="Q317" s="146"/>
    </row>
    <row r="318" spans="1:27" ht="8.1" customHeight="1">
      <c r="A318" s="46"/>
      <c r="B318" s="65"/>
      <c r="C318" s="51"/>
      <c r="D318" s="43"/>
      <c r="E318" s="54"/>
      <c r="F318" s="54"/>
      <c r="G318" s="54"/>
      <c r="H318" s="43"/>
      <c r="I318" s="54"/>
      <c r="J318" s="54"/>
      <c r="K318" s="54"/>
      <c r="L318" s="54"/>
      <c r="N318" s="55"/>
      <c r="Q318" s="146"/>
    </row>
    <row r="319" spans="1:27" ht="13.5" customHeight="1">
      <c r="A319" s="46"/>
      <c r="B319" s="65">
        <v>78</v>
      </c>
      <c r="C319" s="51" t="s">
        <v>343</v>
      </c>
      <c r="D319" s="43"/>
      <c r="E319" s="54"/>
      <c r="F319" s="54"/>
      <c r="G319" s="54"/>
      <c r="H319" s="43"/>
      <c r="I319" s="54"/>
      <c r="J319" s="54"/>
      <c r="K319" s="54"/>
      <c r="L319" s="54"/>
      <c r="N319" s="55"/>
      <c r="Q319" s="146"/>
    </row>
    <row r="320" spans="1:27" ht="13.5" customHeight="1">
      <c r="A320" s="46"/>
      <c r="B320" s="65" t="s">
        <v>229</v>
      </c>
      <c r="C320" s="51" t="s">
        <v>76</v>
      </c>
      <c r="D320" s="54">
        <v>8287</v>
      </c>
      <c r="E320" s="53">
        <v>0</v>
      </c>
      <c r="F320" s="54">
        <v>9000</v>
      </c>
      <c r="G320" s="53">
        <v>0</v>
      </c>
      <c r="H320" s="54">
        <v>9000</v>
      </c>
      <c r="I320" s="53">
        <v>0</v>
      </c>
      <c r="J320" s="54">
        <v>12215</v>
      </c>
      <c r="K320" s="53">
        <v>0</v>
      </c>
      <c r="L320" s="54">
        <f>SUM(J320:K320)</f>
        <v>12215</v>
      </c>
      <c r="M320" s="194"/>
      <c r="N320" s="197"/>
      <c r="O320" s="194"/>
      <c r="P320" s="194"/>
      <c r="Q320" s="196"/>
      <c r="W320" s="194"/>
      <c r="X320" s="194"/>
      <c r="Y320" s="194"/>
      <c r="Z320" s="194"/>
      <c r="AA320" s="194"/>
    </row>
    <row r="321" spans="1:27" ht="13.5" customHeight="1">
      <c r="A321" s="46"/>
      <c r="B321" s="65" t="s">
        <v>230</v>
      </c>
      <c r="C321" s="51" t="s">
        <v>27</v>
      </c>
      <c r="D321" s="54">
        <v>50</v>
      </c>
      <c r="E321" s="53">
        <v>0</v>
      </c>
      <c r="F321" s="54">
        <v>50</v>
      </c>
      <c r="G321" s="53">
        <v>0</v>
      </c>
      <c r="H321" s="54">
        <v>50</v>
      </c>
      <c r="I321" s="53">
        <v>0</v>
      </c>
      <c r="J321" s="54">
        <v>50</v>
      </c>
      <c r="K321" s="53">
        <v>0</v>
      </c>
      <c r="L321" s="54">
        <f>SUM(J321:K321)</f>
        <v>50</v>
      </c>
      <c r="N321" s="55"/>
      <c r="Q321" s="146"/>
      <c r="W321" s="194"/>
      <c r="X321" s="194"/>
      <c r="Y321" s="194"/>
      <c r="Z321" s="194"/>
      <c r="AA321" s="194"/>
    </row>
    <row r="322" spans="1:27" ht="13.5" customHeight="1">
      <c r="A322" s="46"/>
      <c r="B322" s="65" t="s">
        <v>231</v>
      </c>
      <c r="C322" s="51" t="s">
        <v>28</v>
      </c>
      <c r="D322" s="54">
        <v>518</v>
      </c>
      <c r="E322" s="53">
        <v>0</v>
      </c>
      <c r="F322" s="54">
        <v>500</v>
      </c>
      <c r="G322" s="53">
        <v>0</v>
      </c>
      <c r="H322" s="54">
        <v>500</v>
      </c>
      <c r="I322" s="53">
        <v>0</v>
      </c>
      <c r="J322" s="54">
        <v>637</v>
      </c>
      <c r="K322" s="53">
        <v>0</v>
      </c>
      <c r="L322" s="54">
        <f>SUM(J322:K322)</f>
        <v>637</v>
      </c>
      <c r="M322" s="194"/>
      <c r="N322" s="197"/>
      <c r="O322" s="194"/>
      <c r="P322" s="194"/>
      <c r="Q322" s="196"/>
      <c r="R322" s="194"/>
      <c r="S322" s="197"/>
      <c r="T322" s="194"/>
      <c r="U322" s="194"/>
      <c r="V322" s="196"/>
      <c r="W322" s="194"/>
      <c r="X322" s="194"/>
      <c r="Y322" s="194"/>
      <c r="Z322" s="194"/>
      <c r="AA322" s="194"/>
    </row>
    <row r="323" spans="1:27" ht="13.5" customHeight="1">
      <c r="A323" s="46" t="s">
        <v>24</v>
      </c>
      <c r="B323" s="65">
        <v>78</v>
      </c>
      <c r="C323" s="51" t="s">
        <v>343</v>
      </c>
      <c r="D323" s="70">
        <f t="shared" ref="D323:L323" si="113">SUM(D320:D322)</f>
        <v>8855</v>
      </c>
      <c r="E323" s="63">
        <f t="shared" si="113"/>
        <v>0</v>
      </c>
      <c r="F323" s="70">
        <f t="shared" si="113"/>
        <v>9550</v>
      </c>
      <c r="G323" s="63">
        <f t="shared" si="113"/>
        <v>0</v>
      </c>
      <c r="H323" s="70">
        <f t="shared" si="113"/>
        <v>9550</v>
      </c>
      <c r="I323" s="63">
        <f t="shared" si="113"/>
        <v>0</v>
      </c>
      <c r="J323" s="70">
        <f t="shared" si="113"/>
        <v>12902</v>
      </c>
      <c r="K323" s="63">
        <f t="shared" ref="K323" si="114">SUM(K320:K322)</f>
        <v>0</v>
      </c>
      <c r="L323" s="70">
        <f t="shared" si="113"/>
        <v>12902</v>
      </c>
      <c r="N323" s="55"/>
      <c r="Q323" s="146"/>
    </row>
    <row r="324" spans="1:27" ht="8.1" customHeight="1">
      <c r="A324" s="46"/>
      <c r="B324" s="65"/>
      <c r="C324" s="51"/>
      <c r="D324" s="70"/>
      <c r="E324" s="63"/>
      <c r="F324" s="70"/>
      <c r="G324" s="63"/>
      <c r="H324" s="70"/>
      <c r="I324" s="63"/>
      <c r="J324" s="70"/>
      <c r="K324" s="63"/>
      <c r="L324" s="70"/>
      <c r="N324" s="55"/>
      <c r="Q324" s="146"/>
    </row>
    <row r="325" spans="1:27" ht="13.5" customHeight="1">
      <c r="A325" s="46"/>
      <c r="B325" s="65">
        <v>79</v>
      </c>
      <c r="C325" s="51" t="s">
        <v>380</v>
      </c>
      <c r="D325" s="43"/>
      <c r="E325" s="54"/>
      <c r="F325" s="54"/>
      <c r="G325" s="54"/>
      <c r="H325" s="43"/>
      <c r="I325" s="54"/>
      <c r="J325" s="54"/>
      <c r="K325" s="54"/>
      <c r="L325" s="54"/>
      <c r="N325" s="55"/>
      <c r="Q325" s="146"/>
    </row>
    <row r="326" spans="1:27" ht="13.5" customHeight="1">
      <c r="A326" s="46"/>
      <c r="B326" s="65" t="s">
        <v>379</v>
      </c>
      <c r="C326" s="51" t="s">
        <v>76</v>
      </c>
      <c r="D326" s="53">
        <v>0</v>
      </c>
      <c r="E326" s="53">
        <v>0</v>
      </c>
      <c r="F326" s="53">
        <v>0</v>
      </c>
      <c r="G326" s="53">
        <v>0</v>
      </c>
      <c r="H326" s="53">
        <v>0</v>
      </c>
      <c r="I326" s="53">
        <v>0</v>
      </c>
      <c r="J326" s="54">
        <v>7805</v>
      </c>
      <c r="K326" s="53">
        <v>0</v>
      </c>
      <c r="L326" s="54">
        <f>SUM(J326:K326)</f>
        <v>7805</v>
      </c>
      <c r="M326" s="194"/>
      <c r="N326" s="197"/>
      <c r="O326" s="194"/>
      <c r="P326" s="194"/>
      <c r="Q326" s="196"/>
      <c r="W326" s="194"/>
      <c r="X326" s="194"/>
      <c r="Y326" s="194"/>
      <c r="Z326" s="194"/>
      <c r="AA326" s="194"/>
    </row>
    <row r="327" spans="1:27" ht="13.5" customHeight="1">
      <c r="A327" s="46"/>
      <c r="B327" s="65" t="s">
        <v>377</v>
      </c>
      <c r="C327" s="51" t="s">
        <v>27</v>
      </c>
      <c r="D327" s="53">
        <v>0</v>
      </c>
      <c r="E327" s="53">
        <v>0</v>
      </c>
      <c r="F327" s="53">
        <v>0</v>
      </c>
      <c r="G327" s="53">
        <v>0</v>
      </c>
      <c r="H327" s="53">
        <v>0</v>
      </c>
      <c r="I327" s="53">
        <v>0</v>
      </c>
      <c r="J327" s="54">
        <v>50</v>
      </c>
      <c r="K327" s="53">
        <v>0</v>
      </c>
      <c r="L327" s="54">
        <f>SUM(J327:K327)</f>
        <v>50</v>
      </c>
      <c r="N327" s="55"/>
      <c r="Q327" s="146"/>
      <c r="W327" s="194"/>
      <c r="X327" s="194"/>
      <c r="Y327" s="194"/>
      <c r="Z327" s="194"/>
      <c r="AA327" s="194"/>
    </row>
    <row r="328" spans="1:27" ht="13.5" customHeight="1">
      <c r="A328" s="46"/>
      <c r="B328" s="65" t="s">
        <v>378</v>
      </c>
      <c r="C328" s="51" t="s">
        <v>28</v>
      </c>
      <c r="D328" s="53">
        <v>0</v>
      </c>
      <c r="E328" s="53">
        <v>0</v>
      </c>
      <c r="F328" s="53">
        <v>0</v>
      </c>
      <c r="G328" s="53">
        <v>0</v>
      </c>
      <c r="H328" s="53">
        <v>0</v>
      </c>
      <c r="I328" s="53">
        <v>0</v>
      </c>
      <c r="J328" s="54">
        <v>1118</v>
      </c>
      <c r="K328" s="53">
        <v>0</v>
      </c>
      <c r="L328" s="54">
        <f>SUM(J328:K328)</f>
        <v>1118</v>
      </c>
      <c r="M328" s="194"/>
      <c r="N328" s="197"/>
      <c r="O328" s="194"/>
      <c r="P328" s="194"/>
      <c r="Q328" s="196"/>
      <c r="R328" s="194"/>
      <c r="S328" s="197"/>
      <c r="T328" s="194"/>
      <c r="U328" s="194"/>
      <c r="V328" s="196"/>
      <c r="W328" s="194"/>
      <c r="X328" s="194"/>
      <c r="Y328" s="194"/>
      <c r="Z328" s="194"/>
      <c r="AA328" s="194"/>
    </row>
    <row r="329" spans="1:27" ht="13.5" customHeight="1">
      <c r="A329" s="46" t="s">
        <v>24</v>
      </c>
      <c r="B329" s="65">
        <v>79</v>
      </c>
      <c r="C329" s="51" t="s">
        <v>380</v>
      </c>
      <c r="D329" s="63">
        <f t="shared" ref="D329:L329" si="115">SUM(D326:D328)</f>
        <v>0</v>
      </c>
      <c r="E329" s="63">
        <f t="shared" si="115"/>
        <v>0</v>
      </c>
      <c r="F329" s="63">
        <f t="shared" si="115"/>
        <v>0</v>
      </c>
      <c r="G329" s="63">
        <f t="shared" si="115"/>
        <v>0</v>
      </c>
      <c r="H329" s="63">
        <f t="shared" si="115"/>
        <v>0</v>
      </c>
      <c r="I329" s="63">
        <f t="shared" si="115"/>
        <v>0</v>
      </c>
      <c r="J329" s="70">
        <f t="shared" si="115"/>
        <v>8973</v>
      </c>
      <c r="K329" s="63">
        <f t="shared" si="115"/>
        <v>0</v>
      </c>
      <c r="L329" s="70">
        <f t="shared" si="115"/>
        <v>8973</v>
      </c>
      <c r="N329" s="55"/>
      <c r="Q329" s="146"/>
    </row>
    <row r="330" spans="1:27" ht="13.5" customHeight="1">
      <c r="A330" s="46" t="s">
        <v>24</v>
      </c>
      <c r="B330" s="65">
        <v>48</v>
      </c>
      <c r="C330" s="51" t="s">
        <v>46</v>
      </c>
      <c r="D330" s="70">
        <f t="shared" ref="D330:I330" si="116">D311+D305+D299+D293+D287+D281+D317+D323+D329</f>
        <v>63618</v>
      </c>
      <c r="E330" s="63">
        <f t="shared" si="116"/>
        <v>0</v>
      </c>
      <c r="F330" s="70">
        <f t="shared" si="116"/>
        <v>61570</v>
      </c>
      <c r="G330" s="63">
        <f t="shared" si="116"/>
        <v>0</v>
      </c>
      <c r="H330" s="70">
        <f t="shared" si="116"/>
        <v>62720</v>
      </c>
      <c r="I330" s="63">
        <f t="shared" si="116"/>
        <v>0</v>
      </c>
      <c r="J330" s="70">
        <f>J311+J305+J299+J293+J287+J281+J317+J323+J329</f>
        <v>91034</v>
      </c>
      <c r="K330" s="63">
        <f t="shared" ref="K330:L330" si="117">K311+K305+K299+K293+K287+K281+K317+K323+K329</f>
        <v>0</v>
      </c>
      <c r="L330" s="70">
        <f t="shared" si="117"/>
        <v>91034</v>
      </c>
      <c r="N330" s="55"/>
      <c r="Q330" s="146"/>
    </row>
    <row r="331" spans="1:27" ht="13.5" customHeight="1">
      <c r="A331" s="46" t="s">
        <v>24</v>
      </c>
      <c r="B331" s="47">
        <v>1.0009999999999999</v>
      </c>
      <c r="C331" s="48" t="s">
        <v>194</v>
      </c>
      <c r="D331" s="76">
        <f t="shared" ref="D331:L331" si="118">D330+D274+D248+D192</f>
        <v>230652</v>
      </c>
      <c r="E331" s="91">
        <f t="shared" si="118"/>
        <v>0</v>
      </c>
      <c r="F331" s="150">
        <f t="shared" si="118"/>
        <v>230540</v>
      </c>
      <c r="G331" s="91">
        <f t="shared" si="118"/>
        <v>0</v>
      </c>
      <c r="H331" s="76">
        <f t="shared" si="118"/>
        <v>232780</v>
      </c>
      <c r="I331" s="91">
        <f t="shared" si="118"/>
        <v>0</v>
      </c>
      <c r="J331" s="150">
        <f t="shared" si="118"/>
        <v>329219</v>
      </c>
      <c r="K331" s="91">
        <f t="shared" si="118"/>
        <v>0</v>
      </c>
      <c r="L331" s="150">
        <f t="shared" si="118"/>
        <v>329219</v>
      </c>
      <c r="N331" s="68"/>
      <c r="Q331" s="146"/>
    </row>
    <row r="332" spans="1:27" ht="8.1" customHeight="1">
      <c r="A332" s="46"/>
      <c r="B332" s="47"/>
      <c r="C332" s="48"/>
      <c r="D332" s="66"/>
      <c r="E332" s="67"/>
      <c r="F332" s="67"/>
      <c r="G332" s="67"/>
      <c r="H332" s="66"/>
      <c r="I332" s="92"/>
      <c r="J332" s="67"/>
      <c r="K332" s="67"/>
      <c r="L332" s="67"/>
      <c r="N332" s="68"/>
      <c r="Q332" s="146"/>
    </row>
    <row r="333" spans="1:27" ht="13.5" customHeight="1">
      <c r="A333" s="46"/>
      <c r="B333" s="88">
        <v>1.8</v>
      </c>
      <c r="C333" s="48" t="s">
        <v>63</v>
      </c>
      <c r="D333" s="71"/>
      <c r="E333" s="71"/>
      <c r="F333" s="71"/>
      <c r="G333" s="71"/>
      <c r="H333" s="71"/>
      <c r="I333" s="71"/>
      <c r="J333" s="71"/>
      <c r="K333" s="71"/>
      <c r="L333" s="71"/>
      <c r="N333" s="66"/>
      <c r="Q333" s="146"/>
    </row>
    <row r="334" spans="1:27" ht="13.5" customHeight="1">
      <c r="A334" s="46"/>
      <c r="B334" s="50">
        <v>36</v>
      </c>
      <c r="C334" s="51" t="s">
        <v>29</v>
      </c>
      <c r="D334" s="66"/>
      <c r="E334" s="66"/>
      <c r="F334" s="66"/>
      <c r="G334" s="66"/>
      <c r="H334" s="66"/>
      <c r="I334" s="66"/>
      <c r="J334" s="66"/>
      <c r="K334" s="66"/>
      <c r="L334" s="66"/>
      <c r="N334" s="66"/>
      <c r="Q334" s="146"/>
    </row>
    <row r="335" spans="1:27" ht="25.5">
      <c r="A335" s="46"/>
      <c r="B335" s="52" t="s">
        <v>65</v>
      </c>
      <c r="C335" s="51" t="s">
        <v>232</v>
      </c>
      <c r="D335" s="43">
        <v>10000</v>
      </c>
      <c r="E335" s="53">
        <v>0</v>
      </c>
      <c r="F335" s="54">
        <v>11500</v>
      </c>
      <c r="G335" s="53">
        <v>0</v>
      </c>
      <c r="H335" s="43">
        <v>21500</v>
      </c>
      <c r="I335" s="53">
        <v>0</v>
      </c>
      <c r="J335" s="54">
        <v>30173</v>
      </c>
      <c r="K335" s="53">
        <v>0</v>
      </c>
      <c r="L335" s="54">
        <f>SUM(J335:K335)</f>
        <v>30173</v>
      </c>
      <c r="M335" s="194"/>
      <c r="N335" s="197"/>
      <c r="O335" s="194"/>
      <c r="P335" s="194"/>
      <c r="Q335" s="203"/>
    </row>
    <row r="336" spans="1:27" ht="13.5" customHeight="1">
      <c r="A336" s="46" t="s">
        <v>24</v>
      </c>
      <c r="B336" s="50">
        <v>36</v>
      </c>
      <c r="C336" s="51" t="s">
        <v>29</v>
      </c>
      <c r="D336" s="64">
        <f t="shared" ref="D336:L336" si="119">SUM(D335:D335)</f>
        <v>10000</v>
      </c>
      <c r="E336" s="63">
        <f t="shared" si="119"/>
        <v>0</v>
      </c>
      <c r="F336" s="70">
        <f t="shared" si="119"/>
        <v>11500</v>
      </c>
      <c r="G336" s="63">
        <f t="shared" si="119"/>
        <v>0</v>
      </c>
      <c r="H336" s="64">
        <f t="shared" si="119"/>
        <v>21500</v>
      </c>
      <c r="I336" s="63">
        <f t="shared" si="119"/>
        <v>0</v>
      </c>
      <c r="J336" s="70">
        <f t="shared" si="119"/>
        <v>30173</v>
      </c>
      <c r="K336" s="63">
        <f t="shared" ref="K336" si="120">SUM(K335:K335)</f>
        <v>0</v>
      </c>
      <c r="L336" s="70">
        <f t="shared" si="119"/>
        <v>30173</v>
      </c>
      <c r="N336" s="55"/>
      <c r="Q336" s="146"/>
    </row>
    <row r="337" spans="1:27" ht="13.5" customHeight="1">
      <c r="A337" s="46" t="s">
        <v>24</v>
      </c>
      <c r="B337" s="88">
        <v>1.8</v>
      </c>
      <c r="C337" s="48" t="s">
        <v>63</v>
      </c>
      <c r="D337" s="64">
        <f t="shared" ref="D337:L337" si="121">D336</f>
        <v>10000</v>
      </c>
      <c r="E337" s="63">
        <f t="shared" si="121"/>
        <v>0</v>
      </c>
      <c r="F337" s="70">
        <f t="shared" si="121"/>
        <v>11500</v>
      </c>
      <c r="G337" s="63">
        <f t="shared" si="121"/>
        <v>0</v>
      </c>
      <c r="H337" s="64">
        <f t="shared" si="121"/>
        <v>21500</v>
      </c>
      <c r="I337" s="63">
        <f t="shared" si="121"/>
        <v>0</v>
      </c>
      <c r="J337" s="70">
        <f t="shared" si="121"/>
        <v>30173</v>
      </c>
      <c r="K337" s="63">
        <f t="shared" ref="K337" si="122">K336</f>
        <v>0</v>
      </c>
      <c r="L337" s="70">
        <f t="shared" si="121"/>
        <v>30173</v>
      </c>
      <c r="N337" s="55"/>
      <c r="Q337" s="146"/>
    </row>
    <row r="338" spans="1:27" ht="13.5" customHeight="1">
      <c r="A338" s="46" t="s">
        <v>24</v>
      </c>
      <c r="B338" s="50">
        <v>1</v>
      </c>
      <c r="C338" s="51" t="s">
        <v>64</v>
      </c>
      <c r="D338" s="64">
        <f t="shared" ref="D338:L338" si="123">D337+D331</f>
        <v>240652</v>
      </c>
      <c r="E338" s="63">
        <f t="shared" si="123"/>
        <v>0</v>
      </c>
      <c r="F338" s="64">
        <f t="shared" si="123"/>
        <v>242040</v>
      </c>
      <c r="G338" s="63">
        <f t="shared" si="123"/>
        <v>0</v>
      </c>
      <c r="H338" s="64">
        <f t="shared" si="123"/>
        <v>254280</v>
      </c>
      <c r="I338" s="63">
        <f t="shared" si="123"/>
        <v>0</v>
      </c>
      <c r="J338" s="70">
        <f t="shared" si="123"/>
        <v>359392</v>
      </c>
      <c r="K338" s="63">
        <f t="shared" ref="K338" si="124">K337+K331</f>
        <v>0</v>
      </c>
      <c r="L338" s="70">
        <f t="shared" si="123"/>
        <v>359392</v>
      </c>
      <c r="N338" s="55"/>
      <c r="Q338" s="146"/>
    </row>
    <row r="339" spans="1:27">
      <c r="A339" s="56" t="s">
        <v>24</v>
      </c>
      <c r="B339" s="96">
        <v>2501</v>
      </c>
      <c r="C339" s="73" t="s">
        <v>3</v>
      </c>
      <c r="D339" s="64">
        <f t="shared" ref="D339:L339" si="125">SUM(D338)</f>
        <v>240652</v>
      </c>
      <c r="E339" s="63">
        <f t="shared" si="125"/>
        <v>0</v>
      </c>
      <c r="F339" s="64">
        <f t="shared" si="125"/>
        <v>242040</v>
      </c>
      <c r="G339" s="63">
        <f t="shared" si="125"/>
        <v>0</v>
      </c>
      <c r="H339" s="64">
        <f t="shared" si="125"/>
        <v>254280</v>
      </c>
      <c r="I339" s="63">
        <f t="shared" si="125"/>
        <v>0</v>
      </c>
      <c r="J339" s="70">
        <f t="shared" si="125"/>
        <v>359392</v>
      </c>
      <c r="K339" s="63">
        <f t="shared" ref="K339" si="126">SUM(K338)</f>
        <v>0</v>
      </c>
      <c r="L339" s="70">
        <f t="shared" si="125"/>
        <v>359392</v>
      </c>
      <c r="N339" s="55"/>
      <c r="Q339" s="146"/>
    </row>
    <row r="340" spans="1:27" ht="2.25" customHeight="1">
      <c r="A340" s="46"/>
      <c r="B340" s="45"/>
      <c r="C340" s="48"/>
      <c r="D340" s="43"/>
      <c r="E340" s="53"/>
      <c r="F340" s="54"/>
      <c r="G340" s="53"/>
      <c r="H340" s="43"/>
      <c r="I340" s="53"/>
      <c r="J340" s="54"/>
      <c r="K340" s="53"/>
      <c r="L340" s="54"/>
      <c r="N340" s="55"/>
      <c r="Q340" s="146"/>
    </row>
    <row r="341" spans="1:27" ht="13.5" customHeight="1">
      <c r="A341" s="46" t="s">
        <v>26</v>
      </c>
      <c r="B341" s="45">
        <v>2505</v>
      </c>
      <c r="C341" s="48" t="s">
        <v>4</v>
      </c>
      <c r="D341" s="71"/>
      <c r="E341" s="71"/>
      <c r="F341" s="71"/>
      <c r="G341" s="71"/>
      <c r="H341" s="71"/>
      <c r="I341" s="71"/>
      <c r="J341" s="71"/>
      <c r="K341" s="71"/>
      <c r="L341" s="71"/>
      <c r="N341" s="66"/>
      <c r="Q341" s="146"/>
    </row>
    <row r="342" spans="1:27" ht="13.5" customHeight="1">
      <c r="A342" s="46"/>
      <c r="B342" s="50">
        <v>1</v>
      </c>
      <c r="C342" s="51" t="s">
        <v>68</v>
      </c>
      <c r="D342" s="71"/>
      <c r="E342" s="71"/>
      <c r="F342" s="71"/>
      <c r="G342" s="71"/>
      <c r="H342" s="71"/>
      <c r="I342" s="71"/>
      <c r="J342" s="71"/>
      <c r="K342" s="71"/>
      <c r="L342" s="71"/>
      <c r="N342" s="66"/>
      <c r="Q342" s="146"/>
    </row>
    <row r="343" spans="1:27" ht="13.5" customHeight="1">
      <c r="A343" s="46"/>
      <c r="B343" s="88">
        <v>1.702</v>
      </c>
      <c r="C343" s="48" t="s">
        <v>242</v>
      </c>
      <c r="D343" s="71"/>
      <c r="E343" s="71"/>
      <c r="F343" s="71"/>
      <c r="G343" s="71"/>
      <c r="H343" s="71"/>
      <c r="I343" s="71"/>
      <c r="J343" s="71"/>
      <c r="K343" s="71"/>
      <c r="L343" s="71"/>
      <c r="N343" s="66"/>
      <c r="Q343" s="146"/>
    </row>
    <row r="344" spans="1:27" ht="25.5">
      <c r="A344" s="46"/>
      <c r="B344" s="52" t="s">
        <v>67</v>
      </c>
      <c r="C344" s="51" t="s">
        <v>204</v>
      </c>
      <c r="D344" s="178">
        <v>10000</v>
      </c>
      <c r="E344" s="69">
        <v>0</v>
      </c>
      <c r="F344" s="69">
        <v>0</v>
      </c>
      <c r="G344" s="61">
        <v>0</v>
      </c>
      <c r="H344" s="69">
        <v>0</v>
      </c>
      <c r="I344" s="61">
        <v>0</v>
      </c>
      <c r="J344" s="69">
        <v>0</v>
      </c>
      <c r="K344" s="61">
        <v>0</v>
      </c>
      <c r="L344" s="61">
        <f>SUM(J344:K344)</f>
        <v>0</v>
      </c>
      <c r="N344" s="55"/>
      <c r="W344" s="194"/>
      <c r="X344" s="194"/>
      <c r="Y344" s="194"/>
      <c r="Z344" s="194"/>
      <c r="AA344" s="194"/>
    </row>
    <row r="345" spans="1:27" ht="25.5">
      <c r="A345" s="46"/>
      <c r="B345" s="52" t="s">
        <v>273</v>
      </c>
      <c r="C345" s="51" t="s">
        <v>294</v>
      </c>
      <c r="D345" s="67">
        <v>1500</v>
      </c>
      <c r="E345" s="93">
        <v>0</v>
      </c>
      <c r="F345" s="93">
        <v>0</v>
      </c>
      <c r="G345" s="53">
        <v>0</v>
      </c>
      <c r="H345" s="93">
        <v>0</v>
      </c>
      <c r="I345" s="53">
        <v>0</v>
      </c>
      <c r="J345" s="93">
        <v>0</v>
      </c>
      <c r="K345" s="53">
        <v>0</v>
      </c>
      <c r="L345" s="53">
        <f>SUM(J345:K345)</f>
        <v>0</v>
      </c>
      <c r="N345" s="55"/>
      <c r="O345" s="99"/>
    </row>
    <row r="346" spans="1:27" ht="15" customHeight="1">
      <c r="A346" s="46"/>
      <c r="B346" s="52"/>
      <c r="C346" s="51"/>
      <c r="D346" s="93"/>
      <c r="E346" s="93"/>
      <c r="F346" s="67"/>
      <c r="G346" s="53"/>
      <c r="H346" s="67"/>
      <c r="I346" s="53"/>
      <c r="J346" s="93"/>
      <c r="K346" s="53"/>
      <c r="L346" s="53"/>
      <c r="N346" s="55"/>
      <c r="O346" s="99"/>
    </row>
    <row r="347" spans="1:27" ht="12.95" customHeight="1">
      <c r="A347" s="46"/>
      <c r="B347" s="155">
        <v>37</v>
      </c>
      <c r="C347" s="51" t="s">
        <v>349</v>
      </c>
      <c r="D347" s="93"/>
      <c r="E347" s="93"/>
      <c r="F347" s="67"/>
      <c r="G347" s="53"/>
      <c r="H347" s="67"/>
      <c r="I347" s="53"/>
      <c r="J347" s="67"/>
      <c r="K347" s="53"/>
      <c r="L347" s="54"/>
      <c r="N347" s="55"/>
      <c r="O347" s="99"/>
    </row>
    <row r="348" spans="1:27" ht="25.5">
      <c r="A348" s="46"/>
      <c r="B348" s="52" t="s">
        <v>303</v>
      </c>
      <c r="C348" s="51" t="s">
        <v>350</v>
      </c>
      <c r="D348" s="93">
        <v>0</v>
      </c>
      <c r="E348" s="93">
        <v>0</v>
      </c>
      <c r="F348" s="67">
        <v>14500</v>
      </c>
      <c r="G348" s="93">
        <v>0</v>
      </c>
      <c r="H348" s="67">
        <v>14500</v>
      </c>
      <c r="I348" s="93">
        <v>0</v>
      </c>
      <c r="J348" s="67">
        <v>7700</v>
      </c>
      <c r="K348" s="93">
        <v>0</v>
      </c>
      <c r="L348" s="67">
        <f>SUM(J348:K348)</f>
        <v>7700</v>
      </c>
      <c r="M348" s="218"/>
      <c r="N348" s="219"/>
      <c r="O348" s="219"/>
      <c r="P348" s="218"/>
      <c r="Q348" s="220"/>
    </row>
    <row r="349" spans="1:27" ht="25.5">
      <c r="A349" s="46"/>
      <c r="B349" s="52" t="s">
        <v>304</v>
      </c>
      <c r="C349" s="51" t="s">
        <v>391</v>
      </c>
      <c r="D349" s="93">
        <v>0</v>
      </c>
      <c r="E349" s="93">
        <v>0</v>
      </c>
      <c r="F349" s="67">
        <v>5000</v>
      </c>
      <c r="G349" s="93">
        <v>0</v>
      </c>
      <c r="H349" s="67">
        <v>5000</v>
      </c>
      <c r="I349" s="93">
        <v>0</v>
      </c>
      <c r="J349" s="93">
        <v>0</v>
      </c>
      <c r="K349" s="93">
        <v>0</v>
      </c>
      <c r="L349" s="93">
        <f>SUM(J349:K349)</f>
        <v>0</v>
      </c>
      <c r="M349" s="159"/>
      <c r="N349" s="160"/>
      <c r="O349" s="160"/>
    </row>
    <row r="350" spans="1:27" ht="12.95" customHeight="1">
      <c r="A350" s="46" t="s">
        <v>24</v>
      </c>
      <c r="B350" s="155">
        <v>37</v>
      </c>
      <c r="C350" s="51" t="s">
        <v>349</v>
      </c>
      <c r="D350" s="91">
        <f t="shared" ref="D350:L350" si="127">SUM(D348:D349)</f>
        <v>0</v>
      </c>
      <c r="E350" s="91">
        <f t="shared" si="127"/>
        <v>0</v>
      </c>
      <c r="F350" s="150">
        <f t="shared" si="127"/>
        <v>19500</v>
      </c>
      <c r="G350" s="91">
        <f t="shared" si="127"/>
        <v>0</v>
      </c>
      <c r="H350" s="150">
        <f t="shared" si="127"/>
        <v>19500</v>
      </c>
      <c r="I350" s="91">
        <f t="shared" si="127"/>
        <v>0</v>
      </c>
      <c r="J350" s="150">
        <f t="shared" si="127"/>
        <v>7700</v>
      </c>
      <c r="K350" s="91">
        <f t="shared" ref="K350" si="128">SUM(K348:K349)</f>
        <v>0</v>
      </c>
      <c r="L350" s="150">
        <f t="shared" si="127"/>
        <v>7700</v>
      </c>
      <c r="N350" s="55"/>
      <c r="O350" s="99"/>
    </row>
    <row r="351" spans="1:27" ht="13.5" customHeight="1">
      <c r="A351" s="46" t="s">
        <v>24</v>
      </c>
      <c r="B351" s="88">
        <v>1.702</v>
      </c>
      <c r="C351" s="48" t="s">
        <v>69</v>
      </c>
      <c r="D351" s="151">
        <f t="shared" ref="D351:L351" si="129">SUM(D344:D345)+D350</f>
        <v>11500</v>
      </c>
      <c r="E351" s="95">
        <f t="shared" si="129"/>
        <v>0</v>
      </c>
      <c r="F351" s="151">
        <f t="shared" si="129"/>
        <v>19500</v>
      </c>
      <c r="G351" s="95">
        <f t="shared" si="129"/>
        <v>0</v>
      </c>
      <c r="H351" s="151">
        <f t="shared" si="129"/>
        <v>19500</v>
      </c>
      <c r="I351" s="95">
        <f t="shared" si="129"/>
        <v>0</v>
      </c>
      <c r="J351" s="151">
        <f t="shared" si="129"/>
        <v>7700</v>
      </c>
      <c r="K351" s="95">
        <f t="shared" ref="K351" si="130">SUM(K344:K345)+K350</f>
        <v>0</v>
      </c>
      <c r="L351" s="151">
        <f t="shared" si="129"/>
        <v>7700</v>
      </c>
      <c r="N351" s="68"/>
      <c r="Q351" s="146"/>
    </row>
    <row r="352" spans="1:27" ht="13.5" customHeight="1">
      <c r="A352" s="46" t="s">
        <v>24</v>
      </c>
      <c r="B352" s="50">
        <v>1</v>
      </c>
      <c r="C352" s="51" t="s">
        <v>68</v>
      </c>
      <c r="D352" s="150">
        <f t="shared" ref="D352:L352" si="131">D351</f>
        <v>11500</v>
      </c>
      <c r="E352" s="91">
        <f t="shared" si="131"/>
        <v>0</v>
      </c>
      <c r="F352" s="150">
        <f t="shared" si="131"/>
        <v>19500</v>
      </c>
      <c r="G352" s="91">
        <f t="shared" si="131"/>
        <v>0</v>
      </c>
      <c r="H352" s="150">
        <f t="shared" si="131"/>
        <v>19500</v>
      </c>
      <c r="I352" s="91">
        <f t="shared" si="131"/>
        <v>0</v>
      </c>
      <c r="J352" s="150">
        <f t="shared" si="131"/>
        <v>7700</v>
      </c>
      <c r="K352" s="91">
        <f t="shared" ref="K352" si="132">K351</f>
        <v>0</v>
      </c>
      <c r="L352" s="150">
        <f t="shared" si="131"/>
        <v>7700</v>
      </c>
      <c r="N352" s="68"/>
      <c r="Q352" s="146"/>
    </row>
    <row r="353" spans="1:27" ht="15" customHeight="1">
      <c r="A353" s="46"/>
      <c r="B353" s="50"/>
      <c r="C353" s="51"/>
      <c r="D353" s="66"/>
      <c r="E353" s="93"/>
      <c r="F353" s="93"/>
      <c r="G353" s="93"/>
      <c r="H353" s="66"/>
      <c r="I353" s="93"/>
      <c r="J353" s="67"/>
      <c r="K353" s="93"/>
      <c r="L353" s="93"/>
      <c r="N353" s="68"/>
      <c r="Q353" s="146"/>
    </row>
    <row r="354" spans="1:27" ht="13.5" customHeight="1">
      <c r="A354" s="46"/>
      <c r="B354" s="50">
        <v>60</v>
      </c>
      <c r="C354" s="51" t="s">
        <v>70</v>
      </c>
      <c r="D354" s="66"/>
      <c r="E354" s="43"/>
      <c r="F354" s="43"/>
      <c r="G354" s="43"/>
      <c r="H354" s="43"/>
      <c r="I354" s="43"/>
      <c r="J354" s="43"/>
      <c r="K354" s="43"/>
      <c r="L354" s="43"/>
      <c r="N354" s="43"/>
      <c r="Q354" s="146"/>
    </row>
    <row r="355" spans="1:27" ht="13.5" customHeight="1">
      <c r="A355" s="46"/>
      <c r="B355" s="88">
        <v>60.703000000000003</v>
      </c>
      <c r="C355" s="48" t="s">
        <v>71</v>
      </c>
      <c r="D355" s="71"/>
      <c r="E355" s="71"/>
      <c r="F355" s="71"/>
      <c r="G355" s="71"/>
      <c r="H355" s="71"/>
      <c r="I355" s="71"/>
      <c r="J355" s="71"/>
      <c r="K355" s="71"/>
      <c r="L355" s="71"/>
      <c r="N355" s="66"/>
      <c r="Q355" s="146"/>
    </row>
    <row r="356" spans="1:27" ht="25.5">
      <c r="A356" s="46"/>
      <c r="B356" s="65" t="s">
        <v>66</v>
      </c>
      <c r="C356" s="51" t="s">
        <v>363</v>
      </c>
      <c r="D356" s="67">
        <v>50000</v>
      </c>
      <c r="E356" s="93">
        <v>0</v>
      </c>
      <c r="F356" s="93">
        <v>0</v>
      </c>
      <c r="G356" s="53">
        <v>0</v>
      </c>
      <c r="H356" s="93">
        <v>0</v>
      </c>
      <c r="I356" s="53">
        <v>0</v>
      </c>
      <c r="J356" s="93">
        <v>0</v>
      </c>
      <c r="K356" s="53">
        <v>0</v>
      </c>
      <c r="L356" s="53">
        <f>SUM(J356:K356)</f>
        <v>0</v>
      </c>
      <c r="N356" s="55"/>
      <c r="W356" s="194"/>
      <c r="X356" s="194"/>
      <c r="Y356" s="194"/>
      <c r="Z356" s="194"/>
      <c r="AA356" s="194"/>
    </row>
    <row r="357" spans="1:27" ht="15" customHeight="1">
      <c r="A357" s="46"/>
      <c r="B357" s="65"/>
      <c r="C357" s="51"/>
      <c r="D357" s="67"/>
      <c r="E357" s="93"/>
      <c r="F357" s="67"/>
      <c r="G357" s="53"/>
      <c r="H357" s="67"/>
      <c r="I357" s="53"/>
      <c r="J357" s="93"/>
      <c r="K357" s="53"/>
      <c r="L357" s="53"/>
      <c r="N357" s="55"/>
    </row>
    <row r="358" spans="1:27" ht="25.5">
      <c r="A358" s="46"/>
      <c r="B358" s="143">
        <v>34</v>
      </c>
      <c r="C358" s="51" t="s">
        <v>363</v>
      </c>
      <c r="D358" s="67"/>
      <c r="E358" s="93"/>
      <c r="F358" s="67"/>
      <c r="G358" s="53"/>
      <c r="H358" s="67"/>
      <c r="I358" s="53"/>
      <c r="J358" s="67"/>
      <c r="K358" s="53"/>
      <c r="L358" s="54"/>
      <c r="N358" s="55"/>
    </row>
    <row r="359" spans="1:27" ht="25.5">
      <c r="A359" s="46"/>
      <c r="B359" s="65" t="s">
        <v>305</v>
      </c>
      <c r="C359" s="51" t="s">
        <v>360</v>
      </c>
      <c r="D359" s="93">
        <v>0</v>
      </c>
      <c r="E359" s="93">
        <v>0</v>
      </c>
      <c r="F359" s="67">
        <v>1300000</v>
      </c>
      <c r="G359" s="93">
        <v>0</v>
      </c>
      <c r="H359" s="67">
        <v>1300000</v>
      </c>
      <c r="I359" s="93">
        <v>0</v>
      </c>
      <c r="J359" s="67">
        <f>100+1040000</f>
        <v>1040100</v>
      </c>
      <c r="K359" s="93">
        <v>0</v>
      </c>
      <c r="L359" s="54">
        <f>SUM(J359:K359)</f>
        <v>1040100</v>
      </c>
      <c r="M359" s="218"/>
      <c r="N359" s="219"/>
      <c r="O359" s="219"/>
      <c r="P359" s="218"/>
      <c r="Q359" s="220"/>
    </row>
    <row r="360" spans="1:27" ht="25.5">
      <c r="A360" s="46"/>
      <c r="B360" s="65" t="s">
        <v>306</v>
      </c>
      <c r="C360" s="51" t="s">
        <v>357</v>
      </c>
      <c r="D360" s="93">
        <v>0</v>
      </c>
      <c r="E360" s="93">
        <v>0</v>
      </c>
      <c r="F360" s="67">
        <v>100000</v>
      </c>
      <c r="G360" s="93">
        <v>0</v>
      </c>
      <c r="H360" s="67">
        <v>100000</v>
      </c>
      <c r="I360" s="93">
        <v>0</v>
      </c>
      <c r="J360" s="93">
        <v>0</v>
      </c>
      <c r="K360" s="93">
        <v>0</v>
      </c>
      <c r="L360" s="53">
        <f>SUM(J360:K360)</f>
        <v>0</v>
      </c>
      <c r="M360" s="159"/>
      <c r="N360" s="160"/>
      <c r="O360" s="148"/>
    </row>
    <row r="361" spans="1:27" ht="25.5">
      <c r="A361" s="46" t="s">
        <v>24</v>
      </c>
      <c r="B361" s="143">
        <v>34</v>
      </c>
      <c r="C361" s="51" t="s">
        <v>363</v>
      </c>
      <c r="D361" s="91">
        <f t="shared" ref="D361:L361" si="133">SUM(D359:D360)</f>
        <v>0</v>
      </c>
      <c r="E361" s="91">
        <f t="shared" si="133"/>
        <v>0</v>
      </c>
      <c r="F361" s="150">
        <f t="shared" si="133"/>
        <v>1400000</v>
      </c>
      <c r="G361" s="91">
        <f t="shared" si="133"/>
        <v>0</v>
      </c>
      <c r="H361" s="150">
        <f t="shared" si="133"/>
        <v>1400000</v>
      </c>
      <c r="I361" s="91">
        <f t="shared" si="133"/>
        <v>0</v>
      </c>
      <c r="J361" s="150">
        <f t="shared" si="133"/>
        <v>1040100</v>
      </c>
      <c r="K361" s="91">
        <f t="shared" ref="K361" si="134">SUM(K359:K360)</f>
        <v>0</v>
      </c>
      <c r="L361" s="150">
        <f t="shared" si="133"/>
        <v>1040100</v>
      </c>
      <c r="N361" s="55"/>
    </row>
    <row r="362" spans="1:27" ht="13.5" customHeight="1">
      <c r="A362" s="46" t="s">
        <v>24</v>
      </c>
      <c r="B362" s="88">
        <v>60.703000000000003</v>
      </c>
      <c r="C362" s="48" t="s">
        <v>71</v>
      </c>
      <c r="D362" s="151">
        <f t="shared" ref="D362:L362" si="135">SUM(D356:D356)+D361</f>
        <v>50000</v>
      </c>
      <c r="E362" s="95">
        <f t="shared" si="135"/>
        <v>0</v>
      </c>
      <c r="F362" s="151">
        <f t="shared" si="135"/>
        <v>1400000</v>
      </c>
      <c r="G362" s="95">
        <f t="shared" si="135"/>
        <v>0</v>
      </c>
      <c r="H362" s="151">
        <f t="shared" si="135"/>
        <v>1400000</v>
      </c>
      <c r="I362" s="95">
        <f t="shared" si="135"/>
        <v>0</v>
      </c>
      <c r="J362" s="151">
        <f t="shared" si="135"/>
        <v>1040100</v>
      </c>
      <c r="K362" s="95">
        <f t="shared" ref="K362" si="136">SUM(K356:K356)+K361</f>
        <v>0</v>
      </c>
      <c r="L362" s="151">
        <f t="shared" si="135"/>
        <v>1040100</v>
      </c>
      <c r="N362" s="68"/>
      <c r="Q362" s="146"/>
    </row>
    <row r="363" spans="1:27" ht="13.5" customHeight="1">
      <c r="A363" s="46" t="s">
        <v>24</v>
      </c>
      <c r="B363" s="50">
        <v>60</v>
      </c>
      <c r="C363" s="51" t="s">
        <v>70</v>
      </c>
      <c r="D363" s="149">
        <f t="shared" ref="D363:L363" si="137">D362</f>
        <v>50000</v>
      </c>
      <c r="E363" s="58">
        <f t="shared" si="137"/>
        <v>0</v>
      </c>
      <c r="F363" s="149">
        <f t="shared" si="137"/>
        <v>1400000</v>
      </c>
      <c r="G363" s="58">
        <f t="shared" si="137"/>
        <v>0</v>
      </c>
      <c r="H363" s="149">
        <f t="shared" si="137"/>
        <v>1400000</v>
      </c>
      <c r="I363" s="58">
        <f t="shared" si="137"/>
        <v>0</v>
      </c>
      <c r="J363" s="149">
        <f t="shared" si="137"/>
        <v>1040100</v>
      </c>
      <c r="K363" s="58">
        <f t="shared" ref="K363" si="138">K362</f>
        <v>0</v>
      </c>
      <c r="L363" s="149">
        <f t="shared" si="137"/>
        <v>1040100</v>
      </c>
      <c r="N363" s="55"/>
      <c r="Q363" s="146"/>
    </row>
    <row r="364" spans="1:27" ht="12" customHeight="1">
      <c r="A364" s="56" t="s">
        <v>24</v>
      </c>
      <c r="B364" s="96">
        <v>2505</v>
      </c>
      <c r="C364" s="73" t="s">
        <v>4</v>
      </c>
      <c r="D364" s="59">
        <f t="shared" ref="D364:L364" si="139">D363+D352</f>
        <v>61500</v>
      </c>
      <c r="E364" s="58">
        <f t="shared" si="139"/>
        <v>0</v>
      </c>
      <c r="F364" s="149">
        <f t="shared" si="139"/>
        <v>1419500</v>
      </c>
      <c r="G364" s="58">
        <f t="shared" si="139"/>
        <v>0</v>
      </c>
      <c r="H364" s="59">
        <f t="shared" si="139"/>
        <v>1419500</v>
      </c>
      <c r="I364" s="58">
        <f t="shared" si="139"/>
        <v>0</v>
      </c>
      <c r="J364" s="149">
        <f t="shared" si="139"/>
        <v>1047800</v>
      </c>
      <c r="K364" s="58">
        <f t="shared" ref="K364" si="140">K363+K352</f>
        <v>0</v>
      </c>
      <c r="L364" s="149">
        <f t="shared" si="139"/>
        <v>1047800</v>
      </c>
      <c r="N364" s="55"/>
      <c r="Q364" s="146"/>
    </row>
    <row r="365" spans="1:27">
      <c r="A365" s="46"/>
      <c r="B365" s="45"/>
      <c r="C365" s="51"/>
      <c r="D365" s="43"/>
      <c r="E365" s="43"/>
      <c r="F365" s="43"/>
      <c r="G365" s="43"/>
      <c r="H365" s="43"/>
      <c r="I365" s="43"/>
      <c r="J365" s="43"/>
      <c r="K365" s="43"/>
      <c r="L365" s="43"/>
      <c r="N365" s="43"/>
      <c r="Q365" s="146"/>
    </row>
    <row r="366" spans="1:27">
      <c r="A366" s="46" t="s">
        <v>26</v>
      </c>
      <c r="B366" s="45">
        <v>2515</v>
      </c>
      <c r="C366" s="48" t="s">
        <v>5</v>
      </c>
      <c r="D366" s="71"/>
      <c r="E366" s="71"/>
      <c r="F366" s="71"/>
      <c r="G366" s="71"/>
      <c r="H366" s="71"/>
      <c r="I366" s="71"/>
      <c r="J366" s="71"/>
      <c r="K366" s="71"/>
      <c r="L366" s="71"/>
      <c r="N366" s="66"/>
      <c r="Q366" s="146"/>
    </row>
    <row r="367" spans="1:27">
      <c r="A367" s="46"/>
      <c r="B367" s="47">
        <v>3.0000000000000001E-3</v>
      </c>
      <c r="C367" s="48" t="s">
        <v>72</v>
      </c>
      <c r="D367" s="71"/>
      <c r="E367" s="71"/>
      <c r="F367" s="71"/>
      <c r="G367" s="71"/>
      <c r="H367" s="71"/>
      <c r="I367" s="71"/>
      <c r="J367" s="71"/>
      <c r="K367" s="71"/>
      <c r="L367" s="71"/>
      <c r="N367" s="66"/>
      <c r="Q367" s="146"/>
    </row>
    <row r="368" spans="1:27">
      <c r="A368" s="46"/>
      <c r="B368" s="65">
        <v>60</v>
      </c>
      <c r="C368" s="51" t="s">
        <v>365</v>
      </c>
      <c r="D368" s="71"/>
      <c r="E368" s="71"/>
      <c r="F368" s="71"/>
      <c r="G368" s="71"/>
      <c r="H368" s="71"/>
      <c r="I368" s="71"/>
      <c r="J368" s="71"/>
      <c r="K368" s="71"/>
      <c r="L368" s="71"/>
      <c r="N368" s="66"/>
      <c r="Q368" s="146"/>
    </row>
    <row r="369" spans="1:27" ht="25.5">
      <c r="A369" s="46"/>
      <c r="B369" s="52" t="s">
        <v>73</v>
      </c>
      <c r="C369" s="51" t="s">
        <v>74</v>
      </c>
      <c r="D369" s="71">
        <v>10000</v>
      </c>
      <c r="E369" s="61">
        <v>0</v>
      </c>
      <c r="F369" s="62">
        <v>11500</v>
      </c>
      <c r="G369" s="61">
        <v>0</v>
      </c>
      <c r="H369" s="176">
        <v>14500</v>
      </c>
      <c r="I369" s="61">
        <v>0</v>
      </c>
      <c r="J369" s="62">
        <v>18344</v>
      </c>
      <c r="K369" s="61">
        <v>0</v>
      </c>
      <c r="L369" s="62">
        <f>SUM(J369:K369)</f>
        <v>18344</v>
      </c>
      <c r="M369" s="194"/>
      <c r="N369" s="197"/>
      <c r="O369" s="194"/>
      <c r="P369" s="194"/>
      <c r="Q369" s="203"/>
    </row>
    <row r="370" spans="1:27">
      <c r="A370" s="46" t="s">
        <v>24</v>
      </c>
      <c r="B370" s="65">
        <v>60</v>
      </c>
      <c r="C370" s="51" t="s">
        <v>365</v>
      </c>
      <c r="D370" s="70">
        <f t="shared" ref="D370:L370" si="141">SUM(D369:D369)</f>
        <v>10000</v>
      </c>
      <c r="E370" s="63">
        <f t="shared" si="141"/>
        <v>0</v>
      </c>
      <c r="F370" s="70">
        <f t="shared" si="141"/>
        <v>11500</v>
      </c>
      <c r="G370" s="63">
        <f t="shared" si="141"/>
        <v>0</v>
      </c>
      <c r="H370" s="64">
        <f t="shared" si="141"/>
        <v>14500</v>
      </c>
      <c r="I370" s="63">
        <f t="shared" si="141"/>
        <v>0</v>
      </c>
      <c r="J370" s="70">
        <f t="shared" si="141"/>
        <v>18344</v>
      </c>
      <c r="K370" s="63">
        <f t="shared" ref="K370" si="142">SUM(K369:K369)</f>
        <v>0</v>
      </c>
      <c r="L370" s="70">
        <f t="shared" si="141"/>
        <v>18344</v>
      </c>
      <c r="N370" s="55"/>
      <c r="Q370" s="146"/>
    </row>
    <row r="371" spans="1:27">
      <c r="A371" s="46" t="s">
        <v>24</v>
      </c>
      <c r="B371" s="47">
        <v>3.0000000000000001E-3</v>
      </c>
      <c r="C371" s="48" t="s">
        <v>72</v>
      </c>
      <c r="D371" s="64">
        <f t="shared" ref="D371:L371" si="143">D370</f>
        <v>10000</v>
      </c>
      <c r="E371" s="63">
        <f t="shared" si="143"/>
        <v>0</v>
      </c>
      <c r="F371" s="70">
        <f t="shared" si="143"/>
        <v>11500</v>
      </c>
      <c r="G371" s="63">
        <f t="shared" si="143"/>
        <v>0</v>
      </c>
      <c r="H371" s="64">
        <f t="shared" si="143"/>
        <v>14500</v>
      </c>
      <c r="I371" s="63">
        <f t="shared" si="143"/>
        <v>0</v>
      </c>
      <c r="J371" s="70">
        <f t="shared" si="143"/>
        <v>18344</v>
      </c>
      <c r="K371" s="63">
        <f t="shared" ref="K371" si="144">K370</f>
        <v>0</v>
      </c>
      <c r="L371" s="70">
        <f t="shared" si="143"/>
        <v>18344</v>
      </c>
      <c r="N371" s="55"/>
      <c r="Q371" s="146"/>
    </row>
    <row r="372" spans="1:27" ht="18" customHeight="1">
      <c r="A372" s="46"/>
      <c r="B372" s="72"/>
      <c r="C372" s="48"/>
      <c r="D372" s="43"/>
      <c r="E372" s="43"/>
      <c r="F372" s="43"/>
      <c r="G372" s="43"/>
      <c r="H372" s="43"/>
      <c r="I372" s="43"/>
      <c r="J372" s="43"/>
      <c r="K372" s="43"/>
      <c r="L372" s="43"/>
      <c r="N372" s="43"/>
      <c r="Q372" s="146"/>
    </row>
    <row r="373" spans="1:27">
      <c r="A373" s="46"/>
      <c r="B373" s="47">
        <v>0.10100000000000001</v>
      </c>
      <c r="C373" s="48" t="s">
        <v>75</v>
      </c>
      <c r="D373" s="71"/>
      <c r="E373" s="71"/>
      <c r="F373" s="71"/>
      <c r="G373" s="71"/>
      <c r="H373" s="71"/>
      <c r="I373" s="71"/>
      <c r="J373" s="71"/>
      <c r="K373" s="71"/>
      <c r="L373" s="71"/>
      <c r="N373" s="66"/>
      <c r="Q373" s="146"/>
    </row>
    <row r="374" spans="1:27">
      <c r="A374" s="46"/>
      <c r="B374" s="97">
        <v>0.44</v>
      </c>
      <c r="C374" s="51" t="s">
        <v>30</v>
      </c>
      <c r="D374" s="66"/>
      <c r="E374" s="66"/>
      <c r="F374" s="66"/>
      <c r="G374" s="66"/>
      <c r="H374" s="66"/>
      <c r="I374" s="66"/>
      <c r="J374" s="66"/>
      <c r="K374" s="66"/>
      <c r="L374" s="66"/>
      <c r="N374" s="66"/>
      <c r="Q374" s="146"/>
    </row>
    <row r="375" spans="1:27">
      <c r="A375" s="46"/>
      <c r="B375" s="98" t="s">
        <v>256</v>
      </c>
      <c r="C375" s="51" t="s">
        <v>257</v>
      </c>
      <c r="D375" s="93">
        <v>0</v>
      </c>
      <c r="E375" s="53">
        <v>0</v>
      </c>
      <c r="F375" s="93">
        <v>0</v>
      </c>
      <c r="G375" s="53">
        <v>0</v>
      </c>
      <c r="H375" s="93">
        <v>0</v>
      </c>
      <c r="I375" s="53">
        <v>0</v>
      </c>
      <c r="J375" s="93">
        <v>0</v>
      </c>
      <c r="K375" s="53">
        <v>0</v>
      </c>
      <c r="L375" s="53">
        <f>SUM(J375:K375)</f>
        <v>0</v>
      </c>
      <c r="N375" s="6"/>
      <c r="W375" s="194"/>
      <c r="X375" s="194"/>
      <c r="Y375" s="194"/>
      <c r="Z375" s="194"/>
      <c r="AA375" s="194"/>
    </row>
    <row r="376" spans="1:27" ht="25.5">
      <c r="A376" s="46"/>
      <c r="B376" s="98" t="s">
        <v>274</v>
      </c>
      <c r="C376" s="51" t="s">
        <v>275</v>
      </c>
      <c r="D376" s="67">
        <v>1000</v>
      </c>
      <c r="E376" s="53">
        <v>0</v>
      </c>
      <c r="F376" s="93">
        <v>0</v>
      </c>
      <c r="G376" s="53">
        <v>0</v>
      </c>
      <c r="H376" s="93">
        <v>0</v>
      </c>
      <c r="I376" s="53">
        <v>0</v>
      </c>
      <c r="J376" s="93">
        <v>0</v>
      </c>
      <c r="K376" s="53">
        <v>0</v>
      </c>
      <c r="L376" s="53">
        <f>SUM(J376:K376)</f>
        <v>0</v>
      </c>
      <c r="M376" s="164"/>
      <c r="N376" s="165"/>
      <c r="O376" s="166"/>
    </row>
    <row r="377" spans="1:27">
      <c r="A377" s="46" t="s">
        <v>24</v>
      </c>
      <c r="B377" s="97">
        <v>0.44</v>
      </c>
      <c r="C377" s="51" t="s">
        <v>30</v>
      </c>
      <c r="D377" s="150">
        <f t="shared" ref="D377:I377" si="145">SUM(D375:D376)</f>
        <v>1000</v>
      </c>
      <c r="E377" s="91">
        <f t="shared" si="145"/>
        <v>0</v>
      </c>
      <c r="F377" s="91">
        <f t="shared" si="145"/>
        <v>0</v>
      </c>
      <c r="G377" s="91">
        <f t="shared" si="145"/>
        <v>0</v>
      </c>
      <c r="H377" s="91">
        <f t="shared" si="145"/>
        <v>0</v>
      </c>
      <c r="I377" s="91">
        <f t="shared" si="145"/>
        <v>0</v>
      </c>
      <c r="J377" s="91">
        <f>SUM(J375:J376)</f>
        <v>0</v>
      </c>
      <c r="K377" s="91">
        <f t="shared" ref="K377" si="146">SUM(K375:K376)</f>
        <v>0</v>
      </c>
      <c r="L377" s="91">
        <f>SUM(L375:L376)</f>
        <v>0</v>
      </c>
      <c r="N377" s="68"/>
      <c r="Q377" s="146"/>
    </row>
    <row r="378" spans="1:27" ht="18" customHeight="1">
      <c r="A378" s="46"/>
      <c r="B378" s="97"/>
      <c r="C378" s="51"/>
      <c r="D378" s="67"/>
      <c r="E378" s="93"/>
      <c r="F378" s="67"/>
      <c r="G378" s="93"/>
      <c r="H378" s="67"/>
      <c r="I378" s="93"/>
      <c r="J378" s="93"/>
      <c r="K378" s="93"/>
      <c r="L378" s="93"/>
      <c r="N378" s="68"/>
      <c r="Q378" s="146"/>
    </row>
    <row r="379" spans="1:27" ht="25.5">
      <c r="A379" s="46"/>
      <c r="B379" s="50">
        <v>33</v>
      </c>
      <c r="C379" s="51" t="s">
        <v>390</v>
      </c>
      <c r="D379" s="93"/>
      <c r="E379" s="93"/>
      <c r="F379" s="67"/>
      <c r="G379" s="93"/>
      <c r="H379" s="93"/>
      <c r="I379" s="93"/>
      <c r="J379" s="67"/>
      <c r="K379" s="93"/>
      <c r="L379" s="67"/>
      <c r="N379" s="68"/>
      <c r="Q379" s="146"/>
    </row>
    <row r="380" spans="1:27" ht="25.5">
      <c r="A380" s="46"/>
      <c r="B380" s="97" t="s">
        <v>307</v>
      </c>
      <c r="C380" s="51" t="s">
        <v>381</v>
      </c>
      <c r="D380" s="93">
        <v>0</v>
      </c>
      <c r="E380" s="93">
        <v>0</v>
      </c>
      <c r="F380" s="67">
        <v>130000</v>
      </c>
      <c r="G380" s="93">
        <v>0</v>
      </c>
      <c r="H380" s="67">
        <v>130000</v>
      </c>
      <c r="I380" s="93">
        <v>0</v>
      </c>
      <c r="J380" s="67">
        <v>10000</v>
      </c>
      <c r="K380" s="93">
        <v>0</v>
      </c>
      <c r="L380" s="67">
        <f>SUM(J380:K380)</f>
        <v>10000</v>
      </c>
      <c r="M380" s="218"/>
      <c r="N380" s="219"/>
      <c r="O380" s="219"/>
      <c r="P380" s="218"/>
      <c r="Q380" s="220"/>
    </row>
    <row r="381" spans="1:27" ht="25.5">
      <c r="A381" s="46"/>
      <c r="B381" s="97" t="s">
        <v>347</v>
      </c>
      <c r="C381" s="51" t="s">
        <v>382</v>
      </c>
      <c r="D381" s="93">
        <v>0</v>
      </c>
      <c r="E381" s="93">
        <v>0</v>
      </c>
      <c r="F381" s="67">
        <v>6000</v>
      </c>
      <c r="G381" s="93">
        <v>0</v>
      </c>
      <c r="H381" s="67">
        <v>6000</v>
      </c>
      <c r="I381" s="93">
        <v>0</v>
      </c>
      <c r="J381" s="93">
        <v>0</v>
      </c>
      <c r="K381" s="93">
        <v>0</v>
      </c>
      <c r="L381" s="93">
        <f>SUM(J381:K381)</f>
        <v>0</v>
      </c>
      <c r="N381" s="148"/>
      <c r="O381" s="148"/>
      <c r="Q381" s="146"/>
    </row>
    <row r="382" spans="1:27" ht="25.5">
      <c r="A382" s="46" t="s">
        <v>24</v>
      </c>
      <c r="B382" s="50">
        <v>33</v>
      </c>
      <c r="C382" s="51" t="s">
        <v>390</v>
      </c>
      <c r="D382" s="95">
        <f t="shared" ref="D382:I382" si="147">D380+D381</f>
        <v>0</v>
      </c>
      <c r="E382" s="95">
        <f t="shared" si="147"/>
        <v>0</v>
      </c>
      <c r="F382" s="151">
        <f t="shared" si="147"/>
        <v>136000</v>
      </c>
      <c r="G382" s="95">
        <f t="shared" si="147"/>
        <v>0</v>
      </c>
      <c r="H382" s="151">
        <f t="shared" si="147"/>
        <v>136000</v>
      </c>
      <c r="I382" s="95">
        <f t="shared" si="147"/>
        <v>0</v>
      </c>
      <c r="J382" s="151">
        <f>J380+J381</f>
        <v>10000</v>
      </c>
      <c r="K382" s="95">
        <f t="shared" ref="K382" si="148">K380+K381</f>
        <v>0</v>
      </c>
      <c r="L382" s="151">
        <f t="shared" ref="L382" si="149">L380+L381</f>
        <v>10000</v>
      </c>
      <c r="N382" s="68"/>
      <c r="Q382" s="146"/>
    </row>
    <row r="383" spans="1:27">
      <c r="A383" s="46" t="s">
        <v>24</v>
      </c>
      <c r="B383" s="47">
        <v>0.10100000000000001</v>
      </c>
      <c r="C383" s="48" t="s">
        <v>75</v>
      </c>
      <c r="D383" s="70">
        <f t="shared" ref="D383:L383" si="150">D377+D382</f>
        <v>1000</v>
      </c>
      <c r="E383" s="63">
        <f t="shared" si="150"/>
        <v>0</v>
      </c>
      <c r="F383" s="70">
        <f t="shared" si="150"/>
        <v>136000</v>
      </c>
      <c r="G383" s="63">
        <f t="shared" si="150"/>
        <v>0</v>
      </c>
      <c r="H383" s="70">
        <f t="shared" si="150"/>
        <v>136000</v>
      </c>
      <c r="I383" s="63">
        <f t="shared" si="150"/>
        <v>0</v>
      </c>
      <c r="J383" s="70">
        <f t="shared" si="150"/>
        <v>10000</v>
      </c>
      <c r="K383" s="63">
        <f t="shared" ref="K383" si="151">K377+K382</f>
        <v>0</v>
      </c>
      <c r="L383" s="70">
        <f t="shared" si="150"/>
        <v>10000</v>
      </c>
      <c r="N383" s="55"/>
      <c r="Q383" s="146"/>
    </row>
    <row r="384" spans="1:27" ht="25.5">
      <c r="A384" s="46" t="s">
        <v>24</v>
      </c>
      <c r="B384" s="45">
        <v>2515</v>
      </c>
      <c r="C384" s="48" t="s">
        <v>233</v>
      </c>
      <c r="D384" s="64">
        <f t="shared" ref="D384:L384" si="152">D383+D371</f>
        <v>11000</v>
      </c>
      <c r="E384" s="63">
        <f t="shared" si="152"/>
        <v>0</v>
      </c>
      <c r="F384" s="64">
        <f t="shared" si="152"/>
        <v>147500</v>
      </c>
      <c r="G384" s="63">
        <f t="shared" si="152"/>
        <v>0</v>
      </c>
      <c r="H384" s="64">
        <f t="shared" si="152"/>
        <v>150500</v>
      </c>
      <c r="I384" s="63">
        <f t="shared" si="152"/>
        <v>0</v>
      </c>
      <c r="J384" s="70">
        <f t="shared" si="152"/>
        <v>28344</v>
      </c>
      <c r="K384" s="63">
        <f t="shared" ref="K384" si="153">K383+K371</f>
        <v>0</v>
      </c>
      <c r="L384" s="70">
        <f t="shared" si="152"/>
        <v>28344</v>
      </c>
      <c r="N384" s="55"/>
      <c r="Q384" s="146"/>
    </row>
    <row r="385" spans="1:17" ht="18" customHeight="1">
      <c r="A385" s="46"/>
      <c r="B385" s="45"/>
      <c r="C385" s="51"/>
      <c r="D385" s="176"/>
      <c r="E385" s="176"/>
      <c r="F385" s="176"/>
      <c r="G385" s="176"/>
      <c r="H385" s="176"/>
      <c r="I385" s="176"/>
      <c r="J385" s="176"/>
      <c r="K385" s="176"/>
      <c r="L385" s="43"/>
      <c r="N385" s="43"/>
      <c r="Q385" s="146"/>
    </row>
    <row r="386" spans="1:17">
      <c r="A386" s="46" t="s">
        <v>26</v>
      </c>
      <c r="B386" s="45">
        <v>2810</v>
      </c>
      <c r="C386" s="48" t="s">
        <v>7</v>
      </c>
      <c r="D386" s="71"/>
      <c r="E386" s="71"/>
      <c r="F386" s="71"/>
      <c r="G386" s="71"/>
      <c r="H386" s="71"/>
      <c r="I386" s="71"/>
      <c r="J386" s="71"/>
      <c r="K386" s="71"/>
      <c r="L386" s="71"/>
      <c r="N386" s="66"/>
      <c r="Q386" s="146"/>
    </row>
    <row r="387" spans="1:17">
      <c r="A387" s="46"/>
      <c r="B387" s="65">
        <v>60</v>
      </c>
      <c r="C387" s="51" t="s">
        <v>78</v>
      </c>
      <c r="D387" s="66"/>
      <c r="E387" s="66"/>
      <c r="F387" s="66"/>
      <c r="G387" s="66"/>
      <c r="H387" s="66"/>
      <c r="I387" s="66"/>
      <c r="J387" s="66"/>
      <c r="K387" s="66"/>
      <c r="L387" s="66"/>
      <c r="N387" s="66"/>
      <c r="Q387" s="146"/>
    </row>
    <row r="388" spans="1:17" ht="13.7" customHeight="1">
      <c r="A388" s="46"/>
      <c r="B388" s="47">
        <v>60.8</v>
      </c>
      <c r="C388" s="48" t="s">
        <v>63</v>
      </c>
      <c r="D388" s="71"/>
      <c r="E388" s="71"/>
      <c r="F388" s="71"/>
      <c r="G388" s="71"/>
      <c r="H388" s="71"/>
      <c r="I388" s="71"/>
      <c r="J388" s="71"/>
      <c r="K388" s="71"/>
      <c r="L388" s="71"/>
      <c r="N388" s="66"/>
      <c r="Q388" s="146"/>
    </row>
    <row r="389" spans="1:17" ht="13.7" customHeight="1">
      <c r="A389" s="46"/>
      <c r="B389" s="65">
        <v>61</v>
      </c>
      <c r="C389" s="51" t="s">
        <v>79</v>
      </c>
      <c r="D389" s="66"/>
      <c r="E389" s="66"/>
      <c r="F389" s="66"/>
      <c r="G389" s="66"/>
      <c r="H389" s="66"/>
      <c r="I389" s="66"/>
      <c r="J389" s="66"/>
      <c r="K389" s="66"/>
      <c r="L389" s="66"/>
      <c r="N389" s="66"/>
      <c r="Q389" s="146"/>
    </row>
    <row r="390" spans="1:17" ht="13.7" customHeight="1">
      <c r="A390" s="187"/>
      <c r="B390" s="177" t="s">
        <v>77</v>
      </c>
      <c r="C390" s="57" t="s">
        <v>80</v>
      </c>
      <c r="D390" s="94">
        <v>10800</v>
      </c>
      <c r="E390" s="95">
        <v>0</v>
      </c>
      <c r="F390" s="151">
        <v>15000</v>
      </c>
      <c r="G390" s="95">
        <v>0</v>
      </c>
      <c r="H390" s="94">
        <v>16000</v>
      </c>
      <c r="I390" s="95">
        <v>0</v>
      </c>
      <c r="J390" s="151">
        <v>15000</v>
      </c>
      <c r="K390" s="95">
        <v>0</v>
      </c>
      <c r="L390" s="149">
        <f>SUM(J390:K390)</f>
        <v>15000</v>
      </c>
      <c r="M390" s="194"/>
      <c r="N390" s="197"/>
      <c r="O390" s="194"/>
      <c r="P390" s="194"/>
      <c r="Q390" s="203"/>
    </row>
    <row r="391" spans="1:17" ht="13.7" customHeight="1">
      <c r="A391" s="46" t="s">
        <v>24</v>
      </c>
      <c r="B391" s="65">
        <v>61</v>
      </c>
      <c r="C391" s="51" t="s">
        <v>79</v>
      </c>
      <c r="D391" s="59">
        <f t="shared" ref="D391:J391" si="154">SUM(D390:D390)</f>
        <v>10800</v>
      </c>
      <c r="E391" s="58">
        <f t="shared" si="154"/>
        <v>0</v>
      </c>
      <c r="F391" s="149">
        <f t="shared" si="154"/>
        <v>15000</v>
      </c>
      <c r="G391" s="58">
        <f t="shared" si="154"/>
        <v>0</v>
      </c>
      <c r="H391" s="59">
        <f t="shared" si="154"/>
        <v>16000</v>
      </c>
      <c r="I391" s="58">
        <f t="shared" si="154"/>
        <v>0</v>
      </c>
      <c r="J391" s="149">
        <f t="shared" si="154"/>
        <v>15000</v>
      </c>
      <c r="K391" s="58">
        <f t="shared" ref="K391" si="155">SUM(K390:K390)</f>
        <v>0</v>
      </c>
      <c r="L391" s="149">
        <f>SUM(J391:K391)</f>
        <v>15000</v>
      </c>
      <c r="N391" s="55"/>
      <c r="Q391" s="146"/>
    </row>
    <row r="392" spans="1:17" ht="13.7" customHeight="1">
      <c r="A392" s="46" t="s">
        <v>24</v>
      </c>
      <c r="B392" s="47">
        <v>60.8</v>
      </c>
      <c r="C392" s="48" t="s">
        <v>63</v>
      </c>
      <c r="D392" s="94">
        <f t="shared" ref="D392:I394" si="156">D391</f>
        <v>10800</v>
      </c>
      <c r="E392" s="95">
        <f t="shared" si="156"/>
        <v>0</v>
      </c>
      <c r="F392" s="151">
        <f t="shared" si="156"/>
        <v>15000</v>
      </c>
      <c r="G392" s="95">
        <f t="shared" si="156"/>
        <v>0</v>
      </c>
      <c r="H392" s="94">
        <f t="shared" si="156"/>
        <v>16000</v>
      </c>
      <c r="I392" s="95">
        <f t="shared" si="156"/>
        <v>0</v>
      </c>
      <c r="J392" s="151">
        <f t="shared" ref="J392:K394" si="157">J391</f>
        <v>15000</v>
      </c>
      <c r="K392" s="95">
        <f t="shared" si="157"/>
        <v>0</v>
      </c>
      <c r="L392" s="151">
        <f>SUM(J392:K392)</f>
        <v>15000</v>
      </c>
      <c r="N392" s="68"/>
      <c r="Q392" s="146"/>
    </row>
    <row r="393" spans="1:17" ht="13.7" customHeight="1">
      <c r="A393" s="46" t="s">
        <v>24</v>
      </c>
      <c r="B393" s="65">
        <v>60</v>
      </c>
      <c r="C393" s="51" t="s">
        <v>78</v>
      </c>
      <c r="D393" s="176">
        <f t="shared" si="156"/>
        <v>10800</v>
      </c>
      <c r="E393" s="61">
        <f t="shared" si="156"/>
        <v>0</v>
      </c>
      <c r="F393" s="176">
        <f t="shared" si="156"/>
        <v>15000</v>
      </c>
      <c r="G393" s="61">
        <f t="shared" si="156"/>
        <v>0</v>
      </c>
      <c r="H393" s="176">
        <f t="shared" si="156"/>
        <v>16000</v>
      </c>
      <c r="I393" s="61">
        <f t="shared" si="156"/>
        <v>0</v>
      </c>
      <c r="J393" s="62">
        <f t="shared" si="157"/>
        <v>15000</v>
      </c>
      <c r="K393" s="61">
        <f t="shared" si="157"/>
        <v>0</v>
      </c>
      <c r="L393" s="62">
        <f>L392</f>
        <v>15000</v>
      </c>
      <c r="N393" s="55"/>
      <c r="Q393" s="146"/>
    </row>
    <row r="394" spans="1:17" ht="13.7" customHeight="1">
      <c r="A394" s="46" t="s">
        <v>24</v>
      </c>
      <c r="B394" s="45">
        <v>2810</v>
      </c>
      <c r="C394" s="48" t="s">
        <v>7</v>
      </c>
      <c r="D394" s="70">
        <f t="shared" si="156"/>
        <v>10800</v>
      </c>
      <c r="E394" s="63">
        <f t="shared" si="156"/>
        <v>0</v>
      </c>
      <c r="F394" s="70">
        <f t="shared" si="156"/>
        <v>15000</v>
      </c>
      <c r="G394" s="63">
        <f t="shared" si="156"/>
        <v>0</v>
      </c>
      <c r="H394" s="70">
        <f t="shared" si="156"/>
        <v>16000</v>
      </c>
      <c r="I394" s="63">
        <f t="shared" si="156"/>
        <v>0</v>
      </c>
      <c r="J394" s="70">
        <f t="shared" si="157"/>
        <v>15000</v>
      </c>
      <c r="K394" s="63">
        <f t="shared" si="157"/>
        <v>0</v>
      </c>
      <c r="L394" s="70">
        <f>L393</f>
        <v>15000</v>
      </c>
      <c r="N394" s="55"/>
      <c r="Q394" s="146"/>
    </row>
    <row r="395" spans="1:17">
      <c r="A395" s="46"/>
      <c r="B395" s="65"/>
      <c r="C395" s="51"/>
      <c r="D395" s="43"/>
      <c r="E395" s="43"/>
      <c r="F395" s="43"/>
      <c r="G395" s="43"/>
      <c r="H395" s="43"/>
      <c r="I395" s="43"/>
      <c r="J395" s="43"/>
      <c r="K395" s="43"/>
      <c r="L395" s="74"/>
      <c r="N395" s="43"/>
      <c r="Q395" s="146"/>
    </row>
    <row r="396" spans="1:17" ht="13.7" customHeight="1">
      <c r="A396" s="46" t="s">
        <v>26</v>
      </c>
      <c r="B396" s="45">
        <v>3054</v>
      </c>
      <c r="C396" s="48" t="s">
        <v>9</v>
      </c>
      <c r="D396" s="176"/>
      <c r="E396" s="176"/>
      <c r="F396" s="176"/>
      <c r="G396" s="176"/>
      <c r="H396" s="176"/>
      <c r="I396" s="176"/>
      <c r="J396" s="176"/>
      <c r="K396" s="176"/>
      <c r="L396" s="43"/>
      <c r="N396" s="43"/>
      <c r="Q396" s="146"/>
    </row>
    <row r="397" spans="1:17" ht="13.7" customHeight="1">
      <c r="A397" s="46"/>
      <c r="B397" s="50">
        <v>4</v>
      </c>
      <c r="C397" s="51" t="s">
        <v>81</v>
      </c>
      <c r="D397" s="176"/>
      <c r="E397" s="176"/>
      <c r="F397" s="176"/>
      <c r="G397" s="176"/>
      <c r="H397" s="176"/>
      <c r="I397" s="176"/>
      <c r="J397" s="176"/>
      <c r="K397" s="176"/>
      <c r="L397" s="43"/>
      <c r="N397" s="43"/>
      <c r="Q397" s="146"/>
    </row>
    <row r="398" spans="1:17" ht="13.7" customHeight="1">
      <c r="A398" s="46"/>
      <c r="B398" s="101">
        <v>4.1050000000000004</v>
      </c>
      <c r="C398" s="102" t="s">
        <v>184</v>
      </c>
      <c r="D398" s="43"/>
      <c r="E398" s="43"/>
      <c r="F398" s="43"/>
      <c r="G398" s="43"/>
      <c r="H398" s="43"/>
      <c r="I398" s="43"/>
      <c r="J398" s="43"/>
      <c r="K398" s="43"/>
      <c r="L398" s="43"/>
      <c r="N398" s="43"/>
      <c r="Q398" s="146"/>
    </row>
    <row r="399" spans="1:17" ht="13.7" customHeight="1">
      <c r="A399" s="46"/>
      <c r="B399" s="103">
        <v>60</v>
      </c>
      <c r="C399" s="81" t="s">
        <v>236</v>
      </c>
      <c r="D399" s="43"/>
      <c r="E399" s="43"/>
      <c r="F399" s="43"/>
      <c r="G399" s="43"/>
      <c r="H399" s="43"/>
      <c r="I399" s="43"/>
      <c r="J399" s="43"/>
      <c r="K399" s="43"/>
      <c r="L399" s="43"/>
      <c r="N399" s="43"/>
      <c r="Q399" s="146"/>
    </row>
    <row r="400" spans="1:17" ht="25.5">
      <c r="A400" s="46"/>
      <c r="B400" s="104">
        <v>81</v>
      </c>
      <c r="C400" s="51" t="s">
        <v>186</v>
      </c>
      <c r="D400" s="43"/>
      <c r="E400" s="43"/>
      <c r="F400" s="43"/>
      <c r="G400" s="43"/>
      <c r="H400" s="43"/>
      <c r="I400" s="43"/>
      <c r="J400" s="43"/>
      <c r="K400" s="43"/>
      <c r="L400" s="43"/>
      <c r="N400" s="43"/>
      <c r="Q400" s="146"/>
    </row>
    <row r="401" spans="1:27" ht="13.7" customHeight="1">
      <c r="A401" s="46"/>
      <c r="B401" s="105" t="s">
        <v>190</v>
      </c>
      <c r="C401" s="81" t="s">
        <v>185</v>
      </c>
      <c r="D401" s="43">
        <v>40849</v>
      </c>
      <c r="E401" s="53">
        <v>0</v>
      </c>
      <c r="F401" s="54">
        <v>51800</v>
      </c>
      <c r="G401" s="53">
        <v>0</v>
      </c>
      <c r="H401" s="43">
        <v>51800</v>
      </c>
      <c r="I401" s="53">
        <v>0</v>
      </c>
      <c r="J401" s="54">
        <v>36735</v>
      </c>
      <c r="K401" s="53">
        <v>0</v>
      </c>
      <c r="L401" s="54">
        <f>SUM(J401:K401)</f>
        <v>36735</v>
      </c>
      <c r="M401" s="194"/>
      <c r="N401" s="197"/>
      <c r="O401" s="194"/>
      <c r="P401" s="194"/>
      <c r="Q401" s="196"/>
      <c r="W401" s="194"/>
      <c r="X401" s="194"/>
      <c r="Y401" s="194"/>
      <c r="Z401" s="194"/>
      <c r="AA401" s="194"/>
    </row>
    <row r="402" spans="1:27">
      <c r="A402" s="46"/>
      <c r="B402" s="105"/>
      <c r="C402" s="81"/>
      <c r="D402" s="43"/>
      <c r="E402" s="43"/>
      <c r="F402" s="43"/>
      <c r="G402" s="43"/>
      <c r="H402" s="43"/>
      <c r="I402" s="43"/>
      <c r="J402" s="43"/>
      <c r="K402" s="43"/>
      <c r="L402" s="43"/>
      <c r="N402" s="43"/>
      <c r="Q402" s="146"/>
    </row>
    <row r="403" spans="1:27" ht="27" customHeight="1">
      <c r="A403" s="46"/>
      <c r="B403" s="104">
        <v>82</v>
      </c>
      <c r="C403" s="51" t="s">
        <v>187</v>
      </c>
      <c r="D403" s="43"/>
      <c r="E403" s="43"/>
      <c r="F403" s="43"/>
      <c r="G403" s="43"/>
      <c r="H403" s="43"/>
      <c r="I403" s="43"/>
      <c r="J403" s="43"/>
      <c r="K403" s="43"/>
      <c r="L403" s="43"/>
      <c r="N403" s="43"/>
      <c r="Q403" s="146"/>
    </row>
    <row r="404" spans="1:27" ht="13.7" customHeight="1">
      <c r="A404" s="46"/>
      <c r="B404" s="105" t="s">
        <v>191</v>
      </c>
      <c r="C404" s="81" t="s">
        <v>185</v>
      </c>
      <c r="D404" s="43">
        <v>25548</v>
      </c>
      <c r="E404" s="53">
        <v>0</v>
      </c>
      <c r="F404" s="54">
        <v>17500</v>
      </c>
      <c r="G404" s="53">
        <v>0</v>
      </c>
      <c r="H404" s="43">
        <v>17500</v>
      </c>
      <c r="I404" s="53">
        <v>0</v>
      </c>
      <c r="J404" s="54">
        <v>9196</v>
      </c>
      <c r="K404" s="53">
        <v>0</v>
      </c>
      <c r="L404" s="54">
        <f>SUM(J404:K404)</f>
        <v>9196</v>
      </c>
      <c r="M404" s="194"/>
      <c r="N404" s="197"/>
      <c r="O404" s="194"/>
      <c r="P404" s="194"/>
      <c r="Q404" s="196"/>
      <c r="W404" s="194"/>
      <c r="X404" s="194"/>
      <c r="Y404" s="194"/>
      <c r="Z404" s="194"/>
      <c r="AA404" s="194"/>
    </row>
    <row r="405" spans="1:27">
      <c r="A405" s="46"/>
      <c r="B405" s="105"/>
      <c r="C405" s="81"/>
      <c r="D405" s="43"/>
      <c r="E405" s="54"/>
      <c r="F405" s="54"/>
      <c r="G405" s="54"/>
      <c r="H405" s="43"/>
      <c r="I405" s="90"/>
      <c r="J405" s="54"/>
      <c r="K405" s="54"/>
      <c r="L405" s="54"/>
      <c r="N405" s="55"/>
      <c r="Q405" s="146"/>
    </row>
    <row r="406" spans="1:27" ht="27" customHeight="1">
      <c r="A406" s="46"/>
      <c r="B406" s="104">
        <v>83</v>
      </c>
      <c r="C406" s="51" t="s">
        <v>188</v>
      </c>
      <c r="D406" s="43"/>
      <c r="E406" s="43"/>
      <c r="F406" s="43"/>
      <c r="G406" s="43"/>
      <c r="H406" s="43"/>
      <c r="I406" s="43"/>
      <c r="J406" s="43"/>
      <c r="K406" s="43"/>
      <c r="L406" s="43"/>
      <c r="N406" s="43"/>
      <c r="Q406" s="146"/>
    </row>
    <row r="407" spans="1:27" ht="13.7" customHeight="1">
      <c r="A407" s="46"/>
      <c r="B407" s="105" t="s">
        <v>192</v>
      </c>
      <c r="C407" s="81" t="s">
        <v>185</v>
      </c>
      <c r="D407" s="43">
        <v>6287</v>
      </c>
      <c r="E407" s="53">
        <v>0</v>
      </c>
      <c r="F407" s="54">
        <v>3500</v>
      </c>
      <c r="G407" s="53">
        <v>0</v>
      </c>
      <c r="H407" s="43">
        <v>3500</v>
      </c>
      <c r="I407" s="53">
        <v>0</v>
      </c>
      <c r="J407" s="54">
        <v>2655</v>
      </c>
      <c r="K407" s="53">
        <v>0</v>
      </c>
      <c r="L407" s="54">
        <f>SUM(J407:K407)</f>
        <v>2655</v>
      </c>
      <c r="M407" s="194"/>
      <c r="N407" s="197"/>
      <c r="O407" s="194"/>
      <c r="P407" s="194"/>
      <c r="Q407" s="196"/>
      <c r="W407" s="194"/>
      <c r="X407" s="194"/>
      <c r="Y407" s="194"/>
      <c r="Z407" s="194"/>
      <c r="AA407" s="194"/>
    </row>
    <row r="408" spans="1:27">
      <c r="A408" s="46"/>
      <c r="B408" s="105"/>
      <c r="C408" s="81"/>
      <c r="D408" s="43"/>
      <c r="E408" s="43"/>
      <c r="F408" s="43"/>
      <c r="G408" s="43"/>
      <c r="H408" s="43"/>
      <c r="I408" s="43"/>
      <c r="J408" s="43"/>
      <c r="K408" s="43"/>
      <c r="L408" s="43"/>
      <c r="N408" s="43"/>
      <c r="Q408" s="146"/>
    </row>
    <row r="409" spans="1:27" ht="27" customHeight="1">
      <c r="A409" s="46"/>
      <c r="B409" s="104">
        <v>84</v>
      </c>
      <c r="C409" s="51" t="s">
        <v>189</v>
      </c>
      <c r="D409" s="43"/>
      <c r="E409" s="43"/>
      <c r="F409" s="43"/>
      <c r="G409" s="43"/>
      <c r="H409" s="43"/>
      <c r="I409" s="43"/>
      <c r="J409" s="43"/>
      <c r="K409" s="43"/>
      <c r="L409" s="43"/>
      <c r="N409" s="43"/>
      <c r="Q409" s="146"/>
    </row>
    <row r="410" spans="1:27" ht="13.7" customHeight="1">
      <c r="A410" s="46"/>
      <c r="B410" s="105" t="s">
        <v>193</v>
      </c>
      <c r="C410" s="81" t="s">
        <v>185</v>
      </c>
      <c r="D410" s="59">
        <v>20467</v>
      </c>
      <c r="E410" s="58">
        <v>0</v>
      </c>
      <c r="F410" s="149">
        <v>10000</v>
      </c>
      <c r="G410" s="58">
        <v>0</v>
      </c>
      <c r="H410" s="59">
        <v>10000</v>
      </c>
      <c r="I410" s="58">
        <v>0</v>
      </c>
      <c r="J410" s="149">
        <v>16269</v>
      </c>
      <c r="K410" s="58">
        <v>0</v>
      </c>
      <c r="L410" s="149">
        <f>SUM(J410:K410)</f>
        <v>16269</v>
      </c>
      <c r="M410" s="194"/>
      <c r="N410" s="197"/>
      <c r="O410" s="194"/>
      <c r="P410" s="194"/>
      <c r="Q410" s="196"/>
      <c r="W410" s="194"/>
      <c r="X410" s="194"/>
      <c r="Y410" s="194"/>
      <c r="Z410" s="194"/>
      <c r="AA410" s="194"/>
    </row>
    <row r="411" spans="1:27" ht="13.7" customHeight="1">
      <c r="A411" s="46" t="s">
        <v>24</v>
      </c>
      <c r="B411" s="103">
        <v>60</v>
      </c>
      <c r="C411" s="81" t="s">
        <v>236</v>
      </c>
      <c r="D411" s="59">
        <f t="shared" ref="D411:J411" si="158">SUM(D401:D410)</f>
        <v>93151</v>
      </c>
      <c r="E411" s="58">
        <f t="shared" si="158"/>
        <v>0</v>
      </c>
      <c r="F411" s="149">
        <f t="shared" si="158"/>
        <v>82800</v>
      </c>
      <c r="G411" s="58">
        <f t="shared" si="158"/>
        <v>0</v>
      </c>
      <c r="H411" s="59">
        <f t="shared" si="158"/>
        <v>82800</v>
      </c>
      <c r="I411" s="58">
        <f t="shared" si="158"/>
        <v>0</v>
      </c>
      <c r="J411" s="149">
        <f t="shared" si="158"/>
        <v>64855</v>
      </c>
      <c r="K411" s="58">
        <f t="shared" ref="K411" si="159">SUM(K401:K410)</f>
        <v>0</v>
      </c>
      <c r="L411" s="149">
        <f>SUM(J411:K411)</f>
        <v>64855</v>
      </c>
      <c r="N411" s="55"/>
      <c r="Q411" s="146"/>
    </row>
    <row r="412" spans="1:27">
      <c r="A412" s="46" t="s">
        <v>24</v>
      </c>
      <c r="B412" s="101">
        <v>4.1050000000000004</v>
      </c>
      <c r="C412" s="102" t="s">
        <v>184</v>
      </c>
      <c r="D412" s="64">
        <f t="shared" ref="D412:L412" si="160">D411</f>
        <v>93151</v>
      </c>
      <c r="E412" s="63">
        <f t="shared" si="160"/>
        <v>0</v>
      </c>
      <c r="F412" s="70">
        <f t="shared" si="160"/>
        <v>82800</v>
      </c>
      <c r="G412" s="63">
        <f t="shared" si="160"/>
        <v>0</v>
      </c>
      <c r="H412" s="64">
        <f t="shared" si="160"/>
        <v>82800</v>
      </c>
      <c r="I412" s="63">
        <f t="shared" si="160"/>
        <v>0</v>
      </c>
      <c r="J412" s="70">
        <f t="shared" si="160"/>
        <v>64855</v>
      </c>
      <c r="K412" s="63">
        <f t="shared" ref="K412" si="161">K411</f>
        <v>0</v>
      </c>
      <c r="L412" s="70">
        <f t="shared" si="160"/>
        <v>64855</v>
      </c>
      <c r="N412" s="55"/>
      <c r="Q412" s="146"/>
    </row>
    <row r="413" spans="1:27">
      <c r="A413" s="60"/>
      <c r="B413" s="86"/>
      <c r="C413" s="87"/>
      <c r="D413" s="43"/>
      <c r="E413" s="53"/>
      <c r="F413" s="53"/>
      <c r="G413" s="53"/>
      <c r="H413" s="53"/>
      <c r="I413" s="53"/>
      <c r="J413" s="54"/>
      <c r="K413" s="53"/>
      <c r="L413" s="53"/>
      <c r="N413" s="55"/>
      <c r="Q413" s="146"/>
    </row>
    <row r="414" spans="1:27">
      <c r="A414" s="46"/>
      <c r="B414" s="47">
        <v>4.3369999999999997</v>
      </c>
      <c r="C414" s="48" t="s">
        <v>82</v>
      </c>
      <c r="D414" s="176"/>
      <c r="E414" s="176"/>
      <c r="F414" s="176"/>
      <c r="G414" s="176"/>
      <c r="H414" s="176"/>
      <c r="I414" s="176"/>
      <c r="J414" s="176"/>
      <c r="K414" s="176"/>
      <c r="L414" s="43"/>
      <c r="N414" s="43"/>
      <c r="Q414" s="146"/>
    </row>
    <row r="415" spans="1:27">
      <c r="A415" s="46"/>
      <c r="B415" s="50">
        <v>36</v>
      </c>
      <c r="C415" s="51" t="s">
        <v>29</v>
      </c>
      <c r="D415" s="43"/>
      <c r="E415" s="43"/>
      <c r="F415" s="43"/>
      <c r="G415" s="43"/>
      <c r="H415" s="43"/>
      <c r="I415" s="43"/>
      <c r="J415" s="43"/>
      <c r="K415" s="43"/>
      <c r="L415" s="43"/>
      <c r="N415" s="43"/>
      <c r="Q415" s="146"/>
    </row>
    <row r="416" spans="1:27">
      <c r="A416" s="46"/>
      <c r="B416" s="50">
        <v>45</v>
      </c>
      <c r="C416" s="51" t="s">
        <v>34</v>
      </c>
      <c r="D416" s="43"/>
      <c r="E416" s="43"/>
      <c r="F416" s="43"/>
      <c r="G416" s="43"/>
      <c r="H416" s="43"/>
      <c r="I416" s="43"/>
      <c r="J416" s="43"/>
      <c r="K416" s="43"/>
      <c r="L416" s="43"/>
      <c r="N416" s="43"/>
      <c r="Q416" s="146"/>
    </row>
    <row r="417" spans="1:27" ht="27" customHeight="1">
      <c r="A417" s="56"/>
      <c r="B417" s="177" t="s">
        <v>51</v>
      </c>
      <c r="C417" s="57" t="s">
        <v>217</v>
      </c>
      <c r="D417" s="95">
        <v>0</v>
      </c>
      <c r="E417" s="59">
        <v>18172</v>
      </c>
      <c r="F417" s="58">
        <v>0</v>
      </c>
      <c r="G417" s="59">
        <v>25500</v>
      </c>
      <c r="H417" s="58">
        <v>0</v>
      </c>
      <c r="I417" s="59">
        <v>25500</v>
      </c>
      <c r="J417" s="58">
        <v>0</v>
      </c>
      <c r="K417" s="59">
        <v>21000</v>
      </c>
      <c r="L417" s="59">
        <f>SUM(J417:K417)</f>
        <v>21000</v>
      </c>
      <c r="N417" s="55"/>
      <c r="Q417" s="146"/>
      <c r="W417" s="194"/>
      <c r="X417" s="194"/>
      <c r="Y417" s="194"/>
      <c r="Z417" s="194"/>
      <c r="AA417" s="194"/>
    </row>
    <row r="418" spans="1:27" ht="27" customHeight="1">
      <c r="A418" s="46"/>
      <c r="B418" s="52" t="s">
        <v>95</v>
      </c>
      <c r="C418" s="81" t="s">
        <v>243</v>
      </c>
      <c r="D418" s="69">
        <v>0</v>
      </c>
      <c r="E418" s="62">
        <v>70700</v>
      </c>
      <c r="F418" s="61">
        <v>0</v>
      </c>
      <c r="G418" s="62">
        <v>82500</v>
      </c>
      <c r="H418" s="61">
        <v>0</v>
      </c>
      <c r="I418" s="62">
        <v>82500</v>
      </c>
      <c r="J418" s="61">
        <v>0</v>
      </c>
      <c r="K418" s="61">
        <v>0</v>
      </c>
      <c r="L418" s="61">
        <f>SUM(J418:K418)</f>
        <v>0</v>
      </c>
      <c r="N418" s="1"/>
      <c r="Q418" s="146"/>
      <c r="X418" s="126"/>
      <c r="Y418" s="129"/>
    </row>
    <row r="419" spans="1:27">
      <c r="A419" s="46" t="s">
        <v>24</v>
      </c>
      <c r="B419" s="50">
        <v>45</v>
      </c>
      <c r="C419" s="51" t="s">
        <v>34</v>
      </c>
      <c r="D419" s="63">
        <f t="shared" ref="D419:L419" si="162">SUM(D417:D418)</f>
        <v>0</v>
      </c>
      <c r="E419" s="64">
        <f t="shared" si="162"/>
        <v>88872</v>
      </c>
      <c r="F419" s="63">
        <f t="shared" si="162"/>
        <v>0</v>
      </c>
      <c r="G419" s="64">
        <f t="shared" si="162"/>
        <v>108000</v>
      </c>
      <c r="H419" s="63">
        <f t="shared" si="162"/>
        <v>0</v>
      </c>
      <c r="I419" s="64">
        <f t="shared" si="162"/>
        <v>108000</v>
      </c>
      <c r="J419" s="63">
        <f t="shared" si="162"/>
        <v>0</v>
      </c>
      <c r="K419" s="64">
        <f t="shared" ref="K419" si="163">SUM(K417:K418)</f>
        <v>21000</v>
      </c>
      <c r="L419" s="64">
        <f t="shared" si="162"/>
        <v>21000</v>
      </c>
      <c r="N419" s="55"/>
      <c r="Q419" s="146"/>
    </row>
    <row r="420" spans="1:27">
      <c r="A420" s="46"/>
      <c r="B420" s="52"/>
      <c r="C420" s="51"/>
      <c r="D420" s="71"/>
      <c r="E420" s="176"/>
      <c r="F420" s="176"/>
      <c r="G420" s="176"/>
      <c r="H420" s="176"/>
      <c r="I420" s="176"/>
      <c r="J420" s="176"/>
      <c r="K420" s="176"/>
      <c r="L420" s="176"/>
      <c r="N420" s="43"/>
      <c r="Q420" s="146"/>
    </row>
    <row r="421" spans="1:27">
      <c r="A421" s="46"/>
      <c r="B421" s="65">
        <v>46</v>
      </c>
      <c r="C421" s="51" t="s">
        <v>38</v>
      </c>
      <c r="D421" s="71"/>
      <c r="E421" s="176"/>
      <c r="F421" s="176"/>
      <c r="G421" s="176"/>
      <c r="H421" s="176"/>
      <c r="I421" s="176"/>
      <c r="J421" s="176"/>
      <c r="K421" s="176"/>
      <c r="L421" s="176"/>
      <c r="N421" s="43"/>
      <c r="Q421" s="146"/>
    </row>
    <row r="422" spans="1:27" ht="27" customHeight="1">
      <c r="A422" s="46"/>
      <c r="B422" s="52" t="s">
        <v>55</v>
      </c>
      <c r="C422" s="51" t="s">
        <v>83</v>
      </c>
      <c r="D422" s="95">
        <v>0</v>
      </c>
      <c r="E422" s="94">
        <v>10560</v>
      </c>
      <c r="F422" s="95">
        <v>0</v>
      </c>
      <c r="G422" s="59">
        <v>7560</v>
      </c>
      <c r="H422" s="95">
        <v>0</v>
      </c>
      <c r="I422" s="59">
        <v>7560</v>
      </c>
      <c r="J422" s="95">
        <v>0</v>
      </c>
      <c r="K422" s="59">
        <v>7560</v>
      </c>
      <c r="L422" s="59">
        <f>SUM(J422:K422)</f>
        <v>7560</v>
      </c>
      <c r="N422" s="55"/>
      <c r="Q422" s="146"/>
      <c r="W422" s="194"/>
      <c r="X422" s="194"/>
      <c r="Y422" s="194"/>
      <c r="Z422" s="194"/>
      <c r="AA422" s="194"/>
    </row>
    <row r="423" spans="1:27">
      <c r="A423" s="46" t="s">
        <v>24</v>
      </c>
      <c r="B423" s="65">
        <v>46</v>
      </c>
      <c r="C423" s="51" t="s">
        <v>38</v>
      </c>
      <c r="D423" s="58">
        <f t="shared" ref="D423:J423" si="164">SUM(D422:D422)</f>
        <v>0</v>
      </c>
      <c r="E423" s="59">
        <f t="shared" si="164"/>
        <v>10560</v>
      </c>
      <c r="F423" s="58">
        <f t="shared" si="164"/>
        <v>0</v>
      </c>
      <c r="G423" s="59">
        <f t="shared" si="164"/>
        <v>7560</v>
      </c>
      <c r="H423" s="58">
        <f t="shared" si="164"/>
        <v>0</v>
      </c>
      <c r="I423" s="59">
        <f t="shared" si="164"/>
        <v>7560</v>
      </c>
      <c r="J423" s="58">
        <f t="shared" si="164"/>
        <v>0</v>
      </c>
      <c r="K423" s="59">
        <f t="shared" ref="K423" si="165">SUM(K422:K422)</f>
        <v>7560</v>
      </c>
      <c r="L423" s="59">
        <f>SUM(J423:K423)</f>
        <v>7560</v>
      </c>
      <c r="N423" s="55"/>
      <c r="Q423" s="146"/>
    </row>
    <row r="424" spans="1:27">
      <c r="A424" s="46"/>
      <c r="B424" s="52"/>
      <c r="C424" s="51"/>
      <c r="D424" s="71"/>
      <c r="E424" s="71"/>
      <c r="F424" s="71"/>
      <c r="G424" s="176"/>
      <c r="H424" s="71"/>
      <c r="I424" s="176"/>
      <c r="J424" s="71"/>
      <c r="K424" s="176"/>
      <c r="L424" s="176"/>
      <c r="N424" s="66"/>
      <c r="Q424" s="146"/>
    </row>
    <row r="425" spans="1:27">
      <c r="A425" s="46"/>
      <c r="B425" s="65">
        <v>47</v>
      </c>
      <c r="C425" s="51" t="s">
        <v>42</v>
      </c>
      <c r="D425" s="71"/>
      <c r="E425" s="71"/>
      <c r="F425" s="71"/>
      <c r="G425" s="176"/>
      <c r="H425" s="71"/>
      <c r="I425" s="176"/>
      <c r="J425" s="71"/>
      <c r="K425" s="176"/>
      <c r="L425" s="176"/>
      <c r="N425" s="66"/>
      <c r="Q425" s="146"/>
    </row>
    <row r="426" spans="1:27" ht="27" customHeight="1">
      <c r="A426" s="46"/>
      <c r="B426" s="52" t="s">
        <v>57</v>
      </c>
      <c r="C426" s="51" t="s">
        <v>217</v>
      </c>
      <c r="D426" s="93">
        <v>0</v>
      </c>
      <c r="E426" s="66">
        <v>7559</v>
      </c>
      <c r="F426" s="93">
        <v>0</v>
      </c>
      <c r="G426" s="43">
        <v>7560</v>
      </c>
      <c r="H426" s="93">
        <v>0</v>
      </c>
      <c r="I426" s="43">
        <v>7560</v>
      </c>
      <c r="J426" s="93">
        <v>0</v>
      </c>
      <c r="K426" s="43">
        <v>7560</v>
      </c>
      <c r="L426" s="43">
        <f>SUM(J426:K426)</f>
        <v>7560</v>
      </c>
      <c r="N426" s="55"/>
      <c r="Q426" s="146"/>
      <c r="W426" s="194"/>
      <c r="X426" s="194"/>
      <c r="Y426" s="194"/>
      <c r="Z426" s="194"/>
      <c r="AA426" s="194"/>
    </row>
    <row r="427" spans="1:27">
      <c r="A427" s="46" t="s">
        <v>24</v>
      </c>
      <c r="B427" s="65">
        <v>47</v>
      </c>
      <c r="C427" s="51" t="s">
        <v>42</v>
      </c>
      <c r="D427" s="63">
        <f t="shared" ref="D427:J427" si="166">SUM(D426:D426)</f>
        <v>0</v>
      </c>
      <c r="E427" s="64">
        <f t="shared" si="166"/>
        <v>7559</v>
      </c>
      <c r="F427" s="63">
        <f t="shared" si="166"/>
        <v>0</v>
      </c>
      <c r="G427" s="64">
        <f t="shared" si="166"/>
        <v>7560</v>
      </c>
      <c r="H427" s="63">
        <f t="shared" si="166"/>
        <v>0</v>
      </c>
      <c r="I427" s="64">
        <f t="shared" si="166"/>
        <v>7560</v>
      </c>
      <c r="J427" s="63">
        <f t="shared" si="166"/>
        <v>0</v>
      </c>
      <c r="K427" s="64">
        <f t="shared" ref="K427" si="167">SUM(K426:K426)</f>
        <v>7560</v>
      </c>
      <c r="L427" s="64">
        <f>SUM(J427:K427)</f>
        <v>7560</v>
      </c>
      <c r="N427" s="55"/>
      <c r="Q427" s="146"/>
    </row>
    <row r="428" spans="1:27">
      <c r="A428" s="46"/>
      <c r="B428" s="52"/>
      <c r="C428" s="51"/>
      <c r="D428" s="71"/>
      <c r="E428" s="71"/>
      <c r="F428" s="71"/>
      <c r="G428" s="176"/>
      <c r="H428" s="71"/>
      <c r="I428" s="176"/>
      <c r="J428" s="71"/>
      <c r="K428" s="176"/>
      <c r="L428" s="176"/>
      <c r="N428" s="66"/>
      <c r="Q428" s="146"/>
    </row>
    <row r="429" spans="1:27">
      <c r="A429" s="46"/>
      <c r="B429" s="65">
        <v>48</v>
      </c>
      <c r="C429" s="51" t="s">
        <v>46</v>
      </c>
      <c r="D429" s="71"/>
      <c r="E429" s="71"/>
      <c r="F429" s="71"/>
      <c r="G429" s="176"/>
      <c r="H429" s="71"/>
      <c r="I429" s="176"/>
      <c r="J429" s="71"/>
      <c r="K429" s="176"/>
      <c r="L429" s="176"/>
      <c r="N429" s="66"/>
      <c r="Q429" s="146"/>
    </row>
    <row r="430" spans="1:27" ht="25.5">
      <c r="A430" s="46"/>
      <c r="B430" s="52" t="s">
        <v>59</v>
      </c>
      <c r="C430" s="51" t="s">
        <v>217</v>
      </c>
      <c r="D430" s="93">
        <v>0</v>
      </c>
      <c r="E430" s="66">
        <v>7560</v>
      </c>
      <c r="F430" s="93">
        <v>0</v>
      </c>
      <c r="G430" s="43">
        <v>7560</v>
      </c>
      <c r="H430" s="93">
        <v>0</v>
      </c>
      <c r="I430" s="43">
        <v>7560</v>
      </c>
      <c r="J430" s="93">
        <v>0</v>
      </c>
      <c r="K430" s="43">
        <v>7560</v>
      </c>
      <c r="L430" s="43">
        <f>SUM(J430:K430)</f>
        <v>7560</v>
      </c>
      <c r="N430" s="55"/>
      <c r="Q430" s="146"/>
      <c r="W430" s="194"/>
      <c r="X430" s="194"/>
      <c r="Y430" s="194"/>
      <c r="Z430" s="194"/>
      <c r="AA430" s="194"/>
    </row>
    <row r="431" spans="1:27">
      <c r="A431" s="46" t="s">
        <v>24</v>
      </c>
      <c r="B431" s="65">
        <v>48</v>
      </c>
      <c r="C431" s="51" t="s">
        <v>46</v>
      </c>
      <c r="D431" s="63">
        <f t="shared" ref="D431:J431" si="168">SUM(D430:D430)</f>
        <v>0</v>
      </c>
      <c r="E431" s="64">
        <f t="shared" si="168"/>
        <v>7560</v>
      </c>
      <c r="F431" s="63">
        <f t="shared" si="168"/>
        <v>0</v>
      </c>
      <c r="G431" s="64">
        <f t="shared" si="168"/>
        <v>7560</v>
      </c>
      <c r="H431" s="63">
        <f t="shared" si="168"/>
        <v>0</v>
      </c>
      <c r="I431" s="64">
        <f t="shared" si="168"/>
        <v>7560</v>
      </c>
      <c r="J431" s="63">
        <f t="shared" si="168"/>
        <v>0</v>
      </c>
      <c r="K431" s="64">
        <f t="shared" ref="K431" si="169">SUM(K430:K430)</f>
        <v>7560</v>
      </c>
      <c r="L431" s="64">
        <f>SUM(J431:K431)</f>
        <v>7560</v>
      </c>
      <c r="N431" s="55"/>
      <c r="Q431" s="146"/>
    </row>
    <row r="432" spans="1:27">
      <c r="A432" s="46" t="s">
        <v>24</v>
      </c>
      <c r="B432" s="50">
        <v>36</v>
      </c>
      <c r="C432" s="51" t="s">
        <v>29</v>
      </c>
      <c r="D432" s="58">
        <f t="shared" ref="D432:J432" si="170">D431+D427+D423+D419</f>
        <v>0</v>
      </c>
      <c r="E432" s="59">
        <f t="shared" si="170"/>
        <v>114551</v>
      </c>
      <c r="F432" s="58">
        <f t="shared" si="170"/>
        <v>0</v>
      </c>
      <c r="G432" s="59">
        <f t="shared" si="170"/>
        <v>130680</v>
      </c>
      <c r="H432" s="58">
        <f t="shared" si="170"/>
        <v>0</v>
      </c>
      <c r="I432" s="59">
        <f t="shared" si="170"/>
        <v>130680</v>
      </c>
      <c r="J432" s="58">
        <f t="shared" si="170"/>
        <v>0</v>
      </c>
      <c r="K432" s="59">
        <f t="shared" ref="K432" si="171">K431+K427+K423+K419</f>
        <v>43680</v>
      </c>
      <c r="L432" s="59">
        <f>SUM(J432:K432)</f>
        <v>43680</v>
      </c>
      <c r="N432" s="55"/>
      <c r="Q432" s="146"/>
    </row>
    <row r="433" spans="1:27">
      <c r="A433" s="46" t="s">
        <v>24</v>
      </c>
      <c r="B433" s="47">
        <v>4.3369999999999997</v>
      </c>
      <c r="C433" s="48" t="s">
        <v>82</v>
      </c>
      <c r="D433" s="63">
        <f t="shared" ref="D433:I433" si="172">D432</f>
        <v>0</v>
      </c>
      <c r="E433" s="64">
        <f t="shared" si="172"/>
        <v>114551</v>
      </c>
      <c r="F433" s="63">
        <f t="shared" si="172"/>
        <v>0</v>
      </c>
      <c r="G433" s="70">
        <f t="shared" si="172"/>
        <v>130680</v>
      </c>
      <c r="H433" s="63">
        <f t="shared" si="172"/>
        <v>0</v>
      </c>
      <c r="I433" s="64">
        <f t="shared" si="172"/>
        <v>130680</v>
      </c>
      <c r="J433" s="63">
        <f>J432</f>
        <v>0</v>
      </c>
      <c r="K433" s="70">
        <f t="shared" ref="K433" si="173">K432</f>
        <v>43680</v>
      </c>
      <c r="L433" s="64">
        <f>L432</f>
        <v>43680</v>
      </c>
      <c r="N433" s="55"/>
      <c r="Q433" s="146"/>
    </row>
    <row r="434" spans="1:27">
      <c r="A434" s="46" t="s">
        <v>24</v>
      </c>
      <c r="B434" s="50">
        <v>4</v>
      </c>
      <c r="C434" s="51" t="s">
        <v>81</v>
      </c>
      <c r="D434" s="43">
        <f t="shared" ref="D434:L434" si="174">D433+D412</f>
        <v>93151</v>
      </c>
      <c r="E434" s="43">
        <f t="shared" si="174"/>
        <v>114551</v>
      </c>
      <c r="F434" s="43">
        <f t="shared" si="174"/>
        <v>82800</v>
      </c>
      <c r="G434" s="43">
        <f t="shared" si="174"/>
        <v>130680</v>
      </c>
      <c r="H434" s="43">
        <f t="shared" si="174"/>
        <v>82800</v>
      </c>
      <c r="I434" s="43">
        <f t="shared" si="174"/>
        <v>130680</v>
      </c>
      <c r="J434" s="54">
        <f t="shared" si="174"/>
        <v>64855</v>
      </c>
      <c r="K434" s="43">
        <f t="shared" ref="K434" si="175">K433+K412</f>
        <v>43680</v>
      </c>
      <c r="L434" s="43">
        <f t="shared" si="174"/>
        <v>108535</v>
      </c>
      <c r="N434" s="55"/>
      <c r="Q434" s="146"/>
    </row>
    <row r="435" spans="1:27">
      <c r="A435" s="46"/>
      <c r="B435" s="45"/>
      <c r="C435" s="48"/>
      <c r="D435" s="43"/>
      <c r="E435" s="43"/>
      <c r="F435" s="43"/>
      <c r="G435" s="43"/>
      <c r="H435" s="43"/>
      <c r="I435" s="43"/>
      <c r="J435" s="43"/>
      <c r="K435" s="43"/>
      <c r="L435" s="43"/>
      <c r="N435" s="43"/>
      <c r="Q435" s="146"/>
    </row>
    <row r="436" spans="1:27">
      <c r="A436" s="46"/>
      <c r="B436" s="65">
        <v>80</v>
      </c>
      <c r="C436" s="51" t="s">
        <v>84</v>
      </c>
      <c r="D436" s="176"/>
      <c r="E436" s="176"/>
      <c r="F436" s="176"/>
      <c r="G436" s="176"/>
      <c r="H436" s="176"/>
      <c r="I436" s="176"/>
      <c r="J436" s="176"/>
      <c r="K436" s="176"/>
      <c r="L436" s="43"/>
      <c r="N436" s="43"/>
      <c r="Q436" s="146"/>
    </row>
    <row r="437" spans="1:27">
      <c r="A437" s="46"/>
      <c r="B437" s="47">
        <v>80.001000000000005</v>
      </c>
      <c r="C437" s="48" t="s">
        <v>85</v>
      </c>
      <c r="D437" s="43"/>
      <c r="E437" s="43"/>
      <c r="F437" s="43"/>
      <c r="G437" s="43"/>
      <c r="H437" s="43"/>
      <c r="I437" s="43"/>
      <c r="J437" s="43"/>
      <c r="K437" s="43"/>
      <c r="L437" s="43"/>
      <c r="N437" s="43"/>
      <c r="Q437" s="146"/>
    </row>
    <row r="438" spans="1:27">
      <c r="A438" s="46"/>
      <c r="B438" s="65">
        <v>36</v>
      </c>
      <c r="C438" s="51" t="s">
        <v>29</v>
      </c>
      <c r="D438" s="43"/>
      <c r="E438" s="43"/>
      <c r="F438" s="43"/>
      <c r="G438" s="43"/>
      <c r="H438" s="43"/>
      <c r="I438" s="43"/>
      <c r="J438" s="43"/>
      <c r="K438" s="43"/>
      <c r="L438" s="43"/>
      <c r="N438" s="43"/>
      <c r="Q438" s="146"/>
    </row>
    <row r="439" spans="1:27">
      <c r="A439" s="46"/>
      <c r="B439" s="65">
        <v>44</v>
      </c>
      <c r="C439" s="51" t="s">
        <v>30</v>
      </c>
      <c r="D439" s="66"/>
      <c r="E439" s="66"/>
      <c r="F439" s="66"/>
      <c r="G439" s="66"/>
      <c r="H439" s="66"/>
      <c r="I439" s="66"/>
      <c r="J439" s="66"/>
      <c r="K439" s="66"/>
      <c r="L439" s="66"/>
      <c r="N439" s="66"/>
      <c r="Q439" s="146"/>
    </row>
    <row r="440" spans="1:27">
      <c r="A440" s="46"/>
      <c r="B440" s="52" t="s">
        <v>31</v>
      </c>
      <c r="C440" s="51" t="s">
        <v>76</v>
      </c>
      <c r="D440" s="66">
        <v>5525</v>
      </c>
      <c r="E440" s="43">
        <v>19401</v>
      </c>
      <c r="F440" s="67">
        <v>8173</v>
      </c>
      <c r="G440" s="43">
        <v>24270</v>
      </c>
      <c r="H440" s="66">
        <v>8173</v>
      </c>
      <c r="I440" s="43">
        <v>24270</v>
      </c>
      <c r="J440" s="67">
        <v>6394</v>
      </c>
      <c r="K440" s="43">
        <v>32003</v>
      </c>
      <c r="L440" s="43">
        <f>SUM(J440:K440)</f>
        <v>38397</v>
      </c>
      <c r="M440" s="194"/>
      <c r="N440" s="195"/>
      <c r="O440" s="194"/>
      <c r="P440" s="194"/>
      <c r="Q440" s="196"/>
      <c r="W440" s="194"/>
      <c r="X440" s="194"/>
      <c r="Y440" s="194"/>
      <c r="Z440" s="194"/>
      <c r="AA440" s="194"/>
    </row>
    <row r="441" spans="1:27">
      <c r="A441" s="46"/>
      <c r="B441" s="52" t="s">
        <v>32</v>
      </c>
      <c r="C441" s="51" t="s">
        <v>27</v>
      </c>
      <c r="D441" s="67">
        <v>176</v>
      </c>
      <c r="E441" s="54">
        <v>35</v>
      </c>
      <c r="F441" s="67">
        <v>200</v>
      </c>
      <c r="G441" s="43">
        <v>40</v>
      </c>
      <c r="H441" s="66">
        <v>200</v>
      </c>
      <c r="I441" s="43">
        <v>40</v>
      </c>
      <c r="J441" s="67">
        <v>200</v>
      </c>
      <c r="K441" s="43">
        <f>40-18</f>
        <v>22</v>
      </c>
      <c r="L441" s="43">
        <f>SUM(J441:K441)</f>
        <v>222</v>
      </c>
      <c r="N441" s="68"/>
      <c r="Q441" s="146"/>
      <c r="W441" s="194"/>
      <c r="X441" s="194"/>
      <c r="Y441" s="194"/>
      <c r="Z441" s="194"/>
      <c r="AA441" s="194"/>
    </row>
    <row r="442" spans="1:27">
      <c r="A442" s="46"/>
      <c r="B442" s="52" t="s">
        <v>33</v>
      </c>
      <c r="C442" s="51" t="s">
        <v>28</v>
      </c>
      <c r="D442" s="67">
        <v>256</v>
      </c>
      <c r="E442" s="43">
        <v>113</v>
      </c>
      <c r="F442" s="67">
        <v>500</v>
      </c>
      <c r="G442" s="43">
        <v>113</v>
      </c>
      <c r="H442" s="66">
        <v>500</v>
      </c>
      <c r="I442" s="43">
        <v>113</v>
      </c>
      <c r="J442" s="67">
        <v>500</v>
      </c>
      <c r="K442" s="43">
        <v>113</v>
      </c>
      <c r="L442" s="43">
        <f>SUM(J442:K442)</f>
        <v>613</v>
      </c>
      <c r="N442" s="68"/>
      <c r="Q442" s="146"/>
      <c r="W442" s="194"/>
      <c r="X442" s="194"/>
      <c r="Y442" s="194"/>
      <c r="Z442" s="194"/>
      <c r="AA442" s="194"/>
    </row>
    <row r="443" spans="1:27">
      <c r="A443" s="46" t="s">
        <v>24</v>
      </c>
      <c r="B443" s="65">
        <v>44</v>
      </c>
      <c r="C443" s="51" t="s">
        <v>30</v>
      </c>
      <c r="D443" s="76">
        <f t="shared" ref="D443:J443" si="176">SUM(D440:D442)</f>
        <v>5957</v>
      </c>
      <c r="E443" s="76">
        <f t="shared" si="176"/>
        <v>19549</v>
      </c>
      <c r="F443" s="150">
        <f t="shared" si="176"/>
        <v>8873</v>
      </c>
      <c r="G443" s="76">
        <f t="shared" si="176"/>
        <v>24423</v>
      </c>
      <c r="H443" s="76">
        <f t="shared" si="176"/>
        <v>8873</v>
      </c>
      <c r="I443" s="76">
        <f t="shared" si="176"/>
        <v>24423</v>
      </c>
      <c r="J443" s="150">
        <f t="shared" si="176"/>
        <v>7094</v>
      </c>
      <c r="K443" s="76">
        <f t="shared" ref="K443" si="177">SUM(K440:K442)</f>
        <v>32138</v>
      </c>
      <c r="L443" s="76">
        <f>SUM(J443:K443)</f>
        <v>39232</v>
      </c>
      <c r="N443" s="68"/>
      <c r="Q443" s="146"/>
    </row>
    <row r="444" spans="1:27">
      <c r="A444" s="46"/>
      <c r="B444" s="65"/>
      <c r="C444" s="51"/>
      <c r="D444" s="66"/>
      <c r="E444" s="66"/>
      <c r="F444" s="66"/>
      <c r="G444" s="66"/>
      <c r="H444" s="66"/>
      <c r="I444" s="66"/>
      <c r="J444" s="66"/>
      <c r="K444" s="66"/>
      <c r="L444" s="66"/>
      <c r="N444" s="66"/>
      <c r="Q444" s="146"/>
    </row>
    <row r="445" spans="1:27">
      <c r="A445" s="46"/>
      <c r="B445" s="65">
        <v>45</v>
      </c>
      <c r="C445" s="51" t="s">
        <v>34</v>
      </c>
      <c r="D445" s="66"/>
      <c r="E445" s="66"/>
      <c r="F445" s="66"/>
      <c r="G445" s="66"/>
      <c r="H445" s="66"/>
      <c r="I445" s="66"/>
      <c r="J445" s="66"/>
      <c r="K445" s="66"/>
      <c r="L445" s="66"/>
      <c r="N445" s="66"/>
      <c r="Q445" s="146"/>
    </row>
    <row r="446" spans="1:27">
      <c r="A446" s="46"/>
      <c r="B446" s="52" t="s">
        <v>35</v>
      </c>
      <c r="C446" s="51" t="s">
        <v>76</v>
      </c>
      <c r="D446" s="62">
        <v>1697</v>
      </c>
      <c r="E446" s="176">
        <v>5095</v>
      </c>
      <c r="F446" s="67">
        <v>2304</v>
      </c>
      <c r="G446" s="176">
        <v>6641</v>
      </c>
      <c r="H446" s="66">
        <v>2304</v>
      </c>
      <c r="I446" s="176">
        <v>6641</v>
      </c>
      <c r="J446" s="67">
        <v>4026</v>
      </c>
      <c r="K446" s="176">
        <v>9396</v>
      </c>
      <c r="L446" s="176">
        <f>SUM(J446:K446)</f>
        <v>13422</v>
      </c>
      <c r="M446" s="194"/>
      <c r="N446" s="195"/>
      <c r="O446" s="194"/>
      <c r="P446" s="194"/>
      <c r="Q446" s="196"/>
      <c r="W446" s="194"/>
      <c r="X446" s="194"/>
      <c r="Y446" s="194"/>
      <c r="Z446" s="194"/>
      <c r="AA446" s="194"/>
    </row>
    <row r="447" spans="1:27">
      <c r="A447" s="56"/>
      <c r="B447" s="177" t="s">
        <v>36</v>
      </c>
      <c r="C447" s="57" t="s">
        <v>27</v>
      </c>
      <c r="D447" s="58">
        <v>0</v>
      </c>
      <c r="E447" s="58">
        <v>0</v>
      </c>
      <c r="F447" s="95">
        <v>0</v>
      </c>
      <c r="G447" s="59">
        <v>10</v>
      </c>
      <c r="H447" s="95">
        <v>0</v>
      </c>
      <c r="I447" s="59">
        <v>10</v>
      </c>
      <c r="J447" s="95">
        <v>0</v>
      </c>
      <c r="K447" s="59">
        <v>10</v>
      </c>
      <c r="L447" s="59">
        <f>SUM(J447:K447)</f>
        <v>10</v>
      </c>
      <c r="N447" s="68"/>
      <c r="Q447" s="146"/>
      <c r="W447" s="194"/>
      <c r="X447" s="194"/>
      <c r="Y447" s="194"/>
      <c r="Z447" s="194"/>
      <c r="AA447" s="194"/>
    </row>
    <row r="448" spans="1:27">
      <c r="A448" s="46"/>
      <c r="B448" s="52" t="s">
        <v>37</v>
      </c>
      <c r="C448" s="51" t="s">
        <v>28</v>
      </c>
      <c r="D448" s="61">
        <v>0</v>
      </c>
      <c r="E448" s="176">
        <v>20</v>
      </c>
      <c r="F448" s="93">
        <v>0</v>
      </c>
      <c r="G448" s="43">
        <v>20</v>
      </c>
      <c r="H448" s="93">
        <v>0</v>
      </c>
      <c r="I448" s="176">
        <v>20</v>
      </c>
      <c r="J448" s="93">
        <v>0</v>
      </c>
      <c r="K448" s="43">
        <v>20</v>
      </c>
      <c r="L448" s="176">
        <f>SUM(J448:K448)</f>
        <v>20</v>
      </c>
      <c r="N448" s="68"/>
      <c r="Q448" s="146"/>
      <c r="W448" s="194"/>
      <c r="X448" s="194"/>
      <c r="Y448" s="194"/>
      <c r="Z448" s="194"/>
      <c r="AA448" s="194"/>
    </row>
    <row r="449" spans="1:27">
      <c r="A449" s="46" t="s">
        <v>24</v>
      </c>
      <c r="B449" s="65">
        <v>45</v>
      </c>
      <c r="C449" s="51" t="s">
        <v>34</v>
      </c>
      <c r="D449" s="76">
        <f t="shared" ref="D449:J449" si="178">SUM(D446:D448)</f>
        <v>1697</v>
      </c>
      <c r="E449" s="76">
        <f t="shared" si="178"/>
        <v>5115</v>
      </c>
      <c r="F449" s="150">
        <f t="shared" si="178"/>
        <v>2304</v>
      </c>
      <c r="G449" s="76">
        <f t="shared" si="178"/>
        <v>6671</v>
      </c>
      <c r="H449" s="76">
        <f t="shared" si="178"/>
        <v>2304</v>
      </c>
      <c r="I449" s="76">
        <f t="shared" si="178"/>
        <v>6671</v>
      </c>
      <c r="J449" s="150">
        <f t="shared" si="178"/>
        <v>4026</v>
      </c>
      <c r="K449" s="76">
        <f t="shared" ref="K449" si="179">SUM(K446:K448)</f>
        <v>9426</v>
      </c>
      <c r="L449" s="76">
        <f>SUM(J449:K449)</f>
        <v>13452</v>
      </c>
      <c r="N449" s="68"/>
      <c r="Q449" s="146"/>
    </row>
    <row r="450" spans="1:27" ht="12" customHeight="1">
      <c r="A450" s="46"/>
      <c r="B450" s="65"/>
      <c r="C450" s="51"/>
      <c r="D450" s="66"/>
      <c r="E450" s="66"/>
      <c r="F450" s="66"/>
      <c r="G450" s="66"/>
      <c r="H450" s="66"/>
      <c r="I450" s="66"/>
      <c r="J450" s="66"/>
      <c r="K450" s="66"/>
      <c r="L450" s="66"/>
      <c r="N450" s="66"/>
      <c r="Q450" s="146"/>
    </row>
    <row r="451" spans="1:27">
      <c r="A451" s="46"/>
      <c r="B451" s="65">
        <v>46</v>
      </c>
      <c r="C451" s="51" t="s">
        <v>38</v>
      </c>
      <c r="D451" s="66"/>
      <c r="E451" s="66"/>
      <c r="F451" s="66"/>
      <c r="G451" s="66"/>
      <c r="H451" s="66"/>
      <c r="I451" s="66"/>
      <c r="J451" s="66"/>
      <c r="K451" s="66"/>
      <c r="L451" s="66"/>
      <c r="N451" s="66"/>
      <c r="Q451" s="146"/>
    </row>
    <row r="452" spans="1:27">
      <c r="A452" s="46"/>
      <c r="B452" s="52" t="s">
        <v>39</v>
      </c>
      <c r="C452" s="51" t="s">
        <v>76</v>
      </c>
      <c r="D452" s="93">
        <v>0</v>
      </c>
      <c r="E452" s="67">
        <v>2217</v>
      </c>
      <c r="F452" s="67">
        <v>300</v>
      </c>
      <c r="G452" s="66">
        <v>3104</v>
      </c>
      <c r="H452" s="67">
        <v>300</v>
      </c>
      <c r="I452" s="66">
        <v>3104</v>
      </c>
      <c r="J452" s="67">
        <v>10000</v>
      </c>
      <c r="K452" s="66">
        <v>4364</v>
      </c>
      <c r="L452" s="66">
        <f>SUM(J452:K452)</f>
        <v>14364</v>
      </c>
      <c r="M452" s="194"/>
      <c r="N452" s="195"/>
      <c r="O452" s="194"/>
      <c r="P452" s="194"/>
      <c r="Q452" s="196"/>
      <c r="W452" s="194"/>
      <c r="X452" s="194"/>
      <c r="Y452" s="194"/>
      <c r="Z452" s="194"/>
      <c r="AA452" s="194"/>
    </row>
    <row r="453" spans="1:27">
      <c r="A453" s="46"/>
      <c r="B453" s="52" t="s">
        <v>40</v>
      </c>
      <c r="C453" s="51" t="s">
        <v>27</v>
      </c>
      <c r="D453" s="93">
        <v>0</v>
      </c>
      <c r="E453" s="66">
        <v>10</v>
      </c>
      <c r="F453" s="93">
        <v>0</v>
      </c>
      <c r="G453" s="43">
        <v>10</v>
      </c>
      <c r="H453" s="93">
        <v>0</v>
      </c>
      <c r="I453" s="66">
        <v>10</v>
      </c>
      <c r="J453" s="93">
        <v>0</v>
      </c>
      <c r="K453" s="43">
        <v>10</v>
      </c>
      <c r="L453" s="66">
        <f>SUM(J453:K453)</f>
        <v>10</v>
      </c>
      <c r="N453" s="68"/>
      <c r="Q453" s="146"/>
      <c r="W453" s="194"/>
      <c r="X453" s="194"/>
      <c r="Y453" s="194"/>
      <c r="Z453" s="194"/>
      <c r="AA453" s="194"/>
    </row>
    <row r="454" spans="1:27">
      <c r="A454" s="46"/>
      <c r="B454" s="52" t="s">
        <v>41</v>
      </c>
      <c r="C454" s="51" t="s">
        <v>28</v>
      </c>
      <c r="D454" s="95">
        <v>0</v>
      </c>
      <c r="E454" s="94">
        <v>20</v>
      </c>
      <c r="F454" s="93">
        <v>0</v>
      </c>
      <c r="G454" s="43">
        <v>20</v>
      </c>
      <c r="H454" s="95">
        <v>0</v>
      </c>
      <c r="I454" s="94">
        <v>20</v>
      </c>
      <c r="J454" s="93">
        <v>0</v>
      </c>
      <c r="K454" s="43">
        <v>20</v>
      </c>
      <c r="L454" s="66">
        <f>SUM(J454:K454)</f>
        <v>20</v>
      </c>
      <c r="N454" s="68"/>
      <c r="Q454" s="146"/>
      <c r="W454" s="194"/>
      <c r="X454" s="194"/>
      <c r="Y454" s="194"/>
      <c r="Z454" s="194"/>
      <c r="AA454" s="194"/>
    </row>
    <row r="455" spans="1:27">
      <c r="A455" s="46" t="s">
        <v>24</v>
      </c>
      <c r="B455" s="65">
        <v>46</v>
      </c>
      <c r="C455" s="51" t="s">
        <v>38</v>
      </c>
      <c r="D455" s="95">
        <f t="shared" ref="D455:J455" si="180">SUM(D452:D454)</f>
        <v>0</v>
      </c>
      <c r="E455" s="94">
        <f t="shared" si="180"/>
        <v>2247</v>
      </c>
      <c r="F455" s="150">
        <f t="shared" si="180"/>
        <v>300</v>
      </c>
      <c r="G455" s="76">
        <f t="shared" si="180"/>
        <v>3134</v>
      </c>
      <c r="H455" s="151">
        <f t="shared" si="180"/>
        <v>300</v>
      </c>
      <c r="I455" s="94">
        <f t="shared" si="180"/>
        <v>3134</v>
      </c>
      <c r="J455" s="150">
        <f t="shared" si="180"/>
        <v>10000</v>
      </c>
      <c r="K455" s="76">
        <f t="shared" ref="K455" si="181">SUM(K452:K454)</f>
        <v>4394</v>
      </c>
      <c r="L455" s="76">
        <f>SUM(J455:K455)</f>
        <v>14394</v>
      </c>
      <c r="N455" s="68"/>
      <c r="Q455" s="146"/>
    </row>
    <row r="456" spans="1:27" ht="12" customHeight="1">
      <c r="A456" s="46"/>
      <c r="B456" s="65"/>
      <c r="C456" s="51"/>
      <c r="D456" s="66"/>
      <c r="E456" s="66"/>
      <c r="F456" s="66"/>
      <c r="G456" s="66"/>
      <c r="H456" s="66"/>
      <c r="I456" s="66"/>
      <c r="J456" s="66"/>
      <c r="K456" s="66"/>
      <c r="L456" s="66"/>
      <c r="N456" s="66"/>
      <c r="Q456" s="146"/>
    </row>
    <row r="457" spans="1:27">
      <c r="A457" s="46"/>
      <c r="B457" s="65">
        <v>47</v>
      </c>
      <c r="C457" s="51" t="s">
        <v>42</v>
      </c>
      <c r="D457" s="66"/>
      <c r="E457" s="66"/>
      <c r="F457" s="66"/>
      <c r="G457" s="66"/>
      <c r="H457" s="66"/>
      <c r="I457" s="66"/>
      <c r="J457" s="66"/>
      <c r="K457" s="66"/>
      <c r="L457" s="66"/>
      <c r="N457" s="66"/>
      <c r="Q457" s="146"/>
    </row>
    <row r="458" spans="1:27">
      <c r="A458" s="46"/>
      <c r="B458" s="52" t="s">
        <v>43</v>
      </c>
      <c r="C458" s="51" t="s">
        <v>76</v>
      </c>
      <c r="D458" s="93">
        <v>0</v>
      </c>
      <c r="E458" s="67">
        <v>1118</v>
      </c>
      <c r="F458" s="67">
        <v>185</v>
      </c>
      <c r="G458" s="66">
        <v>1167</v>
      </c>
      <c r="H458" s="67">
        <v>185</v>
      </c>
      <c r="I458" s="66">
        <v>1167</v>
      </c>
      <c r="J458" s="93">
        <v>0</v>
      </c>
      <c r="K458" s="66">
        <v>1380</v>
      </c>
      <c r="L458" s="66">
        <f>SUM(J458:K458)</f>
        <v>1380</v>
      </c>
      <c r="M458" s="194"/>
      <c r="N458" s="195"/>
      <c r="O458" s="194"/>
      <c r="P458" s="194"/>
      <c r="Q458" s="196"/>
      <c r="W458" s="194"/>
      <c r="X458" s="194"/>
      <c r="Y458" s="194"/>
      <c r="Z458" s="194"/>
      <c r="AA458" s="194"/>
    </row>
    <row r="459" spans="1:27">
      <c r="A459" s="46"/>
      <c r="B459" s="52" t="s">
        <v>44</v>
      </c>
      <c r="C459" s="51" t="s">
        <v>27</v>
      </c>
      <c r="D459" s="93">
        <v>0</v>
      </c>
      <c r="E459" s="67">
        <v>10</v>
      </c>
      <c r="F459" s="93">
        <v>0</v>
      </c>
      <c r="G459" s="43">
        <v>10</v>
      </c>
      <c r="H459" s="93">
        <v>0</v>
      </c>
      <c r="I459" s="66">
        <v>10</v>
      </c>
      <c r="J459" s="93">
        <v>0</v>
      </c>
      <c r="K459" s="43">
        <v>10</v>
      </c>
      <c r="L459" s="66">
        <f>SUM(J459:K459)</f>
        <v>10</v>
      </c>
      <c r="N459" s="68"/>
      <c r="Q459" s="146"/>
      <c r="W459" s="194"/>
      <c r="X459" s="194"/>
      <c r="Y459" s="194"/>
      <c r="Z459" s="194"/>
      <c r="AA459" s="194"/>
    </row>
    <row r="460" spans="1:27">
      <c r="A460" s="46"/>
      <c r="B460" s="52" t="s">
        <v>45</v>
      </c>
      <c r="C460" s="51" t="s">
        <v>28</v>
      </c>
      <c r="D460" s="93">
        <v>0</v>
      </c>
      <c r="E460" s="67">
        <v>20</v>
      </c>
      <c r="F460" s="93">
        <v>0</v>
      </c>
      <c r="G460" s="43">
        <v>20</v>
      </c>
      <c r="H460" s="93">
        <v>0</v>
      </c>
      <c r="I460" s="182">
        <v>20</v>
      </c>
      <c r="J460" s="93">
        <v>0</v>
      </c>
      <c r="K460" s="43">
        <v>20</v>
      </c>
      <c r="L460" s="66">
        <f>SUM(J460:K460)</f>
        <v>20</v>
      </c>
      <c r="N460" s="68"/>
      <c r="Q460" s="146"/>
      <c r="W460" s="194"/>
      <c r="X460" s="194"/>
      <c r="Y460" s="194"/>
      <c r="Z460" s="194"/>
      <c r="AA460" s="194"/>
    </row>
    <row r="461" spans="1:27">
      <c r="A461" s="46" t="s">
        <v>24</v>
      </c>
      <c r="B461" s="65">
        <v>47</v>
      </c>
      <c r="C461" s="51" t="s">
        <v>42</v>
      </c>
      <c r="D461" s="91">
        <f t="shared" ref="D461:J461" si="182">SUM(D458:D460)</f>
        <v>0</v>
      </c>
      <c r="E461" s="150">
        <f t="shared" si="182"/>
        <v>1148</v>
      </c>
      <c r="F461" s="150">
        <f t="shared" si="182"/>
        <v>185</v>
      </c>
      <c r="G461" s="76">
        <f t="shared" si="182"/>
        <v>1197</v>
      </c>
      <c r="H461" s="150">
        <f t="shared" si="182"/>
        <v>185</v>
      </c>
      <c r="I461" s="76">
        <f t="shared" si="182"/>
        <v>1197</v>
      </c>
      <c r="J461" s="91">
        <f t="shared" si="182"/>
        <v>0</v>
      </c>
      <c r="K461" s="76">
        <f t="shared" ref="K461" si="183">SUM(K458:K460)</f>
        <v>1410</v>
      </c>
      <c r="L461" s="76">
        <f>SUM(J461:K461)</f>
        <v>1410</v>
      </c>
      <c r="N461" s="68"/>
      <c r="Q461" s="146"/>
    </row>
    <row r="462" spans="1:27" ht="12" customHeight="1">
      <c r="A462" s="46"/>
      <c r="B462" s="65"/>
      <c r="C462" s="51"/>
      <c r="D462" s="66"/>
      <c r="E462" s="66"/>
      <c r="F462" s="66"/>
      <c r="G462" s="66"/>
      <c r="H462" s="66"/>
      <c r="I462" s="66"/>
      <c r="J462" s="66"/>
      <c r="K462" s="66"/>
      <c r="L462" s="66"/>
      <c r="N462" s="66"/>
      <c r="Q462" s="146"/>
    </row>
    <row r="463" spans="1:27" ht="13.35" customHeight="1">
      <c r="A463" s="46"/>
      <c r="B463" s="65">
        <v>48</v>
      </c>
      <c r="C463" s="51" t="s">
        <v>46</v>
      </c>
      <c r="D463" s="66"/>
      <c r="E463" s="66"/>
      <c r="F463" s="66"/>
      <c r="G463" s="66"/>
      <c r="H463" s="66"/>
      <c r="I463" s="66"/>
      <c r="J463" s="66"/>
      <c r="K463" s="66"/>
      <c r="L463" s="66"/>
      <c r="N463" s="66"/>
      <c r="Q463" s="146"/>
    </row>
    <row r="464" spans="1:27" ht="13.35" customHeight="1">
      <c r="A464" s="46"/>
      <c r="B464" s="52" t="s">
        <v>47</v>
      </c>
      <c r="C464" s="51" t="s">
        <v>76</v>
      </c>
      <c r="D464" s="93">
        <v>0</v>
      </c>
      <c r="E464" s="66">
        <v>4384</v>
      </c>
      <c r="F464" s="93">
        <v>0</v>
      </c>
      <c r="G464" s="66">
        <v>4304</v>
      </c>
      <c r="H464" s="93">
        <v>0</v>
      </c>
      <c r="I464" s="66">
        <v>4304</v>
      </c>
      <c r="J464" s="67">
        <v>3044</v>
      </c>
      <c r="K464" s="66">
        <v>5418</v>
      </c>
      <c r="L464" s="66">
        <f>SUM(J464:K464)</f>
        <v>8462</v>
      </c>
      <c r="M464" s="194"/>
      <c r="N464" s="195"/>
      <c r="O464" s="194"/>
      <c r="P464" s="194"/>
      <c r="Q464" s="196"/>
      <c r="W464" s="194"/>
      <c r="X464" s="194"/>
      <c r="Y464" s="194"/>
      <c r="Z464" s="194"/>
      <c r="AA464" s="194"/>
    </row>
    <row r="465" spans="1:32" ht="13.35" customHeight="1">
      <c r="A465" s="46"/>
      <c r="B465" s="52" t="s">
        <v>48</v>
      </c>
      <c r="C465" s="51" t="s">
        <v>27</v>
      </c>
      <c r="D465" s="93">
        <v>0</v>
      </c>
      <c r="E465" s="66">
        <v>10</v>
      </c>
      <c r="F465" s="93">
        <v>0</v>
      </c>
      <c r="G465" s="43">
        <v>10</v>
      </c>
      <c r="H465" s="93">
        <v>0</v>
      </c>
      <c r="I465" s="66">
        <v>10</v>
      </c>
      <c r="J465" s="93">
        <v>0</v>
      </c>
      <c r="K465" s="43">
        <v>10</v>
      </c>
      <c r="L465" s="66">
        <f>SUM(J465:K465)</f>
        <v>10</v>
      </c>
      <c r="N465" s="68"/>
      <c r="Q465" s="146"/>
      <c r="W465" s="194"/>
      <c r="X465" s="194"/>
      <c r="Y465" s="194"/>
      <c r="Z465" s="194"/>
      <c r="AA465" s="194"/>
    </row>
    <row r="466" spans="1:32" ht="13.35" customHeight="1">
      <c r="A466" s="46"/>
      <c r="B466" s="52" t="s">
        <v>49</v>
      </c>
      <c r="C466" s="51" t="s">
        <v>28</v>
      </c>
      <c r="D466" s="93">
        <v>0</v>
      </c>
      <c r="E466" s="66">
        <v>20</v>
      </c>
      <c r="F466" s="93">
        <v>0</v>
      </c>
      <c r="G466" s="43">
        <v>20</v>
      </c>
      <c r="H466" s="93">
        <v>0</v>
      </c>
      <c r="I466" s="66">
        <v>20</v>
      </c>
      <c r="J466" s="93">
        <v>0</v>
      </c>
      <c r="K466" s="43">
        <v>20</v>
      </c>
      <c r="L466" s="66">
        <f>SUM(J466:K466)</f>
        <v>20</v>
      </c>
      <c r="N466" s="68"/>
      <c r="Q466" s="146"/>
      <c r="W466" s="194"/>
      <c r="X466" s="194"/>
      <c r="Y466" s="194"/>
      <c r="Z466" s="194"/>
      <c r="AA466" s="194"/>
    </row>
    <row r="467" spans="1:32" ht="13.35" customHeight="1">
      <c r="A467" s="46" t="s">
        <v>24</v>
      </c>
      <c r="B467" s="65">
        <v>48</v>
      </c>
      <c r="C467" s="51" t="s">
        <v>46</v>
      </c>
      <c r="D467" s="91">
        <f t="shared" ref="D467:J467" si="184">SUM(D464:D466)</f>
        <v>0</v>
      </c>
      <c r="E467" s="76">
        <f t="shared" si="184"/>
        <v>4414</v>
      </c>
      <c r="F467" s="91">
        <f t="shared" si="184"/>
        <v>0</v>
      </c>
      <c r="G467" s="76">
        <f t="shared" si="184"/>
        <v>4334</v>
      </c>
      <c r="H467" s="91">
        <f t="shared" si="184"/>
        <v>0</v>
      </c>
      <c r="I467" s="76">
        <f t="shared" si="184"/>
        <v>4334</v>
      </c>
      <c r="J467" s="150">
        <f t="shared" si="184"/>
        <v>3044</v>
      </c>
      <c r="K467" s="76">
        <f t="shared" ref="K467" si="185">SUM(K464:K466)</f>
        <v>5448</v>
      </c>
      <c r="L467" s="76">
        <f>SUM(J467:K467)</f>
        <v>8492</v>
      </c>
      <c r="N467" s="68"/>
      <c r="Q467" s="146"/>
    </row>
    <row r="468" spans="1:32" ht="12" customHeight="1">
      <c r="A468" s="46"/>
      <c r="B468" s="65"/>
      <c r="C468" s="51"/>
      <c r="D468" s="66"/>
      <c r="E468" s="66"/>
      <c r="F468" s="66"/>
      <c r="G468" s="66"/>
      <c r="H468" s="66"/>
      <c r="I468" s="66"/>
      <c r="J468" s="66"/>
      <c r="K468" s="66"/>
      <c r="L468" s="66"/>
      <c r="N468" s="66"/>
      <c r="Q468" s="146"/>
    </row>
    <row r="469" spans="1:32" ht="13.35" customHeight="1">
      <c r="A469" s="46"/>
      <c r="B469" s="65">
        <v>59</v>
      </c>
      <c r="C469" s="51" t="s">
        <v>86</v>
      </c>
      <c r="D469" s="66"/>
      <c r="E469" s="66"/>
      <c r="F469" s="66"/>
      <c r="G469" s="66"/>
      <c r="H469" s="66"/>
      <c r="I469" s="66"/>
      <c r="J469" s="66"/>
      <c r="K469" s="66"/>
      <c r="L469" s="66"/>
      <c r="N469" s="66"/>
      <c r="Q469" s="146"/>
    </row>
    <row r="470" spans="1:32" ht="13.35" customHeight="1">
      <c r="A470" s="46"/>
      <c r="B470" s="52" t="s">
        <v>87</v>
      </c>
      <c r="C470" s="51" t="s">
        <v>76</v>
      </c>
      <c r="D470" s="43">
        <v>5795</v>
      </c>
      <c r="E470" s="53">
        <v>0</v>
      </c>
      <c r="F470" s="67">
        <v>6838</v>
      </c>
      <c r="G470" s="53">
        <v>0</v>
      </c>
      <c r="H470" s="66">
        <v>6838</v>
      </c>
      <c r="I470" s="53">
        <v>0</v>
      </c>
      <c r="J470" s="67">
        <v>14793</v>
      </c>
      <c r="K470" s="53">
        <v>0</v>
      </c>
      <c r="L470" s="54">
        <f>SUM(J470:K470)</f>
        <v>14793</v>
      </c>
      <c r="M470" s="194"/>
      <c r="N470" s="195"/>
      <c r="O470" s="194"/>
      <c r="P470" s="194"/>
      <c r="Q470" s="196"/>
      <c r="W470" s="194"/>
      <c r="X470" s="194"/>
      <c r="Y470" s="194"/>
      <c r="Z470" s="194"/>
      <c r="AA470" s="194"/>
    </row>
    <row r="471" spans="1:32" ht="13.35" customHeight="1">
      <c r="A471" s="46"/>
      <c r="B471" s="52" t="s">
        <v>88</v>
      </c>
      <c r="C471" s="51" t="s">
        <v>27</v>
      </c>
      <c r="D471" s="43">
        <v>50</v>
      </c>
      <c r="E471" s="53">
        <v>0</v>
      </c>
      <c r="F471" s="67">
        <v>75</v>
      </c>
      <c r="G471" s="53">
        <v>0</v>
      </c>
      <c r="H471" s="66">
        <v>75</v>
      </c>
      <c r="I471" s="53">
        <v>0</v>
      </c>
      <c r="J471" s="67">
        <v>75</v>
      </c>
      <c r="K471" s="53">
        <v>0</v>
      </c>
      <c r="L471" s="54">
        <f>SUM(J471:K471)</f>
        <v>75</v>
      </c>
      <c r="N471" s="68"/>
      <c r="Q471" s="146"/>
      <c r="W471" s="194"/>
      <c r="X471" s="194"/>
      <c r="Y471" s="194"/>
      <c r="Z471" s="194"/>
      <c r="AA471" s="194"/>
    </row>
    <row r="472" spans="1:32" ht="13.35" customHeight="1">
      <c r="A472" s="46"/>
      <c r="B472" s="52" t="s">
        <v>89</v>
      </c>
      <c r="C472" s="51" t="s">
        <v>28</v>
      </c>
      <c r="D472" s="176">
        <v>505</v>
      </c>
      <c r="E472" s="61">
        <v>0</v>
      </c>
      <c r="F472" s="67">
        <v>600</v>
      </c>
      <c r="G472" s="61">
        <v>0</v>
      </c>
      <c r="H472" s="66">
        <v>600</v>
      </c>
      <c r="I472" s="61">
        <v>0</v>
      </c>
      <c r="J472" s="67">
        <v>600</v>
      </c>
      <c r="K472" s="61">
        <v>0</v>
      </c>
      <c r="L472" s="62">
        <f>SUM(J472:K472)</f>
        <v>600</v>
      </c>
      <c r="N472" s="68"/>
      <c r="Q472" s="146"/>
      <c r="W472" s="194"/>
      <c r="X472" s="194"/>
      <c r="Y472" s="194"/>
      <c r="Z472" s="194"/>
      <c r="AA472" s="194"/>
    </row>
    <row r="473" spans="1:32" ht="13.35" customHeight="1">
      <c r="A473" s="46" t="s">
        <v>24</v>
      </c>
      <c r="B473" s="65">
        <v>59</v>
      </c>
      <c r="C473" s="51" t="s">
        <v>86</v>
      </c>
      <c r="D473" s="76">
        <f t="shared" ref="D473:J473" si="186">SUM(D470:D472)</f>
        <v>6350</v>
      </c>
      <c r="E473" s="91">
        <f t="shared" si="186"/>
        <v>0</v>
      </c>
      <c r="F473" s="150">
        <f t="shared" si="186"/>
        <v>7513</v>
      </c>
      <c r="G473" s="91">
        <f t="shared" si="186"/>
        <v>0</v>
      </c>
      <c r="H473" s="76">
        <f t="shared" si="186"/>
        <v>7513</v>
      </c>
      <c r="I473" s="91">
        <f t="shared" si="186"/>
        <v>0</v>
      </c>
      <c r="J473" s="150">
        <f t="shared" si="186"/>
        <v>15468</v>
      </c>
      <c r="K473" s="91">
        <f t="shared" ref="K473" si="187">SUM(K470:K472)</f>
        <v>0</v>
      </c>
      <c r="L473" s="150">
        <f t="shared" ref="L473:L475" si="188">SUM(J473:K473)</f>
        <v>15468</v>
      </c>
      <c r="N473" s="68"/>
      <c r="Q473" s="146"/>
    </row>
    <row r="474" spans="1:32" ht="13.35" customHeight="1">
      <c r="A474" s="46" t="s">
        <v>24</v>
      </c>
      <c r="B474" s="65">
        <v>36</v>
      </c>
      <c r="C474" s="51" t="s">
        <v>29</v>
      </c>
      <c r="D474" s="94">
        <f t="shared" ref="D474:J474" si="189">D473+D449+D443+D467+D461+D455</f>
        <v>14004</v>
      </c>
      <c r="E474" s="94">
        <f t="shared" si="189"/>
        <v>32473</v>
      </c>
      <c r="F474" s="151">
        <f t="shared" si="189"/>
        <v>19175</v>
      </c>
      <c r="G474" s="94">
        <f t="shared" si="189"/>
        <v>39759</v>
      </c>
      <c r="H474" s="94">
        <f t="shared" si="189"/>
        <v>19175</v>
      </c>
      <c r="I474" s="94">
        <f t="shared" si="189"/>
        <v>39759</v>
      </c>
      <c r="J474" s="151">
        <f t="shared" si="189"/>
        <v>39632</v>
      </c>
      <c r="K474" s="94">
        <f t="shared" ref="K474" si="190">K473+K449+K443+K467+K461+K455</f>
        <v>52816</v>
      </c>
      <c r="L474" s="94">
        <f t="shared" si="188"/>
        <v>92448</v>
      </c>
      <c r="N474" s="68"/>
      <c r="Q474" s="146"/>
    </row>
    <row r="475" spans="1:32" ht="13.35" customHeight="1">
      <c r="A475" s="46" t="s">
        <v>24</v>
      </c>
      <c r="B475" s="47">
        <v>80.001000000000005</v>
      </c>
      <c r="C475" s="48" t="s">
        <v>85</v>
      </c>
      <c r="D475" s="59">
        <f t="shared" ref="D475:J475" si="191">D474</f>
        <v>14004</v>
      </c>
      <c r="E475" s="59">
        <f t="shared" si="191"/>
        <v>32473</v>
      </c>
      <c r="F475" s="149">
        <f t="shared" si="191"/>
        <v>19175</v>
      </c>
      <c r="G475" s="59">
        <f t="shared" si="191"/>
        <v>39759</v>
      </c>
      <c r="H475" s="59">
        <f t="shared" si="191"/>
        <v>19175</v>
      </c>
      <c r="I475" s="59">
        <f t="shared" si="191"/>
        <v>39759</v>
      </c>
      <c r="J475" s="149">
        <f t="shared" si="191"/>
        <v>39632</v>
      </c>
      <c r="K475" s="59">
        <f t="shared" ref="K475" si="192">K474</f>
        <v>52816</v>
      </c>
      <c r="L475" s="59">
        <f t="shared" si="188"/>
        <v>92448</v>
      </c>
      <c r="N475" s="55"/>
      <c r="Q475" s="146"/>
    </row>
    <row r="476" spans="1:32" ht="12" customHeight="1">
      <c r="A476" s="46"/>
      <c r="B476" s="72"/>
      <c r="C476" s="48"/>
      <c r="D476" s="43"/>
      <c r="E476" s="43"/>
      <c r="F476" s="43"/>
      <c r="G476" s="43"/>
      <c r="H476" s="43"/>
      <c r="I476" s="43"/>
      <c r="J476" s="43"/>
      <c r="K476" s="43"/>
      <c r="L476" s="43"/>
      <c r="N476" s="43"/>
      <c r="Q476" s="146"/>
    </row>
    <row r="477" spans="1:32" s="130" customFormat="1" ht="13.35" customHeight="1">
      <c r="A477" s="46"/>
      <c r="B477" s="47">
        <v>80.799000000000007</v>
      </c>
      <c r="C477" s="48" t="s">
        <v>90</v>
      </c>
      <c r="D477" s="66"/>
      <c r="E477" s="66"/>
      <c r="F477" s="66"/>
      <c r="G477" s="66"/>
      <c r="H477" s="66"/>
      <c r="I477" s="66"/>
      <c r="J477" s="66"/>
      <c r="K477" s="66"/>
      <c r="L477" s="66"/>
      <c r="M477" s="6"/>
      <c r="N477" s="66"/>
      <c r="O477" s="6"/>
      <c r="P477" s="6"/>
      <c r="Q477" s="14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</row>
    <row r="478" spans="1:32" ht="13.35" customHeight="1">
      <c r="A478" s="46"/>
      <c r="B478" s="65">
        <v>36</v>
      </c>
      <c r="C478" s="51" t="s">
        <v>29</v>
      </c>
      <c r="D478" s="66"/>
      <c r="E478" s="66"/>
      <c r="F478" s="66"/>
      <c r="G478" s="66"/>
      <c r="H478" s="66"/>
      <c r="I478" s="66"/>
      <c r="J478" s="66"/>
      <c r="K478" s="66"/>
      <c r="L478" s="66"/>
      <c r="N478" s="66"/>
      <c r="Q478" s="146"/>
    </row>
    <row r="479" spans="1:32" ht="13.35" customHeight="1">
      <c r="A479" s="46"/>
      <c r="B479" s="52" t="s">
        <v>91</v>
      </c>
      <c r="C479" s="51" t="s">
        <v>90</v>
      </c>
      <c r="D479" s="59">
        <v>1185</v>
      </c>
      <c r="E479" s="58">
        <v>0</v>
      </c>
      <c r="F479" s="149">
        <v>5000</v>
      </c>
      <c r="G479" s="58">
        <v>0</v>
      </c>
      <c r="H479" s="59">
        <v>5000</v>
      </c>
      <c r="I479" s="58">
        <v>0</v>
      </c>
      <c r="J479" s="59">
        <v>5000</v>
      </c>
      <c r="K479" s="58">
        <v>0</v>
      </c>
      <c r="L479" s="149">
        <f>SUM(J479:K479)</f>
        <v>5000</v>
      </c>
      <c r="N479" s="68"/>
      <c r="Q479" s="146"/>
      <c r="W479" s="194"/>
      <c r="X479" s="194"/>
      <c r="Y479" s="194"/>
      <c r="Z479" s="194"/>
      <c r="AA479" s="194"/>
    </row>
    <row r="480" spans="1:32" ht="13.35" customHeight="1">
      <c r="A480" s="46" t="s">
        <v>24</v>
      </c>
      <c r="B480" s="65">
        <v>36</v>
      </c>
      <c r="C480" s="51" t="s">
        <v>29</v>
      </c>
      <c r="D480" s="59">
        <f t="shared" ref="D480:I481" si="193">D479</f>
        <v>1185</v>
      </c>
      <c r="E480" s="58">
        <f t="shared" si="193"/>
        <v>0</v>
      </c>
      <c r="F480" s="149">
        <f t="shared" si="193"/>
        <v>5000</v>
      </c>
      <c r="G480" s="58">
        <f t="shared" si="193"/>
        <v>0</v>
      </c>
      <c r="H480" s="59">
        <f t="shared" si="193"/>
        <v>5000</v>
      </c>
      <c r="I480" s="58">
        <f t="shared" si="193"/>
        <v>0</v>
      </c>
      <c r="J480" s="149">
        <f t="shared" ref="J480:L481" si="194">J479</f>
        <v>5000</v>
      </c>
      <c r="K480" s="58">
        <f t="shared" si="194"/>
        <v>0</v>
      </c>
      <c r="L480" s="149">
        <f t="shared" si="194"/>
        <v>5000</v>
      </c>
      <c r="N480" s="43"/>
      <c r="Q480" s="146"/>
    </row>
    <row r="481" spans="1:27" ht="13.35" customHeight="1">
      <c r="A481" s="56" t="s">
        <v>24</v>
      </c>
      <c r="B481" s="172">
        <v>80.799000000000007</v>
      </c>
      <c r="C481" s="73" t="s">
        <v>90</v>
      </c>
      <c r="D481" s="64">
        <f t="shared" si="193"/>
        <v>1185</v>
      </c>
      <c r="E481" s="63">
        <f t="shared" si="193"/>
        <v>0</v>
      </c>
      <c r="F481" s="70">
        <f t="shared" si="193"/>
        <v>5000</v>
      </c>
      <c r="G481" s="63">
        <f t="shared" si="193"/>
        <v>0</v>
      </c>
      <c r="H481" s="64">
        <f t="shared" si="193"/>
        <v>5000</v>
      </c>
      <c r="I481" s="63">
        <f t="shared" si="193"/>
        <v>0</v>
      </c>
      <c r="J481" s="70">
        <f t="shared" si="194"/>
        <v>5000</v>
      </c>
      <c r="K481" s="63">
        <f t="shared" si="194"/>
        <v>0</v>
      </c>
      <c r="L481" s="70">
        <f t="shared" si="194"/>
        <v>5000</v>
      </c>
      <c r="N481" s="43"/>
      <c r="Q481" s="146"/>
    </row>
    <row r="482" spans="1:27" ht="13.35" customHeight="1">
      <c r="A482" s="46" t="s">
        <v>24</v>
      </c>
      <c r="B482" s="65">
        <v>80</v>
      </c>
      <c r="C482" s="51" t="s">
        <v>84</v>
      </c>
      <c r="D482" s="59">
        <f t="shared" ref="D482:L482" si="195">D481+D475</f>
        <v>15189</v>
      </c>
      <c r="E482" s="59">
        <f t="shared" si="195"/>
        <v>32473</v>
      </c>
      <c r="F482" s="149">
        <f t="shared" si="195"/>
        <v>24175</v>
      </c>
      <c r="G482" s="59">
        <f t="shared" si="195"/>
        <v>39759</v>
      </c>
      <c r="H482" s="59">
        <f t="shared" si="195"/>
        <v>24175</v>
      </c>
      <c r="I482" s="59">
        <f t="shared" si="195"/>
        <v>39759</v>
      </c>
      <c r="J482" s="149">
        <f t="shared" si="195"/>
        <v>44632</v>
      </c>
      <c r="K482" s="59">
        <f t="shared" ref="K482" si="196">K481+K475</f>
        <v>52816</v>
      </c>
      <c r="L482" s="59">
        <f t="shared" si="195"/>
        <v>97448</v>
      </c>
      <c r="N482" s="43"/>
      <c r="Q482" s="146"/>
    </row>
    <row r="483" spans="1:27" ht="13.35" customHeight="1">
      <c r="A483" s="46" t="s">
        <v>24</v>
      </c>
      <c r="B483" s="45">
        <v>3054</v>
      </c>
      <c r="C483" s="48" t="s">
        <v>9</v>
      </c>
      <c r="D483" s="64">
        <f t="shared" ref="D483:J483" si="197">D482+D434</f>
        <v>108340</v>
      </c>
      <c r="E483" s="64">
        <f t="shared" si="197"/>
        <v>147024</v>
      </c>
      <c r="F483" s="70">
        <f t="shared" si="197"/>
        <v>106975</v>
      </c>
      <c r="G483" s="64">
        <f t="shared" si="197"/>
        <v>170439</v>
      </c>
      <c r="H483" s="64">
        <f t="shared" si="197"/>
        <v>106975</v>
      </c>
      <c r="I483" s="64">
        <f t="shared" si="197"/>
        <v>170439</v>
      </c>
      <c r="J483" s="70">
        <f t="shared" si="197"/>
        <v>109487</v>
      </c>
      <c r="K483" s="64">
        <f t="shared" ref="K483" si="198">K482+K434</f>
        <v>96496</v>
      </c>
      <c r="L483" s="64">
        <f>SUM(J483:K483)</f>
        <v>205983</v>
      </c>
      <c r="N483" s="43"/>
      <c r="Q483" s="146"/>
    </row>
    <row r="484" spans="1:27" ht="13.35" customHeight="1">
      <c r="A484" s="106" t="s">
        <v>24</v>
      </c>
      <c r="B484" s="107"/>
      <c r="C484" s="108" t="s">
        <v>25</v>
      </c>
      <c r="D484" s="64">
        <f t="shared" ref="D484:L484" si="199">D483+D394+D384+D364+D339+D121+D104</f>
        <v>1012153</v>
      </c>
      <c r="E484" s="64">
        <f t="shared" si="199"/>
        <v>184058</v>
      </c>
      <c r="F484" s="64">
        <f t="shared" si="199"/>
        <v>2299673</v>
      </c>
      <c r="G484" s="64">
        <f t="shared" si="199"/>
        <v>217053</v>
      </c>
      <c r="H484" s="64">
        <f t="shared" si="199"/>
        <v>2235913</v>
      </c>
      <c r="I484" s="64">
        <f t="shared" si="199"/>
        <v>217053</v>
      </c>
      <c r="J484" s="70">
        <f t="shared" si="199"/>
        <v>1820106</v>
      </c>
      <c r="K484" s="64">
        <f t="shared" si="199"/>
        <v>150882</v>
      </c>
      <c r="L484" s="64">
        <f t="shared" si="199"/>
        <v>1970988</v>
      </c>
      <c r="N484" s="43"/>
      <c r="Q484" s="146"/>
    </row>
    <row r="485" spans="1:27" ht="15" customHeight="1">
      <c r="A485" s="46"/>
      <c r="B485" s="65"/>
      <c r="C485" s="3"/>
      <c r="D485" s="43"/>
      <c r="E485" s="43"/>
      <c r="F485" s="43"/>
      <c r="G485" s="43"/>
      <c r="H485" s="43"/>
      <c r="I485" s="43"/>
      <c r="J485" s="43"/>
      <c r="K485" s="43"/>
      <c r="L485" s="43"/>
      <c r="N485" s="43"/>
      <c r="Q485" s="146"/>
    </row>
    <row r="486" spans="1:27" ht="13.35" customHeight="1">
      <c r="A486" s="46"/>
      <c r="B486" s="65"/>
      <c r="C486" s="48" t="s">
        <v>92</v>
      </c>
      <c r="D486" s="71"/>
      <c r="E486" s="71"/>
      <c r="F486" s="71"/>
      <c r="G486" s="71"/>
      <c r="H486" s="71"/>
      <c r="I486" s="71"/>
      <c r="J486" s="71"/>
      <c r="K486" s="71"/>
      <c r="L486" s="71"/>
      <c r="N486" s="66"/>
      <c r="Q486" s="146"/>
    </row>
    <row r="487" spans="1:27">
      <c r="A487" s="46" t="s">
        <v>26</v>
      </c>
      <c r="B487" s="45">
        <v>4215</v>
      </c>
      <c r="C487" s="48" t="s">
        <v>10</v>
      </c>
      <c r="D487" s="71"/>
      <c r="E487" s="71"/>
      <c r="F487" s="71"/>
      <c r="G487" s="71"/>
      <c r="H487" s="71"/>
      <c r="I487" s="71"/>
      <c r="J487" s="71"/>
      <c r="K487" s="71"/>
      <c r="L487" s="71"/>
      <c r="N487" s="66"/>
      <c r="Q487" s="146"/>
    </row>
    <row r="488" spans="1:27" ht="13.35" customHeight="1">
      <c r="A488" s="46"/>
      <c r="B488" s="50">
        <v>1</v>
      </c>
      <c r="C488" s="51" t="s">
        <v>93</v>
      </c>
      <c r="D488" s="71"/>
      <c r="E488" s="71"/>
      <c r="F488" s="71"/>
      <c r="G488" s="71"/>
      <c r="H488" s="71"/>
      <c r="I488" s="71"/>
      <c r="J488" s="71"/>
      <c r="K488" s="71"/>
      <c r="L488" s="71"/>
      <c r="N488" s="66"/>
      <c r="Q488" s="146"/>
    </row>
    <row r="489" spans="1:27" ht="13.35" customHeight="1">
      <c r="A489" s="46"/>
      <c r="B489" s="47">
        <v>1.1020000000000001</v>
      </c>
      <c r="C489" s="109" t="s">
        <v>94</v>
      </c>
      <c r="D489" s="71"/>
      <c r="E489" s="71"/>
      <c r="F489" s="71"/>
      <c r="G489" s="71"/>
      <c r="H489" s="71"/>
      <c r="I489" s="71"/>
      <c r="J489" s="71"/>
      <c r="K489" s="71"/>
      <c r="L489" s="71"/>
      <c r="N489" s="66"/>
      <c r="Q489" s="146"/>
    </row>
    <row r="490" spans="1:27" ht="13.35" customHeight="1">
      <c r="A490" s="46"/>
      <c r="B490" s="65">
        <v>36</v>
      </c>
      <c r="C490" s="51" t="s">
        <v>29</v>
      </c>
      <c r="D490" s="71"/>
      <c r="E490" s="71"/>
      <c r="F490" s="71"/>
      <c r="G490" s="71"/>
      <c r="H490" s="71"/>
      <c r="I490" s="71"/>
      <c r="J490" s="71"/>
      <c r="K490" s="71"/>
      <c r="L490" s="71"/>
      <c r="N490" s="66"/>
      <c r="Q490" s="146"/>
    </row>
    <row r="491" spans="1:27" ht="13.35" customHeight="1">
      <c r="A491" s="46"/>
      <c r="B491" s="65">
        <v>45</v>
      </c>
      <c r="C491" s="51" t="s">
        <v>34</v>
      </c>
      <c r="D491" s="66"/>
      <c r="E491" s="66"/>
      <c r="F491" s="66"/>
      <c r="G491" s="66"/>
      <c r="H491" s="66"/>
      <c r="I491" s="66"/>
      <c r="J491" s="66"/>
      <c r="K491" s="66"/>
      <c r="L491" s="66"/>
      <c r="N491" s="66"/>
      <c r="Q491" s="146"/>
    </row>
    <row r="492" spans="1:27" ht="25.5">
      <c r="A492" s="46"/>
      <c r="B492" s="52" t="s">
        <v>95</v>
      </c>
      <c r="C492" s="51" t="s">
        <v>234</v>
      </c>
      <c r="D492" s="43">
        <v>2795</v>
      </c>
      <c r="E492" s="53">
        <v>0</v>
      </c>
      <c r="F492" s="53">
        <v>0</v>
      </c>
      <c r="G492" s="53">
        <v>0</v>
      </c>
      <c r="H492" s="53">
        <v>0</v>
      </c>
      <c r="I492" s="53">
        <v>0</v>
      </c>
      <c r="J492" s="53">
        <v>0</v>
      </c>
      <c r="K492" s="53">
        <v>0</v>
      </c>
      <c r="L492" s="53">
        <f t="shared" ref="L492:L499" si="200">SUM(J492:K492)</f>
        <v>0</v>
      </c>
      <c r="N492" s="66"/>
      <c r="Q492" s="146"/>
    </row>
    <row r="493" spans="1:27" ht="13.35" customHeight="1">
      <c r="A493" s="46"/>
      <c r="B493" s="52" t="s">
        <v>106</v>
      </c>
      <c r="C493" s="51" t="s">
        <v>107</v>
      </c>
      <c r="D493" s="53">
        <v>0</v>
      </c>
      <c r="E493" s="53">
        <v>0</v>
      </c>
      <c r="F493" s="54">
        <v>15000</v>
      </c>
      <c r="G493" s="53">
        <v>0</v>
      </c>
      <c r="H493" s="43">
        <v>15000</v>
      </c>
      <c r="I493" s="53">
        <v>0</v>
      </c>
      <c r="J493" s="54">
        <v>60000</v>
      </c>
      <c r="K493" s="53">
        <v>0</v>
      </c>
      <c r="L493" s="54">
        <f t="shared" si="200"/>
        <v>60000</v>
      </c>
      <c r="M493" s="194"/>
      <c r="N493" s="206"/>
      <c r="O493" s="194"/>
      <c r="P493" s="194"/>
      <c r="Q493" s="196"/>
      <c r="W493" s="83"/>
      <c r="X493" s="83"/>
      <c r="Y493" s="83"/>
      <c r="Z493" s="83"/>
      <c r="AA493" s="83"/>
    </row>
    <row r="494" spans="1:27" ht="25.5">
      <c r="A494" s="46"/>
      <c r="B494" s="52" t="s">
        <v>218</v>
      </c>
      <c r="C494" s="110" t="s">
        <v>285</v>
      </c>
      <c r="D494" s="53">
        <v>0</v>
      </c>
      <c r="E494" s="53">
        <v>0</v>
      </c>
      <c r="F494" s="67">
        <v>3400</v>
      </c>
      <c r="G494" s="53">
        <v>0</v>
      </c>
      <c r="H494" s="67">
        <v>3400</v>
      </c>
      <c r="I494" s="53">
        <v>0</v>
      </c>
      <c r="J494" s="67">
        <v>26924</v>
      </c>
      <c r="K494" s="53">
        <v>0</v>
      </c>
      <c r="L494" s="54">
        <f t="shared" si="200"/>
        <v>26924</v>
      </c>
      <c r="M494" s="194"/>
      <c r="N494" s="208"/>
      <c r="O494" s="194"/>
      <c r="P494" s="194"/>
      <c r="Q494" s="203"/>
      <c r="S494" s="127"/>
      <c r="V494" s="144"/>
      <c r="W494" s="83"/>
      <c r="X494" s="83"/>
      <c r="Y494" s="83"/>
      <c r="Z494" s="83"/>
      <c r="AA494" s="83"/>
    </row>
    <row r="495" spans="1:27">
      <c r="A495" s="46"/>
      <c r="B495" s="52" t="s">
        <v>241</v>
      </c>
      <c r="C495" s="111" t="s">
        <v>287</v>
      </c>
      <c r="D495" s="54">
        <v>2000</v>
      </c>
      <c r="E495" s="53">
        <v>0</v>
      </c>
      <c r="F495" s="67">
        <v>2000</v>
      </c>
      <c r="G495" s="53">
        <v>0</v>
      </c>
      <c r="H495" s="67">
        <v>11800</v>
      </c>
      <c r="I495" s="53">
        <v>0</v>
      </c>
      <c r="J495" s="93">
        <v>0</v>
      </c>
      <c r="K495" s="53">
        <v>0</v>
      </c>
      <c r="L495" s="53">
        <f t="shared" si="200"/>
        <v>0</v>
      </c>
      <c r="N495" s="66"/>
      <c r="O495" s="141"/>
    </row>
    <row r="496" spans="1:27" ht="25.5">
      <c r="A496" s="46"/>
      <c r="B496" s="52" t="s">
        <v>258</v>
      </c>
      <c r="C496" s="111" t="s">
        <v>262</v>
      </c>
      <c r="D496" s="54">
        <v>14580</v>
      </c>
      <c r="E496" s="53">
        <v>0</v>
      </c>
      <c r="F496" s="67">
        <v>37500</v>
      </c>
      <c r="G496" s="53">
        <v>0</v>
      </c>
      <c r="H496" s="67">
        <v>52535</v>
      </c>
      <c r="I496" s="53">
        <v>0</v>
      </c>
      <c r="J496" s="67">
        <v>37500</v>
      </c>
      <c r="K496" s="53">
        <v>0</v>
      </c>
      <c r="L496" s="54">
        <f t="shared" si="200"/>
        <v>37500</v>
      </c>
      <c r="M496" s="209"/>
      <c r="N496" s="211"/>
      <c r="O496" s="212"/>
      <c r="P496" s="209"/>
      <c r="Q496" s="203"/>
    </row>
    <row r="497" spans="1:32">
      <c r="A497" s="46"/>
      <c r="B497" s="52" t="s">
        <v>278</v>
      </c>
      <c r="C497" s="111" t="s">
        <v>286</v>
      </c>
      <c r="D497" s="54">
        <v>1500</v>
      </c>
      <c r="E497" s="53">
        <v>0</v>
      </c>
      <c r="F497" s="93">
        <v>0</v>
      </c>
      <c r="G497" s="53">
        <v>0</v>
      </c>
      <c r="H497" s="53">
        <v>0</v>
      </c>
      <c r="I497" s="53">
        <v>0</v>
      </c>
      <c r="J497" s="93">
        <v>0</v>
      </c>
      <c r="K497" s="53">
        <v>0</v>
      </c>
      <c r="L497" s="53">
        <f t="shared" si="200"/>
        <v>0</v>
      </c>
      <c r="M497" s="167"/>
      <c r="N497" s="168"/>
      <c r="O497" s="169"/>
      <c r="P497" s="167"/>
    </row>
    <row r="498" spans="1:32" ht="25.5">
      <c r="A498" s="46"/>
      <c r="B498" s="52" t="s">
        <v>279</v>
      </c>
      <c r="C498" s="111" t="s">
        <v>361</v>
      </c>
      <c r="D498" s="54">
        <v>5000</v>
      </c>
      <c r="E498" s="53">
        <v>0</v>
      </c>
      <c r="F498" s="93">
        <v>0</v>
      </c>
      <c r="G498" s="53">
        <v>0</v>
      </c>
      <c r="H498" s="53">
        <v>0</v>
      </c>
      <c r="I498" s="53">
        <v>0</v>
      </c>
      <c r="J498" s="93">
        <v>0</v>
      </c>
      <c r="K498" s="53">
        <v>0</v>
      </c>
      <c r="L498" s="53">
        <f t="shared" si="200"/>
        <v>0</v>
      </c>
      <c r="M498" s="112"/>
      <c r="N498" s="127"/>
      <c r="O498" s="141"/>
      <c r="P498" s="112"/>
    </row>
    <row r="499" spans="1:32" ht="25.5">
      <c r="A499" s="46"/>
      <c r="B499" s="52" t="s">
        <v>280</v>
      </c>
      <c r="C499" s="111" t="s">
        <v>288</v>
      </c>
      <c r="D499" s="54">
        <v>17915</v>
      </c>
      <c r="E499" s="53">
        <v>0</v>
      </c>
      <c r="F499" s="67">
        <v>25000</v>
      </c>
      <c r="G499" s="53">
        <v>0</v>
      </c>
      <c r="H499" s="54">
        <v>25000</v>
      </c>
      <c r="I499" s="53">
        <v>0</v>
      </c>
      <c r="J499" s="67">
        <f>1931+35000</f>
        <v>36931</v>
      </c>
      <c r="K499" s="53">
        <v>0</v>
      </c>
      <c r="L499" s="54">
        <f t="shared" si="200"/>
        <v>36931</v>
      </c>
      <c r="M499" s="209"/>
      <c r="N499" s="208"/>
      <c r="O499" s="210"/>
      <c r="P499" s="209"/>
      <c r="Q499" s="203"/>
    </row>
    <row r="500" spans="1:32">
      <c r="A500" s="46" t="s">
        <v>24</v>
      </c>
      <c r="B500" s="65">
        <v>45</v>
      </c>
      <c r="C500" s="51" t="s">
        <v>34</v>
      </c>
      <c r="D500" s="150">
        <f t="shared" ref="D500:I500" si="201">SUM(D492:D499)</f>
        <v>43790</v>
      </c>
      <c r="E500" s="91">
        <f t="shared" si="201"/>
        <v>0</v>
      </c>
      <c r="F500" s="150">
        <f t="shared" si="201"/>
        <v>82900</v>
      </c>
      <c r="G500" s="91">
        <f t="shared" si="201"/>
        <v>0</v>
      </c>
      <c r="H500" s="150">
        <f t="shared" si="201"/>
        <v>107735</v>
      </c>
      <c r="I500" s="91">
        <f t="shared" si="201"/>
        <v>0</v>
      </c>
      <c r="J500" s="150">
        <f>SUM(J492:J499)</f>
        <v>161355</v>
      </c>
      <c r="K500" s="91">
        <f t="shared" ref="K500" si="202">SUM(K492:K499)</f>
        <v>0</v>
      </c>
      <c r="L500" s="150">
        <f>SUM(L492:L499)</f>
        <v>161355</v>
      </c>
      <c r="N500" s="66"/>
      <c r="Q500" s="146"/>
    </row>
    <row r="501" spans="1:32" ht="15" customHeight="1">
      <c r="A501" s="46"/>
      <c r="B501" s="52"/>
      <c r="C501" s="51"/>
      <c r="D501" s="43"/>
      <c r="E501" s="43"/>
      <c r="F501" s="49"/>
      <c r="G501" s="43"/>
      <c r="H501" s="49"/>
      <c r="I501" s="43"/>
      <c r="J501" s="49"/>
      <c r="K501" s="43"/>
      <c r="L501" s="43"/>
      <c r="N501" s="112"/>
      <c r="Q501" s="146"/>
    </row>
    <row r="502" spans="1:32" s="130" customFormat="1">
      <c r="A502" s="46"/>
      <c r="B502" s="65">
        <v>46</v>
      </c>
      <c r="C502" s="51" t="s">
        <v>38</v>
      </c>
      <c r="D502" s="43"/>
      <c r="E502" s="43"/>
      <c r="F502" s="49"/>
      <c r="G502" s="43"/>
      <c r="H502" s="49"/>
      <c r="I502" s="43"/>
      <c r="J502" s="49"/>
      <c r="K502" s="43"/>
      <c r="L502" s="43"/>
      <c r="M502" s="6"/>
      <c r="N502" s="112"/>
      <c r="O502" s="6"/>
      <c r="P502" s="6"/>
      <c r="Q502" s="14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</row>
    <row r="503" spans="1:32">
      <c r="A503" s="46"/>
      <c r="B503" s="52" t="s">
        <v>96</v>
      </c>
      <c r="C503" s="51" t="s">
        <v>291</v>
      </c>
      <c r="D503" s="53">
        <v>0</v>
      </c>
      <c r="E503" s="53">
        <v>0</v>
      </c>
      <c r="F503" s="93">
        <v>0</v>
      </c>
      <c r="G503" s="53">
        <v>0</v>
      </c>
      <c r="H503" s="93">
        <v>0</v>
      </c>
      <c r="I503" s="53">
        <v>0</v>
      </c>
      <c r="J503" s="93">
        <v>0</v>
      </c>
      <c r="K503" s="53">
        <v>0</v>
      </c>
      <c r="L503" s="53">
        <f>SUM(J503:K503)</f>
        <v>0</v>
      </c>
      <c r="N503" s="68"/>
      <c r="Q503" s="146"/>
    </row>
    <row r="504" spans="1:32" ht="25.5">
      <c r="A504" s="46"/>
      <c r="B504" s="52" t="s">
        <v>198</v>
      </c>
      <c r="C504" s="51" t="s">
        <v>199</v>
      </c>
      <c r="D504" s="53">
        <v>0</v>
      </c>
      <c r="E504" s="53">
        <v>0</v>
      </c>
      <c r="F504" s="178">
        <v>5000</v>
      </c>
      <c r="G504" s="53">
        <v>0</v>
      </c>
      <c r="H504" s="178">
        <v>5000</v>
      </c>
      <c r="I504" s="53">
        <v>0</v>
      </c>
      <c r="J504" s="178">
        <v>5000</v>
      </c>
      <c r="K504" s="53">
        <v>0</v>
      </c>
      <c r="L504" s="54">
        <f>SUM(J504:K504)</f>
        <v>5000</v>
      </c>
      <c r="M504" s="194"/>
      <c r="N504" s="208"/>
      <c r="O504" s="194"/>
      <c r="P504" s="194"/>
      <c r="Q504" s="203"/>
      <c r="S504" s="128"/>
      <c r="W504" s="83"/>
      <c r="X504" s="83"/>
      <c r="Y504" s="83"/>
      <c r="Z504" s="83"/>
      <c r="AA504" s="83"/>
    </row>
    <row r="505" spans="1:32">
      <c r="A505" s="46"/>
      <c r="B505" s="52" t="s">
        <v>252</v>
      </c>
      <c r="C505" s="51" t="s">
        <v>253</v>
      </c>
      <c r="D505" s="54">
        <v>4994</v>
      </c>
      <c r="E505" s="53">
        <v>0</v>
      </c>
      <c r="F505" s="67">
        <v>5000</v>
      </c>
      <c r="G505" s="53">
        <v>0</v>
      </c>
      <c r="H505" s="67">
        <v>5000</v>
      </c>
      <c r="I505" s="53">
        <v>0</v>
      </c>
      <c r="J505" s="93">
        <v>0</v>
      </c>
      <c r="K505" s="53">
        <v>0</v>
      </c>
      <c r="L505" s="53">
        <f>SUM(J505:K505)</f>
        <v>0</v>
      </c>
      <c r="N505" s="127"/>
      <c r="S505" s="128"/>
      <c r="W505" s="83"/>
      <c r="X505" s="83"/>
      <c r="Y505" s="83"/>
      <c r="Z505" s="83"/>
      <c r="AA505" s="83"/>
    </row>
    <row r="506" spans="1:32" ht="25.5">
      <c r="A506" s="46"/>
      <c r="B506" s="52" t="s">
        <v>259</v>
      </c>
      <c r="C506" s="51" t="s">
        <v>262</v>
      </c>
      <c r="D506" s="54">
        <v>6007</v>
      </c>
      <c r="E506" s="53">
        <v>0</v>
      </c>
      <c r="F506" s="67">
        <v>7000</v>
      </c>
      <c r="G506" s="53">
        <v>0</v>
      </c>
      <c r="H506" s="67">
        <v>7000</v>
      </c>
      <c r="I506" s="53">
        <v>0</v>
      </c>
      <c r="J506" s="67">
        <v>2500</v>
      </c>
      <c r="K506" s="53">
        <v>0</v>
      </c>
      <c r="L506" s="54">
        <f>SUM(J506:K506)</f>
        <v>2500</v>
      </c>
      <c r="M506" s="209"/>
      <c r="N506" s="211"/>
      <c r="O506" s="212"/>
      <c r="P506" s="209"/>
      <c r="Q506" s="203"/>
      <c r="W506" s="83"/>
      <c r="X506" s="83"/>
      <c r="Y506" s="83"/>
      <c r="Z506" s="83"/>
      <c r="AA506" s="83"/>
    </row>
    <row r="507" spans="1:32">
      <c r="A507" s="56" t="s">
        <v>24</v>
      </c>
      <c r="B507" s="89">
        <v>46</v>
      </c>
      <c r="C507" s="57" t="s">
        <v>38</v>
      </c>
      <c r="D507" s="64">
        <f t="shared" ref="D507:I507" si="203">SUM(D503:D506)</f>
        <v>11001</v>
      </c>
      <c r="E507" s="63">
        <f t="shared" si="203"/>
        <v>0</v>
      </c>
      <c r="F507" s="64">
        <f t="shared" si="203"/>
        <v>17000</v>
      </c>
      <c r="G507" s="63">
        <f t="shared" si="203"/>
        <v>0</v>
      </c>
      <c r="H507" s="64">
        <f t="shared" si="203"/>
        <v>17000</v>
      </c>
      <c r="I507" s="63">
        <f t="shared" si="203"/>
        <v>0</v>
      </c>
      <c r="J507" s="70">
        <f>SUM(J503:J506)</f>
        <v>7500</v>
      </c>
      <c r="K507" s="63">
        <f t="shared" ref="K507" si="204">SUM(K503:K506)</f>
        <v>0</v>
      </c>
      <c r="L507" s="70">
        <f>SUM(L503:L506)</f>
        <v>7500</v>
      </c>
      <c r="N507" s="127"/>
      <c r="Q507" s="146"/>
    </row>
    <row r="508" spans="1:32" ht="3" customHeight="1">
      <c r="A508" s="46"/>
      <c r="B508" s="52"/>
      <c r="C508" s="51"/>
      <c r="D508" s="43"/>
      <c r="E508" s="176"/>
      <c r="F508" s="20"/>
      <c r="G508" s="176"/>
      <c r="H508" s="20"/>
      <c r="I508" s="176"/>
      <c r="K508" s="176"/>
      <c r="L508" s="43"/>
      <c r="N508" s="112"/>
      <c r="Q508" s="146"/>
    </row>
    <row r="509" spans="1:32">
      <c r="A509" s="46"/>
      <c r="B509" s="65">
        <v>47</v>
      </c>
      <c r="C509" s="51" t="s">
        <v>42</v>
      </c>
      <c r="D509" s="43"/>
      <c r="E509" s="176"/>
      <c r="F509" s="20"/>
      <c r="G509" s="176"/>
      <c r="H509" s="20"/>
      <c r="I509" s="176"/>
      <c r="K509" s="176"/>
      <c r="L509" s="43"/>
      <c r="N509" s="112"/>
      <c r="Q509" s="146"/>
    </row>
    <row r="510" spans="1:32" ht="17.25" customHeight="1">
      <c r="A510" s="46"/>
      <c r="B510" s="52" t="s">
        <v>97</v>
      </c>
      <c r="C510" s="51" t="s">
        <v>291</v>
      </c>
      <c r="D510" s="53">
        <v>0</v>
      </c>
      <c r="E510" s="53">
        <v>0</v>
      </c>
      <c r="F510" s="69">
        <v>0</v>
      </c>
      <c r="G510" s="53">
        <v>0</v>
      </c>
      <c r="H510" s="69">
        <v>0</v>
      </c>
      <c r="I510" s="53">
        <v>0</v>
      </c>
      <c r="J510" s="69">
        <v>0</v>
      </c>
      <c r="K510" s="53">
        <v>0</v>
      </c>
      <c r="L510" s="53">
        <f>SUM(J510:K510)</f>
        <v>0</v>
      </c>
      <c r="N510" s="68"/>
      <c r="Q510" s="146"/>
    </row>
    <row r="511" spans="1:32" ht="26.25" customHeight="1">
      <c r="A511" s="46"/>
      <c r="B511" s="52" t="s">
        <v>260</v>
      </c>
      <c r="C511" s="51" t="s">
        <v>262</v>
      </c>
      <c r="D511" s="54">
        <v>5480</v>
      </c>
      <c r="E511" s="53">
        <v>0</v>
      </c>
      <c r="F511" s="178">
        <v>5500</v>
      </c>
      <c r="G511" s="53">
        <v>0</v>
      </c>
      <c r="H511" s="178">
        <v>5500</v>
      </c>
      <c r="I511" s="53">
        <v>0</v>
      </c>
      <c r="J511" s="178">
        <v>2500</v>
      </c>
      <c r="K511" s="53">
        <v>0</v>
      </c>
      <c r="L511" s="54">
        <f>SUM(J511:K511)</f>
        <v>2500</v>
      </c>
      <c r="M511" s="209"/>
      <c r="N511" s="211"/>
      <c r="O511" s="212"/>
      <c r="P511" s="209"/>
      <c r="Q511" s="203"/>
      <c r="W511" s="83"/>
      <c r="X511" s="83"/>
      <c r="Y511" s="83"/>
      <c r="Z511" s="83"/>
      <c r="AA511" s="83"/>
    </row>
    <row r="512" spans="1:32">
      <c r="A512" s="46" t="s">
        <v>24</v>
      </c>
      <c r="B512" s="65">
        <v>47</v>
      </c>
      <c r="C512" s="51" t="s">
        <v>42</v>
      </c>
      <c r="D512" s="150">
        <f t="shared" ref="D512:L512" si="205">SUM(D510:D511)</f>
        <v>5480</v>
      </c>
      <c r="E512" s="91">
        <f t="shared" si="205"/>
        <v>0</v>
      </c>
      <c r="F512" s="150">
        <f t="shared" si="205"/>
        <v>5500</v>
      </c>
      <c r="G512" s="91">
        <f t="shared" si="205"/>
        <v>0</v>
      </c>
      <c r="H512" s="150">
        <f t="shared" si="205"/>
        <v>5500</v>
      </c>
      <c r="I512" s="91">
        <f t="shared" si="205"/>
        <v>0</v>
      </c>
      <c r="J512" s="150">
        <f t="shared" si="205"/>
        <v>2500</v>
      </c>
      <c r="K512" s="91">
        <f t="shared" ref="K512" si="206">SUM(K510:K511)</f>
        <v>0</v>
      </c>
      <c r="L512" s="150">
        <f t="shared" si="205"/>
        <v>2500</v>
      </c>
      <c r="N512" s="66"/>
      <c r="Q512" s="146"/>
    </row>
    <row r="513" spans="1:32">
      <c r="A513" s="46"/>
      <c r="B513" s="65"/>
      <c r="C513" s="51"/>
      <c r="D513" s="43"/>
      <c r="E513" s="43"/>
      <c r="F513" s="66"/>
      <c r="G513" s="43"/>
      <c r="H513" s="66"/>
      <c r="I513" s="43"/>
      <c r="J513" s="66"/>
      <c r="K513" s="43"/>
      <c r="L513" s="43"/>
      <c r="N513" s="66"/>
      <c r="Q513" s="146"/>
    </row>
    <row r="514" spans="1:32">
      <c r="A514" s="46"/>
      <c r="B514" s="65">
        <v>48</v>
      </c>
      <c r="C514" s="51" t="s">
        <v>46</v>
      </c>
      <c r="D514" s="43"/>
      <c r="E514" s="43"/>
      <c r="F514" s="49"/>
      <c r="G514" s="43"/>
      <c r="H514" s="49"/>
      <c r="I514" s="43"/>
      <c r="J514" s="49"/>
      <c r="K514" s="43"/>
      <c r="L514" s="43"/>
      <c r="N514" s="112"/>
      <c r="Q514" s="146"/>
    </row>
    <row r="515" spans="1:32">
      <c r="A515" s="46"/>
      <c r="B515" s="52" t="s">
        <v>60</v>
      </c>
      <c r="C515" s="51" t="s">
        <v>222</v>
      </c>
      <c r="D515" s="53">
        <v>0</v>
      </c>
      <c r="E515" s="53">
        <v>0</v>
      </c>
      <c r="F515" s="93">
        <v>0</v>
      </c>
      <c r="G515" s="53">
        <v>0</v>
      </c>
      <c r="H515" s="93">
        <v>0</v>
      </c>
      <c r="I515" s="53">
        <v>0</v>
      </c>
      <c r="J515" s="93">
        <v>0</v>
      </c>
      <c r="K515" s="53">
        <v>0</v>
      </c>
      <c r="L515" s="53">
        <f>SUM(J515:K515)</f>
        <v>0</v>
      </c>
      <c r="N515" s="68"/>
      <c r="Q515" s="146"/>
    </row>
    <row r="516" spans="1:32" ht="25.5">
      <c r="A516" s="46"/>
      <c r="B516" s="52" t="s">
        <v>261</v>
      </c>
      <c r="C516" s="51" t="s">
        <v>262</v>
      </c>
      <c r="D516" s="149">
        <v>6000</v>
      </c>
      <c r="E516" s="58">
        <v>0</v>
      </c>
      <c r="F516" s="151">
        <v>10000</v>
      </c>
      <c r="G516" s="58">
        <v>0</v>
      </c>
      <c r="H516" s="151">
        <v>10000</v>
      </c>
      <c r="I516" s="58">
        <v>0</v>
      </c>
      <c r="J516" s="151">
        <v>2500</v>
      </c>
      <c r="K516" s="58">
        <v>0</v>
      </c>
      <c r="L516" s="149">
        <f>SUM(J516:K516)</f>
        <v>2500</v>
      </c>
      <c r="M516" s="209"/>
      <c r="N516" s="213"/>
      <c r="O516" s="212"/>
      <c r="P516" s="209"/>
      <c r="Q516" s="203"/>
    </row>
    <row r="517" spans="1:32">
      <c r="A517" s="46" t="s">
        <v>24</v>
      </c>
      <c r="B517" s="65">
        <v>48</v>
      </c>
      <c r="C517" s="51" t="s">
        <v>46</v>
      </c>
      <c r="D517" s="151">
        <f t="shared" ref="D517:L517" si="207">SUM(D515:D516)</f>
        <v>6000</v>
      </c>
      <c r="E517" s="95">
        <f t="shared" si="207"/>
        <v>0</v>
      </c>
      <c r="F517" s="151">
        <f t="shared" si="207"/>
        <v>10000</v>
      </c>
      <c r="G517" s="95">
        <f t="shared" si="207"/>
        <v>0</v>
      </c>
      <c r="H517" s="151">
        <f t="shared" si="207"/>
        <v>10000</v>
      </c>
      <c r="I517" s="95">
        <f t="shared" si="207"/>
        <v>0</v>
      </c>
      <c r="J517" s="151">
        <f t="shared" si="207"/>
        <v>2500</v>
      </c>
      <c r="K517" s="95">
        <f t="shared" ref="K517" si="208">SUM(K515:K516)</f>
        <v>0</v>
      </c>
      <c r="L517" s="151">
        <f t="shared" si="207"/>
        <v>2500</v>
      </c>
      <c r="N517" s="66"/>
      <c r="Q517" s="146"/>
    </row>
    <row r="518" spans="1:32">
      <c r="A518" s="46" t="s">
        <v>24</v>
      </c>
      <c r="B518" s="65">
        <v>36</v>
      </c>
      <c r="C518" s="51" t="s">
        <v>29</v>
      </c>
      <c r="D518" s="64">
        <f t="shared" ref="D518:L518" si="209">D517+D512+D507+D500</f>
        <v>66271</v>
      </c>
      <c r="E518" s="63">
        <f t="shared" si="209"/>
        <v>0</v>
      </c>
      <c r="F518" s="64">
        <f t="shared" si="209"/>
        <v>115400</v>
      </c>
      <c r="G518" s="63">
        <f t="shared" si="209"/>
        <v>0</v>
      </c>
      <c r="H518" s="64">
        <f t="shared" si="209"/>
        <v>140235</v>
      </c>
      <c r="I518" s="63">
        <f t="shared" si="209"/>
        <v>0</v>
      </c>
      <c r="J518" s="70">
        <f t="shared" si="209"/>
        <v>173855</v>
      </c>
      <c r="K518" s="63">
        <f t="shared" ref="K518" si="210">K517+K512+K507+K500</f>
        <v>0</v>
      </c>
      <c r="L518" s="70">
        <f t="shared" si="209"/>
        <v>173855</v>
      </c>
      <c r="N518" s="43"/>
      <c r="Q518" s="146"/>
    </row>
    <row r="519" spans="1:32" ht="3" customHeight="1">
      <c r="A519" s="46"/>
      <c r="B519" s="65"/>
      <c r="C519" s="51"/>
      <c r="D519" s="43"/>
      <c r="E519" s="53"/>
      <c r="F519" s="43"/>
      <c r="G519" s="53"/>
      <c r="H519" s="43"/>
      <c r="I519" s="53"/>
      <c r="J519" s="54"/>
      <c r="K519" s="53"/>
      <c r="L519" s="54"/>
      <c r="N519" s="43"/>
      <c r="Q519" s="146"/>
    </row>
    <row r="520" spans="1:32" ht="30" customHeight="1">
      <c r="A520" s="46"/>
      <c r="B520" s="50">
        <v>40</v>
      </c>
      <c r="C520" s="51" t="s">
        <v>296</v>
      </c>
      <c r="D520" s="43"/>
      <c r="E520" s="53"/>
      <c r="F520" s="43"/>
      <c r="G520" s="53"/>
      <c r="H520" s="43"/>
      <c r="I520" s="53"/>
      <c r="J520" s="54"/>
      <c r="K520" s="53"/>
      <c r="L520" s="54"/>
      <c r="N520" s="43"/>
      <c r="Q520" s="146"/>
    </row>
    <row r="521" spans="1:32" ht="30" customHeight="1">
      <c r="A521" s="46"/>
      <c r="B521" s="65" t="s">
        <v>308</v>
      </c>
      <c r="C521" s="51" t="s">
        <v>351</v>
      </c>
      <c r="D521" s="53">
        <v>0</v>
      </c>
      <c r="E521" s="53">
        <v>0</v>
      </c>
      <c r="F521" s="54">
        <v>250000</v>
      </c>
      <c r="G521" s="53">
        <v>0</v>
      </c>
      <c r="H521" s="54">
        <v>400000</v>
      </c>
      <c r="I521" s="53">
        <v>0</v>
      </c>
      <c r="J521" s="54">
        <v>250000</v>
      </c>
      <c r="K521" s="53">
        <v>0</v>
      </c>
      <c r="L521" s="54">
        <f>SUM(J521:K521)</f>
        <v>250000</v>
      </c>
      <c r="M521" s="218"/>
      <c r="N521" s="219"/>
      <c r="O521" s="219"/>
      <c r="P521" s="218"/>
      <c r="Q521" s="218"/>
    </row>
    <row r="522" spans="1:32" ht="30" customHeight="1">
      <c r="A522" s="46"/>
      <c r="B522" s="65" t="s">
        <v>309</v>
      </c>
      <c r="C522" s="51" t="s">
        <v>352</v>
      </c>
      <c r="D522" s="53">
        <v>0</v>
      </c>
      <c r="E522" s="53">
        <v>0</v>
      </c>
      <c r="F522" s="54">
        <v>15000</v>
      </c>
      <c r="G522" s="53">
        <v>0</v>
      </c>
      <c r="H522" s="54">
        <v>27473</v>
      </c>
      <c r="I522" s="53">
        <v>0</v>
      </c>
      <c r="J522" s="53">
        <v>0</v>
      </c>
      <c r="K522" s="53">
        <v>0</v>
      </c>
      <c r="L522" s="53">
        <f>SUM(J522:K522)</f>
        <v>0</v>
      </c>
      <c r="M522" s="159"/>
      <c r="N522" s="160"/>
      <c r="O522" s="148"/>
      <c r="Q522" s="146"/>
    </row>
    <row r="523" spans="1:32" ht="28.5" customHeight="1">
      <c r="A523" s="46" t="s">
        <v>24</v>
      </c>
      <c r="B523" s="50">
        <v>40</v>
      </c>
      <c r="C523" s="51" t="s">
        <v>296</v>
      </c>
      <c r="D523" s="58">
        <f t="shared" ref="D523:I523" si="211">D521+D522</f>
        <v>0</v>
      </c>
      <c r="E523" s="58">
        <f t="shared" si="211"/>
        <v>0</v>
      </c>
      <c r="F523" s="149">
        <f t="shared" si="211"/>
        <v>265000</v>
      </c>
      <c r="G523" s="58">
        <f t="shared" si="211"/>
        <v>0</v>
      </c>
      <c r="H523" s="149">
        <f t="shared" si="211"/>
        <v>427473</v>
      </c>
      <c r="I523" s="58">
        <f t="shared" si="211"/>
        <v>0</v>
      </c>
      <c r="J523" s="149">
        <f>J521+J522</f>
        <v>250000</v>
      </c>
      <c r="K523" s="58">
        <f t="shared" ref="K523" si="212">K521+K522</f>
        <v>0</v>
      </c>
      <c r="L523" s="149">
        <f t="shared" ref="L523" si="213">L521+L522</f>
        <v>250000</v>
      </c>
      <c r="N523" s="148"/>
      <c r="Q523" s="146"/>
    </row>
    <row r="524" spans="1:32">
      <c r="A524" s="46" t="s">
        <v>24</v>
      </c>
      <c r="B524" s="47">
        <v>1.1020000000000001</v>
      </c>
      <c r="C524" s="48" t="s">
        <v>94</v>
      </c>
      <c r="D524" s="64">
        <f t="shared" ref="D524:L524" si="214">D518+D523</f>
        <v>66271</v>
      </c>
      <c r="E524" s="63">
        <f t="shared" si="214"/>
        <v>0</v>
      </c>
      <c r="F524" s="64">
        <f t="shared" si="214"/>
        <v>380400</v>
      </c>
      <c r="G524" s="63">
        <f t="shared" si="214"/>
        <v>0</v>
      </c>
      <c r="H524" s="64">
        <f t="shared" si="214"/>
        <v>567708</v>
      </c>
      <c r="I524" s="63">
        <f t="shared" si="214"/>
        <v>0</v>
      </c>
      <c r="J524" s="70">
        <f t="shared" si="214"/>
        <v>423855</v>
      </c>
      <c r="K524" s="63">
        <f t="shared" ref="K524" si="215">K518+K523</f>
        <v>0</v>
      </c>
      <c r="L524" s="70">
        <f t="shared" si="214"/>
        <v>423855</v>
      </c>
      <c r="N524" s="43"/>
      <c r="Q524" s="146"/>
    </row>
    <row r="525" spans="1:32">
      <c r="A525" s="46" t="s">
        <v>24</v>
      </c>
      <c r="B525" s="50">
        <v>1</v>
      </c>
      <c r="C525" s="51" t="s">
        <v>93</v>
      </c>
      <c r="D525" s="64">
        <f t="shared" ref="D525:I526" si="216">D524</f>
        <v>66271</v>
      </c>
      <c r="E525" s="63">
        <f t="shared" si="216"/>
        <v>0</v>
      </c>
      <c r="F525" s="64">
        <f t="shared" si="216"/>
        <v>380400</v>
      </c>
      <c r="G525" s="63">
        <f t="shared" si="216"/>
        <v>0</v>
      </c>
      <c r="H525" s="64">
        <f t="shared" si="216"/>
        <v>567708</v>
      </c>
      <c r="I525" s="63">
        <f t="shared" si="216"/>
        <v>0</v>
      </c>
      <c r="J525" s="70">
        <f t="shared" ref="J525:L526" si="217">J524</f>
        <v>423855</v>
      </c>
      <c r="K525" s="63">
        <f t="shared" si="217"/>
        <v>0</v>
      </c>
      <c r="L525" s="70">
        <f t="shared" si="217"/>
        <v>423855</v>
      </c>
      <c r="N525" s="43"/>
      <c r="Q525" s="146"/>
    </row>
    <row r="526" spans="1:32" ht="25.5">
      <c r="A526" s="46" t="s">
        <v>24</v>
      </c>
      <c r="B526" s="45">
        <v>4215</v>
      </c>
      <c r="C526" s="48" t="s">
        <v>213</v>
      </c>
      <c r="D526" s="76">
        <f t="shared" si="216"/>
        <v>66271</v>
      </c>
      <c r="E526" s="91">
        <f t="shared" si="216"/>
        <v>0</v>
      </c>
      <c r="F526" s="76">
        <f t="shared" si="216"/>
        <v>380400</v>
      </c>
      <c r="G526" s="91">
        <f t="shared" si="216"/>
        <v>0</v>
      </c>
      <c r="H526" s="76">
        <f t="shared" si="216"/>
        <v>567708</v>
      </c>
      <c r="I526" s="91">
        <f t="shared" si="216"/>
        <v>0</v>
      </c>
      <c r="J526" s="150">
        <f t="shared" si="217"/>
        <v>423855</v>
      </c>
      <c r="K526" s="91">
        <f t="shared" si="217"/>
        <v>0</v>
      </c>
      <c r="L526" s="150">
        <f t="shared" si="217"/>
        <v>423855</v>
      </c>
      <c r="N526" s="66"/>
      <c r="Q526" s="146"/>
    </row>
    <row r="527" spans="1:32">
      <c r="A527" s="46"/>
      <c r="B527" s="45"/>
      <c r="C527" s="51"/>
      <c r="D527" s="66"/>
      <c r="E527" s="66"/>
      <c r="F527" s="66"/>
      <c r="G527" s="66"/>
      <c r="H527" s="66"/>
      <c r="I527" s="66"/>
      <c r="J527" s="66"/>
      <c r="K527" s="66"/>
      <c r="L527" s="66"/>
      <c r="N527" s="66"/>
      <c r="Q527" s="146"/>
    </row>
    <row r="528" spans="1:32" s="130" customFormat="1">
      <c r="A528" s="46" t="s">
        <v>26</v>
      </c>
      <c r="B528" s="45">
        <v>4216</v>
      </c>
      <c r="C528" s="48" t="s">
        <v>11</v>
      </c>
      <c r="D528" s="66"/>
      <c r="E528" s="66"/>
      <c r="F528" s="66"/>
      <c r="G528" s="66"/>
      <c r="H528" s="66"/>
      <c r="I528" s="66"/>
      <c r="J528" s="66"/>
      <c r="K528" s="66"/>
      <c r="L528" s="66"/>
      <c r="M528" s="6"/>
      <c r="N528" s="66"/>
      <c r="O528" s="6"/>
      <c r="P528" s="6"/>
      <c r="Q528" s="14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</row>
    <row r="529" spans="1:17">
      <c r="A529" s="46"/>
      <c r="B529" s="50">
        <v>3</v>
      </c>
      <c r="C529" s="51" t="s">
        <v>62</v>
      </c>
      <c r="D529" s="66"/>
      <c r="E529" s="66"/>
      <c r="F529" s="66"/>
      <c r="G529" s="66"/>
      <c r="H529" s="66"/>
      <c r="I529" s="66"/>
      <c r="J529" s="66"/>
      <c r="K529" s="66"/>
      <c r="L529" s="66"/>
      <c r="N529" s="66"/>
      <c r="Q529" s="146"/>
    </row>
    <row r="530" spans="1:17">
      <c r="A530" s="46"/>
      <c r="B530" s="47">
        <v>3.8</v>
      </c>
      <c r="C530" s="48" t="s">
        <v>63</v>
      </c>
      <c r="D530" s="66"/>
      <c r="E530" s="66"/>
      <c r="F530" s="66"/>
      <c r="G530" s="66"/>
      <c r="H530" s="66"/>
      <c r="I530" s="66"/>
      <c r="J530" s="66"/>
      <c r="K530" s="66"/>
      <c r="L530" s="66"/>
      <c r="N530" s="66"/>
      <c r="Q530" s="146"/>
    </row>
    <row r="531" spans="1:17">
      <c r="A531" s="46"/>
      <c r="B531" s="65">
        <v>36</v>
      </c>
      <c r="C531" s="51" t="s">
        <v>29</v>
      </c>
      <c r="D531" s="66"/>
      <c r="E531" s="66"/>
      <c r="F531" s="66"/>
      <c r="G531" s="66"/>
      <c r="H531" s="66"/>
      <c r="I531" s="66"/>
      <c r="J531" s="66"/>
      <c r="K531" s="66"/>
      <c r="L531" s="66"/>
      <c r="N531" s="66"/>
      <c r="Q531" s="146"/>
    </row>
    <row r="532" spans="1:17">
      <c r="A532" s="46"/>
      <c r="B532" s="65">
        <v>45</v>
      </c>
      <c r="C532" s="51" t="s">
        <v>34</v>
      </c>
      <c r="D532" s="66"/>
      <c r="E532" s="66"/>
      <c r="F532" s="66"/>
      <c r="G532" s="66"/>
      <c r="H532" s="66"/>
      <c r="I532" s="66"/>
      <c r="J532" s="66"/>
      <c r="K532" s="66"/>
      <c r="L532" s="66"/>
      <c r="N532" s="66"/>
      <c r="Q532" s="146"/>
    </row>
    <row r="533" spans="1:17">
      <c r="A533" s="46"/>
      <c r="B533" s="65" t="s">
        <v>95</v>
      </c>
      <c r="C533" s="51" t="s">
        <v>212</v>
      </c>
      <c r="D533" s="67">
        <v>5900</v>
      </c>
      <c r="E533" s="93">
        <v>0</v>
      </c>
      <c r="F533" s="67">
        <v>2500</v>
      </c>
      <c r="G533" s="93">
        <v>0</v>
      </c>
      <c r="H533" s="66">
        <v>2500</v>
      </c>
      <c r="I533" s="93">
        <v>0</v>
      </c>
      <c r="J533" s="93">
        <v>0</v>
      </c>
      <c r="K533" s="93">
        <v>0</v>
      </c>
      <c r="L533" s="93">
        <f>SUM(J533:K533)</f>
        <v>0</v>
      </c>
      <c r="N533" s="55"/>
      <c r="O533" s="99"/>
    </row>
    <row r="534" spans="1:17">
      <c r="A534" s="56" t="s">
        <v>24</v>
      </c>
      <c r="B534" s="89">
        <v>45</v>
      </c>
      <c r="C534" s="57" t="s">
        <v>34</v>
      </c>
      <c r="D534" s="76">
        <f t="shared" ref="D534:L534" si="218">SUM(D533:D533)</f>
        <v>5900</v>
      </c>
      <c r="E534" s="91">
        <f t="shared" si="218"/>
        <v>0</v>
      </c>
      <c r="F534" s="150">
        <f t="shared" si="218"/>
        <v>2500</v>
      </c>
      <c r="G534" s="91">
        <f t="shared" si="218"/>
        <v>0</v>
      </c>
      <c r="H534" s="76">
        <f t="shared" si="218"/>
        <v>2500</v>
      </c>
      <c r="I534" s="91">
        <f t="shared" si="218"/>
        <v>0</v>
      </c>
      <c r="J534" s="91">
        <f t="shared" si="218"/>
        <v>0</v>
      </c>
      <c r="K534" s="91">
        <f t="shared" ref="K534" si="219">SUM(K533:K533)</f>
        <v>0</v>
      </c>
      <c r="L534" s="91">
        <f t="shared" si="218"/>
        <v>0</v>
      </c>
      <c r="N534" s="68"/>
      <c r="Q534" s="146"/>
    </row>
    <row r="535" spans="1:17" ht="3.75" customHeight="1">
      <c r="A535" s="46"/>
      <c r="B535" s="65"/>
      <c r="C535" s="51"/>
      <c r="D535" s="66"/>
      <c r="E535" s="66"/>
      <c r="F535" s="66"/>
      <c r="G535" s="66"/>
      <c r="H535" s="66"/>
      <c r="I535" s="66"/>
      <c r="J535" s="66"/>
      <c r="K535" s="66"/>
      <c r="L535" s="66"/>
      <c r="N535" s="66"/>
      <c r="Q535" s="146"/>
    </row>
    <row r="536" spans="1:17" ht="14.1" customHeight="1">
      <c r="A536" s="46"/>
      <c r="B536" s="65">
        <v>46</v>
      </c>
      <c r="C536" s="51" t="s">
        <v>38</v>
      </c>
      <c r="D536" s="66"/>
      <c r="E536" s="66"/>
      <c r="F536" s="66"/>
      <c r="G536" s="66"/>
      <c r="H536" s="66"/>
      <c r="I536" s="66"/>
      <c r="J536" s="66"/>
      <c r="K536" s="66"/>
      <c r="L536" s="66"/>
      <c r="N536" s="66"/>
      <c r="Q536" s="146"/>
    </row>
    <row r="537" spans="1:17" ht="14.1" customHeight="1">
      <c r="A537" s="46"/>
      <c r="B537" s="65" t="s">
        <v>96</v>
      </c>
      <c r="C537" s="51" t="s">
        <v>212</v>
      </c>
      <c r="D537" s="151">
        <v>1999</v>
      </c>
      <c r="E537" s="95">
        <v>0</v>
      </c>
      <c r="F537" s="151">
        <v>2500</v>
      </c>
      <c r="G537" s="95">
        <v>0</v>
      </c>
      <c r="H537" s="94">
        <v>2500</v>
      </c>
      <c r="I537" s="95">
        <v>0</v>
      </c>
      <c r="J537" s="95">
        <v>0</v>
      </c>
      <c r="K537" s="95">
        <v>0</v>
      </c>
      <c r="L537" s="95">
        <f>SUM(J537:K537)</f>
        <v>0</v>
      </c>
      <c r="N537" s="55"/>
      <c r="O537" s="99"/>
    </row>
    <row r="538" spans="1:17" ht="14.1" customHeight="1">
      <c r="A538" s="46" t="s">
        <v>24</v>
      </c>
      <c r="B538" s="65">
        <v>46</v>
      </c>
      <c r="C538" s="51" t="s">
        <v>38</v>
      </c>
      <c r="D538" s="183">
        <f t="shared" ref="D538:L538" si="220">SUM(D537:D537)</f>
        <v>1999</v>
      </c>
      <c r="E538" s="91">
        <f t="shared" si="220"/>
        <v>0</v>
      </c>
      <c r="F538" s="150">
        <f t="shared" si="220"/>
        <v>2500</v>
      </c>
      <c r="G538" s="91">
        <f t="shared" si="220"/>
        <v>0</v>
      </c>
      <c r="H538" s="76">
        <f t="shared" si="220"/>
        <v>2500</v>
      </c>
      <c r="I538" s="91">
        <f t="shared" si="220"/>
        <v>0</v>
      </c>
      <c r="J538" s="91">
        <f t="shared" si="220"/>
        <v>0</v>
      </c>
      <c r="K538" s="91">
        <f t="shared" ref="K538" si="221">SUM(K537:K537)</f>
        <v>0</v>
      </c>
      <c r="L538" s="91">
        <f t="shared" si="220"/>
        <v>0</v>
      </c>
      <c r="N538" s="68"/>
      <c r="Q538" s="146"/>
    </row>
    <row r="539" spans="1:17" ht="14.1" customHeight="1">
      <c r="A539" s="46"/>
      <c r="B539" s="65"/>
      <c r="C539" s="51"/>
      <c r="D539" s="66"/>
      <c r="E539" s="66"/>
      <c r="F539" s="66"/>
      <c r="G539" s="113"/>
      <c r="H539" s="66"/>
      <c r="I539" s="66"/>
      <c r="J539" s="66"/>
      <c r="K539" s="113"/>
      <c r="L539" s="66"/>
      <c r="N539" s="66"/>
      <c r="Q539" s="146"/>
    </row>
    <row r="540" spans="1:17" ht="14.1" customHeight="1">
      <c r="A540" s="46"/>
      <c r="B540" s="65">
        <v>47</v>
      </c>
      <c r="C540" s="51" t="s">
        <v>42</v>
      </c>
      <c r="D540" s="66"/>
      <c r="E540" s="66"/>
      <c r="F540" s="66"/>
      <c r="G540" s="66"/>
      <c r="H540" s="66"/>
      <c r="I540" s="66"/>
      <c r="J540" s="66"/>
      <c r="K540" s="66"/>
      <c r="L540" s="66"/>
      <c r="N540" s="66"/>
      <c r="Q540" s="146"/>
    </row>
    <row r="541" spans="1:17" ht="14.1" customHeight="1">
      <c r="A541" s="46"/>
      <c r="B541" s="65" t="s">
        <v>97</v>
      </c>
      <c r="C541" s="51" t="s">
        <v>212</v>
      </c>
      <c r="D541" s="67">
        <v>595</v>
      </c>
      <c r="E541" s="93">
        <v>0</v>
      </c>
      <c r="F541" s="93">
        <v>0</v>
      </c>
      <c r="G541" s="93">
        <v>0</v>
      </c>
      <c r="H541" s="93">
        <v>0</v>
      </c>
      <c r="I541" s="93">
        <v>0</v>
      </c>
      <c r="J541" s="93">
        <v>0</v>
      </c>
      <c r="K541" s="93">
        <v>0</v>
      </c>
      <c r="L541" s="93">
        <f>SUM(J541:K541)</f>
        <v>0</v>
      </c>
      <c r="N541" s="55"/>
      <c r="O541" s="99"/>
    </row>
    <row r="542" spans="1:17" ht="14.1" customHeight="1">
      <c r="A542" s="46" t="s">
        <v>24</v>
      </c>
      <c r="B542" s="65">
        <v>47</v>
      </c>
      <c r="C542" s="51" t="s">
        <v>42</v>
      </c>
      <c r="D542" s="183">
        <f t="shared" ref="D542:L542" si="222">SUM(D541:D541)</f>
        <v>595</v>
      </c>
      <c r="E542" s="91">
        <f t="shared" si="222"/>
        <v>0</v>
      </c>
      <c r="F542" s="91">
        <f t="shared" si="222"/>
        <v>0</v>
      </c>
      <c r="G542" s="91">
        <f t="shared" si="222"/>
        <v>0</v>
      </c>
      <c r="H542" s="91">
        <f t="shared" si="222"/>
        <v>0</v>
      </c>
      <c r="I542" s="91">
        <f t="shared" si="222"/>
        <v>0</v>
      </c>
      <c r="J542" s="91">
        <f t="shared" si="222"/>
        <v>0</v>
      </c>
      <c r="K542" s="91">
        <f t="shared" ref="K542" si="223">SUM(K541:K541)</f>
        <v>0</v>
      </c>
      <c r="L542" s="91">
        <f t="shared" si="222"/>
        <v>0</v>
      </c>
      <c r="N542" s="68"/>
      <c r="Q542" s="146"/>
    </row>
    <row r="543" spans="1:17" ht="14.1" customHeight="1">
      <c r="A543" s="46"/>
      <c r="B543" s="65"/>
      <c r="C543" s="51"/>
      <c r="D543" s="66"/>
      <c r="E543" s="66"/>
      <c r="F543" s="66"/>
      <c r="G543" s="66"/>
      <c r="H543" s="66"/>
      <c r="I543" s="66"/>
      <c r="J543" s="66"/>
      <c r="K543" s="66"/>
      <c r="L543" s="66"/>
      <c r="N543" s="66"/>
      <c r="Q543" s="146"/>
    </row>
    <row r="544" spans="1:17" ht="14.1" customHeight="1">
      <c r="A544" s="46"/>
      <c r="B544" s="65">
        <v>48</v>
      </c>
      <c r="C544" s="51" t="s">
        <v>46</v>
      </c>
      <c r="D544" s="66"/>
      <c r="E544" s="66"/>
      <c r="F544" s="66"/>
      <c r="G544" s="66"/>
      <c r="H544" s="66"/>
      <c r="I544" s="66"/>
      <c r="J544" s="66"/>
      <c r="K544" s="66"/>
      <c r="L544" s="66"/>
      <c r="N544" s="66"/>
      <c r="Q544" s="146"/>
    </row>
    <row r="545" spans="1:32" ht="25.5">
      <c r="A545" s="46"/>
      <c r="B545" s="65" t="s">
        <v>60</v>
      </c>
      <c r="C545" s="51" t="s">
        <v>289</v>
      </c>
      <c r="D545" s="66">
        <v>50000</v>
      </c>
      <c r="E545" s="93">
        <v>0</v>
      </c>
      <c r="F545" s="67">
        <v>84700</v>
      </c>
      <c r="G545" s="93">
        <v>0</v>
      </c>
      <c r="H545" s="66">
        <v>84700</v>
      </c>
      <c r="I545" s="93">
        <v>0</v>
      </c>
      <c r="J545" s="93">
        <v>0</v>
      </c>
      <c r="K545" s="93">
        <v>0</v>
      </c>
      <c r="L545" s="93">
        <f>SUM(J545:K545)</f>
        <v>0</v>
      </c>
      <c r="N545" s="68"/>
      <c r="S545" s="68"/>
      <c r="W545" s="83"/>
      <c r="X545" s="83"/>
      <c r="Y545" s="83"/>
      <c r="Z545" s="83"/>
      <c r="AA545" s="83"/>
    </row>
    <row r="546" spans="1:32" ht="14.1" customHeight="1">
      <c r="A546" s="46"/>
      <c r="B546" s="65" t="s">
        <v>61</v>
      </c>
      <c r="C546" s="51" t="s">
        <v>109</v>
      </c>
      <c r="D546" s="67">
        <v>10000</v>
      </c>
      <c r="E546" s="93">
        <v>0</v>
      </c>
      <c r="F546" s="67">
        <v>40000</v>
      </c>
      <c r="G546" s="93">
        <v>0</v>
      </c>
      <c r="H546" s="66">
        <v>40000</v>
      </c>
      <c r="I546" s="93">
        <v>0</v>
      </c>
      <c r="J546" s="93">
        <v>0</v>
      </c>
      <c r="K546" s="93">
        <v>0</v>
      </c>
      <c r="L546" s="93">
        <f>SUM(J546:K546)</f>
        <v>0</v>
      </c>
      <c r="N546" s="68"/>
      <c r="Q546" s="146"/>
    </row>
    <row r="547" spans="1:32" ht="14.1" customHeight="1">
      <c r="A547" s="46"/>
      <c r="B547" s="65" t="s">
        <v>99</v>
      </c>
      <c r="C547" s="51" t="s">
        <v>212</v>
      </c>
      <c r="D547" s="151">
        <v>1499</v>
      </c>
      <c r="E547" s="95">
        <v>0</v>
      </c>
      <c r="F547" s="151">
        <v>5000</v>
      </c>
      <c r="G547" s="95">
        <v>0</v>
      </c>
      <c r="H547" s="94">
        <v>5000</v>
      </c>
      <c r="I547" s="95">
        <v>0</v>
      </c>
      <c r="J547" s="95">
        <v>0</v>
      </c>
      <c r="K547" s="95">
        <v>0</v>
      </c>
      <c r="L547" s="95">
        <f>SUM(J547:K547)</f>
        <v>0</v>
      </c>
      <c r="N547" s="68"/>
      <c r="O547" s="99"/>
    </row>
    <row r="548" spans="1:32" ht="14.1" customHeight="1">
      <c r="A548" s="46" t="s">
        <v>24</v>
      </c>
      <c r="B548" s="65">
        <v>48</v>
      </c>
      <c r="C548" s="51" t="s">
        <v>46</v>
      </c>
      <c r="D548" s="151">
        <f t="shared" ref="D548:L548" si="224">SUM(D545:D547)</f>
        <v>61499</v>
      </c>
      <c r="E548" s="95">
        <f t="shared" si="224"/>
        <v>0</v>
      </c>
      <c r="F548" s="151">
        <f t="shared" si="224"/>
        <v>129700</v>
      </c>
      <c r="G548" s="95">
        <f t="shared" si="224"/>
        <v>0</v>
      </c>
      <c r="H548" s="151">
        <f t="shared" si="224"/>
        <v>129700</v>
      </c>
      <c r="I548" s="95">
        <f t="shared" si="224"/>
        <v>0</v>
      </c>
      <c r="J548" s="95">
        <f t="shared" si="224"/>
        <v>0</v>
      </c>
      <c r="K548" s="95">
        <f t="shared" ref="K548" si="225">SUM(K545:K547)</f>
        <v>0</v>
      </c>
      <c r="L548" s="95">
        <f t="shared" si="224"/>
        <v>0</v>
      </c>
      <c r="N548" s="68"/>
      <c r="Q548" s="146"/>
    </row>
    <row r="549" spans="1:32" ht="14.1" customHeight="1">
      <c r="A549" s="46" t="s">
        <v>24</v>
      </c>
      <c r="B549" s="65">
        <v>36</v>
      </c>
      <c r="C549" s="51" t="s">
        <v>29</v>
      </c>
      <c r="D549" s="76">
        <f t="shared" ref="D549:L549" si="226">D548+D542+D538+D534</f>
        <v>69993</v>
      </c>
      <c r="E549" s="91">
        <f t="shared" si="226"/>
        <v>0</v>
      </c>
      <c r="F549" s="150">
        <f t="shared" si="226"/>
        <v>134700</v>
      </c>
      <c r="G549" s="91">
        <f t="shared" si="226"/>
        <v>0</v>
      </c>
      <c r="H549" s="76">
        <f t="shared" si="226"/>
        <v>134700</v>
      </c>
      <c r="I549" s="91">
        <f t="shared" si="226"/>
        <v>0</v>
      </c>
      <c r="J549" s="91">
        <f t="shared" si="226"/>
        <v>0</v>
      </c>
      <c r="K549" s="91">
        <f t="shared" ref="K549" si="227">K548+K542+K538+K534</f>
        <v>0</v>
      </c>
      <c r="L549" s="91">
        <f t="shared" si="226"/>
        <v>0</v>
      </c>
      <c r="N549" s="68"/>
      <c r="Q549" s="146"/>
    </row>
    <row r="550" spans="1:32" ht="14.1" customHeight="1">
      <c r="A550" s="46" t="s">
        <v>24</v>
      </c>
      <c r="B550" s="47">
        <v>3.8</v>
      </c>
      <c r="C550" s="48" t="s">
        <v>63</v>
      </c>
      <c r="D550" s="76">
        <f t="shared" ref="D550:I551" si="228">D549</f>
        <v>69993</v>
      </c>
      <c r="E550" s="91">
        <f t="shared" si="228"/>
        <v>0</v>
      </c>
      <c r="F550" s="150">
        <f t="shared" si="228"/>
        <v>134700</v>
      </c>
      <c r="G550" s="91">
        <f t="shared" si="228"/>
        <v>0</v>
      </c>
      <c r="H550" s="76">
        <f t="shared" si="228"/>
        <v>134700</v>
      </c>
      <c r="I550" s="91">
        <f t="shared" si="228"/>
        <v>0</v>
      </c>
      <c r="J550" s="91">
        <f t="shared" ref="J550:L551" si="229">J549</f>
        <v>0</v>
      </c>
      <c r="K550" s="91">
        <f t="shared" si="229"/>
        <v>0</v>
      </c>
      <c r="L550" s="91">
        <f t="shared" si="229"/>
        <v>0</v>
      </c>
      <c r="N550" s="68"/>
      <c r="Q550" s="146"/>
    </row>
    <row r="551" spans="1:32" ht="14.1" customHeight="1">
      <c r="A551" s="46" t="s">
        <v>24</v>
      </c>
      <c r="B551" s="50">
        <v>3</v>
      </c>
      <c r="C551" s="51" t="s">
        <v>62</v>
      </c>
      <c r="D551" s="76">
        <f t="shared" si="228"/>
        <v>69993</v>
      </c>
      <c r="E551" s="91">
        <f t="shared" si="228"/>
        <v>0</v>
      </c>
      <c r="F551" s="150">
        <f t="shared" si="228"/>
        <v>134700</v>
      </c>
      <c r="G551" s="91">
        <f t="shared" si="228"/>
        <v>0</v>
      </c>
      <c r="H551" s="76">
        <f t="shared" si="228"/>
        <v>134700</v>
      </c>
      <c r="I551" s="91">
        <f t="shared" si="228"/>
        <v>0</v>
      </c>
      <c r="J551" s="91">
        <f t="shared" si="229"/>
        <v>0</v>
      </c>
      <c r="K551" s="91">
        <f t="shared" si="229"/>
        <v>0</v>
      </c>
      <c r="L551" s="91">
        <f t="shared" si="229"/>
        <v>0</v>
      </c>
      <c r="N551" s="68"/>
      <c r="Q551" s="146"/>
    </row>
    <row r="552" spans="1:32" ht="14.1" customHeight="1">
      <c r="A552" s="46" t="s">
        <v>24</v>
      </c>
      <c r="B552" s="45">
        <v>4216</v>
      </c>
      <c r="C552" s="48" t="s">
        <v>11</v>
      </c>
      <c r="D552" s="94">
        <f t="shared" ref="D552:L552" si="230">D550</f>
        <v>69993</v>
      </c>
      <c r="E552" s="95">
        <f t="shared" si="230"/>
        <v>0</v>
      </c>
      <c r="F552" s="151">
        <f t="shared" si="230"/>
        <v>134700</v>
      </c>
      <c r="G552" s="95">
        <f t="shared" si="230"/>
        <v>0</v>
      </c>
      <c r="H552" s="94">
        <f t="shared" si="230"/>
        <v>134700</v>
      </c>
      <c r="I552" s="95">
        <f t="shared" si="230"/>
        <v>0</v>
      </c>
      <c r="J552" s="95">
        <f t="shared" si="230"/>
        <v>0</v>
      </c>
      <c r="K552" s="95">
        <f t="shared" ref="K552" si="231">K550</f>
        <v>0</v>
      </c>
      <c r="L552" s="95">
        <f t="shared" si="230"/>
        <v>0</v>
      </c>
      <c r="N552" s="68"/>
      <c r="Q552" s="146"/>
    </row>
    <row r="553" spans="1:32" ht="14.1" customHeight="1">
      <c r="A553" s="188"/>
      <c r="B553" s="189"/>
      <c r="C553" s="190"/>
      <c r="D553" s="191"/>
      <c r="E553" s="192"/>
      <c r="F553" s="191"/>
      <c r="G553" s="192"/>
      <c r="H553" s="191"/>
      <c r="I553" s="192"/>
      <c r="J553" s="191"/>
      <c r="K553" s="192"/>
      <c r="L553" s="191"/>
      <c r="N553" s="66"/>
      <c r="Q553" s="146"/>
    </row>
    <row r="554" spans="1:32" s="130" customFormat="1" ht="28.5" customHeight="1">
      <c r="A554" s="46" t="s">
        <v>26</v>
      </c>
      <c r="B554" s="45">
        <v>4515</v>
      </c>
      <c r="C554" s="48" t="s">
        <v>100</v>
      </c>
      <c r="D554" s="66"/>
      <c r="E554" s="113"/>
      <c r="F554" s="66"/>
      <c r="G554" s="66"/>
      <c r="H554" s="66"/>
      <c r="I554" s="66"/>
      <c r="J554" s="66"/>
      <c r="K554" s="66"/>
      <c r="L554" s="66"/>
      <c r="M554" s="6"/>
      <c r="N554" s="66"/>
      <c r="O554" s="6"/>
      <c r="P554" s="6"/>
      <c r="Q554" s="14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</row>
    <row r="555" spans="1:32">
      <c r="A555" s="46"/>
      <c r="B555" s="47">
        <v>0.10100000000000001</v>
      </c>
      <c r="C555" s="48" t="s">
        <v>75</v>
      </c>
      <c r="D555" s="71"/>
      <c r="E555" s="71"/>
      <c r="F555" s="71"/>
      <c r="G555" s="71"/>
      <c r="H555" s="71"/>
      <c r="I555" s="71"/>
      <c r="J555" s="71"/>
      <c r="K555" s="71"/>
      <c r="L555" s="71"/>
      <c r="N555" s="66"/>
      <c r="Q555" s="146"/>
    </row>
    <row r="556" spans="1:32" ht="14.1" customHeight="1">
      <c r="A556" s="46"/>
      <c r="B556" s="65">
        <v>36</v>
      </c>
      <c r="C556" s="51" t="s">
        <v>29</v>
      </c>
      <c r="D556" s="71"/>
      <c r="E556" s="71"/>
      <c r="F556" s="71"/>
      <c r="G556" s="71"/>
      <c r="H556" s="71"/>
      <c r="I556" s="71"/>
      <c r="J556" s="71"/>
      <c r="K556" s="71"/>
      <c r="L556" s="71"/>
      <c r="N556" s="66"/>
      <c r="Q556" s="146"/>
    </row>
    <row r="557" spans="1:32" ht="14.1" customHeight="1">
      <c r="A557" s="46"/>
      <c r="B557" s="65">
        <v>45</v>
      </c>
      <c r="C557" s="51" t="s">
        <v>34</v>
      </c>
      <c r="D557" s="71"/>
      <c r="E557" s="71"/>
      <c r="F557" s="71"/>
      <c r="G557" s="71"/>
      <c r="H557" s="71"/>
      <c r="I557" s="71"/>
      <c r="J557" s="71"/>
      <c r="K557" s="71"/>
      <c r="L557" s="71"/>
      <c r="N557" s="66"/>
      <c r="Q557" s="146"/>
    </row>
    <row r="558" spans="1:32" ht="14.1" customHeight="1">
      <c r="A558" s="46"/>
      <c r="B558" s="98" t="s">
        <v>51</v>
      </c>
      <c r="C558" s="51" t="s">
        <v>101</v>
      </c>
      <c r="D558" s="178">
        <v>941</v>
      </c>
      <c r="E558" s="69">
        <v>0</v>
      </c>
      <c r="F558" s="61">
        <v>0</v>
      </c>
      <c r="G558" s="61">
        <v>0</v>
      </c>
      <c r="H558" s="61">
        <v>0</v>
      </c>
      <c r="I558" s="61">
        <v>0</v>
      </c>
      <c r="J558" s="61">
        <v>0</v>
      </c>
      <c r="K558" s="61">
        <v>0</v>
      </c>
      <c r="L558" s="61">
        <f>SUM(J558:K558)</f>
        <v>0</v>
      </c>
      <c r="N558" s="68"/>
      <c r="Q558" s="146"/>
    </row>
    <row r="559" spans="1:32" ht="28.5" customHeight="1">
      <c r="A559" s="46"/>
      <c r="B559" s="98" t="s">
        <v>53</v>
      </c>
      <c r="C559" s="51" t="s">
        <v>235</v>
      </c>
      <c r="D559" s="62">
        <v>9992</v>
      </c>
      <c r="E559" s="61">
        <v>0</v>
      </c>
      <c r="F559" s="62">
        <v>40000</v>
      </c>
      <c r="G559" s="53">
        <v>0</v>
      </c>
      <c r="H559" s="54">
        <v>40000</v>
      </c>
      <c r="I559" s="53">
        <v>0</v>
      </c>
      <c r="J559" s="61">
        <v>0</v>
      </c>
      <c r="K559" s="53">
        <v>0</v>
      </c>
      <c r="L559" s="53">
        <f>SUM(J559:K559)</f>
        <v>0</v>
      </c>
      <c r="N559" s="55"/>
    </row>
    <row r="560" spans="1:32" ht="14.1" customHeight="1">
      <c r="A560" s="46"/>
      <c r="B560" s="98" t="s">
        <v>195</v>
      </c>
      <c r="C560" s="51" t="s">
        <v>203</v>
      </c>
      <c r="D560" s="54">
        <v>150560</v>
      </c>
      <c r="E560" s="53">
        <v>0</v>
      </c>
      <c r="F560" s="54">
        <v>187700</v>
      </c>
      <c r="G560" s="53">
        <v>0</v>
      </c>
      <c r="H560" s="43">
        <v>187700</v>
      </c>
      <c r="I560" s="53">
        <v>0</v>
      </c>
      <c r="J560" s="53">
        <v>0</v>
      </c>
      <c r="K560" s="53">
        <v>0</v>
      </c>
      <c r="L560" s="53">
        <f>SUM(J560:K560)</f>
        <v>0</v>
      </c>
      <c r="N560" s="126"/>
      <c r="Q560" s="146"/>
      <c r="W560" s="83"/>
      <c r="X560" s="83"/>
      <c r="Y560" s="83"/>
      <c r="Z560" s="83"/>
      <c r="AA560" s="83"/>
    </row>
    <row r="561" spans="1:17" ht="14.1" customHeight="1">
      <c r="A561" s="46"/>
      <c r="B561" s="98" t="s">
        <v>54</v>
      </c>
      <c r="C561" s="51" t="s">
        <v>254</v>
      </c>
      <c r="D561" s="53">
        <v>0</v>
      </c>
      <c r="E561" s="53">
        <v>0</v>
      </c>
      <c r="F561" s="53">
        <v>0</v>
      </c>
      <c r="G561" s="53">
        <v>0</v>
      </c>
      <c r="H561" s="53">
        <v>0</v>
      </c>
      <c r="I561" s="53">
        <v>0</v>
      </c>
      <c r="J561" s="53">
        <v>0</v>
      </c>
      <c r="K561" s="53">
        <v>0</v>
      </c>
      <c r="L561" s="53">
        <f>SUM(J561:K561)</f>
        <v>0</v>
      </c>
      <c r="N561" s="6"/>
    </row>
    <row r="562" spans="1:17" ht="14.1" customHeight="1">
      <c r="A562" s="46"/>
      <c r="B562" s="98" t="s">
        <v>218</v>
      </c>
      <c r="C562" s="51" t="s">
        <v>281</v>
      </c>
      <c r="D562" s="54">
        <v>10000</v>
      </c>
      <c r="E562" s="53">
        <v>0</v>
      </c>
      <c r="F562" s="54">
        <v>20000</v>
      </c>
      <c r="G562" s="53">
        <v>0</v>
      </c>
      <c r="H562" s="54">
        <v>20000</v>
      </c>
      <c r="I562" s="53">
        <v>0</v>
      </c>
      <c r="J562" s="53">
        <v>0</v>
      </c>
      <c r="K562" s="53">
        <v>0</v>
      </c>
      <c r="L562" s="53">
        <f>SUM(J562:K562)</f>
        <v>0</v>
      </c>
      <c r="N562" s="126"/>
      <c r="O562" s="99"/>
    </row>
    <row r="563" spans="1:17" ht="14.1" customHeight="1">
      <c r="A563" s="56" t="s">
        <v>24</v>
      </c>
      <c r="B563" s="89">
        <v>45</v>
      </c>
      <c r="C563" s="57" t="s">
        <v>34</v>
      </c>
      <c r="D563" s="70">
        <f t="shared" ref="D563:L563" si="232">SUM(D557:D562)</f>
        <v>171493</v>
      </c>
      <c r="E563" s="63">
        <f t="shared" si="232"/>
        <v>0</v>
      </c>
      <c r="F563" s="70">
        <f t="shared" si="232"/>
        <v>247700</v>
      </c>
      <c r="G563" s="63">
        <f t="shared" si="232"/>
        <v>0</v>
      </c>
      <c r="H563" s="70">
        <f t="shared" si="232"/>
        <v>247700</v>
      </c>
      <c r="I563" s="63">
        <f t="shared" si="232"/>
        <v>0</v>
      </c>
      <c r="J563" s="63">
        <f t="shared" si="232"/>
        <v>0</v>
      </c>
      <c r="K563" s="63">
        <f t="shared" ref="K563" si="233">SUM(K557:K562)</f>
        <v>0</v>
      </c>
      <c r="L563" s="63">
        <f t="shared" si="232"/>
        <v>0</v>
      </c>
      <c r="N563" s="55"/>
      <c r="Q563" s="146"/>
    </row>
    <row r="564" spans="1:17" ht="1.5" customHeight="1">
      <c r="A564" s="46"/>
      <c r="B564" s="98"/>
      <c r="C564" s="51"/>
      <c r="D564" s="176"/>
      <c r="E564" s="176"/>
      <c r="F564" s="176"/>
      <c r="G564" s="176"/>
      <c r="H564" s="176"/>
      <c r="I564" s="176"/>
      <c r="J564" s="176"/>
      <c r="K564" s="176"/>
      <c r="L564" s="176"/>
      <c r="N564" s="43"/>
      <c r="Q564" s="146"/>
    </row>
    <row r="565" spans="1:17">
      <c r="A565" s="46"/>
      <c r="B565" s="65">
        <v>46</v>
      </c>
      <c r="C565" s="51" t="s">
        <v>38</v>
      </c>
      <c r="D565" s="43"/>
      <c r="E565" s="43"/>
      <c r="F565" s="43"/>
      <c r="G565" s="43"/>
      <c r="H565" s="43"/>
      <c r="I565" s="43"/>
      <c r="J565" s="43"/>
      <c r="K565" s="43"/>
      <c r="L565" s="43"/>
      <c r="N565" s="43"/>
      <c r="Q565" s="146"/>
    </row>
    <row r="566" spans="1:17" ht="25.5">
      <c r="A566" s="46"/>
      <c r="B566" s="98" t="s">
        <v>255</v>
      </c>
      <c r="C566" s="51" t="s">
        <v>264</v>
      </c>
      <c r="D566" s="54">
        <v>979</v>
      </c>
      <c r="E566" s="53">
        <v>0</v>
      </c>
      <c r="F566" s="53">
        <v>0</v>
      </c>
      <c r="G566" s="53">
        <v>0</v>
      </c>
      <c r="H566" s="54">
        <v>1</v>
      </c>
      <c r="I566" s="53">
        <v>0</v>
      </c>
      <c r="J566" s="53">
        <v>0</v>
      </c>
      <c r="K566" s="53">
        <v>0</v>
      </c>
      <c r="L566" s="53">
        <f>SUM(J566:K566)</f>
        <v>0</v>
      </c>
      <c r="N566" s="126"/>
      <c r="O566" s="99"/>
    </row>
    <row r="567" spans="1:17">
      <c r="A567" s="46" t="s">
        <v>24</v>
      </c>
      <c r="B567" s="65">
        <v>46</v>
      </c>
      <c r="C567" s="51" t="s">
        <v>38</v>
      </c>
      <c r="D567" s="70">
        <f t="shared" ref="D567:L567" si="234">SUM(D566:D566)</f>
        <v>979</v>
      </c>
      <c r="E567" s="63">
        <f t="shared" si="234"/>
        <v>0</v>
      </c>
      <c r="F567" s="63">
        <f t="shared" si="234"/>
        <v>0</v>
      </c>
      <c r="G567" s="63">
        <f t="shared" si="234"/>
        <v>0</v>
      </c>
      <c r="H567" s="70">
        <f t="shared" si="234"/>
        <v>1</v>
      </c>
      <c r="I567" s="63">
        <f t="shared" si="234"/>
        <v>0</v>
      </c>
      <c r="J567" s="63">
        <f t="shared" si="234"/>
        <v>0</v>
      </c>
      <c r="K567" s="63">
        <f t="shared" ref="K567" si="235">SUM(K566:K566)</f>
        <v>0</v>
      </c>
      <c r="L567" s="63">
        <f t="shared" si="234"/>
        <v>0</v>
      </c>
      <c r="N567" s="55"/>
      <c r="Q567" s="146"/>
    </row>
    <row r="568" spans="1:17" ht="8.1" customHeight="1">
      <c r="A568" s="46"/>
      <c r="B568" s="65"/>
      <c r="C568" s="51"/>
      <c r="D568" s="43"/>
      <c r="E568" s="43"/>
      <c r="F568" s="171"/>
      <c r="G568" s="43"/>
      <c r="H568" s="43"/>
      <c r="I568" s="43"/>
      <c r="J568" s="43"/>
      <c r="K568" s="43"/>
      <c r="L568" s="43"/>
      <c r="N568" s="43"/>
      <c r="Q568" s="146"/>
    </row>
    <row r="569" spans="1:17">
      <c r="A569" s="46"/>
      <c r="B569" s="65">
        <v>47</v>
      </c>
      <c r="C569" s="51" t="s">
        <v>42</v>
      </c>
      <c r="D569" s="43"/>
      <c r="E569" s="43"/>
      <c r="F569" s="171"/>
      <c r="G569" s="43"/>
      <c r="H569" s="43"/>
      <c r="I569" s="43"/>
      <c r="J569" s="43"/>
      <c r="K569" s="43"/>
      <c r="L569" s="43"/>
      <c r="N569" s="43"/>
      <c r="Q569" s="146"/>
    </row>
    <row r="570" spans="1:17" ht="38.25">
      <c r="A570" s="46"/>
      <c r="B570" s="98" t="s">
        <v>284</v>
      </c>
      <c r="C570" s="51" t="s">
        <v>364</v>
      </c>
      <c r="D570" s="53">
        <v>0</v>
      </c>
      <c r="E570" s="53">
        <v>0</v>
      </c>
      <c r="F570" s="53">
        <v>0</v>
      </c>
      <c r="G570" s="53">
        <v>0</v>
      </c>
      <c r="H570" s="53">
        <v>0</v>
      </c>
      <c r="I570" s="53">
        <v>0</v>
      </c>
      <c r="J570" s="53">
        <v>0</v>
      </c>
      <c r="K570" s="53">
        <v>0</v>
      </c>
      <c r="L570" s="53">
        <f>SUM(J570:K570)</f>
        <v>0</v>
      </c>
      <c r="M570" s="218"/>
      <c r="N570" s="222"/>
      <c r="O570" s="223"/>
      <c r="P570" s="218"/>
      <c r="Q570" s="218"/>
    </row>
    <row r="571" spans="1:17">
      <c r="A571" s="46" t="s">
        <v>24</v>
      </c>
      <c r="B571" s="65">
        <v>47</v>
      </c>
      <c r="C571" s="51" t="s">
        <v>42</v>
      </c>
      <c r="D571" s="63">
        <f t="shared" ref="D571:L571" si="236">SUM(D570:D570)</f>
        <v>0</v>
      </c>
      <c r="E571" s="63">
        <f t="shared" si="236"/>
        <v>0</v>
      </c>
      <c r="F571" s="63">
        <f t="shared" si="236"/>
        <v>0</v>
      </c>
      <c r="G571" s="63">
        <f t="shared" si="236"/>
        <v>0</v>
      </c>
      <c r="H571" s="63">
        <f t="shared" si="236"/>
        <v>0</v>
      </c>
      <c r="I571" s="63">
        <f t="shared" si="236"/>
        <v>0</v>
      </c>
      <c r="J571" s="63">
        <f t="shared" si="236"/>
        <v>0</v>
      </c>
      <c r="K571" s="63">
        <f t="shared" ref="K571" si="237">SUM(K570:K570)</f>
        <v>0</v>
      </c>
      <c r="L571" s="63">
        <f t="shared" si="236"/>
        <v>0</v>
      </c>
      <c r="N571" s="55"/>
      <c r="O571" s="99"/>
      <c r="Q571" s="146"/>
    </row>
    <row r="572" spans="1:17" ht="8.1" customHeight="1">
      <c r="A572" s="46"/>
      <c r="B572" s="98"/>
      <c r="C572" s="51"/>
      <c r="D572" s="43"/>
      <c r="E572" s="43"/>
      <c r="F572" s="43"/>
      <c r="G572" s="43"/>
      <c r="H572" s="171"/>
      <c r="I572" s="43"/>
      <c r="J572" s="43"/>
      <c r="K572" s="43"/>
      <c r="L572" s="43"/>
      <c r="N572" s="43"/>
      <c r="Q572" s="146"/>
    </row>
    <row r="573" spans="1:17">
      <c r="A573" s="46"/>
      <c r="B573" s="65">
        <v>48</v>
      </c>
      <c r="C573" s="51" t="s">
        <v>46</v>
      </c>
      <c r="D573" s="49"/>
      <c r="E573" s="49"/>
      <c r="F573" s="43"/>
      <c r="G573" s="43"/>
      <c r="H573" s="171"/>
      <c r="I573" s="43"/>
      <c r="J573" s="43"/>
      <c r="K573" s="43"/>
      <c r="L573" s="43"/>
      <c r="N573" s="43"/>
      <c r="Q573" s="146"/>
    </row>
    <row r="574" spans="1:17" ht="25.5">
      <c r="A574" s="46"/>
      <c r="B574" s="98" t="s">
        <v>60</v>
      </c>
      <c r="C574" s="111" t="s">
        <v>245</v>
      </c>
      <c r="D574" s="54">
        <v>319</v>
      </c>
      <c r="E574" s="53">
        <v>0</v>
      </c>
      <c r="F574" s="53">
        <v>0</v>
      </c>
      <c r="G574" s="53">
        <v>0</v>
      </c>
      <c r="H574" s="53">
        <v>0</v>
      </c>
      <c r="I574" s="53">
        <v>0</v>
      </c>
      <c r="J574" s="53">
        <v>0</v>
      </c>
      <c r="K574" s="53">
        <v>0</v>
      </c>
      <c r="L574" s="53">
        <f>SUM(J574:K574)</f>
        <v>0</v>
      </c>
      <c r="N574" s="6"/>
    </row>
    <row r="575" spans="1:17">
      <c r="A575" s="46"/>
      <c r="B575" s="98" t="s">
        <v>98</v>
      </c>
      <c r="C575" s="111" t="s">
        <v>246</v>
      </c>
      <c r="D575" s="53">
        <v>0</v>
      </c>
      <c r="E575" s="53">
        <v>0</v>
      </c>
      <c r="F575" s="53">
        <v>0</v>
      </c>
      <c r="G575" s="53">
        <v>0</v>
      </c>
      <c r="H575" s="53">
        <v>0</v>
      </c>
      <c r="I575" s="53">
        <v>0</v>
      </c>
      <c r="J575" s="53">
        <v>0</v>
      </c>
      <c r="K575" s="53">
        <v>0</v>
      </c>
      <c r="L575" s="53">
        <f>SUM(J575:K575)</f>
        <v>0</v>
      </c>
      <c r="N575" s="6"/>
    </row>
    <row r="576" spans="1:17" ht="25.5">
      <c r="A576" s="46"/>
      <c r="B576" s="98" t="s">
        <v>99</v>
      </c>
      <c r="C576" s="111" t="s">
        <v>247</v>
      </c>
      <c r="D576" s="54">
        <v>428</v>
      </c>
      <c r="E576" s="53">
        <v>0</v>
      </c>
      <c r="F576" s="54">
        <v>6000</v>
      </c>
      <c r="G576" s="53">
        <v>0</v>
      </c>
      <c r="H576" s="54">
        <v>6000</v>
      </c>
      <c r="I576" s="53">
        <v>0</v>
      </c>
      <c r="J576" s="53">
        <v>0</v>
      </c>
      <c r="K576" s="53">
        <v>0</v>
      </c>
      <c r="L576" s="53">
        <f>SUM(J576:K576)</f>
        <v>0</v>
      </c>
      <c r="N576" s="55"/>
    </row>
    <row r="577" spans="1:27">
      <c r="A577" s="46" t="s">
        <v>24</v>
      </c>
      <c r="B577" s="65">
        <v>48</v>
      </c>
      <c r="C577" s="51" t="s">
        <v>46</v>
      </c>
      <c r="D577" s="70">
        <f t="shared" ref="D577:L577" si="238">SUM(D574:D576)</f>
        <v>747</v>
      </c>
      <c r="E577" s="63">
        <f t="shared" si="238"/>
        <v>0</v>
      </c>
      <c r="F577" s="70">
        <f t="shared" si="238"/>
        <v>6000</v>
      </c>
      <c r="G577" s="63">
        <f t="shared" si="238"/>
        <v>0</v>
      </c>
      <c r="H577" s="70">
        <f t="shared" si="238"/>
        <v>6000</v>
      </c>
      <c r="I577" s="63">
        <f t="shared" si="238"/>
        <v>0</v>
      </c>
      <c r="J577" s="63">
        <f t="shared" si="238"/>
        <v>0</v>
      </c>
      <c r="K577" s="63">
        <f t="shared" ref="K577" si="239">SUM(K574:K576)</f>
        <v>0</v>
      </c>
      <c r="L577" s="63">
        <f t="shared" si="238"/>
        <v>0</v>
      </c>
      <c r="N577" s="55"/>
      <c r="O577" s="141"/>
      <c r="Q577" s="146"/>
    </row>
    <row r="578" spans="1:27">
      <c r="A578" s="46" t="s">
        <v>24</v>
      </c>
      <c r="B578" s="65">
        <v>36</v>
      </c>
      <c r="C578" s="51" t="s">
        <v>29</v>
      </c>
      <c r="D578" s="149">
        <f t="shared" ref="D578:L578" si="240">D563+D567+D571+D577</f>
        <v>173219</v>
      </c>
      <c r="E578" s="58">
        <f t="shared" si="240"/>
        <v>0</v>
      </c>
      <c r="F578" s="149">
        <f t="shared" si="240"/>
        <v>253700</v>
      </c>
      <c r="G578" s="58">
        <f t="shared" si="240"/>
        <v>0</v>
      </c>
      <c r="H578" s="149">
        <f t="shared" si="240"/>
        <v>253701</v>
      </c>
      <c r="I578" s="58">
        <f t="shared" si="240"/>
        <v>0</v>
      </c>
      <c r="J578" s="58">
        <f t="shared" si="240"/>
        <v>0</v>
      </c>
      <c r="K578" s="58">
        <f t="shared" ref="K578" si="241">K563+K567+K571+K577</f>
        <v>0</v>
      </c>
      <c r="L578" s="58">
        <f t="shared" si="240"/>
        <v>0</v>
      </c>
      <c r="N578" s="55"/>
      <c r="Q578" s="146"/>
    </row>
    <row r="579" spans="1:27" ht="8.1" customHeight="1">
      <c r="A579" s="46"/>
      <c r="B579" s="65"/>
      <c r="C579" s="51"/>
      <c r="D579" s="54"/>
      <c r="E579" s="53"/>
      <c r="F579" s="54"/>
      <c r="G579" s="53"/>
      <c r="H579" s="54"/>
      <c r="I579" s="53"/>
      <c r="J579" s="54"/>
      <c r="K579" s="53"/>
      <c r="L579" s="54"/>
      <c r="N579" s="55"/>
      <c r="Q579" s="146"/>
    </row>
    <row r="580" spans="1:27" ht="25.5">
      <c r="A580" s="46"/>
      <c r="B580" s="65">
        <v>50</v>
      </c>
      <c r="C580" s="51" t="s">
        <v>310</v>
      </c>
      <c r="D580" s="54"/>
      <c r="E580" s="53"/>
      <c r="F580" s="54"/>
      <c r="G580" s="53"/>
      <c r="H580" s="54"/>
      <c r="I580" s="53"/>
      <c r="J580" s="54"/>
      <c r="K580" s="53"/>
      <c r="L580" s="54"/>
      <c r="N580" s="55"/>
      <c r="Q580" s="146"/>
    </row>
    <row r="581" spans="1:27">
      <c r="A581" s="46"/>
      <c r="B581" s="65">
        <v>47</v>
      </c>
      <c r="C581" s="51" t="s">
        <v>42</v>
      </c>
      <c r="D581" s="54"/>
      <c r="E581" s="53"/>
      <c r="F581" s="54"/>
      <c r="G581" s="53"/>
      <c r="H581" s="54"/>
      <c r="I581" s="53"/>
      <c r="J581" s="54"/>
      <c r="K581" s="53"/>
      <c r="L581" s="54"/>
      <c r="N581" s="55"/>
      <c r="Q581" s="146"/>
    </row>
    <row r="582" spans="1:27" ht="38.25">
      <c r="A582" s="46"/>
      <c r="B582" s="98" t="s">
        <v>311</v>
      </c>
      <c r="C582" s="51" t="s">
        <v>364</v>
      </c>
      <c r="D582" s="53">
        <v>0</v>
      </c>
      <c r="E582" s="53">
        <v>0</v>
      </c>
      <c r="F582" s="54">
        <v>1</v>
      </c>
      <c r="G582" s="53">
        <v>0</v>
      </c>
      <c r="H582" s="54">
        <v>1</v>
      </c>
      <c r="I582" s="53">
        <v>0</v>
      </c>
      <c r="J582" s="53">
        <v>0</v>
      </c>
      <c r="K582" s="53">
        <v>0</v>
      </c>
      <c r="L582" s="53">
        <f>SUM(J582:K582)</f>
        <v>0</v>
      </c>
      <c r="M582" s="218"/>
      <c r="N582" s="219"/>
      <c r="O582" s="223"/>
      <c r="P582" s="218"/>
      <c r="Q582" s="218"/>
    </row>
    <row r="583" spans="1:27" ht="25.5">
      <c r="A583" s="46" t="s">
        <v>24</v>
      </c>
      <c r="B583" s="65">
        <v>50</v>
      </c>
      <c r="C583" s="51" t="s">
        <v>310</v>
      </c>
      <c r="D583" s="63">
        <f t="shared" ref="D583:L583" si="242">D582</f>
        <v>0</v>
      </c>
      <c r="E583" s="63">
        <f t="shared" si="242"/>
        <v>0</v>
      </c>
      <c r="F583" s="70">
        <f t="shared" si="242"/>
        <v>1</v>
      </c>
      <c r="G583" s="63">
        <f t="shared" si="242"/>
        <v>0</v>
      </c>
      <c r="H583" s="70">
        <f t="shared" si="242"/>
        <v>1</v>
      </c>
      <c r="I583" s="63">
        <f t="shared" si="242"/>
        <v>0</v>
      </c>
      <c r="J583" s="63">
        <f t="shared" si="242"/>
        <v>0</v>
      </c>
      <c r="K583" s="63">
        <f t="shared" ref="K583" si="243">K582</f>
        <v>0</v>
      </c>
      <c r="L583" s="63">
        <f t="shared" si="242"/>
        <v>0</v>
      </c>
      <c r="N583" s="55"/>
      <c r="Q583" s="146"/>
    </row>
    <row r="584" spans="1:27">
      <c r="A584" s="46" t="s">
        <v>24</v>
      </c>
      <c r="B584" s="47">
        <v>0.10100000000000001</v>
      </c>
      <c r="C584" s="48" t="s">
        <v>75</v>
      </c>
      <c r="D584" s="64">
        <f t="shared" ref="D584:L584" si="244">D578+D583</f>
        <v>173219</v>
      </c>
      <c r="E584" s="63">
        <f t="shared" si="244"/>
        <v>0</v>
      </c>
      <c r="F584" s="64">
        <f t="shared" si="244"/>
        <v>253701</v>
      </c>
      <c r="G584" s="63">
        <f t="shared" si="244"/>
        <v>0</v>
      </c>
      <c r="H584" s="64">
        <f t="shared" si="244"/>
        <v>253702</v>
      </c>
      <c r="I584" s="63">
        <f t="shared" si="244"/>
        <v>0</v>
      </c>
      <c r="J584" s="63">
        <f t="shared" si="244"/>
        <v>0</v>
      </c>
      <c r="K584" s="63">
        <f t="shared" ref="K584" si="245">K578+K583</f>
        <v>0</v>
      </c>
      <c r="L584" s="63">
        <f t="shared" si="244"/>
        <v>0</v>
      </c>
      <c r="N584" s="55"/>
      <c r="Q584" s="146"/>
    </row>
    <row r="585" spans="1:27" ht="8.1" customHeight="1">
      <c r="A585" s="46"/>
      <c r="B585" s="47"/>
      <c r="C585" s="48"/>
      <c r="D585" s="43"/>
      <c r="E585" s="43"/>
      <c r="F585" s="43"/>
      <c r="G585" s="43"/>
      <c r="H585" s="43"/>
      <c r="I585" s="43"/>
      <c r="J585" s="43"/>
      <c r="K585" s="43"/>
      <c r="L585" s="43"/>
      <c r="N585" s="43"/>
      <c r="Q585" s="146"/>
    </row>
    <row r="586" spans="1:27">
      <c r="A586" s="51"/>
      <c r="B586" s="47">
        <v>0.10299999999999999</v>
      </c>
      <c r="C586" s="114" t="s">
        <v>108</v>
      </c>
      <c r="D586" s="43"/>
      <c r="E586" s="43"/>
      <c r="F586" s="43"/>
      <c r="G586" s="43"/>
      <c r="H586" s="43"/>
      <c r="I586" s="43"/>
      <c r="J586" s="43"/>
      <c r="K586" s="43"/>
      <c r="L586" s="43"/>
      <c r="N586" s="43"/>
      <c r="Q586" s="146"/>
    </row>
    <row r="587" spans="1:27">
      <c r="A587" s="51"/>
      <c r="B587" s="65">
        <v>45</v>
      </c>
      <c r="C587" s="115" t="s">
        <v>34</v>
      </c>
      <c r="D587" s="43"/>
      <c r="E587" s="43"/>
      <c r="F587" s="43"/>
      <c r="G587" s="43"/>
      <c r="H587" s="43"/>
      <c r="I587" s="43"/>
      <c r="J587" s="43"/>
      <c r="K587" s="43"/>
      <c r="L587" s="43"/>
      <c r="N587" s="43"/>
      <c r="Q587" s="146"/>
    </row>
    <row r="588" spans="1:27" ht="39" customHeight="1">
      <c r="A588" s="57"/>
      <c r="B588" s="193" t="s">
        <v>196</v>
      </c>
      <c r="C588" s="57" t="s">
        <v>237</v>
      </c>
      <c r="D588" s="149">
        <v>17650</v>
      </c>
      <c r="E588" s="58">
        <v>0</v>
      </c>
      <c r="F588" s="59">
        <v>10000</v>
      </c>
      <c r="G588" s="58">
        <v>0</v>
      </c>
      <c r="H588" s="59">
        <v>10000</v>
      </c>
      <c r="I588" s="58">
        <v>0</v>
      </c>
      <c r="J588" s="149">
        <f>3716+20000</f>
        <v>23716</v>
      </c>
      <c r="K588" s="58">
        <v>0</v>
      </c>
      <c r="L588" s="149">
        <f>SUM(J588:K588)</f>
        <v>23716</v>
      </c>
      <c r="M588" s="194"/>
      <c r="N588" s="206"/>
      <c r="O588" s="194"/>
      <c r="P588" s="194"/>
      <c r="Q588" s="203"/>
      <c r="W588" s="83"/>
      <c r="X588" s="83"/>
      <c r="Y588" s="83"/>
      <c r="Z588" s="83"/>
      <c r="AA588" s="83"/>
    </row>
    <row r="589" spans="1:27" ht="13.5" customHeight="1">
      <c r="A589" s="51" t="s">
        <v>24</v>
      </c>
      <c r="B589" s="65">
        <v>45</v>
      </c>
      <c r="C589" s="115" t="s">
        <v>34</v>
      </c>
      <c r="D589" s="149">
        <f t="shared" ref="D589:L589" si="246">SUM(D588:D588)</f>
        <v>17650</v>
      </c>
      <c r="E589" s="58">
        <f t="shared" si="246"/>
        <v>0</v>
      </c>
      <c r="F589" s="59">
        <f t="shared" si="246"/>
        <v>10000</v>
      </c>
      <c r="G589" s="58">
        <f t="shared" si="246"/>
        <v>0</v>
      </c>
      <c r="H589" s="59">
        <f t="shared" si="246"/>
        <v>10000</v>
      </c>
      <c r="I589" s="58">
        <f t="shared" si="246"/>
        <v>0</v>
      </c>
      <c r="J589" s="149">
        <f t="shared" si="246"/>
        <v>23716</v>
      </c>
      <c r="K589" s="58">
        <f t="shared" ref="K589" si="247">SUM(K588:K588)</f>
        <v>0</v>
      </c>
      <c r="L589" s="149">
        <f t="shared" si="246"/>
        <v>23716</v>
      </c>
      <c r="N589" s="43"/>
      <c r="Q589" s="146"/>
    </row>
    <row r="590" spans="1:27" ht="13.5" customHeight="1">
      <c r="A590" s="51"/>
      <c r="B590" s="65"/>
      <c r="C590" s="115"/>
      <c r="D590" s="43"/>
      <c r="E590" s="43"/>
      <c r="F590" s="43"/>
      <c r="G590" s="43"/>
      <c r="H590" s="43"/>
      <c r="I590" s="43"/>
      <c r="J590" s="43"/>
      <c r="K590" s="43"/>
      <c r="L590" s="43"/>
      <c r="N590" s="43"/>
      <c r="Q590" s="146"/>
    </row>
    <row r="591" spans="1:27" ht="13.5" customHeight="1">
      <c r="A591" s="51"/>
      <c r="B591" s="65">
        <v>48</v>
      </c>
      <c r="C591" s="115" t="s">
        <v>46</v>
      </c>
      <c r="D591" s="43"/>
      <c r="E591" s="43"/>
      <c r="F591" s="43"/>
      <c r="G591" s="43"/>
      <c r="H591" s="43"/>
      <c r="I591" s="43"/>
      <c r="J591" s="43"/>
      <c r="K591" s="43"/>
      <c r="L591" s="43"/>
      <c r="N591" s="43"/>
      <c r="Q591" s="146"/>
    </row>
    <row r="592" spans="1:27" ht="13.5" customHeight="1">
      <c r="A592" s="51"/>
      <c r="B592" s="98" t="s">
        <v>282</v>
      </c>
      <c r="C592" s="51" t="s">
        <v>283</v>
      </c>
      <c r="D592" s="149">
        <v>2000</v>
      </c>
      <c r="E592" s="58">
        <v>0</v>
      </c>
      <c r="F592" s="53">
        <v>0</v>
      </c>
      <c r="G592" s="53">
        <v>0</v>
      </c>
      <c r="H592" s="54">
        <v>4354</v>
      </c>
      <c r="I592" s="53">
        <v>0</v>
      </c>
      <c r="J592" s="53">
        <v>0</v>
      </c>
      <c r="K592" s="53">
        <v>0</v>
      </c>
      <c r="L592" s="53">
        <f>SUM(J592:K592)</f>
        <v>0</v>
      </c>
      <c r="N592" s="55"/>
      <c r="O592" s="99"/>
    </row>
    <row r="593" spans="1:27" ht="13.5" customHeight="1">
      <c r="A593" s="51" t="s">
        <v>24</v>
      </c>
      <c r="B593" s="65">
        <v>48</v>
      </c>
      <c r="C593" s="115" t="s">
        <v>46</v>
      </c>
      <c r="D593" s="70">
        <f t="shared" ref="D593:L593" si="248">SUM(D592:D592)</f>
        <v>2000</v>
      </c>
      <c r="E593" s="63">
        <f t="shared" si="248"/>
        <v>0</v>
      </c>
      <c r="F593" s="63">
        <f t="shared" si="248"/>
        <v>0</v>
      </c>
      <c r="G593" s="63">
        <f t="shared" si="248"/>
        <v>0</v>
      </c>
      <c r="H593" s="70">
        <f t="shared" si="248"/>
        <v>4354</v>
      </c>
      <c r="I593" s="63">
        <f t="shared" si="248"/>
        <v>0</v>
      </c>
      <c r="J593" s="63">
        <f t="shared" si="248"/>
        <v>0</v>
      </c>
      <c r="K593" s="63">
        <f t="shared" ref="K593" si="249">SUM(K592:K592)</f>
        <v>0</v>
      </c>
      <c r="L593" s="63">
        <f t="shared" si="248"/>
        <v>0</v>
      </c>
      <c r="N593" s="55"/>
      <c r="Q593" s="146"/>
    </row>
    <row r="594" spans="1:27" ht="13.5" customHeight="1">
      <c r="A594" s="51" t="s">
        <v>24</v>
      </c>
      <c r="B594" s="47">
        <v>0.10299999999999999</v>
      </c>
      <c r="C594" s="114" t="s">
        <v>108</v>
      </c>
      <c r="D594" s="149">
        <f t="shared" ref="D594:L594" si="250">D589+D593</f>
        <v>19650</v>
      </c>
      <c r="E594" s="58">
        <f t="shared" si="250"/>
        <v>0</v>
      </c>
      <c r="F594" s="59">
        <f t="shared" si="250"/>
        <v>10000</v>
      </c>
      <c r="G594" s="58">
        <f t="shared" si="250"/>
        <v>0</v>
      </c>
      <c r="H594" s="59">
        <f t="shared" si="250"/>
        <v>14354</v>
      </c>
      <c r="I594" s="58">
        <f t="shared" si="250"/>
        <v>0</v>
      </c>
      <c r="J594" s="149">
        <f t="shared" si="250"/>
        <v>23716</v>
      </c>
      <c r="K594" s="58">
        <f t="shared" ref="K594" si="251">K589+K593</f>
        <v>0</v>
      </c>
      <c r="L594" s="149">
        <f t="shared" si="250"/>
        <v>23716</v>
      </c>
      <c r="N594" s="43"/>
      <c r="Q594" s="146"/>
    </row>
    <row r="595" spans="1:27" ht="25.5">
      <c r="A595" s="51" t="s">
        <v>24</v>
      </c>
      <c r="B595" s="45">
        <v>4515</v>
      </c>
      <c r="C595" s="48" t="s">
        <v>102</v>
      </c>
      <c r="D595" s="59">
        <f t="shared" ref="D595:L595" si="252">D584+D594</f>
        <v>192869</v>
      </c>
      <c r="E595" s="58">
        <f t="shared" si="252"/>
        <v>0</v>
      </c>
      <c r="F595" s="59">
        <f t="shared" si="252"/>
        <v>263701</v>
      </c>
      <c r="G595" s="58">
        <f t="shared" si="252"/>
        <v>0</v>
      </c>
      <c r="H595" s="59">
        <f t="shared" si="252"/>
        <v>268056</v>
      </c>
      <c r="I595" s="58">
        <f t="shared" si="252"/>
        <v>0</v>
      </c>
      <c r="J595" s="149">
        <f t="shared" si="252"/>
        <v>23716</v>
      </c>
      <c r="K595" s="58">
        <f t="shared" si="252"/>
        <v>0</v>
      </c>
      <c r="L595" s="149">
        <f t="shared" si="252"/>
        <v>23716</v>
      </c>
      <c r="N595" s="43"/>
      <c r="Q595" s="146"/>
    </row>
    <row r="596" spans="1:27" ht="13.5" customHeight="1">
      <c r="A596" s="51"/>
      <c r="B596" s="45"/>
      <c r="C596" s="51"/>
      <c r="D596" s="43"/>
      <c r="E596" s="43"/>
      <c r="F596" s="43"/>
      <c r="G596" s="43"/>
      <c r="H596" s="43"/>
      <c r="I596" s="43"/>
      <c r="J596" s="43"/>
      <c r="K596" s="43"/>
      <c r="L596" s="43"/>
      <c r="N596" s="43"/>
      <c r="Q596" s="146"/>
    </row>
    <row r="597" spans="1:27" ht="13.5" customHeight="1">
      <c r="A597" s="46" t="s">
        <v>26</v>
      </c>
      <c r="B597" s="45">
        <v>5054</v>
      </c>
      <c r="C597" s="48" t="s">
        <v>16</v>
      </c>
      <c r="D597" s="43"/>
      <c r="E597" s="43"/>
      <c r="F597" s="43"/>
      <c r="G597" s="43"/>
      <c r="H597" s="43"/>
      <c r="I597" s="43"/>
      <c r="J597" s="43"/>
      <c r="K597" s="43"/>
      <c r="L597" s="43"/>
      <c r="N597" s="43"/>
      <c r="Q597" s="146"/>
    </row>
    <row r="598" spans="1:27" ht="13.5" customHeight="1">
      <c r="A598" s="46"/>
      <c r="B598" s="50">
        <v>4</v>
      </c>
      <c r="C598" s="51" t="s">
        <v>81</v>
      </c>
      <c r="D598" s="43"/>
      <c r="E598" s="43"/>
      <c r="F598" s="43"/>
      <c r="G598" s="43"/>
      <c r="H598" s="43"/>
      <c r="I598" s="43"/>
      <c r="J598" s="43"/>
      <c r="K598" s="43"/>
      <c r="L598" s="43"/>
      <c r="N598" s="43"/>
      <c r="Q598" s="146"/>
    </row>
    <row r="599" spans="1:27" ht="13.5" customHeight="1">
      <c r="A599" s="46"/>
      <c r="B599" s="47">
        <v>4.101</v>
      </c>
      <c r="C599" s="48" t="s">
        <v>238</v>
      </c>
      <c r="D599" s="43"/>
      <c r="E599" s="43"/>
      <c r="F599" s="43"/>
      <c r="G599" s="43"/>
      <c r="H599" s="43"/>
      <c r="I599" s="43"/>
      <c r="J599" s="43"/>
      <c r="K599" s="43"/>
      <c r="L599" s="43"/>
      <c r="N599" s="43"/>
      <c r="Q599" s="146"/>
    </row>
    <row r="600" spans="1:27" ht="13.5" customHeight="1">
      <c r="A600" s="46"/>
      <c r="B600" s="65">
        <v>36</v>
      </c>
      <c r="C600" s="51" t="s">
        <v>29</v>
      </c>
      <c r="D600" s="43"/>
      <c r="E600" s="43"/>
      <c r="F600" s="43"/>
      <c r="G600" s="43"/>
      <c r="H600" s="43"/>
      <c r="I600" s="43"/>
      <c r="J600" s="43"/>
      <c r="K600" s="43"/>
      <c r="L600" s="43"/>
      <c r="N600" s="43"/>
      <c r="Q600" s="146"/>
    </row>
    <row r="601" spans="1:27" ht="25.5">
      <c r="A601" s="46"/>
      <c r="B601" s="50">
        <v>71</v>
      </c>
      <c r="C601" s="51" t="s">
        <v>251</v>
      </c>
      <c r="D601" s="43"/>
      <c r="E601" s="43"/>
      <c r="F601" s="43"/>
      <c r="G601" s="43"/>
      <c r="H601" s="43"/>
      <c r="I601" s="43"/>
      <c r="J601" s="43"/>
      <c r="K601" s="43"/>
      <c r="L601" s="43"/>
      <c r="N601" s="43"/>
      <c r="Q601" s="146"/>
    </row>
    <row r="602" spans="1:27" ht="13.5" customHeight="1">
      <c r="A602" s="46"/>
      <c r="B602" s="50" t="s">
        <v>239</v>
      </c>
      <c r="C602" s="51" t="s">
        <v>240</v>
      </c>
      <c r="D602" s="149">
        <v>7731</v>
      </c>
      <c r="E602" s="58">
        <v>0</v>
      </c>
      <c r="F602" s="58">
        <v>0</v>
      </c>
      <c r="G602" s="58">
        <v>0</v>
      </c>
      <c r="H602" s="58">
        <v>0</v>
      </c>
      <c r="I602" s="58">
        <v>0</v>
      </c>
      <c r="J602" s="149">
        <v>22720</v>
      </c>
      <c r="K602" s="58">
        <v>0</v>
      </c>
      <c r="L602" s="149">
        <f>SUM(J602:K602)</f>
        <v>22720</v>
      </c>
      <c r="M602" s="218"/>
      <c r="N602" s="222"/>
      <c r="O602" s="218"/>
      <c r="P602" s="218"/>
      <c r="Q602" s="218"/>
      <c r="W602" s="83"/>
      <c r="X602" s="83"/>
      <c r="Y602" s="83"/>
      <c r="Z602" s="83"/>
      <c r="AA602" s="83"/>
    </row>
    <row r="603" spans="1:27" ht="25.5">
      <c r="A603" s="46" t="s">
        <v>24</v>
      </c>
      <c r="B603" s="50">
        <v>71</v>
      </c>
      <c r="C603" s="51" t="s">
        <v>251</v>
      </c>
      <c r="D603" s="149">
        <f t="shared" ref="D603:L603" si="253">D602</f>
        <v>7731</v>
      </c>
      <c r="E603" s="58">
        <f t="shared" si="253"/>
        <v>0</v>
      </c>
      <c r="F603" s="58">
        <f t="shared" si="253"/>
        <v>0</v>
      </c>
      <c r="G603" s="58">
        <f t="shared" si="253"/>
        <v>0</v>
      </c>
      <c r="H603" s="58">
        <f t="shared" si="253"/>
        <v>0</v>
      </c>
      <c r="I603" s="58">
        <f t="shared" si="253"/>
        <v>0</v>
      </c>
      <c r="J603" s="149">
        <f t="shared" si="253"/>
        <v>22720</v>
      </c>
      <c r="K603" s="58">
        <f t="shared" ref="K603" si="254">K602</f>
        <v>0</v>
      </c>
      <c r="L603" s="149">
        <f t="shared" si="253"/>
        <v>22720</v>
      </c>
      <c r="N603" s="43"/>
      <c r="Q603" s="146"/>
    </row>
    <row r="604" spans="1:27" ht="13.5" customHeight="1">
      <c r="A604" s="46"/>
      <c r="B604" s="50"/>
      <c r="C604" s="51"/>
      <c r="D604" s="54"/>
      <c r="E604" s="53"/>
      <c r="F604" s="43"/>
      <c r="G604" s="53"/>
      <c r="H604" s="54"/>
      <c r="I604" s="53"/>
      <c r="J604" s="54"/>
      <c r="K604" s="53"/>
      <c r="L604" s="54"/>
      <c r="N604" s="43"/>
      <c r="Q604" s="146"/>
    </row>
    <row r="605" spans="1:27" ht="51">
      <c r="A605" s="46"/>
      <c r="B605" s="50">
        <v>72</v>
      </c>
      <c r="C605" s="51" t="s">
        <v>392</v>
      </c>
      <c r="D605" s="54"/>
      <c r="E605" s="53"/>
      <c r="F605" s="43"/>
      <c r="G605" s="54"/>
      <c r="H605" s="53"/>
      <c r="I605" s="53"/>
      <c r="J605" s="43"/>
      <c r="K605" s="54"/>
      <c r="L605" s="43"/>
      <c r="N605" s="43"/>
      <c r="Q605" s="146"/>
    </row>
    <row r="606" spans="1:27" ht="13.5" customHeight="1">
      <c r="A606" s="46"/>
      <c r="B606" s="50" t="s">
        <v>244</v>
      </c>
      <c r="C606" s="51" t="s">
        <v>240</v>
      </c>
      <c r="D606" s="149">
        <v>86511</v>
      </c>
      <c r="E606" s="58">
        <v>0</v>
      </c>
      <c r="F606" s="59">
        <v>175989</v>
      </c>
      <c r="G606" s="58">
        <v>0</v>
      </c>
      <c r="H606" s="149">
        <v>175989</v>
      </c>
      <c r="I606" s="58">
        <v>0</v>
      </c>
      <c r="J606" s="149">
        <v>16787</v>
      </c>
      <c r="K606" s="58">
        <v>0</v>
      </c>
      <c r="L606" s="149">
        <f>SUM(J606:K606)</f>
        <v>16787</v>
      </c>
      <c r="M606" s="204"/>
      <c r="N606" s="205"/>
      <c r="O606" s="194"/>
      <c r="P606" s="194"/>
      <c r="Q606" s="196"/>
      <c r="W606" s="83"/>
      <c r="X606" s="83"/>
      <c r="Y606" s="83"/>
      <c r="Z606" s="83"/>
      <c r="AA606" s="83"/>
    </row>
    <row r="607" spans="1:27" ht="51">
      <c r="A607" s="46" t="s">
        <v>24</v>
      </c>
      <c r="B607" s="50">
        <v>72</v>
      </c>
      <c r="C607" s="51" t="s">
        <v>392</v>
      </c>
      <c r="D607" s="149">
        <f t="shared" ref="D607:L607" si="255">D606</f>
        <v>86511</v>
      </c>
      <c r="E607" s="58">
        <f t="shared" si="255"/>
        <v>0</v>
      </c>
      <c r="F607" s="59">
        <f t="shared" si="255"/>
        <v>175989</v>
      </c>
      <c r="G607" s="58">
        <f t="shared" si="255"/>
        <v>0</v>
      </c>
      <c r="H607" s="149">
        <f t="shared" si="255"/>
        <v>175989</v>
      </c>
      <c r="I607" s="58">
        <f t="shared" si="255"/>
        <v>0</v>
      </c>
      <c r="J607" s="149">
        <f t="shared" si="255"/>
        <v>16787</v>
      </c>
      <c r="K607" s="58">
        <f t="shared" si="255"/>
        <v>0</v>
      </c>
      <c r="L607" s="149">
        <f t="shared" si="255"/>
        <v>16787</v>
      </c>
      <c r="N607" s="43"/>
      <c r="Q607" s="146"/>
    </row>
    <row r="608" spans="1:27">
      <c r="A608" s="46"/>
      <c r="B608" s="50"/>
      <c r="C608" s="51"/>
      <c r="D608" s="75"/>
      <c r="E608" s="100"/>
      <c r="F608" s="74"/>
      <c r="G608" s="75"/>
      <c r="H608" s="100"/>
      <c r="I608" s="100"/>
      <c r="J608" s="74"/>
      <c r="K608" s="75"/>
      <c r="L608" s="74"/>
      <c r="N608" s="43"/>
      <c r="Q608" s="146"/>
    </row>
    <row r="609" spans="1:27">
      <c r="A609" s="46"/>
      <c r="B609" s="50">
        <v>73</v>
      </c>
      <c r="C609" s="51" t="s">
        <v>248</v>
      </c>
      <c r="D609" s="54"/>
      <c r="E609" s="53"/>
      <c r="F609" s="43"/>
      <c r="G609" s="54"/>
      <c r="H609" s="53"/>
      <c r="I609" s="53"/>
      <c r="J609" s="43"/>
      <c r="K609" s="54"/>
      <c r="L609" s="43"/>
      <c r="N609" s="43"/>
      <c r="Q609" s="146"/>
    </row>
    <row r="610" spans="1:27">
      <c r="A610" s="46"/>
      <c r="B610" s="50" t="s">
        <v>249</v>
      </c>
      <c r="C610" s="51" t="s">
        <v>240</v>
      </c>
      <c r="D610" s="54">
        <v>3717</v>
      </c>
      <c r="E610" s="53">
        <v>0</v>
      </c>
      <c r="F610" s="43">
        <v>5000</v>
      </c>
      <c r="G610" s="53">
        <v>0</v>
      </c>
      <c r="H610" s="54">
        <v>5000</v>
      </c>
      <c r="I610" s="53">
        <v>0</v>
      </c>
      <c r="J610" s="54">
        <v>51000</v>
      </c>
      <c r="K610" s="53">
        <v>0</v>
      </c>
      <c r="L610" s="54">
        <f>SUM(J610:K610)</f>
        <v>51000</v>
      </c>
      <c r="M610" s="194"/>
      <c r="N610" s="207"/>
      <c r="O610" s="194"/>
      <c r="P610" s="194"/>
      <c r="Q610" s="196"/>
      <c r="W610" s="83"/>
      <c r="X610" s="83"/>
      <c r="Y610" s="83"/>
      <c r="Z610" s="83"/>
      <c r="AA610" s="83"/>
    </row>
    <row r="611" spans="1:27">
      <c r="A611" s="56" t="s">
        <v>24</v>
      </c>
      <c r="B611" s="89">
        <v>36</v>
      </c>
      <c r="C611" s="57" t="s">
        <v>29</v>
      </c>
      <c r="D611" s="70">
        <f t="shared" ref="D611:L611" si="256">D603+D607+D610</f>
        <v>97959</v>
      </c>
      <c r="E611" s="63">
        <f t="shared" si="256"/>
        <v>0</v>
      </c>
      <c r="F611" s="70">
        <f t="shared" si="256"/>
        <v>180989</v>
      </c>
      <c r="G611" s="63">
        <f t="shared" si="256"/>
        <v>0</v>
      </c>
      <c r="H611" s="70">
        <f t="shared" si="256"/>
        <v>180989</v>
      </c>
      <c r="I611" s="63">
        <f t="shared" si="256"/>
        <v>0</v>
      </c>
      <c r="J611" s="70">
        <f t="shared" si="256"/>
        <v>90507</v>
      </c>
      <c r="K611" s="63">
        <f t="shared" ref="K611" si="257">K603+K607+K610</f>
        <v>0</v>
      </c>
      <c r="L611" s="70">
        <f t="shared" si="256"/>
        <v>90507</v>
      </c>
      <c r="N611" s="43"/>
      <c r="Q611" s="146"/>
    </row>
    <row r="612" spans="1:27">
      <c r="A612" s="46"/>
      <c r="B612" s="65"/>
      <c r="C612" s="51"/>
      <c r="D612" s="54"/>
      <c r="E612" s="53"/>
      <c r="F612" s="54"/>
      <c r="G612" s="53"/>
      <c r="H612" s="54"/>
      <c r="I612" s="53"/>
      <c r="J612" s="54"/>
      <c r="K612" s="53"/>
      <c r="L612" s="54"/>
      <c r="N612" s="43"/>
      <c r="Q612" s="146"/>
    </row>
    <row r="613" spans="1:27" ht="25.5">
      <c r="A613" s="46"/>
      <c r="B613" s="65">
        <v>50</v>
      </c>
      <c r="C613" s="51" t="s">
        <v>310</v>
      </c>
      <c r="D613" s="54"/>
      <c r="E613" s="53"/>
      <c r="F613" s="54"/>
      <c r="G613" s="53"/>
      <c r="H613" s="54"/>
      <c r="I613" s="53"/>
      <c r="J613" s="54"/>
      <c r="K613" s="53"/>
      <c r="L613" s="54"/>
      <c r="N613" s="43"/>
      <c r="Q613" s="146"/>
    </row>
    <row r="614" spans="1:27" ht="25.5">
      <c r="A614" s="46"/>
      <c r="B614" s="50">
        <v>71</v>
      </c>
      <c r="C614" s="51" t="s">
        <v>251</v>
      </c>
      <c r="D614" s="43"/>
      <c r="E614" s="43"/>
      <c r="F614" s="43"/>
      <c r="G614" s="43"/>
      <c r="H614" s="43"/>
      <c r="I614" s="43"/>
      <c r="J614" s="43"/>
      <c r="K614" s="43"/>
      <c r="L614" s="43"/>
      <c r="N614" s="43"/>
      <c r="Q614" s="146"/>
    </row>
    <row r="615" spans="1:27" ht="13.5" customHeight="1">
      <c r="A615" s="46"/>
      <c r="B615" s="50" t="s">
        <v>312</v>
      </c>
      <c r="C615" s="51" t="s">
        <v>240</v>
      </c>
      <c r="D615" s="58">
        <v>0</v>
      </c>
      <c r="E615" s="58">
        <v>0</v>
      </c>
      <c r="F615" s="149">
        <v>32209</v>
      </c>
      <c r="G615" s="58">
        <v>0</v>
      </c>
      <c r="H615" s="149">
        <v>32209</v>
      </c>
      <c r="I615" s="58">
        <v>0</v>
      </c>
      <c r="J615" s="58">
        <v>0</v>
      </c>
      <c r="K615" s="58">
        <v>0</v>
      </c>
      <c r="L615" s="58">
        <f>SUM(J615:K615)</f>
        <v>0</v>
      </c>
      <c r="M615" s="218"/>
      <c r="N615" s="219"/>
      <c r="O615" s="218"/>
      <c r="P615" s="218"/>
      <c r="Q615" s="218"/>
      <c r="W615" s="83"/>
      <c r="X615" s="83"/>
      <c r="Y615" s="83"/>
      <c r="Z615" s="83"/>
      <c r="AA615" s="83"/>
    </row>
    <row r="616" spans="1:27" ht="25.5">
      <c r="A616" s="46" t="s">
        <v>24</v>
      </c>
      <c r="B616" s="50">
        <v>71</v>
      </c>
      <c r="C616" s="51" t="s">
        <v>251</v>
      </c>
      <c r="D616" s="58">
        <f t="shared" ref="D616:J616" si="258">D615</f>
        <v>0</v>
      </c>
      <c r="E616" s="58">
        <f t="shared" si="258"/>
        <v>0</v>
      </c>
      <c r="F616" s="149">
        <f t="shared" si="258"/>
        <v>32209</v>
      </c>
      <c r="G616" s="58">
        <f t="shared" si="258"/>
        <v>0</v>
      </c>
      <c r="H616" s="149">
        <f t="shared" si="258"/>
        <v>32209</v>
      </c>
      <c r="I616" s="58">
        <f t="shared" si="258"/>
        <v>0</v>
      </c>
      <c r="J616" s="58">
        <f t="shared" si="258"/>
        <v>0</v>
      </c>
      <c r="K616" s="58">
        <f t="shared" ref="K616" si="259">K615</f>
        <v>0</v>
      </c>
      <c r="L616" s="58">
        <f t="shared" ref="L616" si="260">L615</f>
        <v>0</v>
      </c>
      <c r="N616" s="43"/>
      <c r="Q616" s="146"/>
    </row>
    <row r="617" spans="1:27" ht="25.5">
      <c r="A617" s="46" t="s">
        <v>24</v>
      </c>
      <c r="B617" s="65">
        <v>50</v>
      </c>
      <c r="C617" s="51" t="s">
        <v>310</v>
      </c>
      <c r="D617" s="58">
        <f t="shared" ref="D617:L617" si="261">D616</f>
        <v>0</v>
      </c>
      <c r="E617" s="58">
        <f t="shared" si="261"/>
        <v>0</v>
      </c>
      <c r="F617" s="149">
        <f t="shared" si="261"/>
        <v>32209</v>
      </c>
      <c r="G617" s="58">
        <f t="shared" si="261"/>
        <v>0</v>
      </c>
      <c r="H617" s="149">
        <f t="shared" si="261"/>
        <v>32209</v>
      </c>
      <c r="I617" s="58">
        <f t="shared" si="261"/>
        <v>0</v>
      </c>
      <c r="J617" s="58">
        <f t="shared" si="261"/>
        <v>0</v>
      </c>
      <c r="K617" s="58">
        <f t="shared" ref="K617" si="262">K616</f>
        <v>0</v>
      </c>
      <c r="L617" s="58">
        <f t="shared" si="261"/>
        <v>0</v>
      </c>
      <c r="N617" s="43"/>
      <c r="Q617" s="146"/>
    </row>
    <row r="618" spans="1:27" ht="14.45" customHeight="1">
      <c r="A618" s="46" t="s">
        <v>24</v>
      </c>
      <c r="B618" s="47">
        <v>4.101</v>
      </c>
      <c r="C618" s="48" t="s">
        <v>238</v>
      </c>
      <c r="D618" s="149">
        <f t="shared" ref="D618:L618" si="263">D611+D617</f>
        <v>97959</v>
      </c>
      <c r="E618" s="58">
        <f t="shared" si="263"/>
        <v>0</v>
      </c>
      <c r="F618" s="149">
        <f t="shared" si="263"/>
        <v>213198</v>
      </c>
      <c r="G618" s="58">
        <f t="shared" si="263"/>
        <v>0</v>
      </c>
      <c r="H618" s="149">
        <f t="shared" si="263"/>
        <v>213198</v>
      </c>
      <c r="I618" s="58">
        <f t="shared" si="263"/>
        <v>0</v>
      </c>
      <c r="J618" s="149">
        <f t="shared" si="263"/>
        <v>90507</v>
      </c>
      <c r="K618" s="58">
        <f t="shared" ref="K618" si="264">K611+K617</f>
        <v>0</v>
      </c>
      <c r="L618" s="149">
        <f t="shared" si="263"/>
        <v>90507</v>
      </c>
      <c r="N618" s="43"/>
      <c r="Q618" s="146"/>
    </row>
    <row r="619" spans="1:27" ht="14.45" customHeight="1">
      <c r="A619" s="46"/>
      <c r="B619" s="50"/>
      <c r="C619" s="51"/>
      <c r="D619" s="43"/>
      <c r="E619" s="43"/>
      <c r="F619" s="43"/>
      <c r="G619" s="43"/>
      <c r="H619" s="43"/>
      <c r="I619" s="43"/>
      <c r="J619" s="43"/>
      <c r="K619" s="43"/>
      <c r="L619" s="176"/>
      <c r="N619" s="43"/>
      <c r="Q619" s="146"/>
    </row>
    <row r="620" spans="1:27">
      <c r="A620" s="46"/>
      <c r="B620" s="47">
        <v>4.3369999999999997</v>
      </c>
      <c r="C620" s="48" t="s">
        <v>82</v>
      </c>
      <c r="D620" s="43"/>
      <c r="E620" s="43"/>
      <c r="F620" s="43"/>
      <c r="G620" s="43"/>
      <c r="H620" s="43"/>
      <c r="I620" s="43"/>
      <c r="J620" s="43"/>
      <c r="K620" s="43"/>
      <c r="L620" s="176"/>
      <c r="N620" s="43"/>
      <c r="Q620" s="146"/>
    </row>
    <row r="621" spans="1:27">
      <c r="A621" s="46"/>
      <c r="B621" s="65">
        <v>36</v>
      </c>
      <c r="C621" s="51" t="s">
        <v>29</v>
      </c>
      <c r="D621" s="66"/>
      <c r="E621" s="66"/>
      <c r="F621" s="66"/>
      <c r="G621" s="66"/>
      <c r="H621" s="66"/>
      <c r="I621" s="66"/>
      <c r="J621" s="66"/>
      <c r="K621" s="66"/>
      <c r="L621" s="66"/>
      <c r="N621" s="66"/>
      <c r="Q621" s="146"/>
    </row>
    <row r="622" spans="1:27">
      <c r="A622" s="46"/>
      <c r="B622" s="65">
        <v>45</v>
      </c>
      <c r="C622" s="51" t="s">
        <v>34</v>
      </c>
      <c r="D622" s="66"/>
      <c r="E622" s="66"/>
      <c r="F622" s="66"/>
      <c r="G622" s="66"/>
      <c r="H622" s="66"/>
      <c r="I622" s="66"/>
      <c r="J622" s="66"/>
      <c r="K622" s="66"/>
      <c r="L622" s="66"/>
      <c r="N622" s="66"/>
      <c r="Q622" s="146"/>
    </row>
    <row r="623" spans="1:27">
      <c r="A623" s="46"/>
      <c r="B623" s="52" t="s">
        <v>53</v>
      </c>
      <c r="C623" s="51" t="s">
        <v>103</v>
      </c>
      <c r="D623" s="54">
        <v>15858</v>
      </c>
      <c r="E623" s="53">
        <v>0</v>
      </c>
      <c r="F623" s="54">
        <v>20000</v>
      </c>
      <c r="G623" s="53">
        <v>0</v>
      </c>
      <c r="H623" s="54">
        <v>52000</v>
      </c>
      <c r="I623" s="53">
        <v>0</v>
      </c>
      <c r="J623" s="54">
        <v>3500</v>
      </c>
      <c r="K623" s="53">
        <v>0</v>
      </c>
      <c r="L623" s="54">
        <f>SUM(J623:K623)</f>
        <v>3500</v>
      </c>
      <c r="M623" s="194"/>
      <c r="N623" s="214"/>
      <c r="O623" s="194"/>
      <c r="P623" s="194"/>
      <c r="Q623" s="203"/>
    </row>
    <row r="624" spans="1:27">
      <c r="A624" s="46"/>
      <c r="B624" s="52" t="s">
        <v>95</v>
      </c>
      <c r="C624" s="51" t="s">
        <v>197</v>
      </c>
      <c r="D624" s="62">
        <v>185395</v>
      </c>
      <c r="E624" s="61">
        <v>0</v>
      </c>
      <c r="F624" s="62">
        <v>100000</v>
      </c>
      <c r="G624" s="61">
        <v>0</v>
      </c>
      <c r="H624" s="62">
        <v>182950</v>
      </c>
      <c r="I624" s="61">
        <v>0</v>
      </c>
      <c r="J624" s="62">
        <v>1</v>
      </c>
      <c r="K624" s="61">
        <v>0</v>
      </c>
      <c r="L624" s="62">
        <f>SUM(J624:K624)</f>
        <v>1</v>
      </c>
      <c r="N624" s="55"/>
    </row>
    <row r="625" spans="1:17">
      <c r="A625" s="46" t="s">
        <v>24</v>
      </c>
      <c r="B625" s="65">
        <v>45</v>
      </c>
      <c r="C625" s="51" t="s">
        <v>34</v>
      </c>
      <c r="D625" s="150">
        <f t="shared" ref="D625:L625" si="265">SUM(D623:D624)</f>
        <v>201253</v>
      </c>
      <c r="E625" s="91">
        <f t="shared" si="265"/>
        <v>0</v>
      </c>
      <c r="F625" s="150">
        <f t="shared" si="265"/>
        <v>120000</v>
      </c>
      <c r="G625" s="91">
        <f t="shared" si="265"/>
        <v>0</v>
      </c>
      <c r="H625" s="76">
        <f t="shared" si="265"/>
        <v>234950</v>
      </c>
      <c r="I625" s="91">
        <f t="shared" si="265"/>
        <v>0</v>
      </c>
      <c r="J625" s="150">
        <f t="shared" si="265"/>
        <v>3501</v>
      </c>
      <c r="K625" s="91">
        <f t="shared" ref="K625" si="266">SUM(K623:K624)</f>
        <v>0</v>
      </c>
      <c r="L625" s="150">
        <f t="shared" si="265"/>
        <v>3501</v>
      </c>
      <c r="N625" s="68"/>
      <c r="Q625" s="146"/>
    </row>
    <row r="626" spans="1:17">
      <c r="A626" s="46"/>
      <c r="B626" s="65"/>
      <c r="C626" s="51"/>
      <c r="D626" s="71"/>
      <c r="E626" s="71"/>
      <c r="F626" s="71"/>
      <c r="G626" s="71"/>
      <c r="H626" s="71"/>
      <c r="I626" s="71"/>
      <c r="J626" s="71"/>
      <c r="K626" s="71"/>
      <c r="L626" s="71"/>
      <c r="N626" s="66"/>
      <c r="Q626" s="146"/>
    </row>
    <row r="627" spans="1:17">
      <c r="A627" s="46"/>
      <c r="B627" s="65">
        <v>46</v>
      </c>
      <c r="C627" s="51" t="s">
        <v>38</v>
      </c>
      <c r="D627" s="66"/>
      <c r="E627" s="66"/>
      <c r="F627" s="66"/>
      <c r="G627" s="66"/>
      <c r="H627" s="66"/>
      <c r="I627" s="66"/>
      <c r="J627" s="66"/>
      <c r="K627" s="66"/>
      <c r="L627" s="66"/>
      <c r="N627" s="66"/>
      <c r="Q627" s="146"/>
    </row>
    <row r="628" spans="1:17">
      <c r="A628" s="46"/>
      <c r="B628" s="52" t="s">
        <v>56</v>
      </c>
      <c r="C628" s="51" t="s">
        <v>103</v>
      </c>
      <c r="D628" s="67">
        <v>10077</v>
      </c>
      <c r="E628" s="93">
        <v>0</v>
      </c>
      <c r="F628" s="67">
        <v>8800</v>
      </c>
      <c r="G628" s="93">
        <v>0</v>
      </c>
      <c r="H628" s="67">
        <v>14800</v>
      </c>
      <c r="I628" s="93">
        <v>0</v>
      </c>
      <c r="J628" s="67">
        <v>500</v>
      </c>
      <c r="K628" s="93">
        <v>0</v>
      </c>
      <c r="L628" s="54">
        <f>SUM(J628:K628)</f>
        <v>500</v>
      </c>
      <c r="M628" s="194"/>
      <c r="N628" s="214"/>
      <c r="O628" s="194"/>
      <c r="P628" s="194"/>
      <c r="Q628" s="203"/>
    </row>
    <row r="629" spans="1:17">
      <c r="A629" s="46"/>
      <c r="B629" s="65"/>
      <c r="C629" s="51"/>
      <c r="D629" s="66"/>
      <c r="E629" s="66"/>
      <c r="F629" s="66"/>
      <c r="G629" s="66"/>
      <c r="H629" s="66"/>
      <c r="I629" s="66"/>
      <c r="J629" s="66"/>
      <c r="K629" s="66"/>
      <c r="L629" s="66"/>
      <c r="N629" s="66"/>
      <c r="Q629" s="146"/>
    </row>
    <row r="630" spans="1:17">
      <c r="A630" s="46"/>
      <c r="B630" s="65">
        <v>47</v>
      </c>
      <c r="C630" s="51" t="s">
        <v>42</v>
      </c>
      <c r="D630" s="66"/>
      <c r="E630" s="66"/>
      <c r="F630" s="66"/>
      <c r="G630" s="66"/>
      <c r="H630" s="66"/>
      <c r="I630" s="66"/>
      <c r="J630" s="66"/>
      <c r="K630" s="66"/>
      <c r="L630" s="66"/>
      <c r="N630" s="66"/>
      <c r="Q630" s="146"/>
    </row>
    <row r="631" spans="1:17">
      <c r="A631" s="46"/>
      <c r="B631" s="52" t="s">
        <v>58</v>
      </c>
      <c r="C631" s="51" t="s">
        <v>103</v>
      </c>
      <c r="D631" s="67">
        <v>5964</v>
      </c>
      <c r="E631" s="93">
        <v>0</v>
      </c>
      <c r="F631" s="67">
        <v>5000</v>
      </c>
      <c r="G631" s="93">
        <v>0</v>
      </c>
      <c r="H631" s="67">
        <v>7000</v>
      </c>
      <c r="I631" s="93">
        <v>0</v>
      </c>
      <c r="J631" s="67">
        <v>500</v>
      </c>
      <c r="K631" s="93">
        <v>0</v>
      </c>
      <c r="L631" s="54">
        <f>SUM(J631:K631)</f>
        <v>500</v>
      </c>
      <c r="M631" s="194"/>
      <c r="N631" s="214"/>
      <c r="O631" s="194"/>
      <c r="P631" s="194"/>
      <c r="Q631" s="203"/>
    </row>
    <row r="632" spans="1:17">
      <c r="A632" s="46"/>
      <c r="B632" s="65"/>
      <c r="C632" s="51"/>
      <c r="D632" s="71"/>
      <c r="E632" s="71"/>
      <c r="F632" s="71"/>
      <c r="G632" s="71"/>
      <c r="H632" s="71"/>
      <c r="I632" s="71"/>
      <c r="J632" s="71"/>
      <c r="K632" s="71"/>
      <c r="L632" s="71"/>
      <c r="N632" s="66"/>
      <c r="Q632" s="146"/>
    </row>
    <row r="633" spans="1:17">
      <c r="A633" s="46"/>
      <c r="B633" s="65">
        <v>48</v>
      </c>
      <c r="C633" s="51" t="s">
        <v>46</v>
      </c>
      <c r="D633" s="71"/>
      <c r="E633" s="71"/>
      <c r="F633" s="71"/>
      <c r="G633" s="71"/>
      <c r="H633" s="71"/>
      <c r="I633" s="71"/>
      <c r="J633" s="71"/>
      <c r="K633" s="71"/>
      <c r="L633" s="71"/>
      <c r="N633" s="66"/>
      <c r="Q633" s="146"/>
    </row>
    <row r="634" spans="1:17">
      <c r="A634" s="46"/>
      <c r="B634" s="52" t="s">
        <v>59</v>
      </c>
      <c r="C634" s="51" t="s">
        <v>205</v>
      </c>
      <c r="D634" s="178">
        <v>1240</v>
      </c>
      <c r="E634" s="69">
        <v>0</v>
      </c>
      <c r="F634" s="69">
        <v>0</v>
      </c>
      <c r="G634" s="69">
        <v>0</v>
      </c>
      <c r="H634" s="69">
        <v>0</v>
      </c>
      <c r="I634" s="69">
        <v>0</v>
      </c>
      <c r="J634" s="69">
        <v>0</v>
      </c>
      <c r="K634" s="69">
        <v>0</v>
      </c>
      <c r="L634" s="69">
        <f>SUM(J634:K634)</f>
        <v>0</v>
      </c>
      <c r="N634" s="68"/>
      <c r="Q634" s="146"/>
    </row>
    <row r="635" spans="1:17">
      <c r="A635" s="46"/>
      <c r="B635" s="52" t="s">
        <v>61</v>
      </c>
      <c r="C635" s="51" t="s">
        <v>103</v>
      </c>
      <c r="D635" s="67">
        <v>3680</v>
      </c>
      <c r="E635" s="93">
        <v>0</v>
      </c>
      <c r="F635" s="67">
        <v>8500</v>
      </c>
      <c r="G635" s="93">
        <v>0</v>
      </c>
      <c r="H635" s="54">
        <v>8500</v>
      </c>
      <c r="I635" s="93">
        <v>0</v>
      </c>
      <c r="J635" s="67">
        <v>500</v>
      </c>
      <c r="K635" s="93">
        <v>0</v>
      </c>
      <c r="L635" s="54">
        <f>SUM(J635:K635)</f>
        <v>500</v>
      </c>
      <c r="M635" s="194"/>
      <c r="N635" s="214"/>
      <c r="O635" s="194"/>
      <c r="P635" s="194"/>
      <c r="Q635" s="203"/>
    </row>
    <row r="636" spans="1:17">
      <c r="A636" s="46" t="s">
        <v>24</v>
      </c>
      <c r="B636" s="65">
        <v>48</v>
      </c>
      <c r="C636" s="51" t="s">
        <v>46</v>
      </c>
      <c r="D636" s="76">
        <f t="shared" ref="D636:L636" si="267">SUM(D634:D635)</f>
        <v>4920</v>
      </c>
      <c r="E636" s="91">
        <f t="shared" si="267"/>
        <v>0</v>
      </c>
      <c r="F636" s="150">
        <f t="shared" si="267"/>
        <v>8500</v>
      </c>
      <c r="G636" s="91">
        <f t="shared" si="267"/>
        <v>0</v>
      </c>
      <c r="H636" s="76">
        <f t="shared" si="267"/>
        <v>8500</v>
      </c>
      <c r="I636" s="91">
        <f t="shared" si="267"/>
        <v>0</v>
      </c>
      <c r="J636" s="150">
        <f t="shared" si="267"/>
        <v>500</v>
      </c>
      <c r="K636" s="91">
        <f t="shared" ref="K636" si="268">SUM(K634:K635)</f>
        <v>0</v>
      </c>
      <c r="L636" s="150">
        <f t="shared" si="267"/>
        <v>500</v>
      </c>
      <c r="N636" s="68"/>
      <c r="Q636" s="146"/>
    </row>
    <row r="637" spans="1:17">
      <c r="A637" s="46" t="s">
        <v>24</v>
      </c>
      <c r="B637" s="65">
        <v>36</v>
      </c>
      <c r="C637" s="51" t="s">
        <v>29</v>
      </c>
      <c r="D637" s="64">
        <f t="shared" ref="D637:L637" si="269">D636+D628+D631+D625</f>
        <v>222214</v>
      </c>
      <c r="E637" s="63">
        <f t="shared" si="269"/>
        <v>0</v>
      </c>
      <c r="F637" s="64">
        <f t="shared" si="269"/>
        <v>142300</v>
      </c>
      <c r="G637" s="63">
        <f t="shared" si="269"/>
        <v>0</v>
      </c>
      <c r="H637" s="64">
        <f t="shared" si="269"/>
        <v>265250</v>
      </c>
      <c r="I637" s="63">
        <f t="shared" si="269"/>
        <v>0</v>
      </c>
      <c r="J637" s="70">
        <f t="shared" si="269"/>
        <v>5001</v>
      </c>
      <c r="K637" s="63">
        <f t="shared" ref="K637" si="270">K636+K628+K631+K625</f>
        <v>0</v>
      </c>
      <c r="L637" s="70">
        <f t="shared" si="269"/>
        <v>5001</v>
      </c>
      <c r="N637" s="55"/>
      <c r="Q637" s="146"/>
    </row>
    <row r="638" spans="1:17">
      <c r="A638" s="46"/>
      <c r="B638" s="65"/>
      <c r="C638" s="51"/>
      <c r="D638" s="43"/>
      <c r="E638" s="53"/>
      <c r="F638" s="43"/>
      <c r="G638" s="53"/>
      <c r="H638" s="43"/>
      <c r="I638" s="53"/>
      <c r="J638" s="54"/>
      <c r="K638" s="53"/>
      <c r="L638" s="54"/>
      <c r="N638" s="55"/>
      <c r="Q638" s="146"/>
    </row>
    <row r="639" spans="1:17">
      <c r="A639" s="46"/>
      <c r="B639" s="65">
        <v>35</v>
      </c>
      <c r="C639" s="51" t="s">
        <v>297</v>
      </c>
      <c r="D639" s="43"/>
      <c r="E639" s="53"/>
      <c r="F639" s="43"/>
      <c r="G639" s="53"/>
      <c r="H639" s="43"/>
      <c r="I639" s="53"/>
      <c r="J639" s="54"/>
      <c r="K639" s="53"/>
      <c r="L639" s="54"/>
      <c r="N639" s="55"/>
      <c r="Q639" s="146"/>
    </row>
    <row r="640" spans="1:17" ht="26.45" customHeight="1">
      <c r="A640" s="46"/>
      <c r="B640" s="65" t="s">
        <v>313</v>
      </c>
      <c r="C640" s="51" t="s">
        <v>298</v>
      </c>
      <c r="D640" s="58">
        <v>0</v>
      </c>
      <c r="E640" s="58">
        <v>0</v>
      </c>
      <c r="F640" s="149">
        <v>960000</v>
      </c>
      <c r="G640" s="58">
        <v>0</v>
      </c>
      <c r="H640" s="149">
        <v>960000</v>
      </c>
      <c r="I640" s="58">
        <v>0</v>
      </c>
      <c r="J640" s="149">
        <v>900000</v>
      </c>
      <c r="K640" s="58">
        <v>0</v>
      </c>
      <c r="L640" s="149">
        <f>SUM(J640:K640)</f>
        <v>900000</v>
      </c>
      <c r="M640" s="218"/>
      <c r="N640" s="219"/>
      <c r="O640" s="219"/>
      <c r="P640" s="218"/>
      <c r="Q640" s="218"/>
    </row>
    <row r="641" spans="1:17">
      <c r="A641" s="56" t="s">
        <v>24</v>
      </c>
      <c r="B641" s="89">
        <v>35</v>
      </c>
      <c r="C641" s="57" t="s">
        <v>297</v>
      </c>
      <c r="D641" s="58">
        <f t="shared" ref="D641:L641" si="271">SUM(D640:D640)</f>
        <v>0</v>
      </c>
      <c r="E641" s="58">
        <f t="shared" si="271"/>
        <v>0</v>
      </c>
      <c r="F641" s="149">
        <f t="shared" si="271"/>
        <v>960000</v>
      </c>
      <c r="G641" s="58">
        <f t="shared" si="271"/>
        <v>0</v>
      </c>
      <c r="H641" s="149">
        <f t="shared" si="271"/>
        <v>960000</v>
      </c>
      <c r="I641" s="58">
        <f t="shared" si="271"/>
        <v>0</v>
      </c>
      <c r="J641" s="149">
        <f t="shared" si="271"/>
        <v>900000</v>
      </c>
      <c r="K641" s="58">
        <f t="shared" ref="K641" si="272">SUM(K640:K640)</f>
        <v>0</v>
      </c>
      <c r="L641" s="149">
        <f t="shared" si="271"/>
        <v>900000</v>
      </c>
      <c r="N641" s="55"/>
      <c r="Q641" s="146"/>
    </row>
    <row r="642" spans="1:17">
      <c r="A642" s="46" t="s">
        <v>24</v>
      </c>
      <c r="B642" s="47">
        <v>4.3369999999999997</v>
      </c>
      <c r="C642" s="48" t="s">
        <v>82</v>
      </c>
      <c r="D642" s="59">
        <f t="shared" ref="D642:L642" si="273">D637+D641</f>
        <v>222214</v>
      </c>
      <c r="E642" s="58">
        <f t="shared" si="273"/>
        <v>0</v>
      </c>
      <c r="F642" s="59">
        <f t="shared" si="273"/>
        <v>1102300</v>
      </c>
      <c r="G642" s="58">
        <f t="shared" si="273"/>
        <v>0</v>
      </c>
      <c r="H642" s="59">
        <f t="shared" si="273"/>
        <v>1225250</v>
      </c>
      <c r="I642" s="58">
        <f t="shared" si="273"/>
        <v>0</v>
      </c>
      <c r="J642" s="149">
        <f t="shared" si="273"/>
        <v>905001</v>
      </c>
      <c r="K642" s="58">
        <f t="shared" ref="K642" si="274">K637+K641</f>
        <v>0</v>
      </c>
      <c r="L642" s="149">
        <f t="shared" si="273"/>
        <v>905001</v>
      </c>
      <c r="N642" s="55"/>
      <c r="Q642" s="146"/>
    </row>
    <row r="643" spans="1:17">
      <c r="A643" s="46" t="s">
        <v>24</v>
      </c>
      <c r="B643" s="50">
        <v>4</v>
      </c>
      <c r="C643" s="51" t="s">
        <v>81</v>
      </c>
      <c r="D643" s="59">
        <f t="shared" ref="D643:L643" si="275">D642+D618</f>
        <v>320173</v>
      </c>
      <c r="E643" s="58">
        <f t="shared" si="275"/>
        <v>0</v>
      </c>
      <c r="F643" s="149">
        <f t="shared" si="275"/>
        <v>1315498</v>
      </c>
      <c r="G643" s="58">
        <f t="shared" si="275"/>
        <v>0</v>
      </c>
      <c r="H643" s="59">
        <f t="shared" si="275"/>
        <v>1438448</v>
      </c>
      <c r="I643" s="58">
        <f t="shared" si="275"/>
        <v>0</v>
      </c>
      <c r="J643" s="149">
        <f t="shared" si="275"/>
        <v>995508</v>
      </c>
      <c r="K643" s="58">
        <f t="shared" ref="K643" si="276">K642+K618</f>
        <v>0</v>
      </c>
      <c r="L643" s="149">
        <f t="shared" si="275"/>
        <v>995508</v>
      </c>
      <c r="N643" s="55"/>
      <c r="Q643" s="146"/>
    </row>
    <row r="644" spans="1:17">
      <c r="A644" s="56" t="s">
        <v>24</v>
      </c>
      <c r="B644" s="96">
        <v>5054</v>
      </c>
      <c r="C644" s="73" t="s">
        <v>16</v>
      </c>
      <c r="D644" s="59">
        <f t="shared" ref="D644:L644" si="277">D642+D618</f>
        <v>320173</v>
      </c>
      <c r="E644" s="58">
        <f t="shared" si="277"/>
        <v>0</v>
      </c>
      <c r="F644" s="59">
        <f t="shared" si="277"/>
        <v>1315498</v>
      </c>
      <c r="G644" s="58">
        <f t="shared" si="277"/>
        <v>0</v>
      </c>
      <c r="H644" s="59">
        <f t="shared" si="277"/>
        <v>1438448</v>
      </c>
      <c r="I644" s="58">
        <f t="shared" si="277"/>
        <v>0</v>
      </c>
      <c r="J644" s="149">
        <f t="shared" si="277"/>
        <v>995508</v>
      </c>
      <c r="K644" s="58">
        <f t="shared" ref="K644" si="278">K642+K618</f>
        <v>0</v>
      </c>
      <c r="L644" s="149">
        <f t="shared" si="277"/>
        <v>995508</v>
      </c>
      <c r="N644" s="55"/>
      <c r="Q644" s="146"/>
    </row>
    <row r="645" spans="1:17">
      <c r="A645" s="106" t="s">
        <v>24</v>
      </c>
      <c r="B645" s="107"/>
      <c r="C645" s="108" t="s">
        <v>92</v>
      </c>
      <c r="D645" s="64">
        <f t="shared" ref="D645:L645" si="279">D644+D595+D526+D552</f>
        <v>649306</v>
      </c>
      <c r="E645" s="63">
        <f t="shared" si="279"/>
        <v>0</v>
      </c>
      <c r="F645" s="64">
        <f t="shared" si="279"/>
        <v>2094299</v>
      </c>
      <c r="G645" s="63">
        <f t="shared" si="279"/>
        <v>0</v>
      </c>
      <c r="H645" s="64">
        <f t="shared" si="279"/>
        <v>2408912</v>
      </c>
      <c r="I645" s="63">
        <f t="shared" si="279"/>
        <v>0</v>
      </c>
      <c r="J645" s="70">
        <f t="shared" si="279"/>
        <v>1443079</v>
      </c>
      <c r="K645" s="63">
        <f t="shared" si="279"/>
        <v>0</v>
      </c>
      <c r="L645" s="70">
        <f t="shared" si="279"/>
        <v>1443079</v>
      </c>
      <c r="N645" s="43"/>
      <c r="Q645" s="146"/>
    </row>
    <row r="646" spans="1:17">
      <c r="A646" s="106" t="s">
        <v>24</v>
      </c>
      <c r="B646" s="107"/>
      <c r="C646" s="108" t="s">
        <v>17</v>
      </c>
      <c r="D646" s="64">
        <f t="shared" ref="D646:K646" si="280">D645+D484</f>
        <v>1661459</v>
      </c>
      <c r="E646" s="64">
        <f t="shared" si="280"/>
        <v>184058</v>
      </c>
      <c r="F646" s="64">
        <f t="shared" si="280"/>
        <v>4393972</v>
      </c>
      <c r="G646" s="64">
        <f t="shared" si="280"/>
        <v>217053</v>
      </c>
      <c r="H646" s="64">
        <f t="shared" si="280"/>
        <v>4644825</v>
      </c>
      <c r="I646" s="64">
        <f t="shared" si="280"/>
        <v>217053</v>
      </c>
      <c r="J646" s="70">
        <f t="shared" si="280"/>
        <v>3263185</v>
      </c>
      <c r="K646" s="64">
        <f t="shared" si="280"/>
        <v>150882</v>
      </c>
      <c r="L646" s="64">
        <f>np+J646</f>
        <v>3414067</v>
      </c>
      <c r="N646" s="43"/>
      <c r="Q646" s="146"/>
    </row>
    <row r="647" spans="1:17">
      <c r="A647" s="227"/>
      <c r="B647" s="227"/>
      <c r="C647" s="125"/>
      <c r="D647" s="43"/>
      <c r="E647" s="43"/>
      <c r="H647" s="43"/>
      <c r="I647" s="43"/>
      <c r="J647" s="43"/>
      <c r="K647" s="43"/>
      <c r="L647" s="43"/>
      <c r="N647" s="43"/>
      <c r="Q647" s="146"/>
    </row>
    <row r="648" spans="1:17">
      <c r="A648" s="99" t="s">
        <v>104</v>
      </c>
      <c r="B648" s="99"/>
      <c r="C648" s="99"/>
      <c r="D648" s="116"/>
      <c r="E648" s="116"/>
      <c r="F648" s="116"/>
      <c r="G648" s="116"/>
      <c r="H648" s="117"/>
      <c r="I648" s="117"/>
      <c r="N648" s="6"/>
      <c r="Q648" s="146"/>
    </row>
    <row r="649" spans="1:17">
      <c r="A649" s="46" t="s">
        <v>265</v>
      </c>
      <c r="B649" s="143">
        <v>3054</v>
      </c>
      <c r="C649" s="51" t="s">
        <v>292</v>
      </c>
      <c r="D649" s="113">
        <v>3431</v>
      </c>
      <c r="E649" s="147">
        <v>744</v>
      </c>
      <c r="F649" s="43">
        <v>5000</v>
      </c>
      <c r="G649" s="53">
        <v>0</v>
      </c>
      <c r="H649" s="43">
        <v>5000</v>
      </c>
      <c r="I649" s="53"/>
      <c r="J649" s="43">
        <v>5000</v>
      </c>
      <c r="K649" s="53">
        <v>0</v>
      </c>
      <c r="L649" s="54">
        <f>J649</f>
        <v>5000</v>
      </c>
      <c r="N649" s="6"/>
      <c r="Q649" s="146"/>
    </row>
    <row r="650" spans="1:17" ht="26.1" customHeight="1">
      <c r="A650" s="140" t="s">
        <v>265</v>
      </c>
      <c r="B650" s="143">
        <v>2501</v>
      </c>
      <c r="C650" s="51" t="s">
        <v>267</v>
      </c>
      <c r="D650" s="156">
        <v>13</v>
      </c>
      <c r="E650" s="53">
        <v>0</v>
      </c>
      <c r="F650" s="53">
        <v>0</v>
      </c>
      <c r="G650" s="53">
        <v>0</v>
      </c>
      <c r="H650" s="53">
        <v>0</v>
      </c>
      <c r="I650" s="53">
        <v>0</v>
      </c>
      <c r="J650" s="53">
        <v>0</v>
      </c>
      <c r="K650" s="53">
        <v>0</v>
      </c>
      <c r="L650" s="53">
        <v>0</v>
      </c>
      <c r="N650" s="6"/>
      <c r="Q650" s="146"/>
    </row>
    <row r="651" spans="1:17" ht="26.1" customHeight="1">
      <c r="A651" s="140" t="s">
        <v>265</v>
      </c>
      <c r="B651" s="143">
        <v>3054</v>
      </c>
      <c r="C651" s="51" t="s">
        <v>369</v>
      </c>
      <c r="D651" s="156">
        <v>7</v>
      </c>
      <c r="E651" s="53">
        <v>0</v>
      </c>
      <c r="F651" s="53">
        <v>0</v>
      </c>
      <c r="G651" s="53">
        <v>0</v>
      </c>
      <c r="H651" s="53">
        <v>0</v>
      </c>
      <c r="I651" s="53">
        <v>0</v>
      </c>
      <c r="J651" s="53">
        <v>0</v>
      </c>
      <c r="K651" s="53">
        <v>0</v>
      </c>
      <c r="L651" s="53">
        <v>0</v>
      </c>
      <c r="N651" s="6"/>
      <c r="Q651" s="146"/>
    </row>
    <row r="652" spans="1:17" ht="26.1" customHeight="1">
      <c r="A652" s="140" t="s">
        <v>265</v>
      </c>
      <c r="B652" s="143">
        <v>4215</v>
      </c>
      <c r="C652" s="51" t="s">
        <v>368</v>
      </c>
      <c r="D652" s="156">
        <v>70</v>
      </c>
      <c r="E652" s="53">
        <v>0</v>
      </c>
      <c r="F652" s="53">
        <v>0</v>
      </c>
      <c r="G652" s="53">
        <v>0</v>
      </c>
      <c r="H652" s="53">
        <v>0</v>
      </c>
      <c r="I652" s="53">
        <v>0</v>
      </c>
      <c r="J652" s="53">
        <v>0</v>
      </c>
      <c r="K652" s="53">
        <v>0</v>
      </c>
      <c r="L652" s="53">
        <v>0</v>
      </c>
      <c r="N652" s="6"/>
      <c r="Q652" s="146"/>
    </row>
    <row r="653" spans="1:17" ht="25.5">
      <c r="A653" s="140" t="s">
        <v>265</v>
      </c>
      <c r="B653" s="143">
        <v>2515</v>
      </c>
      <c r="C653" s="184" t="s">
        <v>293</v>
      </c>
      <c r="D653" s="53">
        <v>0</v>
      </c>
      <c r="E653" s="53">
        <v>0</v>
      </c>
      <c r="F653" s="53">
        <v>0</v>
      </c>
      <c r="G653" s="53">
        <v>0</v>
      </c>
      <c r="H653" s="53">
        <v>0</v>
      </c>
      <c r="I653" s="53">
        <v>0</v>
      </c>
      <c r="J653" s="53">
        <v>0</v>
      </c>
      <c r="K653" s="53">
        <v>0</v>
      </c>
      <c r="L653" s="53">
        <v>0</v>
      </c>
      <c r="N653" s="6"/>
      <c r="Q653" s="146"/>
    </row>
    <row r="654" spans="1:17">
      <c r="A654" s="174"/>
      <c r="B654" s="173"/>
      <c r="C654" s="120"/>
      <c r="D654" s="58"/>
      <c r="E654" s="58"/>
      <c r="F654" s="58"/>
      <c r="G654" s="58"/>
      <c r="H654" s="58"/>
      <c r="I654" s="58"/>
      <c r="J654" s="58"/>
      <c r="K654" s="58"/>
      <c r="L654" s="58"/>
      <c r="N654" s="6"/>
      <c r="Q654" s="146"/>
    </row>
    <row r="655" spans="1:17">
      <c r="A655" s="174"/>
      <c r="B655" s="173"/>
      <c r="C655" s="120"/>
      <c r="D655" s="58"/>
      <c r="E655" s="58"/>
      <c r="F655" s="53"/>
      <c r="G655" s="53"/>
      <c r="H655" s="58"/>
      <c r="I655" s="58"/>
      <c r="J655" s="58"/>
      <c r="K655" s="58"/>
      <c r="L655" s="58"/>
      <c r="N655" s="6"/>
      <c r="Q655" s="146"/>
    </row>
    <row r="656" spans="1:17">
      <c r="A656" s="118"/>
      <c r="B656" s="119"/>
      <c r="C656" s="120"/>
      <c r="D656" s="121"/>
      <c r="E656" s="121"/>
      <c r="F656" s="43"/>
      <c r="G656" s="43"/>
      <c r="H656" s="121"/>
      <c r="I656" s="121"/>
      <c r="J656" s="121"/>
      <c r="K656" s="121"/>
      <c r="L656" s="121"/>
      <c r="N656" s="1"/>
      <c r="Q656" s="146"/>
    </row>
    <row r="657" spans="3:17">
      <c r="F657" s="20"/>
      <c r="G657" s="20"/>
      <c r="H657" s="20"/>
      <c r="I657" s="20"/>
      <c r="Q657" s="146"/>
    </row>
    <row r="658" spans="3:17">
      <c r="D658" s="122"/>
      <c r="E658" s="122"/>
      <c r="F658" s="122"/>
      <c r="G658" s="122"/>
      <c r="H658" s="122"/>
      <c r="I658" s="122"/>
      <c r="Q658" s="146"/>
    </row>
    <row r="659" spans="3:17">
      <c r="D659" s="123"/>
      <c r="E659" s="123"/>
      <c r="F659" s="123"/>
      <c r="G659" s="123"/>
      <c r="H659" s="123"/>
      <c r="I659" s="123"/>
      <c r="Q659" s="146"/>
    </row>
    <row r="660" spans="3:17">
      <c r="C660" s="41"/>
      <c r="D660" s="124"/>
      <c r="E660" s="124"/>
      <c r="F660" s="124"/>
      <c r="G660" s="124"/>
      <c r="H660" s="124"/>
      <c r="I660" s="124"/>
    </row>
    <row r="661" spans="3:17">
      <c r="C661" s="41"/>
      <c r="F661" s="20"/>
      <c r="G661" s="71"/>
      <c r="H661" s="20"/>
      <c r="I661" s="20"/>
    </row>
    <row r="662" spans="3:17">
      <c r="C662" s="41"/>
      <c r="E662" s="71"/>
      <c r="F662" s="20"/>
      <c r="G662" s="20"/>
      <c r="H662" s="20"/>
      <c r="I662" s="20"/>
    </row>
    <row r="663" spans="3:17">
      <c r="C663" s="41"/>
      <c r="F663" s="20"/>
      <c r="G663" s="20"/>
      <c r="H663" s="20"/>
      <c r="I663" s="20"/>
      <c r="Q663" s="146"/>
    </row>
    <row r="664" spans="3:17">
      <c r="C664" s="41"/>
      <c r="F664" s="20"/>
      <c r="G664" s="20"/>
      <c r="H664" s="20"/>
      <c r="I664" s="20"/>
      <c r="Q664" s="146"/>
    </row>
    <row r="665" spans="3:17">
      <c r="C665" s="41"/>
      <c r="F665" s="20"/>
      <c r="G665" s="20"/>
      <c r="H665" s="20"/>
      <c r="I665" s="20"/>
      <c r="Q665" s="146"/>
    </row>
    <row r="666" spans="3:17">
      <c r="C666" s="41"/>
      <c r="F666" s="20"/>
      <c r="G666" s="20"/>
      <c r="H666" s="20"/>
      <c r="I666" s="20"/>
      <c r="Q666" s="146"/>
    </row>
    <row r="667" spans="3:17">
      <c r="C667" s="41"/>
      <c r="F667" s="20"/>
      <c r="G667" s="20"/>
      <c r="H667" s="20"/>
      <c r="I667" s="20"/>
      <c r="Q667" s="146"/>
    </row>
    <row r="668" spans="3:17">
      <c r="F668" s="20"/>
      <c r="G668" s="20"/>
      <c r="H668" s="20"/>
      <c r="I668" s="20"/>
      <c r="Q668" s="146"/>
    </row>
    <row r="669" spans="3:17">
      <c r="C669" s="41"/>
      <c r="F669" s="20"/>
      <c r="G669" s="20"/>
      <c r="H669" s="20"/>
      <c r="I669" s="20"/>
      <c r="Q669" s="146"/>
    </row>
    <row r="670" spans="3:17">
      <c r="C670" s="41"/>
      <c r="F670" s="20"/>
      <c r="G670" s="20"/>
      <c r="H670" s="20"/>
      <c r="I670" s="20"/>
      <c r="Q670" s="146"/>
    </row>
    <row r="671" spans="3:17">
      <c r="C671" s="41"/>
      <c r="F671" s="54"/>
      <c r="G671" s="20"/>
      <c r="H671" s="20"/>
      <c r="I671" s="20"/>
      <c r="Q671" s="146"/>
    </row>
    <row r="672" spans="3:17">
      <c r="C672" s="41"/>
      <c r="F672" s="20"/>
      <c r="G672" s="20"/>
      <c r="H672" s="20"/>
      <c r="I672" s="20"/>
      <c r="Q672" s="146"/>
    </row>
    <row r="673" spans="3:17">
      <c r="C673" s="41"/>
      <c r="F673" s="20"/>
      <c r="G673" s="20"/>
      <c r="H673" s="20"/>
      <c r="I673" s="20"/>
      <c r="Q673" s="146"/>
    </row>
    <row r="674" spans="3:17">
      <c r="C674" s="41"/>
      <c r="F674" s="20"/>
      <c r="G674" s="20"/>
      <c r="H674" s="20"/>
      <c r="I674" s="20"/>
      <c r="Q674" s="146"/>
    </row>
    <row r="675" spans="3:17">
      <c r="F675" s="20"/>
      <c r="G675" s="20"/>
      <c r="H675" s="20"/>
      <c r="I675" s="20"/>
      <c r="Q675" s="146"/>
    </row>
    <row r="676" spans="3:17">
      <c r="F676" s="20"/>
      <c r="G676" s="20"/>
      <c r="H676" s="20"/>
      <c r="I676" s="20"/>
      <c r="Q676" s="146"/>
    </row>
    <row r="677" spans="3:17">
      <c r="F677" s="20"/>
      <c r="G677" s="20"/>
      <c r="H677" s="20"/>
      <c r="I677" s="20"/>
      <c r="Q677" s="146"/>
    </row>
    <row r="678" spans="3:17">
      <c r="F678" s="20"/>
      <c r="G678" s="20"/>
      <c r="H678" s="20"/>
      <c r="I678" s="20"/>
      <c r="Q678" s="146"/>
    </row>
    <row r="679" spans="3:17">
      <c r="F679" s="20"/>
      <c r="G679" s="20"/>
      <c r="H679" s="20"/>
      <c r="I679" s="20"/>
      <c r="Q679" s="146"/>
    </row>
    <row r="680" spans="3:17">
      <c r="F680" s="20"/>
      <c r="G680" s="20"/>
      <c r="H680" s="20"/>
      <c r="I680" s="20"/>
      <c r="Q680" s="146"/>
    </row>
    <row r="681" spans="3:17">
      <c r="F681" s="20"/>
      <c r="G681" s="20"/>
      <c r="H681" s="20"/>
      <c r="I681" s="20"/>
      <c r="Q681" s="146"/>
    </row>
    <row r="682" spans="3:17">
      <c r="F682" s="20"/>
      <c r="G682" s="20"/>
      <c r="H682" s="20"/>
      <c r="I682" s="20"/>
      <c r="Q682" s="146"/>
    </row>
    <row r="683" spans="3:17">
      <c r="F683" s="20"/>
      <c r="G683" s="20"/>
      <c r="H683" s="20"/>
      <c r="I683" s="20"/>
      <c r="Q683" s="146"/>
    </row>
    <row r="684" spans="3:17">
      <c r="F684" s="20"/>
      <c r="G684" s="20"/>
      <c r="H684" s="20"/>
      <c r="I684" s="20"/>
      <c r="Q684" s="146"/>
    </row>
    <row r="685" spans="3:17">
      <c r="F685" s="20"/>
      <c r="G685" s="20"/>
      <c r="H685" s="20"/>
      <c r="I685" s="20"/>
      <c r="Q685" s="146"/>
    </row>
    <row r="686" spans="3:17">
      <c r="F686" s="20"/>
      <c r="G686" s="20"/>
      <c r="H686" s="20"/>
      <c r="I686" s="20"/>
      <c r="Q686" s="146"/>
    </row>
    <row r="687" spans="3:17">
      <c r="F687" s="20"/>
      <c r="G687" s="20"/>
      <c r="H687" s="20"/>
      <c r="I687" s="20"/>
      <c r="Q687" s="146"/>
    </row>
    <row r="688" spans="3:17">
      <c r="F688" s="20"/>
      <c r="G688" s="20"/>
      <c r="H688" s="20"/>
      <c r="I688" s="20"/>
      <c r="Q688" s="146"/>
    </row>
    <row r="689" spans="6:17">
      <c r="F689" s="20"/>
      <c r="G689" s="20"/>
      <c r="H689" s="20"/>
      <c r="I689" s="20"/>
      <c r="Q689" s="146"/>
    </row>
    <row r="690" spans="6:17">
      <c r="F690" s="20"/>
      <c r="G690" s="20"/>
      <c r="H690" s="20"/>
      <c r="I690" s="20"/>
      <c r="Q690" s="146"/>
    </row>
    <row r="691" spans="6:17">
      <c r="F691" s="20"/>
      <c r="G691" s="20"/>
      <c r="H691" s="20"/>
      <c r="I691" s="20"/>
      <c r="Q691" s="146"/>
    </row>
    <row r="692" spans="6:17">
      <c r="F692" s="20"/>
      <c r="G692" s="20"/>
      <c r="H692" s="20"/>
      <c r="I692" s="20"/>
      <c r="Q692" s="146"/>
    </row>
    <row r="693" spans="6:17">
      <c r="F693" s="20"/>
      <c r="G693" s="20"/>
      <c r="H693" s="20"/>
      <c r="I693" s="20"/>
      <c r="Q693" s="146"/>
    </row>
    <row r="694" spans="6:17">
      <c r="F694" s="20"/>
      <c r="G694" s="20"/>
      <c r="H694" s="20"/>
      <c r="I694" s="20"/>
      <c r="Q694" s="146"/>
    </row>
    <row r="695" spans="6:17">
      <c r="F695" s="20"/>
      <c r="G695" s="20"/>
      <c r="H695" s="20"/>
      <c r="I695" s="20"/>
      <c r="Q695" s="146"/>
    </row>
    <row r="696" spans="6:17">
      <c r="F696" s="20"/>
      <c r="G696" s="20"/>
      <c r="H696" s="20"/>
      <c r="I696" s="20"/>
      <c r="Q696" s="146"/>
    </row>
    <row r="697" spans="6:17">
      <c r="F697" s="20"/>
      <c r="G697" s="20"/>
      <c r="H697" s="20"/>
      <c r="I697" s="20"/>
      <c r="Q697" s="146"/>
    </row>
    <row r="698" spans="6:17">
      <c r="F698" s="20"/>
      <c r="G698" s="20"/>
      <c r="H698" s="20"/>
      <c r="I698" s="20"/>
      <c r="Q698" s="146"/>
    </row>
    <row r="699" spans="6:17">
      <c r="F699" s="20"/>
      <c r="G699" s="20"/>
      <c r="H699" s="20"/>
      <c r="I699" s="20"/>
      <c r="Q699" s="146"/>
    </row>
    <row r="700" spans="6:17">
      <c r="F700" s="20"/>
      <c r="G700" s="20"/>
      <c r="H700" s="20"/>
      <c r="I700" s="20"/>
      <c r="Q700" s="146"/>
    </row>
    <row r="701" spans="6:17">
      <c r="F701" s="20"/>
      <c r="G701" s="20"/>
      <c r="H701" s="20"/>
      <c r="I701" s="20"/>
      <c r="Q701" s="146"/>
    </row>
    <row r="702" spans="6:17">
      <c r="F702" s="20"/>
      <c r="G702" s="20"/>
      <c r="H702" s="20"/>
      <c r="I702" s="20"/>
      <c r="Q702" s="146"/>
    </row>
    <row r="703" spans="6:17">
      <c r="F703" s="20"/>
      <c r="G703" s="20"/>
      <c r="H703" s="20"/>
      <c r="I703" s="20"/>
      <c r="Q703" s="146"/>
    </row>
    <row r="704" spans="6:17">
      <c r="F704" s="20"/>
      <c r="G704" s="20"/>
      <c r="H704" s="20"/>
      <c r="I704" s="20"/>
      <c r="Q704" s="146"/>
    </row>
    <row r="705" spans="6:17">
      <c r="F705" s="20"/>
      <c r="G705" s="20"/>
      <c r="H705" s="20"/>
      <c r="I705" s="20"/>
      <c r="Q705" s="146"/>
    </row>
    <row r="706" spans="6:17">
      <c r="F706" s="20"/>
      <c r="G706" s="20"/>
      <c r="H706" s="20"/>
      <c r="I706" s="20"/>
      <c r="Q706" s="146"/>
    </row>
    <row r="707" spans="6:17">
      <c r="F707" s="20"/>
      <c r="G707" s="20"/>
      <c r="H707" s="20"/>
      <c r="I707" s="20"/>
      <c r="Q707" s="146"/>
    </row>
    <row r="708" spans="6:17">
      <c r="F708" s="20"/>
      <c r="G708" s="20"/>
      <c r="H708" s="20"/>
      <c r="I708" s="20"/>
      <c r="Q708" s="146"/>
    </row>
    <row r="709" spans="6:17">
      <c r="F709" s="20"/>
      <c r="G709" s="20"/>
      <c r="H709" s="20"/>
      <c r="I709" s="20"/>
      <c r="Q709" s="146"/>
    </row>
    <row r="710" spans="6:17">
      <c r="F710" s="20"/>
      <c r="G710" s="20"/>
      <c r="H710" s="20"/>
      <c r="I710" s="20"/>
      <c r="Q710" s="146"/>
    </row>
    <row r="711" spans="6:17">
      <c r="F711" s="20"/>
      <c r="G711" s="20"/>
      <c r="H711" s="20"/>
      <c r="I711" s="20"/>
      <c r="Q711" s="146"/>
    </row>
    <row r="712" spans="6:17">
      <c r="F712" s="20"/>
      <c r="G712" s="20"/>
      <c r="H712" s="20"/>
      <c r="I712" s="20"/>
      <c r="Q712" s="146"/>
    </row>
    <row r="713" spans="6:17">
      <c r="F713" s="20"/>
      <c r="G713" s="20"/>
      <c r="H713" s="20"/>
      <c r="I713" s="20"/>
      <c r="Q713" s="146"/>
    </row>
    <row r="714" spans="6:17">
      <c r="F714" s="20"/>
      <c r="G714" s="20"/>
      <c r="H714" s="20"/>
      <c r="I714" s="20"/>
      <c r="Q714" s="146"/>
    </row>
    <row r="715" spans="6:17">
      <c r="F715" s="20"/>
      <c r="G715" s="20"/>
      <c r="H715" s="20"/>
      <c r="I715" s="20"/>
      <c r="Q715" s="146"/>
    </row>
    <row r="716" spans="6:17">
      <c r="F716" s="20"/>
      <c r="G716" s="20"/>
      <c r="H716" s="20"/>
      <c r="I716" s="20"/>
      <c r="Q716" s="146"/>
    </row>
    <row r="717" spans="6:17">
      <c r="F717" s="20"/>
      <c r="G717" s="20"/>
      <c r="H717" s="20"/>
      <c r="I717" s="20"/>
      <c r="Q717" s="146"/>
    </row>
    <row r="718" spans="6:17">
      <c r="F718" s="20"/>
      <c r="G718" s="20"/>
      <c r="H718" s="20"/>
      <c r="I718" s="20"/>
      <c r="Q718" s="146"/>
    </row>
    <row r="719" spans="6:17">
      <c r="F719" s="20"/>
      <c r="G719" s="20"/>
      <c r="H719" s="20"/>
      <c r="I719" s="20"/>
      <c r="Q719" s="146"/>
    </row>
    <row r="720" spans="6:17">
      <c r="F720" s="20"/>
      <c r="G720" s="20"/>
      <c r="H720" s="20"/>
      <c r="I720" s="20"/>
      <c r="Q720" s="146"/>
    </row>
    <row r="721" spans="6:17">
      <c r="F721" s="20"/>
      <c r="G721" s="20"/>
      <c r="H721" s="20"/>
      <c r="I721" s="20"/>
      <c r="Q721" s="146"/>
    </row>
    <row r="722" spans="6:17">
      <c r="F722" s="20"/>
      <c r="G722" s="20"/>
      <c r="H722" s="20"/>
      <c r="I722" s="20"/>
      <c r="Q722" s="146"/>
    </row>
    <row r="723" spans="6:17">
      <c r="F723" s="20"/>
      <c r="G723" s="20"/>
      <c r="H723" s="20"/>
      <c r="I723" s="20"/>
      <c r="Q723" s="146"/>
    </row>
    <row r="724" spans="6:17">
      <c r="F724" s="20"/>
      <c r="G724" s="20"/>
      <c r="H724" s="20"/>
      <c r="I724" s="20"/>
      <c r="Q724" s="146"/>
    </row>
    <row r="725" spans="6:17">
      <c r="F725" s="20"/>
      <c r="G725" s="20"/>
      <c r="H725" s="20"/>
      <c r="I725" s="20"/>
      <c r="Q725" s="146"/>
    </row>
    <row r="726" spans="6:17">
      <c r="F726" s="20"/>
      <c r="G726" s="20"/>
      <c r="H726" s="20"/>
      <c r="I726" s="20"/>
      <c r="Q726" s="146"/>
    </row>
    <row r="727" spans="6:17">
      <c r="F727" s="20"/>
      <c r="G727" s="20"/>
      <c r="H727" s="20"/>
      <c r="I727" s="20"/>
      <c r="Q727" s="146"/>
    </row>
    <row r="728" spans="6:17">
      <c r="F728" s="20"/>
      <c r="G728" s="20"/>
      <c r="H728" s="20"/>
      <c r="I728" s="20"/>
      <c r="Q728" s="146"/>
    </row>
    <row r="729" spans="6:17">
      <c r="F729" s="20"/>
      <c r="G729" s="20"/>
      <c r="H729" s="20"/>
      <c r="I729" s="20"/>
      <c r="Q729" s="146"/>
    </row>
    <row r="730" spans="6:17">
      <c r="F730" s="20"/>
      <c r="G730" s="20"/>
      <c r="H730" s="20"/>
      <c r="I730" s="20"/>
      <c r="Q730" s="146"/>
    </row>
    <row r="731" spans="6:17">
      <c r="F731" s="20"/>
      <c r="G731" s="20"/>
      <c r="H731" s="20"/>
      <c r="I731" s="20"/>
      <c r="Q731" s="146"/>
    </row>
    <row r="732" spans="6:17">
      <c r="F732" s="20"/>
      <c r="G732" s="20"/>
      <c r="H732" s="20"/>
      <c r="I732" s="20"/>
      <c r="Q732" s="146"/>
    </row>
    <row r="733" spans="6:17">
      <c r="F733" s="20"/>
      <c r="G733" s="20"/>
      <c r="H733" s="20"/>
      <c r="I733" s="20"/>
      <c r="Q733" s="146"/>
    </row>
    <row r="734" spans="6:17">
      <c r="F734" s="20"/>
      <c r="G734" s="20"/>
      <c r="H734" s="20"/>
      <c r="I734" s="20"/>
      <c r="Q734" s="146"/>
    </row>
    <row r="735" spans="6:17">
      <c r="F735" s="20"/>
      <c r="G735" s="20"/>
      <c r="H735" s="20"/>
      <c r="I735" s="20"/>
      <c r="Q735" s="146"/>
    </row>
    <row r="736" spans="6:17">
      <c r="F736" s="20"/>
      <c r="G736" s="20"/>
      <c r="H736" s="20"/>
      <c r="I736" s="20"/>
      <c r="Q736" s="146"/>
    </row>
    <row r="737" spans="6:17">
      <c r="F737" s="20"/>
      <c r="G737" s="20"/>
      <c r="H737" s="20"/>
      <c r="I737" s="20"/>
      <c r="Q737" s="146"/>
    </row>
    <row r="738" spans="6:17">
      <c r="F738" s="20"/>
      <c r="G738" s="20"/>
      <c r="H738" s="20"/>
      <c r="I738" s="20"/>
      <c r="Q738" s="146"/>
    </row>
    <row r="739" spans="6:17">
      <c r="F739" s="20"/>
      <c r="G739" s="20"/>
      <c r="H739" s="20"/>
      <c r="I739" s="20"/>
      <c r="Q739" s="146"/>
    </row>
    <row r="740" spans="6:17">
      <c r="F740" s="20"/>
      <c r="G740" s="20"/>
      <c r="H740" s="20"/>
      <c r="I740" s="20"/>
      <c r="Q740" s="146"/>
    </row>
    <row r="741" spans="6:17">
      <c r="F741" s="20"/>
      <c r="G741" s="20"/>
      <c r="H741" s="20"/>
      <c r="I741" s="20"/>
      <c r="Q741" s="146"/>
    </row>
    <row r="742" spans="6:17">
      <c r="F742" s="20"/>
      <c r="G742" s="20"/>
      <c r="H742" s="20"/>
      <c r="I742" s="20"/>
      <c r="Q742" s="146"/>
    </row>
    <row r="743" spans="6:17">
      <c r="F743" s="20"/>
      <c r="G743" s="20"/>
      <c r="H743" s="20"/>
      <c r="I743" s="20"/>
      <c r="Q743" s="146"/>
    </row>
    <row r="744" spans="6:17">
      <c r="F744" s="20"/>
      <c r="G744" s="20"/>
      <c r="H744" s="20"/>
      <c r="I744" s="20"/>
      <c r="Q744" s="146"/>
    </row>
    <row r="745" spans="6:17">
      <c r="F745" s="20"/>
      <c r="G745" s="20"/>
      <c r="H745" s="20"/>
      <c r="I745" s="20"/>
      <c r="Q745" s="146"/>
    </row>
    <row r="746" spans="6:17">
      <c r="F746" s="20"/>
      <c r="G746" s="20"/>
      <c r="H746" s="20"/>
      <c r="I746" s="20"/>
      <c r="Q746" s="146"/>
    </row>
    <row r="747" spans="6:17">
      <c r="F747" s="20"/>
      <c r="G747" s="20"/>
      <c r="H747" s="20"/>
      <c r="I747" s="20"/>
      <c r="Q747" s="146"/>
    </row>
    <row r="748" spans="6:17">
      <c r="F748" s="20"/>
      <c r="G748" s="20"/>
      <c r="H748" s="20"/>
      <c r="I748" s="20"/>
      <c r="Q748" s="146"/>
    </row>
    <row r="749" spans="6:17">
      <c r="F749" s="20"/>
      <c r="G749" s="20"/>
      <c r="H749" s="20"/>
      <c r="I749" s="20"/>
      <c r="Q749" s="146"/>
    </row>
    <row r="750" spans="6:17">
      <c r="F750" s="20"/>
      <c r="G750" s="20"/>
      <c r="H750" s="20"/>
      <c r="I750" s="20"/>
      <c r="Q750" s="146"/>
    </row>
    <row r="751" spans="6:17">
      <c r="F751" s="20"/>
      <c r="G751" s="20"/>
      <c r="H751" s="20"/>
      <c r="I751" s="20"/>
      <c r="Q751" s="146"/>
    </row>
    <row r="752" spans="6:17">
      <c r="F752" s="20"/>
      <c r="G752" s="20"/>
      <c r="H752" s="20"/>
      <c r="I752" s="20"/>
      <c r="Q752" s="146"/>
    </row>
    <row r="753" spans="6:17">
      <c r="F753" s="20"/>
      <c r="G753" s="20"/>
      <c r="H753" s="20"/>
      <c r="I753" s="20"/>
      <c r="Q753" s="146"/>
    </row>
    <row r="754" spans="6:17">
      <c r="F754" s="20"/>
      <c r="G754" s="20"/>
      <c r="H754" s="20"/>
      <c r="I754" s="20"/>
      <c r="Q754" s="146"/>
    </row>
    <row r="755" spans="6:17">
      <c r="F755" s="20"/>
      <c r="G755" s="20"/>
      <c r="H755" s="20"/>
      <c r="I755" s="20"/>
      <c r="Q755" s="146"/>
    </row>
    <row r="756" spans="6:17">
      <c r="F756" s="20"/>
      <c r="G756" s="20"/>
      <c r="H756" s="20"/>
      <c r="I756" s="20"/>
      <c r="Q756" s="146"/>
    </row>
    <row r="757" spans="6:17">
      <c r="F757" s="20"/>
      <c r="G757" s="20"/>
      <c r="H757" s="20"/>
      <c r="I757" s="20"/>
      <c r="Q757" s="146"/>
    </row>
    <row r="758" spans="6:17">
      <c r="F758" s="20"/>
      <c r="G758" s="20"/>
      <c r="H758" s="20"/>
      <c r="I758" s="20"/>
      <c r="Q758" s="146"/>
    </row>
    <row r="759" spans="6:17">
      <c r="F759" s="20"/>
      <c r="G759" s="20"/>
      <c r="H759" s="20"/>
      <c r="I759" s="20"/>
      <c r="Q759" s="146"/>
    </row>
    <row r="760" spans="6:17">
      <c r="F760" s="20"/>
      <c r="G760" s="20"/>
      <c r="H760" s="20"/>
      <c r="I760" s="20"/>
      <c r="Q760" s="146"/>
    </row>
    <row r="761" spans="6:17">
      <c r="F761" s="20"/>
      <c r="G761" s="20"/>
      <c r="H761" s="20"/>
      <c r="I761" s="20"/>
      <c r="Q761" s="146"/>
    </row>
    <row r="762" spans="6:17">
      <c r="F762" s="20"/>
      <c r="G762" s="20"/>
      <c r="H762" s="20"/>
      <c r="I762" s="20"/>
      <c r="Q762" s="146"/>
    </row>
    <row r="763" spans="6:17">
      <c r="F763" s="20"/>
      <c r="G763" s="20"/>
      <c r="H763" s="20"/>
      <c r="I763" s="20"/>
      <c r="Q763" s="146"/>
    </row>
    <row r="764" spans="6:17">
      <c r="F764" s="20"/>
      <c r="G764" s="20"/>
      <c r="H764" s="20"/>
      <c r="I764" s="20"/>
      <c r="Q764" s="146"/>
    </row>
    <row r="765" spans="6:17">
      <c r="F765" s="20"/>
      <c r="G765" s="20"/>
      <c r="H765" s="20"/>
      <c r="I765" s="20"/>
      <c r="Q765" s="146"/>
    </row>
    <row r="766" spans="6:17">
      <c r="F766" s="20"/>
      <c r="G766" s="20"/>
      <c r="H766" s="20"/>
      <c r="I766" s="20"/>
      <c r="Q766" s="146"/>
    </row>
    <row r="767" spans="6:17">
      <c r="F767" s="20"/>
      <c r="G767" s="20"/>
      <c r="H767" s="20"/>
      <c r="I767" s="20"/>
      <c r="Q767" s="146"/>
    </row>
    <row r="768" spans="6:17">
      <c r="F768" s="20"/>
      <c r="G768" s="20"/>
      <c r="H768" s="20"/>
      <c r="I768" s="20"/>
      <c r="Q768" s="146"/>
    </row>
    <row r="769" spans="6:17">
      <c r="F769" s="20"/>
      <c r="G769" s="20"/>
      <c r="H769" s="20"/>
      <c r="I769" s="20"/>
      <c r="Q769" s="146"/>
    </row>
    <row r="770" spans="6:17">
      <c r="F770" s="20"/>
      <c r="G770" s="20"/>
      <c r="H770" s="20"/>
      <c r="I770" s="20"/>
      <c r="Q770" s="146"/>
    </row>
    <row r="771" spans="6:17">
      <c r="F771" s="20"/>
      <c r="G771" s="20"/>
      <c r="H771" s="20"/>
      <c r="I771" s="20"/>
      <c r="Q771" s="146"/>
    </row>
    <row r="772" spans="6:17">
      <c r="F772" s="20"/>
      <c r="G772" s="20"/>
      <c r="H772" s="20"/>
      <c r="I772" s="20"/>
      <c r="Q772" s="146"/>
    </row>
    <row r="773" spans="6:17">
      <c r="F773" s="20"/>
      <c r="G773" s="20"/>
      <c r="H773" s="20"/>
      <c r="I773" s="20"/>
      <c r="Q773" s="146"/>
    </row>
    <row r="774" spans="6:17">
      <c r="F774" s="20"/>
      <c r="G774" s="20"/>
      <c r="H774" s="20"/>
      <c r="I774" s="20"/>
      <c r="Q774" s="146"/>
    </row>
  </sheetData>
  <autoFilter ref="A27:AF656"/>
  <mergeCells count="16">
    <mergeCell ref="W24:AF24"/>
    <mergeCell ref="M25:Q25"/>
    <mergeCell ref="R25:V25"/>
    <mergeCell ref="W25:AA25"/>
    <mergeCell ref="AB25:AF25"/>
    <mergeCell ref="J24:L24"/>
    <mergeCell ref="H24:I24"/>
    <mergeCell ref="H25:I25"/>
    <mergeCell ref="J25:L25"/>
    <mergeCell ref="M24:V24"/>
    <mergeCell ref="F24:G24"/>
    <mergeCell ref="C13:D13"/>
    <mergeCell ref="A647:B647"/>
    <mergeCell ref="D25:E25"/>
    <mergeCell ref="F25:G25"/>
    <mergeCell ref="D24:E24"/>
  </mergeCells>
  <phoneticPr fontId="2" type="noConversion"/>
  <printOptions horizontalCentered="1"/>
  <pageMargins left="0.74803149606299202" right="0.39370078740157499" top="0.74803149606299202" bottom="0.90551181102362199" header="0.511811023622047" footer="0.59055118110236204"/>
  <pageSetup paperSize="9" firstPageNumber="69" fitToHeight="14" orientation="landscape" blackAndWhite="1" useFirstPageNumber="1" r:id="rId1"/>
  <headerFooter alignWithMargins="0">
    <oddHeader xml:space="preserve">&amp;C   </oddHeader>
    <oddFooter>&amp;C&amp;"Times New Roman,Bold"   Vol-III     -  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Dem35</vt:lpstr>
      <vt:lpstr>'Dem35'!housing</vt:lpstr>
      <vt:lpstr>'Dem35'!housingcap</vt:lpstr>
      <vt:lpstr>'Dem35'!ncse</vt:lpstr>
      <vt:lpstr>'Dem35'!np</vt:lpstr>
      <vt:lpstr>'Dem35'!ordp</vt:lpstr>
      <vt:lpstr>'Dem35'!ordpcap</vt:lpstr>
      <vt:lpstr>'Dem35'!Print_Area</vt:lpstr>
      <vt:lpstr>'Dem35'!Print_Titles</vt:lpstr>
      <vt:lpstr>'Dem35'!rb</vt:lpstr>
      <vt:lpstr>'Dem35'!rbcap</vt:lpstr>
      <vt:lpstr>'Dem35'!rbrec</vt:lpstr>
      <vt:lpstr>'Dem35'!re</vt:lpstr>
      <vt:lpstr>'Dem35'!revise</vt:lpstr>
      <vt:lpstr>'Dem35'!spfrd</vt:lpstr>
      <vt:lpstr>'Dem35'!summary</vt:lpstr>
      <vt:lpstr>'Dem35'!Voted</vt:lpstr>
      <vt:lpstr>'Dem35'!water</vt:lpstr>
      <vt:lpstr>'Dem35'!watercap</vt:lpstr>
    </vt:vector>
  </TitlesOfParts>
  <Company>Government of Sikkim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Secretary Finance</dc:creator>
  <cp:lastModifiedBy>Siyon</cp:lastModifiedBy>
  <cp:lastPrinted>2015-07-23T10:43:45Z</cp:lastPrinted>
  <dcterms:created xsi:type="dcterms:W3CDTF">2004-06-02T16:25:44Z</dcterms:created>
  <dcterms:modified xsi:type="dcterms:W3CDTF">2015-07-29T06:22:43Z</dcterms:modified>
</cp:coreProperties>
</file>