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codeName="ThisWorkbook"/>
  <bookViews>
    <workbookView xWindow="6015" yWindow="105" windowWidth="9720" windowHeight="7320"/>
  </bookViews>
  <sheets>
    <sheet name="dem43" sheetId="4" r:id="rId1"/>
  </sheets>
  <externalReferences>
    <externalReference r:id="rId2"/>
  </externalReferences>
  <definedNames>
    <definedName name="__123Graph_D" hidden="1">[1]dem18!#REF!</definedName>
    <definedName name="_xlnm._FilterDatabase" localSheetId="0" hidden="1">'dem43'!$A$18:$AF$226</definedName>
    <definedName name="_Regression_Int" localSheetId="0" hidden="1">1</definedName>
    <definedName name="ah" localSheetId="0">'dem43'!#REF!</definedName>
    <definedName name="are" localSheetId="0">'dem43'!#REF!</definedName>
    <definedName name="cad" localSheetId="0">'dem43'!#REF!</definedName>
    <definedName name="CH" localSheetId="0">'dem43'!#REF!</definedName>
    <definedName name="compen" localSheetId="0">'dem43'!$D$221:$L$221</definedName>
    <definedName name="coop" localSheetId="0">'dem43'!#REF!</definedName>
    <definedName name="dd" localSheetId="0">'dem43'!#REF!</definedName>
    <definedName name="edu" localSheetId="0">'dem43'!$D$94:$L$94</definedName>
    <definedName name="election" localSheetId="0">'dem43'!$D$48:$L$48</definedName>
    <definedName name="fish" localSheetId="0">'dem43'!#REF!</definedName>
    <definedName name="flood" localSheetId="0">'dem43'!#REF!</definedName>
    <definedName name="forest" localSheetId="0">'dem43'!#REF!</definedName>
    <definedName name="housing" localSheetId="0">'dem43'!#REF!</definedName>
    <definedName name="housingcap" localSheetId="0">'dem43'!#REF!</definedName>
    <definedName name="ind" localSheetId="0">'dem43'!#REF!</definedName>
    <definedName name="labour" localSheetId="0">'dem43'!#REF!</definedName>
    <definedName name="lr" localSheetId="0">'dem43'!#REF!</definedName>
    <definedName name="med" localSheetId="0">'dem43'!#REF!</definedName>
    <definedName name="mi" localSheetId="0">'dem43'!#REF!</definedName>
    <definedName name="ncse" localSheetId="0">'dem43'!#REF!</definedName>
    <definedName name="np" localSheetId="0">'dem43'!#REF!</definedName>
    <definedName name="nutrition" localSheetId="0">'dem43'!#REF!</definedName>
    <definedName name="oap" localSheetId="0">'dem43'!#REF!</definedName>
    <definedName name="ordp" localSheetId="0">'dem43'!$D$170:$L$170</definedName>
    <definedName name="ordpcap" localSheetId="0">'dem43'!#REF!</definedName>
    <definedName name="ordprec" localSheetId="0">'dem43'!#REF!</definedName>
    <definedName name="power" localSheetId="0">'dem43'!#REF!</definedName>
    <definedName name="_xlnm.Print_Area" localSheetId="0">'dem43'!$A$1:$L$223</definedName>
    <definedName name="_xlnm.Print_Titles" localSheetId="0">'dem43'!$14:$17</definedName>
    <definedName name="rb" localSheetId="0">'dem43'!#REF!</definedName>
    <definedName name="rbcap" localSheetId="0">'dem43'!#REF!</definedName>
    <definedName name="rbrec" localSheetId="0">'dem43'!#REF!</definedName>
    <definedName name="re" localSheetId="0">'dem43'!#REF!</definedName>
    <definedName name="revise" localSheetId="0">'dem43'!$E$237:$J$237</definedName>
    <definedName name="roads" localSheetId="0">'dem43'!#REF!</definedName>
    <definedName name="ruralEmp" localSheetId="0">'dem43'!#REF!</definedName>
    <definedName name="sc" localSheetId="0">'dem43'!#REF!</definedName>
    <definedName name="scst" localSheetId="0">'dem43'!#REF!</definedName>
    <definedName name="spfrd" localSheetId="0">'dem43'!#REF!</definedName>
    <definedName name="sports" localSheetId="0">'dem43'!#REF!</definedName>
    <definedName name="spprg" localSheetId="0">'dem43'!#REF!</definedName>
    <definedName name="spProg" localSheetId="0">'dem43'!#REF!</definedName>
    <definedName name="sss" localSheetId="0">'dem43'!#REF!</definedName>
    <definedName name="ssw" localSheetId="0">'dem43'!#REF!</definedName>
    <definedName name="summary" localSheetId="0">'dem43'!$E$228:$J$228</definedName>
    <definedName name="swc" localSheetId="0">'dem43'!#REF!</definedName>
    <definedName name="tourism" localSheetId="0">'dem43'!#REF!</definedName>
    <definedName name="Voted" localSheetId="0">'dem43'!$E$12:$G$12</definedName>
    <definedName name="vsi" localSheetId="0">'dem43'!#REF!</definedName>
    <definedName name="water" localSheetId="0">'dem43'!#REF!</definedName>
    <definedName name="Z_239EE218_578E_4317_BEED_14D5D7089E27_.wvu.Cols" localSheetId="0" hidden="1">'dem43'!#REF!</definedName>
    <definedName name="Z_239EE218_578E_4317_BEED_14D5D7089E27_.wvu.FilterData" localSheetId="0" hidden="1">'dem43'!$A$1:$L$19</definedName>
    <definedName name="Z_239EE218_578E_4317_BEED_14D5D7089E27_.wvu.PrintArea" localSheetId="0" hidden="1">'dem43'!$A$1:$L$19</definedName>
    <definedName name="Z_239EE218_578E_4317_BEED_14D5D7089E27_.wvu.PrintTitles" localSheetId="0" hidden="1">'dem43'!$14:$17</definedName>
    <definedName name="Z_302A3EA3_AE96_11D5_A646_0050BA3D7AFD_.wvu.Cols" localSheetId="0" hidden="1">'dem43'!#REF!</definedName>
    <definedName name="Z_302A3EA3_AE96_11D5_A646_0050BA3D7AFD_.wvu.FilterData" localSheetId="0" hidden="1">'dem43'!$A$1:$L$19</definedName>
    <definedName name="Z_302A3EA3_AE96_11D5_A646_0050BA3D7AFD_.wvu.PrintArea" localSheetId="0" hidden="1">'dem43'!$A$1:$L$19</definedName>
    <definedName name="Z_302A3EA3_AE96_11D5_A646_0050BA3D7AFD_.wvu.PrintTitles" localSheetId="0" hidden="1">'dem43'!$14:$17</definedName>
    <definedName name="Z_36DBA021_0ECB_11D4_8064_004005726899_.wvu.Cols" localSheetId="0" hidden="1">'dem43'!#REF!</definedName>
    <definedName name="Z_36DBA021_0ECB_11D4_8064_004005726899_.wvu.FilterData" localSheetId="0" hidden="1">'dem43'!$C$19:$C$19</definedName>
    <definedName name="Z_36DBA021_0ECB_11D4_8064_004005726899_.wvu.PrintTitles" localSheetId="0" hidden="1">'dem43'!$14:$17</definedName>
    <definedName name="Z_93EBE921_AE91_11D5_8685_004005726899_.wvu.Cols" localSheetId="0" hidden="1">'dem43'!#REF!</definedName>
    <definedName name="Z_93EBE921_AE91_11D5_8685_004005726899_.wvu.FilterData" localSheetId="0" hidden="1">'dem43'!$C$19:$C$19</definedName>
    <definedName name="Z_93EBE921_AE91_11D5_8685_004005726899_.wvu.PrintArea" localSheetId="0" hidden="1">'dem43'!$A$1:$L$19</definedName>
    <definedName name="Z_93EBE921_AE91_11D5_8685_004005726899_.wvu.PrintTitles" localSheetId="0" hidden="1">'dem43'!$14:$17</definedName>
    <definedName name="Z_94DA79C1_0FDE_11D5_9579_000021DAEEA2_.wvu.Cols" localSheetId="0" hidden="1">'dem43'!#REF!</definedName>
    <definedName name="Z_94DA79C1_0FDE_11D5_9579_000021DAEEA2_.wvu.FilterData" localSheetId="0" hidden="1">'dem43'!$C$19:$C$19</definedName>
    <definedName name="Z_94DA79C1_0FDE_11D5_9579_000021DAEEA2_.wvu.PrintArea" localSheetId="0" hidden="1">'dem43'!$A$1:$L$19</definedName>
    <definedName name="Z_94DA79C1_0FDE_11D5_9579_000021DAEEA2_.wvu.PrintTitles" localSheetId="0" hidden="1">'dem43'!$14:$17</definedName>
    <definedName name="Z_B4CB0970_161F_11D5_8064_004005726899_.wvu.FilterData" localSheetId="0" hidden="1">'dem43'!$C$19:$C$19</definedName>
    <definedName name="Z_B4CB0976_161F_11D5_8064_004005726899_.wvu.FilterData" localSheetId="0" hidden="1">'dem43'!$C$19:$C$19</definedName>
    <definedName name="Z_B4CB0978_161F_11D5_8064_004005726899_.wvu.FilterData" localSheetId="0" hidden="1">'dem43'!$C$19:$C$19</definedName>
    <definedName name="Z_B4CB099E_161F_11D5_8064_004005726899_.wvu.FilterData" localSheetId="0" hidden="1">'dem43'!$C$19:$C$19</definedName>
    <definedName name="Z_C868F8C3_16D7_11D5_A68D_81D6213F5331_.wvu.Cols" localSheetId="0" hidden="1">'dem43'!#REF!</definedName>
    <definedName name="Z_C868F8C3_16D7_11D5_A68D_81D6213F5331_.wvu.FilterData" localSheetId="0" hidden="1">'dem43'!$C$19:$C$19</definedName>
    <definedName name="Z_C868F8C3_16D7_11D5_A68D_81D6213F5331_.wvu.PrintTitles" localSheetId="0" hidden="1">'dem43'!$14:$17</definedName>
    <definedName name="Z_E5DF37BD_125C_11D5_8DC4_D0F5D88B3549_.wvu.Cols" localSheetId="0" hidden="1">'dem43'!#REF!</definedName>
    <definedName name="Z_E5DF37BD_125C_11D5_8DC4_D0F5D88B3549_.wvu.FilterData" localSheetId="0" hidden="1">'dem43'!$C$19:$C$19</definedName>
    <definedName name="Z_E5DF37BD_125C_11D5_8DC4_D0F5D88B3549_.wvu.PrintArea" localSheetId="0" hidden="1">'dem43'!$A$1:$L$19</definedName>
    <definedName name="Z_E5DF37BD_125C_11D5_8DC4_D0F5D88B3549_.wvu.PrintTitles" localSheetId="0" hidden="1">'dem43'!$14:$17</definedName>
    <definedName name="Z_ED6647A4_1622_11D5_96DF_000021E43CDF_.wvu.PrintArea" localSheetId="0" hidden="1">'dem43'!$A$1:$L$19</definedName>
    <definedName name="Z_F8ADACC1_164E_11D6_B603_000021DAEEA2_.wvu.Cols" localSheetId="0" hidden="1">'dem43'!#REF!</definedName>
    <definedName name="Z_F8ADACC1_164E_11D6_B603_000021DAEEA2_.wvu.FilterData" localSheetId="0" hidden="1">'dem43'!$C$19:$C$19</definedName>
    <definedName name="Z_F8ADACC1_164E_11D6_B603_000021DAEEA2_.wvu.PrintArea" localSheetId="0" hidden="1">'dem43'!$A$1:$L$19</definedName>
    <definedName name="Z_F8ADACC1_164E_11D6_B603_000021DAEEA2_.wvu.PrintTitles" localSheetId="0" hidden="1">'dem43'!$14:$17</definedName>
  </definedNames>
  <calcPr calcId="125725"/>
</workbook>
</file>

<file path=xl/calcChain.xml><?xml version="1.0" encoding="utf-8"?>
<calcChain xmlns="http://schemas.openxmlformats.org/spreadsheetml/2006/main">
  <c r="U104" i="4"/>
  <c r="L217" l="1"/>
  <c r="L211"/>
  <c r="L210"/>
  <c r="L205"/>
  <c r="L204"/>
  <c r="L200"/>
  <c r="L199"/>
  <c r="L195"/>
  <c r="L194"/>
  <c r="L189"/>
  <c r="L188"/>
  <c r="L182"/>
  <c r="L181"/>
  <c r="L176"/>
  <c r="L175"/>
  <c r="L167"/>
  <c r="L166"/>
  <c r="L160"/>
  <c r="L159"/>
  <c r="L153"/>
  <c r="L152"/>
  <c r="L151"/>
  <c r="L147"/>
  <c r="L146"/>
  <c r="L145"/>
  <c r="L141"/>
  <c r="L140"/>
  <c r="L139"/>
  <c r="L135"/>
  <c r="L134"/>
  <c r="L133"/>
  <c r="L129"/>
  <c r="L128"/>
  <c r="L127"/>
  <c r="L123"/>
  <c r="L122"/>
  <c r="L121"/>
  <c r="L117"/>
  <c r="L116"/>
  <c r="L115"/>
  <c r="L111"/>
  <c r="L110"/>
  <c r="L109"/>
  <c r="L105"/>
  <c r="L104"/>
  <c r="L103"/>
  <c r="L102"/>
  <c r="L101"/>
  <c r="L100"/>
  <c r="L99"/>
  <c r="L90"/>
  <c r="L86"/>
  <c r="L82"/>
  <c r="L78"/>
  <c r="L72"/>
  <c r="L68"/>
  <c r="L64"/>
  <c r="L60"/>
  <c r="L54"/>
  <c r="L45"/>
  <c r="L33"/>
  <c r="L32"/>
  <c r="L25"/>
  <c r="L24"/>
  <c r="L23"/>
  <c r="K40" l="1"/>
  <c r="L40" s="1"/>
  <c r="K39"/>
  <c r="L39" s="1"/>
  <c r="K44"/>
  <c r="L44" s="1"/>
  <c r="K31"/>
  <c r="L31" s="1"/>
  <c r="K218" l="1"/>
  <c r="K219" s="1"/>
  <c r="L218"/>
  <c r="L219" s="1"/>
  <c r="J218"/>
  <c r="J219" s="1"/>
  <c r="I218"/>
  <c r="I219" s="1"/>
  <c r="H218"/>
  <c r="H219" s="1"/>
  <c r="G218"/>
  <c r="G219" s="1"/>
  <c r="F218"/>
  <c r="F219" s="1"/>
  <c r="E218"/>
  <c r="E219" s="1"/>
  <c r="D218"/>
  <c r="D219" s="1"/>
  <c r="K212" l="1"/>
  <c r="K213" s="1"/>
  <c r="D212"/>
  <c r="D213" s="1"/>
  <c r="E212"/>
  <c r="E213" s="1"/>
  <c r="F212"/>
  <c r="F213" s="1"/>
  <c r="G212"/>
  <c r="G213" s="1"/>
  <c r="H212"/>
  <c r="H213" s="1"/>
  <c r="I212"/>
  <c r="I213" s="1"/>
  <c r="J212"/>
  <c r="J213" s="1"/>
  <c r="L212" l="1"/>
  <c r="L213" s="1"/>
  <c r="K206"/>
  <c r="K201"/>
  <c r="K196"/>
  <c r="K190"/>
  <c r="K191" s="1"/>
  <c r="K183"/>
  <c r="K177"/>
  <c r="K168"/>
  <c r="K169" s="1"/>
  <c r="K161"/>
  <c r="K162" s="1"/>
  <c r="K154"/>
  <c r="K148"/>
  <c r="K142"/>
  <c r="K136"/>
  <c r="K130"/>
  <c r="K124"/>
  <c r="K118"/>
  <c r="K112"/>
  <c r="K106"/>
  <c r="K91"/>
  <c r="K87"/>
  <c r="K83"/>
  <c r="K79"/>
  <c r="K73"/>
  <c r="K69"/>
  <c r="K65"/>
  <c r="K61"/>
  <c r="K55"/>
  <c r="K56" s="1"/>
  <c r="K46"/>
  <c r="K41"/>
  <c r="K34"/>
  <c r="K35" s="1"/>
  <c r="K26"/>
  <c r="K27" s="1"/>
  <c r="I206"/>
  <c r="H206"/>
  <c r="G206"/>
  <c r="F206"/>
  <c r="E206"/>
  <c r="D206"/>
  <c r="I201"/>
  <c r="H201"/>
  <c r="G201"/>
  <c r="F201"/>
  <c r="E201"/>
  <c r="D201"/>
  <c r="I196"/>
  <c r="H196"/>
  <c r="G196"/>
  <c r="F196"/>
  <c r="E196"/>
  <c r="D196"/>
  <c r="I190"/>
  <c r="I191" s="1"/>
  <c r="H190"/>
  <c r="H191" s="1"/>
  <c r="G190"/>
  <c r="G191" s="1"/>
  <c r="F190"/>
  <c r="F191" s="1"/>
  <c r="E190"/>
  <c r="E191" s="1"/>
  <c r="D190"/>
  <c r="D191" s="1"/>
  <c r="I183"/>
  <c r="H183"/>
  <c r="G183"/>
  <c r="F183"/>
  <c r="E183"/>
  <c r="D183"/>
  <c r="I177"/>
  <c r="H177"/>
  <c r="G177"/>
  <c r="F177"/>
  <c r="E177"/>
  <c r="D177"/>
  <c r="I168"/>
  <c r="I169" s="1"/>
  <c r="H168"/>
  <c r="H169" s="1"/>
  <c r="G168"/>
  <c r="G169" s="1"/>
  <c r="F168"/>
  <c r="F169" s="1"/>
  <c r="E168"/>
  <c r="E169" s="1"/>
  <c r="D168"/>
  <c r="D169" s="1"/>
  <c r="I161"/>
  <c r="I162" s="1"/>
  <c r="H161"/>
  <c r="H162" s="1"/>
  <c r="G161"/>
  <c r="G162" s="1"/>
  <c r="F161"/>
  <c r="F162" s="1"/>
  <c r="E161"/>
  <c r="E162" s="1"/>
  <c r="D161"/>
  <c r="D162" s="1"/>
  <c r="I154"/>
  <c r="H154"/>
  <c r="G154"/>
  <c r="F154"/>
  <c r="E154"/>
  <c r="D154"/>
  <c r="I148"/>
  <c r="H148"/>
  <c r="G148"/>
  <c r="F148"/>
  <c r="E148"/>
  <c r="D148"/>
  <c r="I142"/>
  <c r="H142"/>
  <c r="G142"/>
  <c r="F142"/>
  <c r="E142"/>
  <c r="D142"/>
  <c r="I136"/>
  <c r="H136"/>
  <c r="G136"/>
  <c r="F136"/>
  <c r="E136"/>
  <c r="D136"/>
  <c r="I130"/>
  <c r="H130"/>
  <c r="G130"/>
  <c r="F130"/>
  <c r="E130"/>
  <c r="D130"/>
  <c r="I124"/>
  <c r="H124"/>
  <c r="G124"/>
  <c r="F124"/>
  <c r="E124"/>
  <c r="D124"/>
  <c r="I118"/>
  <c r="H118"/>
  <c r="G118"/>
  <c r="F118"/>
  <c r="E118"/>
  <c r="D118"/>
  <c r="I112"/>
  <c r="H112"/>
  <c r="G112"/>
  <c r="F112"/>
  <c r="E112"/>
  <c r="D112"/>
  <c r="I106"/>
  <c r="H106"/>
  <c r="G106"/>
  <c r="F106"/>
  <c r="E106"/>
  <c r="D106"/>
  <c r="I91"/>
  <c r="H91"/>
  <c r="G91"/>
  <c r="F91"/>
  <c r="E91"/>
  <c r="D91"/>
  <c r="I87"/>
  <c r="H87"/>
  <c r="G87"/>
  <c r="F87"/>
  <c r="E87"/>
  <c r="D87"/>
  <c r="I83"/>
  <c r="H83"/>
  <c r="G83"/>
  <c r="F83"/>
  <c r="E83"/>
  <c r="D83"/>
  <c r="I79"/>
  <c r="H79"/>
  <c r="G79"/>
  <c r="F79"/>
  <c r="E79"/>
  <c r="D79"/>
  <c r="I73"/>
  <c r="H73"/>
  <c r="G73"/>
  <c r="F73"/>
  <c r="E73"/>
  <c r="D73"/>
  <c r="I69"/>
  <c r="H69"/>
  <c r="G69"/>
  <c r="F69"/>
  <c r="E69"/>
  <c r="D69"/>
  <c r="I65"/>
  <c r="H65"/>
  <c r="G65"/>
  <c r="F65"/>
  <c r="E65"/>
  <c r="D65"/>
  <c r="I61"/>
  <c r="H61"/>
  <c r="G61"/>
  <c r="F61"/>
  <c r="E61"/>
  <c r="D61"/>
  <c r="I55"/>
  <c r="I56" s="1"/>
  <c r="H55"/>
  <c r="H56" s="1"/>
  <c r="G55"/>
  <c r="G56" s="1"/>
  <c r="F55"/>
  <c r="F56" s="1"/>
  <c r="E55"/>
  <c r="E56" s="1"/>
  <c r="D55"/>
  <c r="D56" s="1"/>
  <c r="I46"/>
  <c r="H46"/>
  <c r="G46"/>
  <c r="F46"/>
  <c r="E46"/>
  <c r="D46"/>
  <c r="I41"/>
  <c r="H41"/>
  <c r="G41"/>
  <c r="F41"/>
  <c r="E41"/>
  <c r="D41"/>
  <c r="I34"/>
  <c r="I35" s="1"/>
  <c r="H34"/>
  <c r="H35" s="1"/>
  <c r="G34"/>
  <c r="G35" s="1"/>
  <c r="F34"/>
  <c r="F35" s="1"/>
  <c r="E34"/>
  <c r="E35" s="1"/>
  <c r="D34"/>
  <c r="D35" s="1"/>
  <c r="I26"/>
  <c r="I27" s="1"/>
  <c r="H26"/>
  <c r="H27" s="1"/>
  <c r="G26"/>
  <c r="G27" s="1"/>
  <c r="F26"/>
  <c r="F27" s="1"/>
  <c r="E26"/>
  <c r="E27" s="1"/>
  <c r="D26"/>
  <c r="D27" s="1"/>
  <c r="F220" l="1"/>
  <c r="F221" s="1"/>
  <c r="E220"/>
  <c r="E221" s="1"/>
  <c r="D74"/>
  <c r="D155"/>
  <c r="D170" s="1"/>
  <c r="K220"/>
  <c r="K221" s="1"/>
  <c r="I220"/>
  <c r="I221" s="1"/>
  <c r="G220"/>
  <c r="G221" s="1"/>
  <c r="D220"/>
  <c r="D221" s="1"/>
  <c r="E74"/>
  <c r="E92"/>
  <c r="E155"/>
  <c r="E170" s="1"/>
  <c r="H220"/>
  <c r="H221" s="1"/>
  <c r="H155"/>
  <c r="H170" s="1"/>
  <c r="K47"/>
  <c r="K48" s="1"/>
  <c r="G47"/>
  <c r="G48" s="1"/>
  <c r="I47"/>
  <c r="I48" s="1"/>
  <c r="G74"/>
  <c r="I74"/>
  <c r="G92"/>
  <c r="I92"/>
  <c r="G155"/>
  <c r="G170" s="1"/>
  <c r="I155"/>
  <c r="I170" s="1"/>
  <c r="D47"/>
  <c r="D48" s="1"/>
  <c r="F47"/>
  <c r="F48" s="1"/>
  <c r="H47"/>
  <c r="H48" s="1"/>
  <c r="F74"/>
  <c r="H74"/>
  <c r="F92"/>
  <c r="H92"/>
  <c r="F155"/>
  <c r="F170" s="1"/>
  <c r="K74"/>
  <c r="K92"/>
  <c r="K155"/>
  <c r="K170" s="1"/>
  <c r="D92"/>
  <c r="E47"/>
  <c r="E48" s="1"/>
  <c r="E93" l="1"/>
  <c r="E94" s="1"/>
  <c r="E222" s="1"/>
  <c r="E223" s="1"/>
  <c r="D93"/>
  <c r="D94" s="1"/>
  <c r="D222" s="1"/>
  <c r="D223" s="1"/>
  <c r="I93"/>
  <c r="I94" s="1"/>
  <c r="I222" s="1"/>
  <c r="I223" s="1"/>
  <c r="H93"/>
  <c r="H94" s="1"/>
  <c r="H222" s="1"/>
  <c r="H223" s="1"/>
  <c r="F93"/>
  <c r="F94" s="1"/>
  <c r="F222" s="1"/>
  <c r="F223" s="1"/>
  <c r="G93"/>
  <c r="G94" s="1"/>
  <c r="G222" s="1"/>
  <c r="G223" s="1"/>
  <c r="K93"/>
  <c r="K94" s="1"/>
  <c r="K222" s="1"/>
  <c r="K223" l="1"/>
  <c r="P104" l="1"/>
  <c r="L142" l="1"/>
  <c r="J154"/>
  <c r="L148"/>
  <c r="J148"/>
  <c r="J142"/>
  <c r="J136"/>
  <c r="L136"/>
  <c r="L190"/>
  <c r="L191" s="1"/>
  <c r="L177"/>
  <c r="J130"/>
  <c r="J124"/>
  <c r="J118"/>
  <c r="J112"/>
  <c r="J106"/>
  <c r="J168"/>
  <c r="J169" s="1"/>
  <c r="J161"/>
  <c r="J162" s="1"/>
  <c r="J46"/>
  <c r="J41"/>
  <c r="J34"/>
  <c r="J35" s="1"/>
  <c r="J26"/>
  <c r="J27" s="1"/>
  <c r="J73"/>
  <c r="J69"/>
  <c r="J65"/>
  <c r="J61"/>
  <c r="J55"/>
  <c r="J56" s="1"/>
  <c r="J91"/>
  <c r="J87"/>
  <c r="J83"/>
  <c r="J79"/>
  <c r="J196"/>
  <c r="J190"/>
  <c r="J191" s="1"/>
  <c r="J201"/>
  <c r="J206"/>
  <c r="J183"/>
  <c r="J177"/>
  <c r="L55"/>
  <c r="L56" s="1"/>
  <c r="L87"/>
  <c r="L61"/>
  <c r="L183"/>
  <c r="J220" l="1"/>
  <c r="J221" s="1"/>
  <c r="L118"/>
  <c r="L168"/>
  <c r="L169" s="1"/>
  <c r="L34"/>
  <c r="L130"/>
  <c r="L154"/>
  <c r="L124"/>
  <c r="J155"/>
  <c r="J170" s="1"/>
  <c r="L79"/>
  <c r="L69"/>
  <c r="L46"/>
  <c r="L65"/>
  <c r="L83"/>
  <c r="L91"/>
  <c r="L112"/>
  <c r="L161"/>
  <c r="L196"/>
  <c r="L26"/>
  <c r="L106"/>
  <c r="L35"/>
  <c r="L41"/>
  <c r="L27"/>
  <c r="J92"/>
  <c r="L73"/>
  <c r="J47"/>
  <c r="J74"/>
  <c r="L162"/>
  <c r="L206" l="1"/>
  <c r="L74"/>
  <c r="L155"/>
  <c r="L170" s="1"/>
  <c r="L92"/>
  <c r="L201"/>
  <c r="L220" s="1"/>
  <c r="L47"/>
  <c r="L48" s="1"/>
  <c r="J48"/>
  <c r="J93"/>
  <c r="J94" s="1"/>
  <c r="L93" l="1"/>
  <c r="L94" s="1"/>
  <c r="J222"/>
  <c r="J223" s="1"/>
  <c r="L221"/>
  <c r="L222" l="1"/>
  <c r="L223" s="1"/>
  <c r="E12" l="1"/>
  <c r="G12" s="1"/>
</calcChain>
</file>

<file path=xl/sharedStrings.xml><?xml version="1.0" encoding="utf-8"?>
<sst xmlns="http://schemas.openxmlformats.org/spreadsheetml/2006/main" count="578" uniqueCount="169">
  <si>
    <t>Other Rural Development Programme</t>
  </si>
  <si>
    <t>Voted</t>
  </si>
  <si>
    <t>Actuals</t>
  </si>
  <si>
    <t>Budget Estimate</t>
  </si>
  <si>
    <t>Revised Estimate</t>
  </si>
  <si>
    <t>Major /Sub-Major/Minor/Sub/Detailed Heads</t>
  </si>
  <si>
    <t>Plan</t>
  </si>
  <si>
    <t>Non-Plan</t>
  </si>
  <si>
    <t>Total</t>
  </si>
  <si>
    <t>REVENUE SECTION</t>
  </si>
  <si>
    <t>M.H.</t>
  </si>
  <si>
    <t>Grants-in-aid</t>
  </si>
  <si>
    <t>Assistance to Gram Panchayats</t>
  </si>
  <si>
    <t>II. Details of the estimates and the heads under which this grant will be accounted for:</t>
  </si>
  <si>
    <t>Revenue</t>
  </si>
  <si>
    <t>Capital</t>
  </si>
  <si>
    <t>A -General Services (a) Organs of State</t>
  </si>
  <si>
    <t>Election</t>
  </si>
  <si>
    <t>PLAN</t>
  </si>
  <si>
    <t>SCHEME 1</t>
  </si>
  <si>
    <t>SCHEME 2</t>
  </si>
  <si>
    <t>MS</t>
  </si>
  <si>
    <t>MSS</t>
  </si>
  <si>
    <t>DS</t>
  </si>
  <si>
    <t xml:space="preserve">% </t>
  </si>
  <si>
    <t>Disc %</t>
  </si>
  <si>
    <t>Plan-State Sector</t>
  </si>
  <si>
    <t>State Earmarked</t>
  </si>
  <si>
    <t>State Normal</t>
  </si>
  <si>
    <t>Normal</t>
  </si>
  <si>
    <t>General Education</t>
  </si>
  <si>
    <t>Lower Primary Schools</t>
  </si>
  <si>
    <t>East District</t>
  </si>
  <si>
    <t>West District</t>
  </si>
  <si>
    <t>North District</t>
  </si>
  <si>
    <t>South District</t>
  </si>
  <si>
    <t>Primary Schools</t>
  </si>
  <si>
    <t>Junior High Schools</t>
  </si>
  <si>
    <t>Other Charges</t>
  </si>
  <si>
    <t>Election Commission</t>
  </si>
  <si>
    <t>State Election Commission</t>
  </si>
  <si>
    <t>60.00.01</t>
  </si>
  <si>
    <t>Salaries</t>
  </si>
  <si>
    <t xml:space="preserve">Salaries </t>
  </si>
  <si>
    <t>60.00.11</t>
  </si>
  <si>
    <t>Travel Expenses</t>
  </si>
  <si>
    <t>60.00.13</t>
  </si>
  <si>
    <t>Office Expenses</t>
  </si>
  <si>
    <t>60.00.16</t>
  </si>
  <si>
    <t>Publications</t>
  </si>
  <si>
    <t>60.00.50</t>
  </si>
  <si>
    <t>Charges for Conduct of Election to Panchayats/ Local Bodies</t>
  </si>
  <si>
    <t>Conduct of Election to Panchayat</t>
  </si>
  <si>
    <t>61.00.11</t>
  </si>
  <si>
    <t>61.00.50</t>
  </si>
  <si>
    <t>62.00.11</t>
  </si>
  <si>
    <t>62.00.50</t>
  </si>
  <si>
    <t>Head Office Establishment</t>
  </si>
  <si>
    <t>Panchayati Raj</t>
  </si>
  <si>
    <t>00.44.01</t>
  </si>
  <si>
    <t>00.44.11</t>
  </si>
  <si>
    <t>00.44.13</t>
  </si>
  <si>
    <t>00.44.50</t>
  </si>
  <si>
    <t>00.44.72</t>
  </si>
  <si>
    <t xml:space="preserve">Preparation of Village Development Action Plan </t>
  </si>
  <si>
    <t>00.45.01</t>
  </si>
  <si>
    <t>00.45.11</t>
  </si>
  <si>
    <t>00.45.13</t>
  </si>
  <si>
    <t>00.46.01</t>
  </si>
  <si>
    <t>00.46.11</t>
  </si>
  <si>
    <t>00.46.13</t>
  </si>
  <si>
    <t>00.47.01</t>
  </si>
  <si>
    <t>00.47.11</t>
  </si>
  <si>
    <t>00.47.13</t>
  </si>
  <si>
    <t>00.48.01</t>
  </si>
  <si>
    <t>00.48.11</t>
  </si>
  <si>
    <t>00.48.13</t>
  </si>
  <si>
    <t>Assistance  to   Zilla   Parishads / District   Level   Panchayats</t>
  </si>
  <si>
    <t>Grants to Zilla Parishads for Administrative Expenses</t>
  </si>
  <si>
    <t>61.00.31</t>
  </si>
  <si>
    <t>Grants to Gram  Panchayats for Administrative Expenses</t>
  </si>
  <si>
    <t>Grants to Gram Panchayats for Administrative Expenses</t>
  </si>
  <si>
    <t>Other Rural Development 
Programme</t>
  </si>
  <si>
    <t>Tourism</t>
  </si>
  <si>
    <t>B-Social Services, (a) Education, Sports Art and Culture</t>
  </si>
  <si>
    <t>Compensation and Assignments to Local Bodies and Panchayati Raj Institutions</t>
  </si>
  <si>
    <t>Stamp Duty</t>
  </si>
  <si>
    <t>Taxes on Professions, Trade, Callings and Employment</t>
  </si>
  <si>
    <t>Zilla Panchayat</t>
  </si>
  <si>
    <t>Gram Panchayat</t>
  </si>
  <si>
    <t>Other Miscellaneous Compensations and Assignments</t>
  </si>
  <si>
    <t>Share of Net proceeds recommended by the 3rd State Finance Commission</t>
  </si>
  <si>
    <t>Special Incentive Grant recommended by the 3rd State Finance Commission</t>
  </si>
  <si>
    <t>General Basic Grant recommended by the 13th Finance Commission</t>
  </si>
  <si>
    <t>D. Grants-In-Aid and Contributions</t>
  </si>
  <si>
    <t>91.00.71</t>
  </si>
  <si>
    <t>91.00.72</t>
  </si>
  <si>
    <t>92.00.72</t>
  </si>
  <si>
    <t>92.00.71</t>
  </si>
  <si>
    <t>93.00.71</t>
  </si>
  <si>
    <t>93.00.72</t>
  </si>
  <si>
    <t>DEMAND NO. 43</t>
  </si>
  <si>
    <t>PANCHAYATI RAJ INSTITUTIONS</t>
  </si>
  <si>
    <t>94.00.71</t>
  </si>
  <si>
    <t>94.00.72</t>
  </si>
  <si>
    <t>General Performance Grant recommended by the 13th Finance Commission</t>
  </si>
  <si>
    <t>91.03.71</t>
  </si>
  <si>
    <t>91.03.72</t>
  </si>
  <si>
    <t>00.44.75</t>
  </si>
  <si>
    <t>Mission Poverty Free Scheme / Kacha House Free</t>
  </si>
  <si>
    <t>00.44.76</t>
  </si>
  <si>
    <t>Panchayat Mahila Evam Yuva Shakti Sangathan</t>
  </si>
  <si>
    <t>(In Thousands of Rupees)</t>
  </si>
  <si>
    <t>-</t>
  </si>
  <si>
    <t xml:space="preserve">Compensation and Assignments to Local Bodies and Panchayati Raj </t>
  </si>
  <si>
    <t>Institutions</t>
  </si>
  <si>
    <t>61.00.72</t>
  </si>
  <si>
    <t>Discretionary Grant to Zilla Panchayats</t>
  </si>
  <si>
    <t>Mission Poverty Free Scheme/ Kacha House Free</t>
  </si>
  <si>
    <t>Conduct of Election to Municipal Bodies</t>
  </si>
  <si>
    <t>2013-14</t>
  </si>
  <si>
    <t>61.46.36</t>
  </si>
  <si>
    <t>62.45.36</t>
  </si>
  <si>
    <t>62.46.36</t>
  </si>
  <si>
    <t>62.47.36</t>
  </si>
  <si>
    <t>62.48.36</t>
  </si>
  <si>
    <t>63.45.36</t>
  </si>
  <si>
    <t>63.46.36</t>
  </si>
  <si>
    <t>63.47.36</t>
  </si>
  <si>
    <t>63.48.36</t>
  </si>
  <si>
    <t>Discretionary Grant to Gram 
Panchayats</t>
  </si>
  <si>
    <t>C. Economic services, (b) Rural Development</t>
  </si>
  <si>
    <t>Preparation &amp; Printing Electoral 
Rolls</t>
  </si>
  <si>
    <t>2014-15</t>
  </si>
  <si>
    <t>4311002021</t>
  </si>
  <si>
    <t>4311002023</t>
  </si>
  <si>
    <t>4311002026</t>
  </si>
  <si>
    <t>00.69.01</t>
  </si>
  <si>
    <t>00.69.11</t>
  </si>
  <si>
    <t>00.69.13</t>
  </si>
  <si>
    <t>00.70.01</t>
  </si>
  <si>
    <t>00.70.11</t>
  </si>
  <si>
    <t>00.70.13</t>
  </si>
  <si>
    <t>00.71.01</t>
  </si>
  <si>
    <t>00.71.11</t>
  </si>
  <si>
    <t>00.71.13</t>
  </si>
  <si>
    <t>00.72.01</t>
  </si>
  <si>
    <t>00.72.11</t>
  </si>
  <si>
    <t>00.72.13</t>
  </si>
  <si>
    <t>ADC (Development) Soreng</t>
  </si>
  <si>
    <t>ADC (Development) Ravangla</t>
  </si>
  <si>
    <t>ADC (Development) Pakyong</t>
  </si>
  <si>
    <t>ADC (Development) Chungthang</t>
  </si>
  <si>
    <t>Plan-Central Sector</t>
  </si>
  <si>
    <t>LIC Housing</t>
  </si>
  <si>
    <t>Rural Housing Scheme</t>
  </si>
  <si>
    <t>4312040021</t>
  </si>
  <si>
    <t>Grant-in-Aid</t>
  </si>
  <si>
    <t>Grant-in-Aid - Salaries</t>
  </si>
  <si>
    <t>I. Estimate of the amount required in the year ending 31st March, 2016 to defray the charges in respect of Panchayati Raj Institutions.</t>
  </si>
  <si>
    <t>2015-16</t>
  </si>
  <si>
    <t>Share of Net proceeds recommended by the 4th State Finance Commission</t>
  </si>
  <si>
    <t>Basic Grant</t>
  </si>
  <si>
    <t>95.04.71</t>
  </si>
  <si>
    <t>95.04.72</t>
  </si>
  <si>
    <t>Primary Grant</t>
  </si>
  <si>
    <t>Basic Grant recommended by the 14th Finance Commission</t>
  </si>
  <si>
    <t xml:space="preserve">Basic Grant </t>
  </si>
  <si>
    <t>96.06.72</t>
  </si>
</sst>
</file>

<file path=xl/styles.xml><?xml version="1.0" encoding="utf-8"?>
<styleSheet xmlns="http://schemas.openxmlformats.org/spreadsheetml/2006/main">
  <numFmts count="9">
    <numFmt numFmtId="164" formatCode="_ * #,##0.00_ ;_ * \-#,##0.00_ ;_ * &quot;-&quot;??_ ;_ @_ "/>
    <numFmt numFmtId="165" formatCode="0#"/>
    <numFmt numFmtId="166" formatCode="0000##"/>
    <numFmt numFmtId="167" formatCode="00000#"/>
    <numFmt numFmtId="168" formatCode="00.###"/>
    <numFmt numFmtId="169" formatCode="00.000"/>
    <numFmt numFmtId="170" formatCode="00.00"/>
    <numFmt numFmtId="172" formatCode="_-* #,##0.00\ _k_r_-;\-* #,##0.00\ _k_r_-;_-* &quot;-&quot;??\ _k_r_-;_-@_-"/>
    <numFmt numFmtId="173" formatCode="00.#00"/>
  </numFmts>
  <fonts count="14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Calibri"/>
      <family val="2"/>
    </font>
    <font>
      <b/>
      <sz val="11"/>
      <name val="Calibri"/>
      <family val="2"/>
    </font>
    <font>
      <sz val="10"/>
      <color rgb="FF92D050"/>
      <name val="Times New Roman"/>
      <family val="1"/>
    </font>
    <font>
      <sz val="10"/>
      <color rgb="FF92D050"/>
      <name val="Calibri"/>
      <family val="2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3" fillId="0" borderId="0" xfId="7" applyFont="1" applyFill="1" applyBorder="1" applyAlignment="1" applyProtection="1">
      <alignment horizontal="left" vertical="top" wrapText="1"/>
    </xf>
    <xf numFmtId="0" fontId="3" fillId="0" borderId="0" xfId="7" applyFont="1" applyFill="1"/>
    <xf numFmtId="0" fontId="4" fillId="0" borderId="0" xfId="7" applyFont="1" applyFill="1" applyBorder="1" applyAlignment="1" applyProtection="1">
      <alignment horizontal="center" vertical="top" wrapText="1"/>
    </xf>
    <xf numFmtId="0" fontId="4" fillId="0" borderId="0" xfId="7" applyFont="1" applyFill="1" applyBorder="1" applyAlignment="1" applyProtection="1">
      <alignment horizontal="center"/>
    </xf>
    <xf numFmtId="0" fontId="3" fillId="0" borderId="0" xfId="7" applyNumberFormat="1" applyFont="1" applyFill="1" applyAlignment="1" applyProtection="1">
      <alignment horizontal="right"/>
    </xf>
    <xf numFmtId="0" fontId="4" fillId="0" borderId="0" xfId="7" applyNumberFormat="1" applyFont="1" applyFill="1" applyAlignment="1" applyProtection="1">
      <alignment horizontal="center"/>
    </xf>
    <xf numFmtId="0" fontId="3" fillId="0" borderId="0" xfId="7" applyFont="1" applyFill="1" applyAlignment="1">
      <alignment vertical="top" wrapText="1"/>
    </xf>
    <xf numFmtId="0" fontId="3" fillId="0" borderId="0" xfId="7" applyNumberFormat="1" applyFont="1" applyFill="1"/>
    <xf numFmtId="0" fontId="3" fillId="0" borderId="0" xfId="5" applyFont="1" applyFill="1" applyAlignment="1" applyProtection="1">
      <alignment horizontal="left"/>
    </xf>
    <xf numFmtId="0" fontId="3" fillId="0" borderId="0" xfId="5" applyNumberFormat="1" applyFont="1" applyFill="1" applyAlignment="1" applyProtection="1">
      <alignment horizontal="left"/>
    </xf>
    <xf numFmtId="0" fontId="4" fillId="0" borderId="0" xfId="7" applyNumberFormat="1" applyFont="1" applyFill="1" applyBorder="1"/>
    <xf numFmtId="0" fontId="4" fillId="0" borderId="0" xfId="6" applyNumberFormat="1" applyFont="1" applyFill="1" applyBorder="1" applyAlignment="1" applyProtection="1">
      <alignment horizontal="center"/>
    </xf>
    <xf numFmtId="0" fontId="4" fillId="0" borderId="0" xfId="7" applyNumberFormat="1" applyFont="1" applyFill="1" applyBorder="1" applyAlignment="1" applyProtection="1">
      <alignment horizontal="right"/>
    </xf>
    <xf numFmtId="0" fontId="3" fillId="0" borderId="1" xfId="8" applyFont="1" applyFill="1" applyBorder="1" applyAlignment="1">
      <alignment vertical="top" wrapText="1"/>
    </xf>
    <xf numFmtId="0" fontId="3" fillId="0" borderId="1" xfId="8" applyNumberFormat="1" applyFont="1" applyFill="1" applyBorder="1"/>
    <xf numFmtId="0" fontId="3" fillId="0" borderId="1" xfId="8" applyNumberFormat="1" applyFont="1" applyFill="1" applyBorder="1" applyAlignment="1" applyProtection="1">
      <alignment horizontal="left"/>
    </xf>
    <xf numFmtId="0" fontId="5" fillId="0" borderId="1" xfId="8" applyNumberFormat="1" applyFont="1" applyFill="1" applyBorder="1" applyAlignment="1" applyProtection="1">
      <alignment horizontal="left"/>
    </xf>
    <xf numFmtId="0" fontId="5" fillId="0" borderId="1" xfId="8" applyNumberFormat="1" applyFont="1" applyFill="1" applyBorder="1"/>
    <xf numFmtId="0" fontId="6" fillId="0" borderId="1" xfId="8" applyNumberFormat="1" applyFont="1" applyFill="1" applyBorder="1" applyAlignment="1" applyProtection="1">
      <alignment horizontal="right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9" applyFont="1" applyFill="1" applyProtection="1"/>
    <xf numFmtId="0" fontId="3" fillId="0" borderId="0" xfId="9" applyFont="1" applyFill="1" applyBorder="1" applyAlignment="1" applyProtection="1">
      <alignment horizontal="right" vertical="top"/>
    </xf>
    <xf numFmtId="0" fontId="3" fillId="0" borderId="0" xfId="9" applyFont="1" applyFill="1" applyAlignment="1" applyProtection="1"/>
    <xf numFmtId="0" fontId="3" fillId="0" borderId="1" xfId="8" applyNumberFormat="1" applyFont="1" applyFill="1" applyBorder="1" applyAlignment="1" applyProtection="1">
      <alignment horizontal="right"/>
    </xf>
    <xf numFmtId="0" fontId="3" fillId="0" borderId="0" xfId="8" applyNumberFormat="1" applyFont="1" applyFill="1" applyBorder="1" applyAlignment="1" applyProtection="1">
      <alignment horizontal="right"/>
    </xf>
    <xf numFmtId="0" fontId="3" fillId="0" borderId="0" xfId="7" applyFont="1" applyFill="1" applyAlignment="1">
      <alignment horizontal="left" vertical="top" wrapText="1"/>
    </xf>
    <xf numFmtId="0" fontId="3" fillId="0" borderId="0" xfId="7" applyFont="1" applyFill="1" applyAlignment="1">
      <alignment horizontal="right" vertical="top" wrapText="1"/>
    </xf>
    <xf numFmtId="0" fontId="4" fillId="0" borderId="0" xfId="7" applyFont="1" applyFill="1" applyAlignment="1" applyProtection="1">
      <alignment horizontal="left" vertical="top" wrapText="1"/>
    </xf>
    <xf numFmtId="0" fontId="3" fillId="0" borderId="0" xfId="7" applyNumberFormat="1" applyFont="1" applyFill="1" applyBorder="1" applyAlignment="1" applyProtection="1">
      <alignment horizontal="right"/>
    </xf>
    <xf numFmtId="0" fontId="3" fillId="0" borderId="0" xfId="7" applyNumberFormat="1" applyFont="1" applyFill="1" applyBorder="1" applyAlignment="1" applyProtection="1">
      <alignment horizontal="left"/>
    </xf>
    <xf numFmtId="0" fontId="3" fillId="0" borderId="0" xfId="7" applyNumberFormat="1" applyFont="1" applyFill="1" applyBorder="1"/>
    <xf numFmtId="0" fontId="3" fillId="0" borderId="0" xfId="9" applyFont="1" applyFill="1" applyBorder="1" applyAlignment="1" applyProtection="1">
      <alignment horizontal="left" vertical="top" wrapText="1"/>
    </xf>
    <xf numFmtId="165" fontId="3" fillId="0" borderId="0" xfId="9" applyNumberFormat="1" applyFont="1" applyFill="1" applyBorder="1" applyAlignment="1" applyProtection="1">
      <alignment horizontal="right" vertical="top" wrapText="1"/>
    </xf>
    <xf numFmtId="0" fontId="3" fillId="0" borderId="0" xfId="7" applyFont="1" applyFill="1" applyBorder="1" applyAlignment="1">
      <alignment horizontal="left" vertical="top"/>
    </xf>
    <xf numFmtId="0" fontId="4" fillId="0" borderId="0" xfId="7" applyFont="1" applyFill="1" applyBorder="1" applyAlignment="1">
      <alignment horizontal="right" vertical="top" wrapText="1"/>
    </xf>
    <xf numFmtId="0" fontId="4" fillId="0" borderId="0" xfId="7" applyFont="1" applyFill="1" applyBorder="1" applyAlignment="1" applyProtection="1">
      <alignment horizontal="left" vertical="top" wrapText="1"/>
    </xf>
    <xf numFmtId="168" fontId="4" fillId="0" borderId="0" xfId="7" applyNumberFormat="1" applyFont="1" applyFill="1" applyBorder="1" applyAlignment="1">
      <alignment horizontal="right" vertical="top" wrapText="1"/>
    </xf>
    <xf numFmtId="0" fontId="3" fillId="0" borderId="0" xfId="7" applyFont="1" applyFill="1" applyBorder="1" applyAlignment="1">
      <alignment horizontal="right" vertical="top" wrapText="1"/>
    </xf>
    <xf numFmtId="0" fontId="3" fillId="0" borderId="0" xfId="7" applyNumberFormat="1" applyFont="1" applyFill="1" applyAlignment="1">
      <alignment horizontal="right"/>
    </xf>
    <xf numFmtId="167" fontId="3" fillId="0" borderId="0" xfId="7" applyNumberFormat="1" applyFont="1" applyFill="1" applyBorder="1" applyAlignment="1">
      <alignment horizontal="right" vertical="top" wrapText="1"/>
    </xf>
    <xf numFmtId="0" fontId="3" fillId="0" borderId="1" xfId="7" applyFont="1" applyFill="1" applyBorder="1" applyAlignment="1">
      <alignment horizontal="left" vertical="top"/>
    </xf>
    <xf numFmtId="0" fontId="3" fillId="0" borderId="1" xfId="7" applyFont="1" applyFill="1" applyBorder="1" applyAlignment="1" applyProtection="1">
      <alignment horizontal="left" vertical="top" wrapText="1"/>
    </xf>
    <xf numFmtId="0" fontId="3" fillId="0" borderId="2" xfId="7" applyNumberFormat="1" applyFont="1" applyFill="1" applyBorder="1" applyAlignment="1" applyProtection="1">
      <alignment horizontal="right"/>
    </xf>
    <xf numFmtId="0" fontId="3" fillId="0" borderId="0" xfId="7" applyFont="1" applyFill="1" applyBorder="1" applyAlignment="1">
      <alignment vertical="top" wrapText="1"/>
    </xf>
    <xf numFmtId="0" fontId="3" fillId="0" borderId="3" xfId="7" applyNumberFormat="1" applyFont="1" applyFill="1" applyBorder="1" applyAlignment="1" applyProtection="1">
      <alignment horizontal="right"/>
    </xf>
    <xf numFmtId="165" fontId="3" fillId="0" borderId="0" xfId="7" applyNumberFormat="1" applyFont="1" applyFill="1" applyBorder="1" applyAlignment="1">
      <alignment horizontal="right" vertical="top" wrapText="1"/>
    </xf>
    <xf numFmtId="0" fontId="3" fillId="0" borderId="0" xfId="7" applyFont="1" applyFill="1" applyBorder="1" applyAlignment="1">
      <alignment horizontal="left" vertical="top" wrapText="1"/>
    </xf>
    <xf numFmtId="0" fontId="3" fillId="0" borderId="0" xfId="7" applyNumberFormat="1" applyFont="1" applyFill="1" applyBorder="1" applyAlignment="1">
      <alignment horizontal="right"/>
    </xf>
    <xf numFmtId="0" fontId="3" fillId="0" borderId="1" xfId="7" applyFont="1" applyFill="1" applyBorder="1" applyAlignment="1">
      <alignment horizontal="left" vertical="top" wrapText="1"/>
    </xf>
    <xf numFmtId="169" fontId="4" fillId="0" borderId="0" xfId="7" applyNumberFormat="1" applyFont="1" applyFill="1" applyBorder="1" applyAlignment="1">
      <alignment horizontal="right" vertical="top" wrapText="1"/>
    </xf>
    <xf numFmtId="170" fontId="3" fillId="0" borderId="0" xfId="7" applyNumberFormat="1" applyFont="1" applyFill="1" applyBorder="1" applyAlignment="1">
      <alignment horizontal="right" vertical="top" wrapText="1"/>
    </xf>
    <xf numFmtId="0" fontId="3" fillId="0" borderId="0" xfId="7" applyFont="1" applyFill="1" applyBorder="1" applyAlignment="1" applyProtection="1">
      <alignment horizontal="left" vertical="top"/>
    </xf>
    <xf numFmtId="0" fontId="3" fillId="0" borderId="0" xfId="7" applyFont="1" applyFill="1" applyAlignment="1">
      <alignment horizontal="right" vertical="top"/>
    </xf>
    <xf numFmtId="0" fontId="3" fillId="0" borderId="0" xfId="5" applyFont="1" applyFill="1" applyAlignment="1" applyProtection="1">
      <alignment horizontal="left" vertical="top"/>
    </xf>
    <xf numFmtId="0" fontId="3" fillId="0" borderId="0" xfId="7" applyFont="1" applyFill="1" applyBorder="1" applyAlignment="1">
      <alignment horizontal="right" vertical="top"/>
    </xf>
    <xf numFmtId="0" fontId="3" fillId="0" borderId="0" xfId="7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3" xfId="7" applyNumberFormat="1" applyFont="1" applyFill="1" applyBorder="1"/>
    <xf numFmtId="0" fontId="3" fillId="0" borderId="2" xfId="7" applyNumberFormat="1" applyFont="1" applyFill="1" applyBorder="1"/>
    <xf numFmtId="0" fontId="3" fillId="0" borderId="0" xfId="1" applyNumberFormat="1" applyFont="1" applyFill="1" applyBorder="1" applyAlignment="1" applyProtection="1">
      <alignment horizontal="right" wrapText="1"/>
    </xf>
    <xf numFmtId="0" fontId="3" fillId="0" borderId="3" xfId="1" applyNumberFormat="1" applyFont="1" applyFill="1" applyBorder="1" applyAlignment="1" applyProtection="1">
      <alignment horizontal="right" wrapText="1"/>
    </xf>
    <xf numFmtId="0" fontId="3" fillId="0" borderId="1" xfId="1" applyNumberFormat="1" applyFont="1" applyFill="1" applyBorder="1" applyAlignment="1" applyProtection="1">
      <alignment horizontal="right" wrapText="1"/>
    </xf>
    <xf numFmtId="0" fontId="3" fillId="0" borderId="1" xfId="7" applyNumberFormat="1" applyFont="1" applyFill="1" applyBorder="1" applyAlignment="1" applyProtection="1">
      <alignment horizontal="right"/>
    </xf>
    <xf numFmtId="164" fontId="3" fillId="0" borderId="0" xfId="1" applyFont="1" applyFill="1" applyBorder="1" applyAlignment="1" applyProtection="1">
      <alignment horizontal="right" wrapText="1"/>
    </xf>
    <xf numFmtId="164" fontId="3" fillId="0" borderId="1" xfId="1" applyFont="1" applyFill="1" applyBorder="1" applyAlignment="1" applyProtection="1">
      <alignment horizontal="right" wrapText="1"/>
    </xf>
    <xf numFmtId="0" fontId="3" fillId="0" borderId="0" xfId="1" applyNumberFormat="1" applyFont="1" applyFill="1" applyAlignment="1" applyProtection="1">
      <alignment horizontal="right" wrapText="1"/>
    </xf>
    <xf numFmtId="0" fontId="3" fillId="0" borderId="0" xfId="1" applyNumberFormat="1" applyFont="1" applyFill="1" applyBorder="1" applyAlignment="1" applyProtection="1">
      <alignment horizontal="right"/>
    </xf>
    <xf numFmtId="0" fontId="3" fillId="0" borderId="0" xfId="1" applyNumberFormat="1" applyFont="1" applyFill="1" applyAlignment="1" applyProtection="1">
      <alignment horizontal="right"/>
    </xf>
    <xf numFmtId="0" fontId="3" fillId="0" borderId="3" xfId="1" applyNumberFormat="1" applyFont="1" applyFill="1" applyBorder="1" applyAlignment="1">
      <alignment horizontal="right" wrapText="1"/>
    </xf>
    <xf numFmtId="164" fontId="3" fillId="0" borderId="3" xfId="1" applyFont="1" applyFill="1" applyBorder="1" applyAlignment="1">
      <alignment horizontal="right" wrapText="1"/>
    </xf>
    <xf numFmtId="164" fontId="3" fillId="0" borderId="3" xfId="1" applyFont="1" applyFill="1" applyBorder="1" applyAlignment="1" applyProtection="1">
      <alignment horizontal="right" wrapText="1"/>
    </xf>
    <xf numFmtId="0" fontId="3" fillId="0" borderId="3" xfId="7" applyNumberFormat="1" applyFont="1" applyFill="1" applyBorder="1" applyAlignment="1">
      <alignment horizontal="right"/>
    </xf>
    <xf numFmtId="0" fontId="3" fillId="0" borderId="1" xfId="7" applyNumberFormat="1" applyFont="1" applyFill="1" applyBorder="1" applyAlignment="1">
      <alignment horizontal="right"/>
    </xf>
    <xf numFmtId="164" fontId="3" fillId="0" borderId="0" xfId="1" applyFont="1" applyFill="1" applyAlignment="1" applyProtection="1">
      <alignment horizontal="right" wrapText="1"/>
    </xf>
    <xf numFmtId="0" fontId="3" fillId="0" borderId="0" xfId="1" applyNumberFormat="1" applyFont="1" applyFill="1" applyAlignment="1">
      <alignment horizontal="right"/>
    </xf>
    <xf numFmtId="164" fontId="3" fillId="0" borderId="0" xfId="1" applyFont="1" applyFill="1" applyAlignment="1">
      <alignment horizontal="right" wrapText="1"/>
    </xf>
    <xf numFmtId="164" fontId="3" fillId="0" borderId="2" xfId="1" applyFont="1" applyFill="1" applyBorder="1" applyAlignment="1">
      <alignment horizontal="right" wrapText="1"/>
    </xf>
    <xf numFmtId="164" fontId="3" fillId="0" borderId="0" xfId="1" applyFont="1" applyFill="1" applyBorder="1" applyAlignment="1">
      <alignment horizontal="right" wrapText="1"/>
    </xf>
    <xf numFmtId="164" fontId="3" fillId="0" borderId="1" xfId="1" applyFont="1" applyFill="1" applyBorder="1" applyAlignment="1">
      <alignment horizontal="right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>
      <alignment horizontal="right" wrapText="1"/>
    </xf>
    <xf numFmtId="0" fontId="3" fillId="0" borderId="2" xfId="1" applyNumberFormat="1" applyFont="1" applyFill="1" applyBorder="1"/>
    <xf numFmtId="0" fontId="3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right" wrapText="1"/>
    </xf>
    <xf numFmtId="0" fontId="4" fillId="0" borderId="0" xfId="7" applyNumberFormat="1" applyFont="1" applyFill="1" applyBorder="1" applyAlignment="1">
      <alignment horizontal="center"/>
    </xf>
    <xf numFmtId="0" fontId="3" fillId="0" borderId="0" xfId="7" applyFont="1" applyFill="1" applyAlignment="1"/>
    <xf numFmtId="172" fontId="3" fillId="0" borderId="0" xfId="1" applyNumberFormat="1" applyFont="1" applyFill="1" applyBorder="1" applyAlignment="1" applyProtection="1">
      <alignment horizontal="right"/>
    </xf>
    <xf numFmtId="172" fontId="3" fillId="0" borderId="0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right"/>
    </xf>
    <xf numFmtId="173" fontId="4" fillId="0" borderId="0" xfId="7" applyNumberFormat="1" applyFont="1" applyFill="1" applyBorder="1" applyAlignment="1">
      <alignment horizontal="right" vertical="top"/>
    </xf>
    <xf numFmtId="0" fontId="4" fillId="0" borderId="0" xfId="7" applyFont="1" applyFill="1" applyBorder="1" applyAlignment="1">
      <alignment vertical="top" wrapText="1"/>
    </xf>
    <xf numFmtId="0" fontId="4" fillId="0" borderId="0" xfId="7" applyFont="1" applyFill="1" applyBorder="1" applyAlignment="1">
      <alignment horizontal="right" vertical="top"/>
    </xf>
    <xf numFmtId="168" fontId="4" fillId="0" borderId="0" xfId="7" applyNumberFormat="1" applyFont="1" applyFill="1" applyBorder="1" applyAlignment="1">
      <alignment horizontal="right" vertical="top"/>
    </xf>
    <xf numFmtId="0" fontId="4" fillId="0" borderId="3" xfId="7" applyFont="1" applyFill="1" applyBorder="1" applyAlignment="1">
      <alignment horizontal="right" vertical="top"/>
    </xf>
    <xf numFmtId="0" fontId="4" fillId="0" borderId="3" xfId="7" applyFont="1" applyFill="1" applyBorder="1" applyAlignment="1">
      <alignment vertical="top" wrapText="1"/>
    </xf>
    <xf numFmtId="0" fontId="3" fillId="0" borderId="0" xfId="7" applyFont="1" applyFill="1" applyBorder="1" applyAlignment="1"/>
    <xf numFmtId="0" fontId="3" fillId="0" borderId="0" xfId="9" applyFont="1" applyFill="1" applyBorder="1" applyAlignment="1" applyProtection="1"/>
    <xf numFmtId="0" fontId="3" fillId="0" borderId="0" xfId="7" applyNumberFormat="1" applyFont="1" applyFill="1" applyBorder="1" applyAlignment="1" applyProtection="1">
      <alignment horizontal="center"/>
    </xf>
    <xf numFmtId="0" fontId="3" fillId="0" borderId="0" xfId="7" applyNumberFormat="1" applyFont="1" applyFill="1" applyBorder="1" applyAlignment="1" applyProtection="1">
      <alignment horizontal="left" vertical="top"/>
    </xf>
    <xf numFmtId="0" fontId="3" fillId="0" borderId="0" xfId="7" applyNumberFormat="1" applyFont="1" applyFill="1" applyAlignment="1">
      <alignment vertical="top"/>
    </xf>
    <xf numFmtId="164" fontId="4" fillId="0" borderId="0" xfId="1" applyFont="1" applyFill="1" applyBorder="1" applyAlignment="1" applyProtection="1">
      <alignment horizontal="center"/>
    </xf>
    <xf numFmtId="0" fontId="4" fillId="0" borderId="0" xfId="7" applyNumberFormat="1" applyFont="1" applyFill="1" applyBorder="1" applyAlignment="1">
      <alignment horizontal="center" vertical="top" wrapText="1"/>
    </xf>
    <xf numFmtId="0" fontId="4" fillId="0" borderId="0" xfId="7" applyNumberFormat="1" applyFont="1" applyFill="1" applyAlignment="1">
      <alignment horizontal="center" vertical="top"/>
    </xf>
    <xf numFmtId="0" fontId="3" fillId="0" borderId="0" xfId="9" applyFont="1" applyFill="1" applyBorder="1" applyAlignment="1" applyProtection="1">
      <alignment horizontal="right" vertical="top" wrapText="1"/>
    </xf>
    <xf numFmtId="169" fontId="4" fillId="0" borderId="1" xfId="7" applyNumberFormat="1" applyFont="1" applyFill="1" applyBorder="1" applyAlignment="1">
      <alignment horizontal="right" vertical="top" wrapText="1"/>
    </xf>
    <xf numFmtId="0" fontId="4" fillId="0" borderId="1" xfId="7" applyFont="1" applyFill="1" applyBorder="1" applyAlignment="1" applyProtection="1">
      <alignment horizontal="left" vertical="top" wrapText="1"/>
    </xf>
    <xf numFmtId="0" fontId="3" fillId="0" borderId="2" xfId="9" applyFont="1" applyFill="1" applyBorder="1" applyAlignment="1" applyProtection="1">
      <alignment horizontal="left" vertical="top" wrapText="1"/>
    </xf>
    <xf numFmtId="0" fontId="3" fillId="0" borderId="2" xfId="9" applyFont="1" applyFill="1" applyBorder="1" applyAlignment="1" applyProtection="1">
      <alignment horizontal="right" vertical="top" wrapText="1"/>
    </xf>
    <xf numFmtId="0" fontId="3" fillId="0" borderId="0" xfId="8" applyFont="1" applyFill="1" applyBorder="1" applyAlignment="1" applyProtection="1">
      <alignment horizontal="left"/>
    </xf>
    <xf numFmtId="0" fontId="3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horizontal="right" vertical="top" wrapText="1"/>
    </xf>
    <xf numFmtId="0" fontId="3" fillId="0" borderId="1" xfId="8" applyFont="1" applyFill="1" applyBorder="1" applyAlignment="1" applyProtection="1">
      <alignment horizontal="left"/>
    </xf>
    <xf numFmtId="0" fontId="3" fillId="0" borderId="1" xfId="9" applyFont="1" applyFill="1" applyBorder="1" applyAlignment="1" applyProtection="1">
      <alignment vertical="top"/>
    </xf>
    <xf numFmtId="0" fontId="3" fillId="0" borderId="1" xfId="9" applyFont="1" applyFill="1" applyBorder="1" applyAlignment="1" applyProtection="1"/>
    <xf numFmtId="49" fontId="3" fillId="0" borderId="0" xfId="7" applyNumberFormat="1" applyFont="1" applyFill="1" applyAlignment="1">
      <alignment horizontal="center"/>
    </xf>
    <xf numFmtId="49" fontId="3" fillId="0" borderId="1" xfId="9" applyNumberFormat="1" applyFont="1" applyFill="1" applyBorder="1" applyAlignment="1" applyProtection="1">
      <alignment horizontal="center" vertical="top"/>
    </xf>
    <xf numFmtId="0" fontId="3" fillId="0" borderId="0" xfId="7" applyFont="1" applyFill="1" applyAlignment="1">
      <alignment horizontal="left" vertical="top"/>
    </xf>
    <xf numFmtId="0" fontId="3" fillId="0" borderId="0" xfId="9" applyFont="1" applyFill="1" applyBorder="1" applyAlignment="1" applyProtection="1">
      <alignment horizontal="left" vertical="top"/>
    </xf>
    <xf numFmtId="0" fontId="3" fillId="0" borderId="3" xfId="7" applyFont="1" applyFill="1" applyBorder="1" applyAlignment="1">
      <alignment horizontal="left" vertical="top"/>
    </xf>
    <xf numFmtId="0" fontId="3" fillId="0" borderId="0" xfId="9" applyFont="1" applyFill="1" applyAlignment="1" applyProtection="1">
      <alignment horizontal="center"/>
    </xf>
    <xf numFmtId="0" fontId="3" fillId="0" borderId="0" xfId="7" applyFont="1" applyFill="1" applyAlignment="1">
      <alignment horizontal="center"/>
    </xf>
    <xf numFmtId="0" fontId="3" fillId="0" borderId="3" xfId="5" applyFont="1" applyFill="1" applyBorder="1"/>
    <xf numFmtId="0" fontId="4" fillId="0" borderId="3" xfId="5" applyFont="1" applyFill="1" applyBorder="1" applyAlignment="1"/>
    <xf numFmtId="0" fontId="4" fillId="0" borderId="3" xfId="5" applyFont="1" applyFill="1" applyBorder="1" applyAlignment="1" applyProtection="1">
      <alignment horizontal="left"/>
    </xf>
    <xf numFmtId="0" fontId="3" fillId="0" borderId="3" xfId="5" applyNumberFormat="1" applyFont="1" applyFill="1" applyBorder="1" applyAlignment="1" applyProtection="1">
      <alignment horizontal="right" wrapText="1"/>
    </xf>
    <xf numFmtId="0" fontId="3" fillId="0" borderId="0" xfId="7" applyFont="1" applyFill="1" applyBorder="1" applyAlignment="1">
      <alignment horizontal="center"/>
    </xf>
    <xf numFmtId="0" fontId="9" fillId="0" borderId="0" xfId="0" applyFont="1" applyFill="1" applyBorder="1" applyAlignment="1">
      <alignment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 vertical="top" wrapText="1"/>
    </xf>
    <xf numFmtId="0" fontId="3" fillId="0" borderId="0" xfId="5" applyFont="1" applyFill="1" applyBorder="1"/>
    <xf numFmtId="0" fontId="4" fillId="0" borderId="0" xfId="5" applyFont="1" applyFill="1" applyBorder="1" applyAlignment="1"/>
    <xf numFmtId="0" fontId="4" fillId="0" borderId="0" xfId="5" applyFont="1" applyFill="1" applyBorder="1" applyAlignment="1" applyProtection="1">
      <alignment horizontal="left"/>
    </xf>
    <xf numFmtId="0" fontId="3" fillId="0" borderId="0" xfId="5" applyNumberFormat="1" applyFont="1" applyFill="1" applyBorder="1" applyAlignment="1" applyProtection="1">
      <alignment horizontal="right" wrapText="1"/>
    </xf>
    <xf numFmtId="49" fontId="3" fillId="0" borderId="1" xfId="9" applyNumberFormat="1" applyFont="1" applyFill="1" applyBorder="1" applyAlignment="1" applyProtection="1">
      <alignment horizontal="center"/>
    </xf>
    <xf numFmtId="164" fontId="3" fillId="0" borderId="0" xfId="1" applyFont="1" applyFill="1" applyBorder="1"/>
    <xf numFmtId="164" fontId="3" fillId="0" borderId="2" xfId="1" applyFont="1" applyFill="1" applyBorder="1"/>
    <xf numFmtId="0" fontId="4" fillId="0" borderId="0" xfId="7" applyNumberFormat="1" applyFont="1" applyFill="1" applyBorder="1" applyAlignment="1" applyProtection="1">
      <alignment horizontal="center"/>
    </xf>
    <xf numFmtId="0" fontId="3" fillId="0" borderId="0" xfId="7" applyFont="1" applyFill="1" applyBorder="1" applyAlignment="1" applyProtection="1">
      <alignment horizontal="right"/>
    </xf>
    <xf numFmtId="0" fontId="3" fillId="0" borderId="1" xfId="7" applyFont="1" applyFill="1" applyBorder="1" applyAlignment="1">
      <alignment horizontal="right" vertical="top" wrapText="1"/>
    </xf>
    <xf numFmtId="170" fontId="3" fillId="0" borderId="1" xfId="7" applyNumberFormat="1" applyFont="1" applyFill="1" applyBorder="1" applyAlignment="1">
      <alignment horizontal="right" vertical="top" wrapText="1"/>
    </xf>
    <xf numFmtId="0" fontId="3" fillId="0" borderId="1" xfId="7" applyFont="1" applyFill="1" applyBorder="1" applyAlignment="1">
      <alignment horizontal="right" vertical="top"/>
    </xf>
    <xf numFmtId="0" fontId="3" fillId="0" borderId="1" xfId="7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horizontal="right" wrapText="1"/>
    </xf>
    <xf numFmtId="166" fontId="3" fillId="0" borderId="0" xfId="7" applyNumberFormat="1" applyFont="1" applyFill="1" applyBorder="1" applyAlignment="1">
      <alignment horizontal="right" vertical="top" wrapText="1"/>
    </xf>
    <xf numFmtId="0" fontId="3" fillId="0" borderId="0" xfId="1" applyNumberFormat="1" applyFont="1" applyFill="1" applyAlignment="1">
      <alignment horizontal="right" wrapText="1"/>
    </xf>
    <xf numFmtId="0" fontId="3" fillId="0" borderId="1" xfId="7" applyNumberFormat="1" applyFont="1" applyFill="1" applyBorder="1"/>
    <xf numFmtId="166" fontId="3" fillId="0" borderId="1" xfId="7" applyNumberFormat="1" applyFont="1" applyFill="1" applyBorder="1" applyAlignment="1">
      <alignment horizontal="right" vertical="top" wrapText="1"/>
    </xf>
    <xf numFmtId="165" fontId="3" fillId="0" borderId="1" xfId="9" applyNumberFormat="1" applyFont="1" applyFill="1" applyBorder="1" applyAlignment="1" applyProtection="1">
      <alignment horizontal="right" vertical="top" wrapText="1"/>
    </xf>
    <xf numFmtId="0" fontId="11" fillId="0" borderId="0" xfId="7" applyFont="1" applyFill="1" applyAlignment="1"/>
    <xf numFmtId="172" fontId="11" fillId="0" borderId="0" xfId="1" applyNumberFormat="1" applyFont="1" applyFill="1" applyBorder="1" applyAlignment="1" applyProtection="1">
      <alignment horizontal="right"/>
    </xf>
    <xf numFmtId="0" fontId="11" fillId="0" borderId="0" xfId="7" applyFont="1" applyFill="1" applyBorder="1" applyAlignment="1"/>
    <xf numFmtId="0" fontId="11" fillId="0" borderId="0" xfId="7" applyFont="1" applyFill="1" applyAlignment="1">
      <alignment horizontal="center"/>
    </xf>
    <xf numFmtId="172" fontId="11" fillId="0" borderId="0" xfId="1" applyNumberFormat="1" applyFont="1" applyFill="1" applyBorder="1" applyAlignment="1">
      <alignment horizontal="right"/>
    </xf>
    <xf numFmtId="0" fontId="11" fillId="0" borderId="0" xfId="7" applyFont="1" applyFill="1" applyAlignment="1">
      <alignment horizontal="left"/>
    </xf>
    <xf numFmtId="0" fontId="3" fillId="0" borderId="0" xfId="7" applyFont="1" applyFill="1" applyAlignment="1">
      <alignment horizontal="left" vertical="center"/>
    </xf>
    <xf numFmtId="172" fontId="3" fillId="0" borderId="0" xfId="1" applyNumberFormat="1" applyFont="1" applyFill="1" applyBorder="1" applyAlignment="1">
      <alignment horizontal="left" vertical="center"/>
    </xf>
    <xf numFmtId="0" fontId="3" fillId="0" borderId="0" xfId="7" applyFont="1" applyFill="1" applyBorder="1" applyAlignment="1">
      <alignment horizontal="left" vertical="center"/>
    </xf>
    <xf numFmtId="49" fontId="3" fillId="0" borderId="0" xfId="7" applyNumberFormat="1" applyFont="1" applyFill="1" applyAlignment="1">
      <alignment horizontal="left" vertical="center"/>
    </xf>
    <xf numFmtId="0" fontId="11" fillId="0" borderId="0" xfId="7" applyFont="1" applyFill="1" applyAlignment="1">
      <alignment horizontal="left" vertical="center"/>
    </xf>
    <xf numFmtId="172" fontId="11" fillId="0" borderId="0" xfId="1" applyNumberFormat="1" applyFont="1" applyFill="1" applyBorder="1" applyAlignment="1">
      <alignment horizontal="left" vertical="center"/>
    </xf>
    <xf numFmtId="0" fontId="11" fillId="0" borderId="0" xfId="7" applyFont="1" applyFill="1" applyBorder="1" applyAlignment="1">
      <alignment horizontal="left" vertical="center"/>
    </xf>
    <xf numFmtId="49" fontId="11" fillId="0" borderId="0" xfId="7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0" xfId="7" applyFont="1" applyFill="1" applyBorder="1" applyAlignment="1" applyProtection="1">
      <alignment horizontal="left" vertical="center"/>
    </xf>
    <xf numFmtId="0" fontId="11" fillId="0" borderId="0" xfId="7" applyFont="1" applyFill="1" applyBorder="1" applyAlignment="1" applyProtection="1">
      <alignment horizontal="left" vertical="top"/>
    </xf>
    <xf numFmtId="2" fontId="11" fillId="0" borderId="0" xfId="7" applyNumberFormat="1" applyFont="1" applyFill="1" applyAlignment="1"/>
    <xf numFmtId="0" fontId="11" fillId="0" borderId="0" xfId="7" applyFont="1" applyFill="1" applyBorder="1" applyAlignment="1" applyProtection="1">
      <alignment horizontal="left" vertical="center"/>
    </xf>
    <xf numFmtId="0" fontId="13" fillId="0" borderId="0" xfId="7" applyFont="1" applyFill="1" applyAlignment="1"/>
    <xf numFmtId="0" fontId="3" fillId="0" borderId="0" xfId="8" applyNumberFormat="1" applyFont="1" applyFill="1" applyBorder="1" applyAlignment="1" applyProtection="1">
      <alignment horizontal="center"/>
    </xf>
    <xf numFmtId="0" fontId="4" fillId="0" borderId="0" xfId="7" applyNumberFormat="1" applyFont="1" applyFill="1" applyBorder="1" applyAlignment="1" applyProtection="1">
      <alignment horizontal="center" wrapText="1"/>
    </xf>
    <xf numFmtId="0" fontId="3" fillId="0" borderId="0" xfId="0" applyFont="1" applyFill="1" applyAlignment="1">
      <alignment wrapText="1"/>
    </xf>
    <xf numFmtId="0" fontId="4" fillId="0" borderId="0" xfId="7" applyNumberFormat="1" applyFont="1" applyFill="1" applyBorder="1" applyAlignment="1" applyProtection="1">
      <alignment horizontal="center"/>
    </xf>
    <xf numFmtId="0" fontId="3" fillId="0" borderId="0" xfId="0" applyFont="1" applyFill="1" applyAlignment="1"/>
    <xf numFmtId="0" fontId="3" fillId="0" borderId="2" xfId="8" applyNumberFormat="1" applyFont="1" applyFill="1" applyBorder="1" applyAlignment="1" applyProtection="1">
      <alignment horizontal="center"/>
    </xf>
    <xf numFmtId="0" fontId="3" fillId="0" borderId="0" xfId="7" applyFont="1" applyFill="1" applyBorder="1" applyAlignment="1" applyProtection="1">
      <alignment horizontal="right"/>
    </xf>
    <xf numFmtId="0" fontId="3" fillId="0" borderId="2" xfId="9" applyFont="1" applyFill="1" applyBorder="1" applyAlignment="1" applyProtection="1">
      <alignment horizontal="center" vertical="top"/>
    </xf>
    <xf numFmtId="49" fontId="3" fillId="0" borderId="2" xfId="9" applyNumberFormat="1" applyFont="1" applyFill="1" applyBorder="1" applyAlignment="1" applyProtection="1">
      <alignment horizontal="center" vertical="top"/>
    </xf>
    <xf numFmtId="0" fontId="3" fillId="0" borderId="2" xfId="9" applyFont="1" applyFill="1" applyBorder="1" applyAlignment="1" applyProtection="1">
      <alignment horizontal="center"/>
    </xf>
    <xf numFmtId="0" fontId="3" fillId="0" borderId="0" xfId="9" applyFont="1" applyFill="1" applyBorder="1" applyAlignment="1" applyProtection="1">
      <alignment horizontal="center" vertical="top"/>
    </xf>
    <xf numFmtId="49" fontId="3" fillId="0" borderId="0" xfId="9" applyNumberFormat="1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horizontal="center"/>
    </xf>
  </cellXfs>
  <cellStyles count="35">
    <cellStyle name="Comma" xfId="1" builtinId="3"/>
    <cellStyle name="Comma 10" xfId="18"/>
    <cellStyle name="Comma 11" xfId="19"/>
    <cellStyle name="Comma 12" xfId="20"/>
    <cellStyle name="Comma 13" xfId="21"/>
    <cellStyle name="Comma 15" xfId="23"/>
    <cellStyle name="Comma 16" xfId="24"/>
    <cellStyle name="Comma 17" xfId="26"/>
    <cellStyle name="Comma 18" xfId="27"/>
    <cellStyle name="Comma 19" xfId="29"/>
    <cellStyle name="Comma 2" xfId="2"/>
    <cellStyle name="Comma 2 14" xfId="25"/>
    <cellStyle name="Comma 20" xfId="28"/>
    <cellStyle name="Comma 21" xfId="30"/>
    <cellStyle name="Comma 22" xfId="31"/>
    <cellStyle name="Comma 23" xfId="32"/>
    <cellStyle name="Comma 24" xfId="33"/>
    <cellStyle name="Comma 3" xfId="11"/>
    <cellStyle name="Comma 4" xfId="12"/>
    <cellStyle name="Comma 5" xfId="13"/>
    <cellStyle name="Comma 6" xfId="14"/>
    <cellStyle name="Comma 7" xfId="15"/>
    <cellStyle name="Comma 8" xfId="16"/>
    <cellStyle name="Comma 9" xfId="17"/>
    <cellStyle name="Normal" xfId="0" builtinId="0"/>
    <cellStyle name="Normal 17" xfId="22"/>
    <cellStyle name="Normal 2" xfId="3"/>
    <cellStyle name="Normal 2 14" xfId="34"/>
    <cellStyle name="Normal 3" xfId="4"/>
    <cellStyle name="Normal 4" xfId="10"/>
    <cellStyle name="Normal_budget 2004-05_2.6.04" xfId="5"/>
    <cellStyle name="Normal_BUDGET FOR  03-04" xfId="6"/>
    <cellStyle name="Normal_budget for 03-04" xfId="7"/>
    <cellStyle name="Normal_BUDGET-2000" xfId="8"/>
    <cellStyle name="Normal_budgetDocNIC02-0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m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m18"/>
      <sheetName val="DEMAND18"/>
      <sheetName val="Sheet1"/>
      <sheetName val="Sheet2"/>
      <sheetName val="Sheet3"/>
      <sheetName val="dem15"/>
      <sheetName val="dem185"/>
      <sheetName val="dem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84" transitionEvaluation="1" codeName="Sheet3"/>
  <dimension ref="A1:AF242"/>
  <sheetViews>
    <sheetView tabSelected="1" view="pageBreakPreview" topLeftCell="A84" zoomScaleSheetLayoutView="100" workbookViewId="0">
      <selection activeCell="A224" sqref="A224:W244"/>
    </sheetView>
  </sheetViews>
  <sheetFormatPr defaultColWidth="11" defaultRowHeight="12.75"/>
  <cols>
    <col min="1" max="1" width="6.42578125" style="117" customWidth="1"/>
    <col min="2" max="2" width="8.140625" style="53" customWidth="1"/>
    <col min="3" max="3" width="34.5703125" style="7" customWidth="1"/>
    <col min="4" max="4" width="8.5703125" style="8" customWidth="1"/>
    <col min="5" max="5" width="9.42578125" style="8" customWidth="1"/>
    <col min="6" max="6" width="8.42578125" style="8" customWidth="1"/>
    <col min="7" max="7" width="8.5703125" style="8" customWidth="1"/>
    <col min="8" max="8" width="8.5703125" style="2" customWidth="1"/>
    <col min="9" max="9" width="8.42578125" style="8" customWidth="1"/>
    <col min="10" max="10" width="8.5703125" style="8" customWidth="1"/>
    <col min="11" max="11" width="9.140625" style="8" customWidth="1"/>
    <col min="12" max="12" width="8.42578125" style="8" customWidth="1"/>
    <col min="13" max="13" width="11" style="86" hidden="1" customWidth="1"/>
    <col min="14" max="15" width="11" style="96" hidden="1" customWidth="1"/>
    <col min="16" max="16" width="7.28515625" style="86" hidden="1" customWidth="1"/>
    <col min="17" max="17" width="20" style="115" hidden="1" customWidth="1"/>
    <col min="18" max="21" width="5.5703125" style="86" hidden="1" customWidth="1"/>
    <col min="22" max="22" width="9.5703125" style="86" hidden="1" customWidth="1"/>
    <col min="23" max="32" width="11" style="86"/>
    <col min="33" max="16384" width="11" style="2"/>
  </cols>
  <sheetData>
    <row r="1" spans="1:32">
      <c r="A1" s="170" t="s">
        <v>101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32">
      <c r="A2" s="172" t="s">
        <v>102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32">
      <c r="A3" s="34"/>
      <c r="B3" s="55"/>
      <c r="C3" s="3"/>
      <c r="D3" s="137"/>
      <c r="E3" s="137"/>
      <c r="F3" s="137"/>
      <c r="G3" s="137"/>
      <c r="H3" s="4"/>
      <c r="I3" s="137"/>
      <c r="J3" s="137"/>
      <c r="K3" s="137"/>
      <c r="L3" s="137"/>
    </row>
    <row r="4" spans="1:32">
      <c r="A4" s="175" t="s">
        <v>16</v>
      </c>
      <c r="B4" s="175"/>
      <c r="C4" s="175"/>
      <c r="D4" s="175"/>
      <c r="E4" s="85">
        <v>2015</v>
      </c>
      <c r="F4" s="30" t="s">
        <v>17</v>
      </c>
      <c r="G4" s="98"/>
      <c r="H4" s="4"/>
      <c r="I4" s="137"/>
      <c r="J4" s="137"/>
      <c r="K4" s="137"/>
      <c r="L4" s="137"/>
    </row>
    <row r="5" spans="1:32">
      <c r="A5" s="56"/>
      <c r="B5" s="56"/>
      <c r="D5" s="29" t="s">
        <v>84</v>
      </c>
      <c r="E5" s="102">
        <v>2202</v>
      </c>
      <c r="F5" s="99" t="s">
        <v>30</v>
      </c>
      <c r="G5" s="98"/>
      <c r="H5" s="4"/>
      <c r="I5" s="137"/>
      <c r="J5" s="137"/>
      <c r="K5" s="137"/>
      <c r="L5" s="137"/>
    </row>
    <row r="6" spans="1:32">
      <c r="A6" s="56"/>
      <c r="B6" s="56"/>
      <c r="C6" s="138"/>
      <c r="D6" s="29" t="s">
        <v>131</v>
      </c>
      <c r="E6" s="102">
        <v>2515</v>
      </c>
      <c r="F6" s="99" t="s">
        <v>0</v>
      </c>
      <c r="H6" s="4"/>
      <c r="I6" s="137"/>
      <c r="J6" s="137"/>
      <c r="K6" s="137"/>
      <c r="L6" s="137"/>
    </row>
    <row r="7" spans="1:32">
      <c r="A7" s="56"/>
      <c r="B7" s="56"/>
      <c r="C7" s="138"/>
      <c r="D7" s="29" t="s">
        <v>94</v>
      </c>
      <c r="E7" s="103">
        <v>3604</v>
      </c>
      <c r="F7" s="100" t="s">
        <v>114</v>
      </c>
      <c r="G7" s="98"/>
      <c r="H7" s="4"/>
      <c r="I7" s="137"/>
      <c r="J7" s="137"/>
      <c r="K7" s="137"/>
      <c r="L7" s="137"/>
    </row>
    <row r="8" spans="1:32">
      <c r="A8" s="56"/>
      <c r="B8" s="56"/>
      <c r="C8" s="138"/>
      <c r="D8" s="29"/>
      <c r="E8" s="103"/>
      <c r="F8" s="100" t="s">
        <v>115</v>
      </c>
      <c r="G8" s="98"/>
      <c r="H8" s="4"/>
      <c r="I8" s="137"/>
      <c r="J8" s="137"/>
      <c r="K8" s="137"/>
      <c r="L8" s="137"/>
    </row>
    <row r="9" spans="1:32">
      <c r="A9" s="56"/>
      <c r="B9" s="56"/>
      <c r="C9" s="138"/>
      <c r="D9" s="29"/>
      <c r="E9" s="103"/>
      <c r="F9" s="100"/>
      <c r="G9" s="98"/>
      <c r="H9" s="4"/>
      <c r="I9" s="137"/>
      <c r="J9" s="137"/>
      <c r="K9" s="137"/>
      <c r="L9" s="137"/>
    </row>
    <row r="10" spans="1:32">
      <c r="A10" s="54" t="s">
        <v>159</v>
      </c>
      <c r="B10" s="54"/>
      <c r="C10" s="9"/>
      <c r="D10" s="10"/>
      <c r="E10" s="10"/>
      <c r="F10" s="10"/>
      <c r="G10" s="10"/>
      <c r="H10" s="10"/>
      <c r="I10" s="10"/>
      <c r="J10" s="10"/>
      <c r="K10" s="10"/>
      <c r="L10" s="6"/>
    </row>
    <row r="11" spans="1:32">
      <c r="A11" s="7"/>
      <c r="D11" s="11"/>
      <c r="E11" s="12" t="s">
        <v>14</v>
      </c>
      <c r="F11" s="12" t="s">
        <v>15</v>
      </c>
      <c r="G11" s="12" t="s">
        <v>8</v>
      </c>
      <c r="H11" s="8"/>
    </row>
    <row r="12" spans="1:32">
      <c r="A12" s="7"/>
      <c r="D12" s="13" t="s">
        <v>1</v>
      </c>
      <c r="E12" s="137">
        <f>L222</f>
        <v>3882935</v>
      </c>
      <c r="F12" s="101">
        <v>0</v>
      </c>
      <c r="G12" s="137">
        <f>F12+E12</f>
        <v>3882935</v>
      </c>
      <c r="H12" s="8"/>
    </row>
    <row r="13" spans="1:32">
      <c r="A13" s="54" t="s">
        <v>13</v>
      </c>
      <c r="B13" s="54"/>
      <c r="C13" s="9"/>
      <c r="D13" s="10"/>
      <c r="H13" s="8"/>
    </row>
    <row r="14" spans="1:32" ht="13.5">
      <c r="C14" s="14"/>
      <c r="D14" s="15"/>
      <c r="E14" s="15"/>
      <c r="F14" s="15"/>
      <c r="G14" s="15"/>
      <c r="H14" s="15"/>
      <c r="I14" s="16"/>
      <c r="J14" s="17"/>
      <c r="K14" s="18"/>
      <c r="L14" s="19" t="s">
        <v>112</v>
      </c>
    </row>
    <row r="15" spans="1:32" s="21" customFormat="1">
      <c r="A15" s="107"/>
      <c r="B15" s="108"/>
      <c r="C15" s="109"/>
      <c r="D15" s="174" t="s">
        <v>2</v>
      </c>
      <c r="E15" s="174"/>
      <c r="F15" s="169" t="s">
        <v>3</v>
      </c>
      <c r="G15" s="169"/>
      <c r="H15" s="169" t="s">
        <v>4</v>
      </c>
      <c r="I15" s="169"/>
      <c r="J15" s="169" t="s">
        <v>3</v>
      </c>
      <c r="K15" s="169"/>
      <c r="L15" s="169"/>
      <c r="M15" s="176" t="s">
        <v>18</v>
      </c>
      <c r="N15" s="176"/>
      <c r="O15" s="176"/>
      <c r="P15" s="176"/>
      <c r="Q15" s="177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8"/>
      <c r="AC15" s="178"/>
      <c r="AD15" s="178"/>
      <c r="AE15" s="178"/>
      <c r="AF15" s="178"/>
    </row>
    <row r="16" spans="1:32" s="21" customFormat="1">
      <c r="A16" s="32"/>
      <c r="B16" s="104"/>
      <c r="C16" s="109" t="s">
        <v>5</v>
      </c>
      <c r="D16" s="169" t="s">
        <v>120</v>
      </c>
      <c r="E16" s="169"/>
      <c r="F16" s="169" t="s">
        <v>133</v>
      </c>
      <c r="G16" s="169"/>
      <c r="H16" s="169" t="s">
        <v>133</v>
      </c>
      <c r="I16" s="169"/>
      <c r="J16" s="169" t="s">
        <v>160</v>
      </c>
      <c r="K16" s="169"/>
      <c r="L16" s="169"/>
      <c r="M16" s="179" t="s">
        <v>19</v>
      </c>
      <c r="N16" s="179"/>
      <c r="O16" s="179"/>
      <c r="P16" s="179"/>
      <c r="Q16" s="180"/>
      <c r="R16" s="179" t="s">
        <v>20</v>
      </c>
      <c r="S16" s="179"/>
      <c r="T16" s="179"/>
      <c r="U16" s="179"/>
      <c r="V16" s="179"/>
      <c r="W16" s="179"/>
      <c r="X16" s="179"/>
      <c r="Y16" s="179"/>
      <c r="Z16" s="179"/>
      <c r="AA16" s="179"/>
      <c r="AB16" s="181"/>
      <c r="AC16" s="181"/>
      <c r="AD16" s="181"/>
      <c r="AE16" s="181"/>
      <c r="AF16" s="181"/>
    </row>
    <row r="17" spans="1:32" s="21" customFormat="1">
      <c r="A17" s="110"/>
      <c r="B17" s="111"/>
      <c r="C17" s="112"/>
      <c r="D17" s="24" t="s">
        <v>6</v>
      </c>
      <c r="E17" s="24" t="s">
        <v>7</v>
      </c>
      <c r="F17" s="24" t="s">
        <v>6</v>
      </c>
      <c r="G17" s="24" t="s">
        <v>7</v>
      </c>
      <c r="H17" s="24" t="s">
        <v>6</v>
      </c>
      <c r="I17" s="24" t="s">
        <v>7</v>
      </c>
      <c r="J17" s="24" t="s">
        <v>6</v>
      </c>
      <c r="K17" s="24" t="s">
        <v>7</v>
      </c>
      <c r="L17" s="24" t="s">
        <v>8</v>
      </c>
      <c r="M17" s="113" t="s">
        <v>21</v>
      </c>
      <c r="N17" s="113" t="s">
        <v>22</v>
      </c>
      <c r="O17" s="113" t="s">
        <v>23</v>
      </c>
      <c r="P17" s="113" t="s">
        <v>24</v>
      </c>
      <c r="Q17" s="116" t="s">
        <v>25</v>
      </c>
      <c r="R17" s="113" t="s">
        <v>21</v>
      </c>
      <c r="S17" s="113" t="s">
        <v>22</v>
      </c>
      <c r="T17" s="113" t="s">
        <v>23</v>
      </c>
      <c r="U17" s="113" t="s">
        <v>24</v>
      </c>
      <c r="V17" s="116" t="s">
        <v>25</v>
      </c>
      <c r="W17" s="113"/>
      <c r="X17" s="113"/>
      <c r="Y17" s="113"/>
      <c r="Z17" s="113"/>
      <c r="AA17" s="116"/>
      <c r="AB17" s="114"/>
      <c r="AC17" s="114"/>
      <c r="AD17" s="114"/>
      <c r="AE17" s="114"/>
      <c r="AF17" s="134"/>
    </row>
    <row r="18" spans="1:32" s="21" customFormat="1" ht="13.35" customHeight="1">
      <c r="A18" s="118"/>
      <c r="B18" s="22"/>
      <c r="C18" s="20"/>
      <c r="D18" s="25"/>
      <c r="E18" s="25"/>
      <c r="F18" s="25"/>
      <c r="G18" s="25"/>
      <c r="H18" s="25"/>
      <c r="I18" s="25"/>
      <c r="J18" s="25"/>
      <c r="K18" s="25"/>
      <c r="L18" s="25"/>
      <c r="M18" s="23"/>
      <c r="N18" s="97"/>
      <c r="O18" s="97"/>
      <c r="P18" s="23"/>
      <c r="Q18" s="120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1:32" ht="13.35" customHeight="1">
      <c r="A19" s="26"/>
      <c r="B19" s="27"/>
      <c r="C19" s="28" t="s">
        <v>9</v>
      </c>
      <c r="D19" s="29"/>
      <c r="E19" s="29"/>
      <c r="F19" s="29"/>
      <c r="G19" s="30"/>
      <c r="H19" s="29"/>
      <c r="I19" s="29"/>
      <c r="J19" s="29"/>
      <c r="K19" s="29"/>
      <c r="L19" s="29"/>
      <c r="Q19" s="121"/>
    </row>
    <row r="20" spans="1:32" ht="13.35" customHeight="1">
      <c r="A20" s="47" t="s">
        <v>10</v>
      </c>
      <c r="B20" s="35">
        <v>2015</v>
      </c>
      <c r="C20" s="36" t="s">
        <v>17</v>
      </c>
      <c r="D20" s="29"/>
      <c r="E20" s="29"/>
      <c r="F20" s="29"/>
      <c r="G20" s="30"/>
      <c r="H20" s="29"/>
      <c r="I20" s="29"/>
      <c r="J20" s="29"/>
      <c r="K20" s="29"/>
      <c r="L20" s="29"/>
      <c r="Q20" s="121"/>
    </row>
    <row r="21" spans="1:32" ht="13.35" customHeight="1">
      <c r="A21" s="47"/>
      <c r="B21" s="50">
        <v>0.10100000000000001</v>
      </c>
      <c r="C21" s="36" t="s">
        <v>39</v>
      </c>
      <c r="D21" s="31"/>
      <c r="E21" s="31"/>
      <c r="F21" s="31"/>
      <c r="G21" s="31"/>
      <c r="H21" s="31"/>
      <c r="I21" s="31"/>
      <c r="J21" s="31"/>
      <c r="K21" s="31"/>
      <c r="L21" s="31"/>
      <c r="Q21" s="121"/>
    </row>
    <row r="22" spans="1:32" ht="13.35" customHeight="1">
      <c r="A22" s="47"/>
      <c r="B22" s="46">
        <v>60</v>
      </c>
      <c r="C22" s="1" t="s">
        <v>40</v>
      </c>
      <c r="D22" s="31"/>
      <c r="E22" s="31"/>
      <c r="F22" s="31"/>
      <c r="G22" s="31"/>
      <c r="H22" s="31"/>
      <c r="I22" s="31"/>
      <c r="J22" s="31"/>
      <c r="K22" s="31"/>
      <c r="L22" s="31"/>
      <c r="Q22" s="121"/>
    </row>
    <row r="23" spans="1:32" ht="13.35" customHeight="1">
      <c r="A23" s="47"/>
      <c r="B23" s="40" t="s">
        <v>41</v>
      </c>
      <c r="C23" s="1" t="s">
        <v>42</v>
      </c>
      <c r="D23" s="64">
        <v>0</v>
      </c>
      <c r="E23" s="60">
        <v>7968</v>
      </c>
      <c r="F23" s="64">
        <v>0</v>
      </c>
      <c r="G23" s="29">
        <v>8767</v>
      </c>
      <c r="H23" s="64">
        <v>0</v>
      </c>
      <c r="I23" s="60">
        <v>8767</v>
      </c>
      <c r="J23" s="64">
        <v>0</v>
      </c>
      <c r="K23" s="29">
        <v>9629</v>
      </c>
      <c r="L23" s="29">
        <f>SUM(J23:K23)</f>
        <v>9629</v>
      </c>
      <c r="M23" s="149" t="s">
        <v>26</v>
      </c>
      <c r="N23" s="150" t="s">
        <v>28</v>
      </c>
      <c r="O23" s="151" t="s">
        <v>43</v>
      </c>
      <c r="P23" s="149">
        <v>100</v>
      </c>
      <c r="Q23" s="152">
        <v>4311001001</v>
      </c>
      <c r="W23" s="149"/>
      <c r="X23" s="149"/>
      <c r="Y23" s="149"/>
      <c r="Z23" s="149"/>
      <c r="AA23" s="149"/>
    </row>
    <row r="24" spans="1:32" ht="13.35" customHeight="1">
      <c r="A24" s="47"/>
      <c r="B24" s="40" t="s">
        <v>44</v>
      </c>
      <c r="C24" s="1" t="s">
        <v>45</v>
      </c>
      <c r="D24" s="64">
        <v>0</v>
      </c>
      <c r="E24" s="60">
        <v>143</v>
      </c>
      <c r="F24" s="64">
        <v>0</v>
      </c>
      <c r="G24" s="29">
        <v>220</v>
      </c>
      <c r="H24" s="64">
        <v>0</v>
      </c>
      <c r="I24" s="60">
        <v>220</v>
      </c>
      <c r="J24" s="64">
        <v>0</v>
      </c>
      <c r="K24" s="29">
        <v>220</v>
      </c>
      <c r="L24" s="29">
        <f>SUM(J24:K24)</f>
        <v>220</v>
      </c>
      <c r="M24" s="149" t="s">
        <v>26</v>
      </c>
      <c r="N24" s="150" t="s">
        <v>28</v>
      </c>
      <c r="O24" s="151" t="s">
        <v>29</v>
      </c>
      <c r="P24" s="149">
        <v>100</v>
      </c>
      <c r="Q24" s="152">
        <v>4311001003</v>
      </c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</row>
    <row r="25" spans="1:32" ht="13.35" customHeight="1">
      <c r="A25" s="47"/>
      <c r="B25" s="40" t="s">
        <v>46</v>
      </c>
      <c r="C25" s="1" t="s">
        <v>47</v>
      </c>
      <c r="D25" s="74">
        <v>0</v>
      </c>
      <c r="E25" s="66">
        <v>1261</v>
      </c>
      <c r="F25" s="74">
        <v>0</v>
      </c>
      <c r="G25" s="5">
        <v>1130</v>
      </c>
      <c r="H25" s="74">
        <v>0</v>
      </c>
      <c r="I25" s="66">
        <v>1130</v>
      </c>
      <c r="J25" s="74">
        <v>0</v>
      </c>
      <c r="K25" s="5">
        <v>1130</v>
      </c>
      <c r="L25" s="5">
        <f>SUM(J25:K25)</f>
        <v>1130</v>
      </c>
      <c r="M25" s="149" t="s">
        <v>26</v>
      </c>
      <c r="N25" s="150" t="s">
        <v>28</v>
      </c>
      <c r="O25" s="151" t="s">
        <v>29</v>
      </c>
      <c r="P25" s="149">
        <v>100</v>
      </c>
      <c r="Q25" s="152">
        <v>4311001003</v>
      </c>
      <c r="W25" s="149"/>
      <c r="X25" s="149"/>
      <c r="Y25" s="149"/>
      <c r="Z25" s="166"/>
      <c r="AA25" s="149"/>
      <c r="AB25" s="149"/>
      <c r="AC25" s="149"/>
      <c r="AD25" s="149"/>
      <c r="AE25" s="166"/>
      <c r="AF25" s="149"/>
    </row>
    <row r="26" spans="1:32" ht="13.35" customHeight="1">
      <c r="A26" s="47" t="s">
        <v>8</v>
      </c>
      <c r="B26" s="46">
        <v>60</v>
      </c>
      <c r="C26" s="1" t="s">
        <v>40</v>
      </c>
      <c r="D26" s="71">
        <f t="shared" ref="D26:L26" si="0">SUM(D23:D25)</f>
        <v>0</v>
      </c>
      <c r="E26" s="61">
        <f t="shared" si="0"/>
        <v>9372</v>
      </c>
      <c r="F26" s="71">
        <f t="shared" si="0"/>
        <v>0</v>
      </c>
      <c r="G26" s="45">
        <f t="shared" si="0"/>
        <v>10117</v>
      </c>
      <c r="H26" s="71">
        <f t="shared" si="0"/>
        <v>0</v>
      </c>
      <c r="I26" s="61">
        <f t="shared" si="0"/>
        <v>10117</v>
      </c>
      <c r="J26" s="71">
        <f t="shared" si="0"/>
        <v>0</v>
      </c>
      <c r="K26" s="45">
        <f t="shared" ref="K26" si="1">SUM(K23:K25)</f>
        <v>10979</v>
      </c>
      <c r="L26" s="45">
        <f t="shared" si="0"/>
        <v>10979</v>
      </c>
      <c r="N26" s="87"/>
      <c r="Q26" s="121"/>
    </row>
    <row r="27" spans="1:32" ht="13.35" customHeight="1">
      <c r="A27" s="47" t="s">
        <v>8</v>
      </c>
      <c r="B27" s="50">
        <v>0.10100000000000001</v>
      </c>
      <c r="C27" s="36" t="s">
        <v>39</v>
      </c>
      <c r="D27" s="71">
        <f t="shared" ref="D27:J27" si="2">D26</f>
        <v>0</v>
      </c>
      <c r="E27" s="61">
        <f t="shared" si="2"/>
        <v>9372</v>
      </c>
      <c r="F27" s="71">
        <f t="shared" si="2"/>
        <v>0</v>
      </c>
      <c r="G27" s="45">
        <f t="shared" si="2"/>
        <v>10117</v>
      </c>
      <c r="H27" s="71">
        <f t="shared" si="2"/>
        <v>0</v>
      </c>
      <c r="I27" s="61">
        <f t="shared" si="2"/>
        <v>10117</v>
      </c>
      <c r="J27" s="71">
        <f t="shared" si="2"/>
        <v>0</v>
      </c>
      <c r="K27" s="45">
        <f t="shared" ref="K27" si="3">K26</f>
        <v>10979</v>
      </c>
      <c r="L27" s="45">
        <f>SUM(J27:K27)</f>
        <v>10979</v>
      </c>
      <c r="N27" s="87"/>
      <c r="Q27" s="121"/>
    </row>
    <row r="28" spans="1:32" ht="13.35" customHeight="1">
      <c r="A28" s="47"/>
      <c r="B28" s="50"/>
      <c r="C28" s="36"/>
      <c r="D28" s="29"/>
      <c r="E28" s="29"/>
      <c r="F28" s="29"/>
      <c r="G28" s="29"/>
      <c r="H28" s="29"/>
      <c r="I28" s="29"/>
      <c r="J28" s="29"/>
      <c r="K28" s="29"/>
      <c r="L28" s="29"/>
      <c r="N28" s="29"/>
      <c r="Q28" s="121"/>
    </row>
    <row r="29" spans="1:32" ht="25.5">
      <c r="A29" s="47"/>
      <c r="B29" s="50">
        <v>0.10299999999999999</v>
      </c>
      <c r="C29" s="36" t="s">
        <v>132</v>
      </c>
      <c r="D29" s="29"/>
      <c r="E29" s="29"/>
      <c r="F29" s="29"/>
      <c r="G29" s="29"/>
      <c r="H29" s="29"/>
      <c r="I29" s="29"/>
      <c r="J29" s="29"/>
      <c r="K29" s="29"/>
      <c r="L29" s="29"/>
      <c r="N29" s="29"/>
      <c r="Q29" s="121"/>
    </row>
    <row r="30" spans="1:32" ht="13.35" customHeight="1">
      <c r="A30" s="47"/>
      <c r="B30" s="46">
        <v>60</v>
      </c>
      <c r="C30" s="1" t="s">
        <v>40</v>
      </c>
      <c r="D30" s="29"/>
      <c r="E30" s="29"/>
      <c r="F30" s="29"/>
      <c r="G30" s="29"/>
      <c r="H30" s="29"/>
      <c r="I30" s="29"/>
      <c r="J30" s="29"/>
      <c r="K30" s="29"/>
      <c r="L30" s="29"/>
      <c r="N30" s="29"/>
      <c r="Q30" s="121"/>
    </row>
    <row r="31" spans="1:32" ht="13.35" customHeight="1">
      <c r="A31" s="47"/>
      <c r="B31" s="46" t="s">
        <v>44</v>
      </c>
      <c r="C31" s="1" t="s">
        <v>45</v>
      </c>
      <c r="D31" s="64">
        <v>0</v>
      </c>
      <c r="E31" s="60">
        <v>6</v>
      </c>
      <c r="F31" s="64">
        <v>0</v>
      </c>
      <c r="G31" s="29">
        <v>500</v>
      </c>
      <c r="H31" s="64">
        <v>0</v>
      </c>
      <c r="I31" s="60">
        <v>500</v>
      </c>
      <c r="J31" s="64">
        <v>0</v>
      </c>
      <c r="K31" s="29">
        <f>500-200</f>
        <v>300</v>
      </c>
      <c r="L31" s="29">
        <f>SUM(J31:K31)</f>
        <v>300</v>
      </c>
      <c r="M31" s="149" t="s">
        <v>26</v>
      </c>
      <c r="N31" s="150" t="s">
        <v>28</v>
      </c>
      <c r="O31" s="151" t="s">
        <v>29</v>
      </c>
      <c r="P31" s="149">
        <v>100</v>
      </c>
      <c r="Q31" s="152">
        <v>4311001003</v>
      </c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</row>
    <row r="32" spans="1:32" ht="13.35" customHeight="1">
      <c r="A32" s="47"/>
      <c r="B32" s="46" t="s">
        <v>48</v>
      </c>
      <c r="C32" s="1" t="s">
        <v>49</v>
      </c>
      <c r="D32" s="64">
        <v>0</v>
      </c>
      <c r="E32" s="64">
        <v>0</v>
      </c>
      <c r="F32" s="64">
        <v>0</v>
      </c>
      <c r="G32" s="29">
        <v>1000</v>
      </c>
      <c r="H32" s="64">
        <v>0</v>
      </c>
      <c r="I32" s="60">
        <v>1000</v>
      </c>
      <c r="J32" s="64">
        <v>0</v>
      </c>
      <c r="K32" s="29">
        <v>1000</v>
      </c>
      <c r="L32" s="29">
        <f>SUM(J32:K32)</f>
        <v>1000</v>
      </c>
      <c r="M32" s="149" t="s">
        <v>26</v>
      </c>
      <c r="N32" s="150" t="s">
        <v>28</v>
      </c>
      <c r="O32" s="151" t="s">
        <v>29</v>
      </c>
      <c r="P32" s="149">
        <v>100</v>
      </c>
      <c r="Q32" s="152">
        <v>4311001003</v>
      </c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</row>
    <row r="33" spans="1:32" ht="13.35" customHeight="1">
      <c r="A33" s="47"/>
      <c r="B33" s="40" t="s">
        <v>50</v>
      </c>
      <c r="C33" s="1" t="s">
        <v>38</v>
      </c>
      <c r="D33" s="65">
        <v>0</v>
      </c>
      <c r="E33" s="65">
        <v>0</v>
      </c>
      <c r="F33" s="65">
        <v>0</v>
      </c>
      <c r="G33" s="63">
        <v>2500</v>
      </c>
      <c r="H33" s="65">
        <v>0</v>
      </c>
      <c r="I33" s="62">
        <v>2500</v>
      </c>
      <c r="J33" s="65">
        <v>0</v>
      </c>
      <c r="K33" s="63">
        <v>2500</v>
      </c>
      <c r="L33" s="63">
        <f>SUM(J33:K33)</f>
        <v>2500</v>
      </c>
      <c r="M33" s="149" t="s">
        <v>26</v>
      </c>
      <c r="N33" s="150" t="s">
        <v>28</v>
      </c>
      <c r="O33" s="151" t="s">
        <v>29</v>
      </c>
      <c r="P33" s="149">
        <v>100</v>
      </c>
      <c r="Q33" s="152">
        <v>4311001003</v>
      </c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</row>
    <row r="34" spans="1:32" ht="13.35" customHeight="1">
      <c r="A34" s="47" t="s">
        <v>8</v>
      </c>
      <c r="B34" s="46">
        <v>60</v>
      </c>
      <c r="C34" s="1" t="s">
        <v>40</v>
      </c>
      <c r="D34" s="65">
        <f t="shared" ref="D34:J34" si="4">SUM(D31:D33)</f>
        <v>0</v>
      </c>
      <c r="E34" s="62">
        <f t="shared" si="4"/>
        <v>6</v>
      </c>
      <c r="F34" s="65">
        <f t="shared" si="4"/>
        <v>0</v>
      </c>
      <c r="G34" s="63">
        <f t="shared" si="4"/>
        <v>4000</v>
      </c>
      <c r="H34" s="65">
        <f t="shared" si="4"/>
        <v>0</v>
      </c>
      <c r="I34" s="62">
        <f t="shared" si="4"/>
        <v>4000</v>
      </c>
      <c r="J34" s="65">
        <f t="shared" si="4"/>
        <v>0</v>
      </c>
      <c r="K34" s="63">
        <f t="shared" ref="K34" si="5">SUM(K31:K33)</f>
        <v>3800</v>
      </c>
      <c r="L34" s="63">
        <f>SUM(J34:K34)</f>
        <v>3800</v>
      </c>
      <c r="N34" s="87"/>
      <c r="Q34" s="121"/>
    </row>
    <row r="35" spans="1:32" ht="25.5">
      <c r="A35" s="49" t="s">
        <v>8</v>
      </c>
      <c r="B35" s="105">
        <v>0.10299999999999999</v>
      </c>
      <c r="C35" s="106" t="s">
        <v>132</v>
      </c>
      <c r="D35" s="71">
        <f t="shared" ref="D35:J35" si="6">D34</f>
        <v>0</v>
      </c>
      <c r="E35" s="61">
        <f t="shared" si="6"/>
        <v>6</v>
      </c>
      <c r="F35" s="71">
        <f t="shared" si="6"/>
        <v>0</v>
      </c>
      <c r="G35" s="45">
        <f t="shared" si="6"/>
        <v>4000</v>
      </c>
      <c r="H35" s="71">
        <f t="shared" si="6"/>
        <v>0</v>
      </c>
      <c r="I35" s="61">
        <f t="shared" si="6"/>
        <v>4000</v>
      </c>
      <c r="J35" s="71">
        <f t="shared" si="6"/>
        <v>0</v>
      </c>
      <c r="K35" s="45">
        <f t="shared" ref="K35" si="7">K34</f>
        <v>3800</v>
      </c>
      <c r="L35" s="45">
        <f>SUM(J35:K35)</f>
        <v>3800</v>
      </c>
      <c r="N35" s="87"/>
      <c r="Q35" s="121"/>
    </row>
    <row r="36" spans="1:32" ht="1.5" customHeight="1">
      <c r="A36" s="47"/>
      <c r="B36" s="40"/>
      <c r="C36" s="1"/>
      <c r="D36" s="5"/>
      <c r="E36" s="5"/>
      <c r="F36" s="5"/>
      <c r="G36" s="5"/>
      <c r="H36" s="5"/>
      <c r="I36" s="5"/>
      <c r="J36" s="5"/>
      <c r="K36" s="5"/>
      <c r="L36" s="5"/>
      <c r="N36" s="29"/>
      <c r="Q36" s="121"/>
    </row>
    <row r="37" spans="1:32" ht="25.5">
      <c r="A37" s="47"/>
      <c r="B37" s="50">
        <v>0.109</v>
      </c>
      <c r="C37" s="36" t="s">
        <v>51</v>
      </c>
      <c r="D37" s="5"/>
      <c r="E37" s="5"/>
      <c r="F37" s="5"/>
      <c r="G37" s="5"/>
      <c r="H37" s="5"/>
      <c r="I37" s="5"/>
      <c r="J37" s="5"/>
      <c r="K37" s="5"/>
      <c r="L37" s="5"/>
      <c r="N37" s="29"/>
      <c r="Q37" s="121"/>
    </row>
    <row r="38" spans="1:32">
      <c r="A38" s="47"/>
      <c r="B38" s="46">
        <v>61</v>
      </c>
      <c r="C38" s="1" t="s">
        <v>52</v>
      </c>
      <c r="D38" s="5"/>
      <c r="E38" s="5"/>
      <c r="F38" s="5"/>
      <c r="G38" s="5"/>
      <c r="H38" s="5"/>
      <c r="I38" s="5"/>
      <c r="J38" s="5"/>
      <c r="K38" s="5"/>
      <c r="L38" s="5"/>
      <c r="N38" s="29"/>
      <c r="Q38" s="121"/>
    </row>
    <row r="39" spans="1:32">
      <c r="A39" s="47"/>
      <c r="B39" s="46" t="s">
        <v>53</v>
      </c>
      <c r="C39" s="1" t="s">
        <v>45</v>
      </c>
      <c r="D39" s="74">
        <v>0</v>
      </c>
      <c r="E39" s="66">
        <v>226</v>
      </c>
      <c r="F39" s="74">
        <v>0</v>
      </c>
      <c r="G39" s="5">
        <v>500</v>
      </c>
      <c r="H39" s="74">
        <v>0</v>
      </c>
      <c r="I39" s="66">
        <v>500</v>
      </c>
      <c r="J39" s="74">
        <v>0</v>
      </c>
      <c r="K39" s="5">
        <f>500-200</f>
        <v>300</v>
      </c>
      <c r="L39" s="5">
        <f>SUM(J39:K39)</f>
        <v>300</v>
      </c>
      <c r="M39" s="149" t="s">
        <v>26</v>
      </c>
      <c r="N39" s="150" t="s">
        <v>28</v>
      </c>
      <c r="O39" s="151" t="s">
        <v>29</v>
      </c>
      <c r="P39" s="149">
        <v>100</v>
      </c>
      <c r="Q39" s="152">
        <v>4311001003</v>
      </c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</row>
    <row r="40" spans="1:32">
      <c r="A40" s="47"/>
      <c r="B40" s="40" t="s">
        <v>54</v>
      </c>
      <c r="C40" s="1" t="s">
        <v>38</v>
      </c>
      <c r="D40" s="74">
        <v>0</v>
      </c>
      <c r="E40" s="66">
        <v>22452</v>
      </c>
      <c r="F40" s="74">
        <v>0</v>
      </c>
      <c r="G40" s="5">
        <v>4500</v>
      </c>
      <c r="H40" s="74">
        <v>0</v>
      </c>
      <c r="I40" s="66">
        <v>4500</v>
      </c>
      <c r="J40" s="74">
        <v>0</v>
      </c>
      <c r="K40" s="5">
        <f>4500-3000</f>
        <v>1500</v>
      </c>
      <c r="L40" s="5">
        <f>SUM(J40:K40)</f>
        <v>1500</v>
      </c>
      <c r="M40" s="149" t="s">
        <v>26</v>
      </c>
      <c r="N40" s="150" t="s">
        <v>28</v>
      </c>
      <c r="O40" s="151" t="s">
        <v>29</v>
      </c>
      <c r="P40" s="149">
        <v>100</v>
      </c>
      <c r="Q40" s="152">
        <v>4311001003</v>
      </c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</row>
    <row r="41" spans="1:32">
      <c r="A41" s="47" t="s">
        <v>8</v>
      </c>
      <c r="B41" s="46">
        <v>61</v>
      </c>
      <c r="C41" s="1" t="s">
        <v>52</v>
      </c>
      <c r="D41" s="71">
        <f t="shared" ref="D41:J41" si="8">SUM(D39:D40)</f>
        <v>0</v>
      </c>
      <c r="E41" s="61">
        <f t="shared" si="8"/>
        <v>22678</v>
      </c>
      <c r="F41" s="71">
        <f t="shared" si="8"/>
        <v>0</v>
      </c>
      <c r="G41" s="45">
        <f t="shared" si="8"/>
        <v>5000</v>
      </c>
      <c r="H41" s="71">
        <f t="shared" si="8"/>
        <v>0</v>
      </c>
      <c r="I41" s="61">
        <f t="shared" si="8"/>
        <v>5000</v>
      </c>
      <c r="J41" s="71">
        <f t="shared" si="8"/>
        <v>0</v>
      </c>
      <c r="K41" s="45">
        <f t="shared" ref="K41" si="9">SUM(K39:K40)</f>
        <v>1800</v>
      </c>
      <c r="L41" s="45">
        <f>SUM(J41:K41)</f>
        <v>1800</v>
      </c>
      <c r="N41" s="87"/>
      <c r="Q41" s="121"/>
    </row>
    <row r="42" spans="1:32" ht="9" customHeight="1">
      <c r="A42" s="47"/>
      <c r="B42" s="40"/>
      <c r="C42" s="1"/>
      <c r="D42" s="5"/>
      <c r="E42" s="5"/>
      <c r="F42" s="5"/>
      <c r="G42" s="5"/>
      <c r="H42" s="5"/>
      <c r="I42" s="5"/>
      <c r="J42" s="5"/>
      <c r="K42" s="5"/>
      <c r="L42" s="5"/>
      <c r="N42" s="29"/>
      <c r="Q42" s="121"/>
    </row>
    <row r="43" spans="1:32">
      <c r="A43" s="47"/>
      <c r="B43" s="46">
        <v>62</v>
      </c>
      <c r="C43" s="1" t="s">
        <v>119</v>
      </c>
      <c r="D43" s="5"/>
      <c r="E43" s="5"/>
      <c r="F43" s="5"/>
      <c r="G43" s="5"/>
      <c r="H43" s="5"/>
      <c r="I43" s="5"/>
      <c r="J43" s="5"/>
      <c r="K43" s="5"/>
      <c r="L43" s="5"/>
      <c r="N43" s="29"/>
      <c r="Q43" s="121"/>
    </row>
    <row r="44" spans="1:32">
      <c r="A44" s="47"/>
      <c r="B44" s="46" t="s">
        <v>55</v>
      </c>
      <c r="C44" s="1" t="s">
        <v>45</v>
      </c>
      <c r="D44" s="74">
        <v>0</v>
      </c>
      <c r="E44" s="74">
        <v>0</v>
      </c>
      <c r="F44" s="74">
        <v>0</v>
      </c>
      <c r="G44" s="5">
        <v>1000</v>
      </c>
      <c r="H44" s="74">
        <v>0</v>
      </c>
      <c r="I44" s="66">
        <v>1000</v>
      </c>
      <c r="J44" s="74">
        <v>0</v>
      </c>
      <c r="K44" s="5">
        <f>1000-300</f>
        <v>700</v>
      </c>
      <c r="L44" s="5">
        <f>SUM(J44:K44)</f>
        <v>700</v>
      </c>
      <c r="M44" s="149" t="s">
        <v>26</v>
      </c>
      <c r="N44" s="150" t="s">
        <v>28</v>
      </c>
      <c r="O44" s="151" t="s">
        <v>29</v>
      </c>
      <c r="P44" s="149">
        <v>100</v>
      </c>
      <c r="Q44" s="152">
        <v>4311001003</v>
      </c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</row>
    <row r="45" spans="1:32">
      <c r="A45" s="47"/>
      <c r="B45" s="40" t="s">
        <v>56</v>
      </c>
      <c r="C45" s="1" t="s">
        <v>38</v>
      </c>
      <c r="D45" s="74">
        <v>0</v>
      </c>
      <c r="E45" s="74">
        <v>0</v>
      </c>
      <c r="F45" s="74">
        <v>0</v>
      </c>
      <c r="G45" s="5">
        <v>5000</v>
      </c>
      <c r="H45" s="74">
        <v>0</v>
      </c>
      <c r="I45" s="66">
        <v>5000</v>
      </c>
      <c r="J45" s="74">
        <v>0</v>
      </c>
      <c r="K45" s="5">
        <v>5000</v>
      </c>
      <c r="L45" s="5">
        <f>SUM(J45:K45)</f>
        <v>5000</v>
      </c>
      <c r="M45" s="149" t="s">
        <v>26</v>
      </c>
      <c r="N45" s="150" t="s">
        <v>28</v>
      </c>
      <c r="O45" s="151" t="s">
        <v>29</v>
      </c>
      <c r="P45" s="149">
        <v>100</v>
      </c>
      <c r="Q45" s="152">
        <v>4311001003</v>
      </c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</row>
    <row r="46" spans="1:32">
      <c r="A46" s="47" t="s">
        <v>8</v>
      </c>
      <c r="B46" s="46">
        <v>62</v>
      </c>
      <c r="C46" s="1" t="s">
        <v>119</v>
      </c>
      <c r="D46" s="71">
        <f t="shared" ref="D46:J46" si="10">SUM(D44:D45)</f>
        <v>0</v>
      </c>
      <c r="E46" s="71">
        <f t="shared" si="10"/>
        <v>0</v>
      </c>
      <c r="F46" s="71">
        <f t="shared" si="10"/>
        <v>0</v>
      </c>
      <c r="G46" s="45">
        <f t="shared" si="10"/>
        <v>6000</v>
      </c>
      <c r="H46" s="71">
        <f t="shared" si="10"/>
        <v>0</v>
      </c>
      <c r="I46" s="61">
        <f t="shared" si="10"/>
        <v>6000</v>
      </c>
      <c r="J46" s="71">
        <f t="shared" si="10"/>
        <v>0</v>
      </c>
      <c r="K46" s="45">
        <f t="shared" ref="K46" si="11">SUM(K44:K45)</f>
        <v>5700</v>
      </c>
      <c r="L46" s="45">
        <f>SUM(J46:K46)</f>
        <v>5700</v>
      </c>
      <c r="N46" s="87"/>
      <c r="Q46" s="121"/>
    </row>
    <row r="47" spans="1:32" ht="25.5">
      <c r="A47" s="47" t="s">
        <v>8</v>
      </c>
      <c r="B47" s="50">
        <v>0.109</v>
      </c>
      <c r="C47" s="36" t="s">
        <v>51</v>
      </c>
      <c r="D47" s="74">
        <f t="shared" ref="D47:J47" si="12">D46+D41</f>
        <v>0</v>
      </c>
      <c r="E47" s="66">
        <f t="shared" si="12"/>
        <v>22678</v>
      </c>
      <c r="F47" s="74">
        <f t="shared" si="12"/>
        <v>0</v>
      </c>
      <c r="G47" s="5">
        <f t="shared" si="12"/>
        <v>11000</v>
      </c>
      <c r="H47" s="74">
        <f t="shared" si="12"/>
        <v>0</v>
      </c>
      <c r="I47" s="66">
        <f t="shared" si="12"/>
        <v>11000</v>
      </c>
      <c r="J47" s="74">
        <f t="shared" si="12"/>
        <v>0</v>
      </c>
      <c r="K47" s="5">
        <f t="shared" ref="K47" si="13">K46+K41</f>
        <v>7500</v>
      </c>
      <c r="L47" s="5">
        <f>SUM(J47:K47)</f>
        <v>7500</v>
      </c>
      <c r="N47" s="87"/>
      <c r="Q47" s="121"/>
    </row>
    <row r="48" spans="1:32">
      <c r="A48" s="47" t="s">
        <v>8</v>
      </c>
      <c r="B48" s="35">
        <v>2015</v>
      </c>
      <c r="C48" s="36" t="s">
        <v>17</v>
      </c>
      <c r="D48" s="71">
        <f t="shared" ref="D48:L48" si="14">D47+D35+D27</f>
        <v>0</v>
      </c>
      <c r="E48" s="61">
        <f t="shared" si="14"/>
        <v>32056</v>
      </c>
      <c r="F48" s="71">
        <f t="shared" si="14"/>
        <v>0</v>
      </c>
      <c r="G48" s="45">
        <f t="shared" si="14"/>
        <v>25117</v>
      </c>
      <c r="H48" s="71">
        <f t="shared" si="14"/>
        <v>0</v>
      </c>
      <c r="I48" s="61">
        <f t="shared" si="14"/>
        <v>25117</v>
      </c>
      <c r="J48" s="71">
        <f t="shared" si="14"/>
        <v>0</v>
      </c>
      <c r="K48" s="45">
        <f t="shared" ref="K48" si="15">K47+K35+K27</f>
        <v>22279</v>
      </c>
      <c r="L48" s="45">
        <f t="shared" si="14"/>
        <v>22279</v>
      </c>
      <c r="N48" s="87"/>
      <c r="Q48" s="121"/>
    </row>
    <row r="49" spans="1:27" ht="9" customHeight="1">
      <c r="A49" s="26"/>
      <c r="B49" s="27"/>
      <c r="C49" s="28"/>
      <c r="D49" s="29"/>
      <c r="E49" s="29"/>
      <c r="F49" s="29"/>
      <c r="G49" s="29"/>
      <c r="H49" s="29"/>
      <c r="I49" s="29"/>
      <c r="J49" s="29"/>
      <c r="K49" s="29"/>
      <c r="L49" s="29"/>
      <c r="Q49" s="121"/>
    </row>
    <row r="50" spans="1:27">
      <c r="A50" s="34" t="s">
        <v>10</v>
      </c>
      <c r="B50" s="35">
        <v>2202</v>
      </c>
      <c r="C50" s="36" t="s">
        <v>30</v>
      </c>
      <c r="H50" s="8"/>
      <c r="Q50" s="121"/>
    </row>
    <row r="51" spans="1:27">
      <c r="A51" s="34"/>
      <c r="B51" s="37">
        <v>1.198</v>
      </c>
      <c r="C51" s="36" t="s">
        <v>12</v>
      </c>
      <c r="D51" s="67"/>
      <c r="E51" s="29"/>
      <c r="F51" s="67"/>
      <c r="G51" s="67"/>
      <c r="H51" s="67"/>
      <c r="I51" s="67"/>
      <c r="J51" s="67"/>
      <c r="K51" s="67"/>
      <c r="L51" s="68"/>
      <c r="Q51" s="121"/>
    </row>
    <row r="52" spans="1:27">
      <c r="A52" s="34"/>
      <c r="B52" s="38">
        <v>61</v>
      </c>
      <c r="C52" s="1" t="s">
        <v>31</v>
      </c>
      <c r="D52" s="67"/>
      <c r="E52" s="67"/>
      <c r="F52" s="29"/>
      <c r="G52" s="29"/>
      <c r="H52" s="29"/>
      <c r="I52" s="29"/>
      <c r="J52" s="29"/>
      <c r="K52" s="29"/>
      <c r="L52" s="5"/>
      <c r="Q52" s="121"/>
    </row>
    <row r="53" spans="1:27">
      <c r="A53" s="34"/>
      <c r="B53" s="38">
        <v>46</v>
      </c>
      <c r="C53" s="1" t="s">
        <v>33</v>
      </c>
      <c r="D53" s="89"/>
      <c r="E53" s="89"/>
      <c r="F53" s="48"/>
      <c r="G53" s="48"/>
      <c r="H53" s="48"/>
      <c r="I53" s="48"/>
      <c r="J53" s="48"/>
      <c r="K53" s="48"/>
      <c r="L53" s="48"/>
      <c r="Q53" s="121"/>
      <c r="X53" s="96"/>
      <c r="Y53" s="96"/>
    </row>
    <row r="54" spans="1:27" ht="12.75" customHeight="1">
      <c r="A54" s="34"/>
      <c r="B54" s="40" t="s">
        <v>121</v>
      </c>
      <c r="C54" s="1" t="s">
        <v>158</v>
      </c>
      <c r="D54" s="64">
        <v>0</v>
      </c>
      <c r="E54" s="60">
        <v>10280</v>
      </c>
      <c r="F54" s="60">
        <v>5140</v>
      </c>
      <c r="G54" s="60">
        <v>19233</v>
      </c>
      <c r="H54" s="60">
        <v>5140</v>
      </c>
      <c r="I54" s="60">
        <v>19233</v>
      </c>
      <c r="J54" s="60">
        <v>5225</v>
      </c>
      <c r="K54" s="60">
        <v>19233</v>
      </c>
      <c r="L54" s="60">
        <f>SUM(J54:K54)</f>
        <v>24458</v>
      </c>
      <c r="M54" s="149" t="s">
        <v>26</v>
      </c>
      <c r="N54" s="165" t="s">
        <v>28</v>
      </c>
      <c r="O54" s="165" t="s">
        <v>11</v>
      </c>
      <c r="P54" s="149">
        <v>100</v>
      </c>
      <c r="Q54" s="152">
        <v>4311001007</v>
      </c>
      <c r="W54" s="149"/>
      <c r="X54" s="165"/>
      <c r="Y54" s="165"/>
      <c r="Z54" s="149"/>
      <c r="AA54" s="149"/>
    </row>
    <row r="55" spans="1:27">
      <c r="A55" s="34" t="s">
        <v>8</v>
      </c>
      <c r="B55" s="38">
        <v>46</v>
      </c>
      <c r="C55" s="1" t="s">
        <v>33</v>
      </c>
      <c r="D55" s="71">
        <f t="shared" ref="D55:L55" si="16">SUM(D54:D54)</f>
        <v>0</v>
      </c>
      <c r="E55" s="61">
        <f t="shared" si="16"/>
        <v>10280</v>
      </c>
      <c r="F55" s="61">
        <f t="shared" si="16"/>
        <v>5140</v>
      </c>
      <c r="G55" s="61">
        <f t="shared" si="16"/>
        <v>19233</v>
      </c>
      <c r="H55" s="61">
        <f t="shared" si="16"/>
        <v>5140</v>
      </c>
      <c r="I55" s="61">
        <f t="shared" si="16"/>
        <v>19233</v>
      </c>
      <c r="J55" s="61">
        <f t="shared" si="16"/>
        <v>5225</v>
      </c>
      <c r="K55" s="61">
        <f t="shared" si="16"/>
        <v>19233</v>
      </c>
      <c r="L55" s="61">
        <f t="shared" si="16"/>
        <v>24458</v>
      </c>
      <c r="Q55" s="121"/>
      <c r="X55" s="96"/>
      <c r="Y55" s="96"/>
    </row>
    <row r="56" spans="1:27" ht="13.35" customHeight="1">
      <c r="A56" s="34" t="s">
        <v>8</v>
      </c>
      <c r="B56" s="38">
        <v>61</v>
      </c>
      <c r="C56" s="1" t="s">
        <v>31</v>
      </c>
      <c r="D56" s="65">
        <f t="shared" ref="D56:L56" si="17">D55</f>
        <v>0</v>
      </c>
      <c r="E56" s="62">
        <f t="shared" si="17"/>
        <v>10280</v>
      </c>
      <c r="F56" s="62">
        <f t="shared" si="17"/>
        <v>5140</v>
      </c>
      <c r="G56" s="62">
        <f t="shared" si="17"/>
        <v>19233</v>
      </c>
      <c r="H56" s="62">
        <f t="shared" si="17"/>
        <v>5140</v>
      </c>
      <c r="I56" s="62">
        <f t="shared" si="17"/>
        <v>19233</v>
      </c>
      <c r="J56" s="62">
        <f t="shared" si="17"/>
        <v>5225</v>
      </c>
      <c r="K56" s="62">
        <f t="shared" si="17"/>
        <v>19233</v>
      </c>
      <c r="L56" s="62">
        <f t="shared" si="17"/>
        <v>24458</v>
      </c>
      <c r="Q56" s="121"/>
      <c r="X56" s="96"/>
      <c r="Y56" s="96"/>
    </row>
    <row r="57" spans="1:27" ht="9" customHeight="1">
      <c r="A57" s="34"/>
      <c r="B57" s="38"/>
      <c r="C57" s="1"/>
      <c r="D57" s="60"/>
      <c r="E57" s="60"/>
      <c r="F57" s="60"/>
      <c r="G57" s="29"/>
      <c r="H57" s="29"/>
      <c r="I57" s="29"/>
      <c r="J57" s="60"/>
      <c r="K57" s="29"/>
      <c r="L57" s="29"/>
      <c r="Q57" s="121"/>
      <c r="X57" s="96"/>
      <c r="Y57" s="96"/>
    </row>
    <row r="58" spans="1:27" ht="13.35" customHeight="1">
      <c r="A58" s="34"/>
      <c r="B58" s="38">
        <v>62</v>
      </c>
      <c r="C58" s="1" t="s">
        <v>36</v>
      </c>
      <c r="D58" s="67"/>
      <c r="E58" s="67"/>
      <c r="F58" s="39"/>
      <c r="G58" s="39"/>
      <c r="H58" s="39"/>
      <c r="I58" s="39"/>
      <c r="J58" s="39"/>
      <c r="K58" s="39"/>
      <c r="L58" s="39"/>
      <c r="Q58" s="121"/>
      <c r="X58" s="96"/>
      <c r="Y58" s="96"/>
    </row>
    <row r="59" spans="1:27" ht="13.35" customHeight="1">
      <c r="A59" s="34"/>
      <c r="B59" s="38">
        <v>45</v>
      </c>
      <c r="C59" s="1" t="s">
        <v>32</v>
      </c>
      <c r="D59" s="75"/>
      <c r="E59" s="75"/>
      <c r="F59" s="39"/>
      <c r="G59" s="39"/>
      <c r="H59" s="39"/>
      <c r="I59" s="39"/>
      <c r="J59" s="39"/>
      <c r="K59" s="39"/>
      <c r="L59" s="39"/>
      <c r="Q59" s="121"/>
      <c r="X59" s="96"/>
      <c r="Y59" s="96"/>
    </row>
    <row r="60" spans="1:27" ht="13.35" customHeight="1">
      <c r="A60" s="34"/>
      <c r="B60" s="40" t="s">
        <v>122</v>
      </c>
      <c r="C60" s="1" t="s">
        <v>158</v>
      </c>
      <c r="D60" s="60">
        <v>181767</v>
      </c>
      <c r="E60" s="60">
        <v>278650</v>
      </c>
      <c r="F60" s="66">
        <v>191842</v>
      </c>
      <c r="G60" s="66">
        <v>256796</v>
      </c>
      <c r="H60" s="66">
        <v>191842</v>
      </c>
      <c r="I60" s="66">
        <v>256796</v>
      </c>
      <c r="J60" s="66">
        <v>184724</v>
      </c>
      <c r="K60" s="66">
        <v>285047</v>
      </c>
      <c r="L60" s="66">
        <f>SUM(J60:K60)</f>
        <v>469771</v>
      </c>
      <c r="M60" s="149" t="s">
        <v>26</v>
      </c>
      <c r="N60" s="165" t="s">
        <v>28</v>
      </c>
      <c r="O60" s="165" t="s">
        <v>11</v>
      </c>
      <c r="P60" s="149">
        <v>100</v>
      </c>
      <c r="Q60" s="152">
        <v>4311001007</v>
      </c>
      <c r="W60" s="149"/>
      <c r="X60" s="165"/>
      <c r="Y60" s="165"/>
      <c r="Z60" s="149"/>
      <c r="AA60" s="149"/>
    </row>
    <row r="61" spans="1:27" ht="13.35" customHeight="1">
      <c r="A61" s="34" t="s">
        <v>8</v>
      </c>
      <c r="B61" s="38">
        <v>45</v>
      </c>
      <c r="C61" s="1" t="s">
        <v>32</v>
      </c>
      <c r="D61" s="61">
        <f t="shared" ref="D61:L61" si="18">SUM(D60:D60)</f>
        <v>181767</v>
      </c>
      <c r="E61" s="61">
        <f t="shared" si="18"/>
        <v>278650</v>
      </c>
      <c r="F61" s="61">
        <f t="shared" si="18"/>
        <v>191842</v>
      </c>
      <c r="G61" s="61">
        <f t="shared" si="18"/>
        <v>256796</v>
      </c>
      <c r="H61" s="61">
        <f t="shared" si="18"/>
        <v>191842</v>
      </c>
      <c r="I61" s="61">
        <f t="shared" si="18"/>
        <v>256796</v>
      </c>
      <c r="J61" s="61">
        <f t="shared" si="18"/>
        <v>184724</v>
      </c>
      <c r="K61" s="61">
        <f t="shared" si="18"/>
        <v>285047</v>
      </c>
      <c r="L61" s="61">
        <f t="shared" si="18"/>
        <v>469771</v>
      </c>
      <c r="Q61" s="121"/>
      <c r="X61" s="96"/>
      <c r="Y61" s="96"/>
    </row>
    <row r="62" spans="1:27" ht="9" customHeight="1">
      <c r="A62" s="34"/>
      <c r="B62" s="38"/>
      <c r="C62" s="1"/>
      <c r="D62" s="67"/>
      <c r="E62" s="67"/>
      <c r="F62" s="29"/>
      <c r="G62" s="29"/>
      <c r="H62" s="29"/>
      <c r="I62" s="29"/>
      <c r="J62" s="29"/>
      <c r="K62" s="29"/>
      <c r="L62" s="29"/>
      <c r="Q62" s="121"/>
      <c r="X62" s="96"/>
      <c r="Y62" s="96"/>
    </row>
    <row r="63" spans="1:27" ht="13.35" customHeight="1">
      <c r="A63" s="34"/>
      <c r="B63" s="38">
        <v>46</v>
      </c>
      <c r="C63" s="1" t="s">
        <v>33</v>
      </c>
      <c r="D63" s="75"/>
      <c r="E63" s="75"/>
      <c r="F63" s="39"/>
      <c r="G63" s="39"/>
      <c r="H63" s="39"/>
      <c r="I63" s="39"/>
      <c r="J63" s="39"/>
      <c r="K63" s="39"/>
      <c r="L63" s="39"/>
      <c r="Q63" s="121"/>
      <c r="X63" s="96"/>
      <c r="Y63" s="96"/>
    </row>
    <row r="64" spans="1:27" ht="13.35" customHeight="1">
      <c r="A64" s="34"/>
      <c r="B64" s="40" t="s">
        <v>123</v>
      </c>
      <c r="C64" s="1" t="s">
        <v>158</v>
      </c>
      <c r="D64" s="60">
        <v>53606</v>
      </c>
      <c r="E64" s="60">
        <v>271100</v>
      </c>
      <c r="F64" s="66">
        <v>48266</v>
      </c>
      <c r="G64" s="66">
        <v>311110</v>
      </c>
      <c r="H64" s="66">
        <v>48266</v>
      </c>
      <c r="I64" s="66">
        <v>311110</v>
      </c>
      <c r="J64" s="66">
        <v>129317</v>
      </c>
      <c r="K64" s="66">
        <v>465856</v>
      </c>
      <c r="L64" s="66">
        <f>SUM(J64:K64)</f>
        <v>595173</v>
      </c>
      <c r="M64" s="149" t="s">
        <v>26</v>
      </c>
      <c r="N64" s="165" t="s">
        <v>28</v>
      </c>
      <c r="O64" s="165" t="s">
        <v>11</v>
      </c>
      <c r="P64" s="149">
        <v>100</v>
      </c>
      <c r="Q64" s="152">
        <v>4311001007</v>
      </c>
      <c r="W64" s="149"/>
      <c r="X64" s="165"/>
      <c r="Y64" s="165"/>
      <c r="Z64" s="149"/>
      <c r="AA64" s="149"/>
    </row>
    <row r="65" spans="1:27" ht="13.35" customHeight="1">
      <c r="A65" s="34" t="s">
        <v>8</v>
      </c>
      <c r="B65" s="38">
        <v>46</v>
      </c>
      <c r="C65" s="1" t="s">
        <v>33</v>
      </c>
      <c r="D65" s="61">
        <f t="shared" ref="D65:L65" si="19">SUM(D64:D64)</f>
        <v>53606</v>
      </c>
      <c r="E65" s="61">
        <f t="shared" si="19"/>
        <v>271100</v>
      </c>
      <c r="F65" s="61">
        <f t="shared" si="19"/>
        <v>48266</v>
      </c>
      <c r="G65" s="61">
        <f t="shared" si="19"/>
        <v>311110</v>
      </c>
      <c r="H65" s="61">
        <f t="shared" si="19"/>
        <v>48266</v>
      </c>
      <c r="I65" s="61">
        <f t="shared" si="19"/>
        <v>311110</v>
      </c>
      <c r="J65" s="61">
        <f t="shared" si="19"/>
        <v>129317</v>
      </c>
      <c r="K65" s="61">
        <f t="shared" si="19"/>
        <v>465856</v>
      </c>
      <c r="L65" s="61">
        <f t="shared" si="19"/>
        <v>595173</v>
      </c>
      <c r="Q65" s="121"/>
      <c r="X65" s="96"/>
      <c r="Y65" s="96"/>
    </row>
    <row r="66" spans="1:27" ht="9" customHeight="1">
      <c r="A66" s="34"/>
      <c r="B66" s="38"/>
      <c r="C66" s="1"/>
      <c r="D66" s="67"/>
      <c r="E66" s="67"/>
      <c r="F66" s="29"/>
      <c r="G66" s="29"/>
      <c r="H66" s="29"/>
      <c r="I66" s="29"/>
      <c r="J66" s="29"/>
      <c r="K66" s="29"/>
      <c r="L66" s="29"/>
      <c r="Q66" s="121"/>
      <c r="X66" s="96"/>
      <c r="Y66" s="96"/>
    </row>
    <row r="67" spans="1:27" ht="13.35" customHeight="1">
      <c r="A67" s="34"/>
      <c r="B67" s="38">
        <v>47</v>
      </c>
      <c r="C67" s="1" t="s">
        <v>34</v>
      </c>
      <c r="D67" s="89"/>
      <c r="E67" s="89"/>
      <c r="F67" s="48"/>
      <c r="G67" s="48"/>
      <c r="H67" s="48"/>
      <c r="I67" s="48"/>
      <c r="J67" s="48"/>
      <c r="K67" s="48"/>
      <c r="L67" s="48"/>
      <c r="Q67" s="121"/>
      <c r="X67" s="96"/>
      <c r="Y67" s="96"/>
    </row>
    <row r="68" spans="1:27" ht="13.35" customHeight="1">
      <c r="A68" s="34"/>
      <c r="B68" s="40" t="s">
        <v>124</v>
      </c>
      <c r="C68" s="1" t="s">
        <v>158</v>
      </c>
      <c r="D68" s="60">
        <v>14612</v>
      </c>
      <c r="E68" s="60">
        <v>95533</v>
      </c>
      <c r="F68" s="60">
        <v>19612</v>
      </c>
      <c r="G68" s="60">
        <v>103133</v>
      </c>
      <c r="H68" s="60">
        <v>19612</v>
      </c>
      <c r="I68" s="60">
        <v>103133</v>
      </c>
      <c r="J68" s="60">
        <v>24405</v>
      </c>
      <c r="K68" s="60">
        <v>110109</v>
      </c>
      <c r="L68" s="60">
        <f>SUM(J68:K68)</f>
        <v>134514</v>
      </c>
      <c r="M68" s="149" t="s">
        <v>26</v>
      </c>
      <c r="N68" s="165" t="s">
        <v>28</v>
      </c>
      <c r="O68" s="165" t="s">
        <v>11</v>
      </c>
      <c r="P68" s="149">
        <v>100</v>
      </c>
      <c r="Q68" s="152">
        <v>4311001007</v>
      </c>
      <c r="W68" s="149"/>
      <c r="X68" s="165"/>
      <c r="Y68" s="165"/>
      <c r="Z68" s="149"/>
      <c r="AA68" s="149"/>
    </row>
    <row r="69" spans="1:27" ht="13.35" customHeight="1">
      <c r="A69" s="41" t="s">
        <v>8</v>
      </c>
      <c r="B69" s="139">
        <v>47</v>
      </c>
      <c r="C69" s="42" t="s">
        <v>34</v>
      </c>
      <c r="D69" s="61">
        <f t="shared" ref="D69:L69" si="20">SUM(D68:D68)</f>
        <v>14612</v>
      </c>
      <c r="E69" s="61">
        <f t="shared" si="20"/>
        <v>95533</v>
      </c>
      <c r="F69" s="61">
        <f t="shared" si="20"/>
        <v>19612</v>
      </c>
      <c r="G69" s="61">
        <f t="shared" si="20"/>
        <v>103133</v>
      </c>
      <c r="H69" s="61">
        <f t="shared" si="20"/>
        <v>19612</v>
      </c>
      <c r="I69" s="61">
        <f t="shared" si="20"/>
        <v>103133</v>
      </c>
      <c r="J69" s="61">
        <f t="shared" si="20"/>
        <v>24405</v>
      </c>
      <c r="K69" s="61">
        <f t="shared" si="20"/>
        <v>110109</v>
      </c>
      <c r="L69" s="61">
        <f t="shared" si="20"/>
        <v>134514</v>
      </c>
      <c r="Q69" s="121"/>
      <c r="X69" s="96"/>
      <c r="Y69" s="96"/>
    </row>
    <row r="70" spans="1:27" ht="4.5" customHeight="1">
      <c r="A70" s="34"/>
      <c r="B70" s="38"/>
      <c r="C70" s="1"/>
      <c r="D70" s="29"/>
      <c r="E70" s="29"/>
      <c r="F70" s="29"/>
      <c r="G70" s="29"/>
      <c r="H70" s="29"/>
      <c r="I70" s="29"/>
      <c r="J70" s="29"/>
      <c r="K70" s="29"/>
      <c r="L70" s="29"/>
      <c r="Q70" s="121"/>
      <c r="X70" s="96"/>
      <c r="Y70" s="96"/>
    </row>
    <row r="71" spans="1:27" ht="13.35" customHeight="1">
      <c r="A71" s="34"/>
      <c r="B71" s="38">
        <v>48</v>
      </c>
      <c r="C71" s="1" t="s">
        <v>35</v>
      </c>
      <c r="D71" s="39"/>
      <c r="E71" s="39"/>
      <c r="F71" s="39"/>
      <c r="G71" s="39"/>
      <c r="H71" s="39"/>
      <c r="I71" s="39"/>
      <c r="J71" s="39"/>
      <c r="K71" s="39"/>
      <c r="L71" s="39"/>
      <c r="Q71" s="121"/>
      <c r="X71" s="96"/>
      <c r="Y71" s="96"/>
    </row>
    <row r="72" spans="1:27" ht="13.35" customHeight="1">
      <c r="A72" s="34"/>
      <c r="B72" s="40" t="s">
        <v>125</v>
      </c>
      <c r="C72" s="1" t="s">
        <v>158</v>
      </c>
      <c r="D72" s="60">
        <v>35550</v>
      </c>
      <c r="E72" s="60">
        <v>276350</v>
      </c>
      <c r="F72" s="66">
        <v>51078</v>
      </c>
      <c r="G72" s="66">
        <v>332691</v>
      </c>
      <c r="H72" s="66">
        <v>51078</v>
      </c>
      <c r="I72" s="66">
        <v>332691</v>
      </c>
      <c r="J72" s="66">
        <v>38330</v>
      </c>
      <c r="K72" s="66">
        <v>387569</v>
      </c>
      <c r="L72" s="66">
        <f>SUM(J72:K72)</f>
        <v>425899</v>
      </c>
      <c r="M72" s="149" t="s">
        <v>26</v>
      </c>
      <c r="N72" s="165" t="s">
        <v>28</v>
      </c>
      <c r="O72" s="165" t="s">
        <v>11</v>
      </c>
      <c r="P72" s="149">
        <v>100</v>
      </c>
      <c r="Q72" s="152">
        <v>4311001007</v>
      </c>
      <c r="W72" s="149"/>
      <c r="X72" s="165"/>
      <c r="Y72" s="165"/>
      <c r="Z72" s="149"/>
      <c r="AA72" s="149"/>
    </row>
    <row r="73" spans="1:27" ht="13.35" customHeight="1">
      <c r="A73" s="34" t="s">
        <v>8</v>
      </c>
      <c r="B73" s="38">
        <v>48</v>
      </c>
      <c r="C73" s="1" t="s">
        <v>35</v>
      </c>
      <c r="D73" s="61">
        <f t="shared" ref="D73:L73" si="21">SUM(D72:D72)</f>
        <v>35550</v>
      </c>
      <c r="E73" s="61">
        <f t="shared" si="21"/>
        <v>276350</v>
      </c>
      <c r="F73" s="61">
        <f t="shared" si="21"/>
        <v>51078</v>
      </c>
      <c r="G73" s="61">
        <f t="shared" si="21"/>
        <v>332691</v>
      </c>
      <c r="H73" s="61">
        <f t="shared" si="21"/>
        <v>51078</v>
      </c>
      <c r="I73" s="61">
        <f t="shared" si="21"/>
        <v>332691</v>
      </c>
      <c r="J73" s="61">
        <f t="shared" si="21"/>
        <v>38330</v>
      </c>
      <c r="K73" s="61">
        <f t="shared" si="21"/>
        <v>387569</v>
      </c>
      <c r="L73" s="61">
        <f t="shared" si="21"/>
        <v>425899</v>
      </c>
      <c r="Q73" s="121"/>
      <c r="X73" s="96"/>
      <c r="Y73" s="96"/>
    </row>
    <row r="74" spans="1:27" ht="13.35" customHeight="1">
      <c r="A74" s="34" t="s">
        <v>8</v>
      </c>
      <c r="B74" s="38">
        <v>62</v>
      </c>
      <c r="C74" s="1" t="s">
        <v>36</v>
      </c>
      <c r="D74" s="61">
        <f t="shared" ref="D74:L74" si="22">D73+D69+D65+D61</f>
        <v>285535</v>
      </c>
      <c r="E74" s="61">
        <f t="shared" si="22"/>
        <v>921633</v>
      </c>
      <c r="F74" s="61">
        <f t="shared" si="22"/>
        <v>310798</v>
      </c>
      <c r="G74" s="61">
        <f t="shared" si="22"/>
        <v>1003730</v>
      </c>
      <c r="H74" s="61">
        <f t="shared" si="22"/>
        <v>310798</v>
      </c>
      <c r="I74" s="61">
        <f t="shared" si="22"/>
        <v>1003730</v>
      </c>
      <c r="J74" s="61">
        <f t="shared" si="22"/>
        <v>376776</v>
      </c>
      <c r="K74" s="61">
        <f t="shared" si="22"/>
        <v>1248581</v>
      </c>
      <c r="L74" s="61">
        <f t="shared" si="22"/>
        <v>1625357</v>
      </c>
      <c r="Q74" s="121"/>
      <c r="X74" s="96"/>
      <c r="Y74" s="96"/>
    </row>
    <row r="75" spans="1:27" ht="9" customHeight="1">
      <c r="A75" s="34"/>
      <c r="B75" s="38"/>
      <c r="C75" s="1"/>
      <c r="D75" s="39"/>
      <c r="E75" s="39"/>
      <c r="F75" s="43"/>
      <c r="G75" s="43"/>
      <c r="H75" s="43"/>
      <c r="I75" s="43"/>
      <c r="J75" s="43"/>
      <c r="K75" s="43"/>
      <c r="L75" s="43"/>
      <c r="Q75" s="121"/>
      <c r="X75" s="96"/>
      <c r="Y75" s="96"/>
    </row>
    <row r="76" spans="1:27" ht="13.35" customHeight="1">
      <c r="A76" s="34"/>
      <c r="B76" s="38">
        <v>63</v>
      </c>
      <c r="C76" s="1" t="s">
        <v>37</v>
      </c>
      <c r="D76" s="39"/>
      <c r="E76" s="39"/>
      <c r="F76" s="39"/>
      <c r="G76" s="39"/>
      <c r="H76" s="39"/>
      <c r="I76" s="39"/>
      <c r="J76" s="39"/>
      <c r="K76" s="39"/>
      <c r="L76" s="39"/>
      <c r="Q76" s="121"/>
      <c r="X76" s="96"/>
      <c r="Y76" s="96"/>
    </row>
    <row r="77" spans="1:27" ht="13.35" customHeight="1">
      <c r="A77" s="34"/>
      <c r="B77" s="38">
        <v>45</v>
      </c>
      <c r="C77" s="1" t="s">
        <v>32</v>
      </c>
      <c r="D77" s="39"/>
      <c r="E77" s="39"/>
      <c r="F77" s="39"/>
      <c r="G77" s="39"/>
      <c r="H77" s="39"/>
      <c r="I77" s="39"/>
      <c r="J77" s="39"/>
      <c r="K77" s="39"/>
      <c r="L77" s="39"/>
      <c r="Q77" s="121"/>
      <c r="X77" s="96"/>
      <c r="Y77" s="96"/>
    </row>
    <row r="78" spans="1:27" ht="13.35" customHeight="1">
      <c r="A78" s="34"/>
      <c r="B78" s="40" t="s">
        <v>126</v>
      </c>
      <c r="C78" s="1" t="s">
        <v>158</v>
      </c>
      <c r="D78" s="60">
        <v>176581</v>
      </c>
      <c r="E78" s="60">
        <v>372057</v>
      </c>
      <c r="F78" s="66">
        <v>178412</v>
      </c>
      <c r="G78" s="66">
        <v>427056</v>
      </c>
      <c r="H78" s="66">
        <v>178412</v>
      </c>
      <c r="I78" s="66">
        <v>427056</v>
      </c>
      <c r="J78" s="66">
        <v>173715</v>
      </c>
      <c r="K78" s="66">
        <v>541622</v>
      </c>
      <c r="L78" s="66">
        <f>SUM(J78:K78)</f>
        <v>715337</v>
      </c>
      <c r="M78" s="149" t="s">
        <v>26</v>
      </c>
      <c r="N78" s="165" t="s">
        <v>28</v>
      </c>
      <c r="O78" s="165" t="s">
        <v>11</v>
      </c>
      <c r="P78" s="149">
        <v>100</v>
      </c>
      <c r="Q78" s="152">
        <v>4311001007</v>
      </c>
      <c r="W78" s="149"/>
      <c r="X78" s="165"/>
      <c r="Y78" s="165"/>
      <c r="Z78" s="149"/>
      <c r="AA78" s="149"/>
    </row>
    <row r="79" spans="1:27" ht="13.35" customHeight="1">
      <c r="A79" s="34" t="s">
        <v>8</v>
      </c>
      <c r="B79" s="38">
        <v>45</v>
      </c>
      <c r="C79" s="1" t="s">
        <v>32</v>
      </c>
      <c r="D79" s="61">
        <f t="shared" ref="D79:L79" si="23">SUM(D78:D78)</f>
        <v>176581</v>
      </c>
      <c r="E79" s="61">
        <f t="shared" si="23"/>
        <v>372057</v>
      </c>
      <c r="F79" s="61">
        <f t="shared" si="23"/>
        <v>178412</v>
      </c>
      <c r="G79" s="61">
        <f t="shared" si="23"/>
        <v>427056</v>
      </c>
      <c r="H79" s="61">
        <f t="shared" si="23"/>
        <v>178412</v>
      </c>
      <c r="I79" s="61">
        <f t="shared" si="23"/>
        <v>427056</v>
      </c>
      <c r="J79" s="61">
        <f t="shared" si="23"/>
        <v>173715</v>
      </c>
      <c r="K79" s="61">
        <f t="shared" si="23"/>
        <v>541622</v>
      </c>
      <c r="L79" s="61">
        <f t="shared" si="23"/>
        <v>715337</v>
      </c>
      <c r="Q79" s="121"/>
      <c r="X79" s="96"/>
      <c r="Y79" s="96"/>
    </row>
    <row r="80" spans="1:27" ht="9" customHeight="1">
      <c r="A80" s="34"/>
      <c r="B80" s="38"/>
      <c r="C80" s="1"/>
      <c r="D80" s="67"/>
      <c r="E80" s="67"/>
      <c r="F80" s="29"/>
      <c r="G80" s="29"/>
      <c r="H80" s="29"/>
      <c r="I80" s="29"/>
      <c r="J80" s="29"/>
      <c r="K80" s="29"/>
      <c r="L80" s="29"/>
      <c r="Q80" s="121"/>
      <c r="X80" s="96"/>
      <c r="Y80" s="96"/>
    </row>
    <row r="81" spans="1:27" ht="13.35" customHeight="1">
      <c r="A81" s="34"/>
      <c r="B81" s="38">
        <v>46</v>
      </c>
      <c r="C81" s="1" t="s">
        <v>33</v>
      </c>
      <c r="D81" s="89"/>
      <c r="E81" s="89"/>
      <c r="F81" s="48"/>
      <c r="G81" s="48"/>
      <c r="H81" s="48"/>
      <c r="I81" s="48"/>
      <c r="J81" s="48"/>
      <c r="K81" s="48"/>
      <c r="L81" s="48"/>
      <c r="Q81" s="121"/>
      <c r="X81" s="96"/>
      <c r="Y81" s="96"/>
    </row>
    <row r="82" spans="1:27" ht="13.35" customHeight="1">
      <c r="A82" s="34"/>
      <c r="B82" s="40" t="s">
        <v>127</v>
      </c>
      <c r="C82" s="1" t="s">
        <v>158</v>
      </c>
      <c r="D82" s="62">
        <v>31013</v>
      </c>
      <c r="E82" s="62">
        <v>284483</v>
      </c>
      <c r="F82" s="62">
        <v>59584</v>
      </c>
      <c r="G82" s="62">
        <v>330343</v>
      </c>
      <c r="H82" s="62">
        <v>59584</v>
      </c>
      <c r="I82" s="62">
        <v>330343</v>
      </c>
      <c r="J82" s="62">
        <v>135103</v>
      </c>
      <c r="K82" s="62">
        <v>246639</v>
      </c>
      <c r="L82" s="62">
        <f>SUM(J82:K82)</f>
        <v>381742</v>
      </c>
      <c r="M82" s="149" t="s">
        <v>26</v>
      </c>
      <c r="N82" s="165" t="s">
        <v>28</v>
      </c>
      <c r="O82" s="165" t="s">
        <v>11</v>
      </c>
      <c r="P82" s="149">
        <v>100</v>
      </c>
      <c r="Q82" s="152">
        <v>4311001007</v>
      </c>
      <c r="W82" s="149"/>
      <c r="X82" s="165"/>
      <c r="Y82" s="165"/>
      <c r="Z82" s="149"/>
      <c r="AA82" s="149"/>
    </row>
    <row r="83" spans="1:27" ht="13.35" customHeight="1">
      <c r="A83" s="34" t="s">
        <v>8</v>
      </c>
      <c r="B83" s="38">
        <v>46</v>
      </c>
      <c r="C83" s="1" t="s">
        <v>33</v>
      </c>
      <c r="D83" s="61">
        <f t="shared" ref="D83:L83" si="24">SUM(D82:D82)</f>
        <v>31013</v>
      </c>
      <c r="E83" s="61">
        <f t="shared" si="24"/>
        <v>284483</v>
      </c>
      <c r="F83" s="61">
        <f t="shared" si="24"/>
        <v>59584</v>
      </c>
      <c r="G83" s="61">
        <f t="shared" si="24"/>
        <v>330343</v>
      </c>
      <c r="H83" s="61">
        <f t="shared" si="24"/>
        <v>59584</v>
      </c>
      <c r="I83" s="61">
        <f t="shared" si="24"/>
        <v>330343</v>
      </c>
      <c r="J83" s="61">
        <f t="shared" si="24"/>
        <v>135103</v>
      </c>
      <c r="K83" s="61">
        <f t="shared" si="24"/>
        <v>246639</v>
      </c>
      <c r="L83" s="61">
        <f t="shared" si="24"/>
        <v>381742</v>
      </c>
      <c r="Q83" s="121"/>
      <c r="X83" s="96"/>
      <c r="Y83" s="96"/>
    </row>
    <row r="84" spans="1:27" ht="9" customHeight="1">
      <c r="A84" s="34"/>
      <c r="B84" s="38"/>
      <c r="C84" s="1"/>
      <c r="D84" s="29"/>
      <c r="E84" s="29"/>
      <c r="F84" s="29"/>
      <c r="G84" s="29"/>
      <c r="H84" s="29"/>
      <c r="I84" s="29"/>
      <c r="J84" s="29"/>
      <c r="K84" s="29"/>
      <c r="L84" s="29"/>
      <c r="Q84" s="121"/>
      <c r="X84" s="96"/>
      <c r="Y84" s="96"/>
    </row>
    <row r="85" spans="1:27" ht="13.35" customHeight="1">
      <c r="A85" s="34"/>
      <c r="B85" s="38">
        <v>47</v>
      </c>
      <c r="C85" s="1" t="s">
        <v>34</v>
      </c>
      <c r="D85" s="48"/>
      <c r="E85" s="48"/>
      <c r="F85" s="48"/>
      <c r="G85" s="48"/>
      <c r="H85" s="48"/>
      <c r="I85" s="48"/>
      <c r="J85" s="48"/>
      <c r="K85" s="48"/>
      <c r="L85" s="48"/>
      <c r="Q85" s="121"/>
      <c r="X85" s="96"/>
      <c r="Y85" s="96"/>
    </row>
    <row r="86" spans="1:27" ht="13.35" customHeight="1">
      <c r="A86" s="34"/>
      <c r="B86" s="40" t="s">
        <v>128</v>
      </c>
      <c r="C86" s="1" t="s">
        <v>158</v>
      </c>
      <c r="D86" s="62">
        <v>34632</v>
      </c>
      <c r="E86" s="62">
        <v>77808</v>
      </c>
      <c r="F86" s="62">
        <v>39632</v>
      </c>
      <c r="G86" s="62">
        <v>78978</v>
      </c>
      <c r="H86" s="62">
        <v>39632</v>
      </c>
      <c r="I86" s="60">
        <v>78978</v>
      </c>
      <c r="J86" s="60">
        <v>35927</v>
      </c>
      <c r="K86" s="62">
        <v>78996</v>
      </c>
      <c r="L86" s="62">
        <f>SUM(J86:K86)</f>
        <v>114923</v>
      </c>
      <c r="M86" s="149" t="s">
        <v>26</v>
      </c>
      <c r="N86" s="165" t="s">
        <v>28</v>
      </c>
      <c r="O86" s="165" t="s">
        <v>11</v>
      </c>
      <c r="P86" s="149">
        <v>100</v>
      </c>
      <c r="Q86" s="152">
        <v>4311001007</v>
      </c>
      <c r="W86" s="149"/>
      <c r="X86" s="165"/>
      <c r="Y86" s="165"/>
      <c r="Z86" s="149"/>
      <c r="AA86" s="149"/>
    </row>
    <row r="87" spans="1:27" ht="13.35" customHeight="1">
      <c r="A87" s="34" t="s">
        <v>8</v>
      </c>
      <c r="B87" s="38">
        <v>47</v>
      </c>
      <c r="C87" s="1" t="s">
        <v>34</v>
      </c>
      <c r="D87" s="62">
        <f t="shared" ref="D87:L87" si="25">SUM(D86:D86)</f>
        <v>34632</v>
      </c>
      <c r="E87" s="62">
        <f t="shared" si="25"/>
        <v>77808</v>
      </c>
      <c r="F87" s="62">
        <f t="shared" si="25"/>
        <v>39632</v>
      </c>
      <c r="G87" s="62">
        <f t="shared" si="25"/>
        <v>78978</v>
      </c>
      <c r="H87" s="62">
        <f t="shared" si="25"/>
        <v>39632</v>
      </c>
      <c r="I87" s="61">
        <f t="shared" si="25"/>
        <v>78978</v>
      </c>
      <c r="J87" s="61">
        <f t="shared" si="25"/>
        <v>35927</v>
      </c>
      <c r="K87" s="62">
        <f t="shared" si="25"/>
        <v>78996</v>
      </c>
      <c r="L87" s="62">
        <f t="shared" si="25"/>
        <v>114923</v>
      </c>
      <c r="Q87" s="121"/>
      <c r="X87" s="96"/>
      <c r="Y87" s="96"/>
    </row>
    <row r="88" spans="1:27" ht="9" customHeight="1">
      <c r="A88" s="34"/>
      <c r="B88" s="38"/>
      <c r="C88" s="1"/>
      <c r="D88" s="29"/>
      <c r="E88" s="29"/>
      <c r="F88" s="29"/>
      <c r="G88" s="29"/>
      <c r="H88" s="29"/>
      <c r="I88" s="29"/>
      <c r="J88" s="29"/>
      <c r="K88" s="29"/>
      <c r="L88" s="29"/>
      <c r="Q88" s="121"/>
      <c r="X88" s="96"/>
      <c r="Y88" s="96"/>
    </row>
    <row r="89" spans="1:27" ht="13.35" customHeight="1">
      <c r="A89" s="34"/>
      <c r="B89" s="38">
        <v>48</v>
      </c>
      <c r="C89" s="1" t="s">
        <v>35</v>
      </c>
      <c r="D89" s="39"/>
      <c r="E89" s="39"/>
      <c r="F89" s="39"/>
      <c r="G89" s="39"/>
      <c r="H89" s="39"/>
      <c r="I89" s="39"/>
      <c r="J89" s="39"/>
      <c r="K89" s="39"/>
      <c r="L89" s="39"/>
      <c r="Q89" s="121"/>
      <c r="X89" s="96"/>
      <c r="Y89" s="96"/>
    </row>
    <row r="90" spans="1:27" ht="13.35" customHeight="1">
      <c r="A90" s="34"/>
      <c r="B90" s="40" t="s">
        <v>129</v>
      </c>
      <c r="C90" s="1" t="s">
        <v>158</v>
      </c>
      <c r="D90" s="60">
        <v>79287</v>
      </c>
      <c r="E90" s="60">
        <v>295644</v>
      </c>
      <c r="F90" s="60">
        <v>95934</v>
      </c>
      <c r="G90" s="60">
        <v>298451</v>
      </c>
      <c r="H90" s="60">
        <v>95934</v>
      </c>
      <c r="I90" s="60">
        <v>298451</v>
      </c>
      <c r="J90" s="60">
        <v>71654</v>
      </c>
      <c r="K90" s="60">
        <v>354478</v>
      </c>
      <c r="L90" s="60">
        <f>SUM(J90:K90)</f>
        <v>426132</v>
      </c>
      <c r="M90" s="149" t="s">
        <v>26</v>
      </c>
      <c r="N90" s="165" t="s">
        <v>28</v>
      </c>
      <c r="O90" s="165" t="s">
        <v>11</v>
      </c>
      <c r="P90" s="149">
        <v>100</v>
      </c>
      <c r="Q90" s="152">
        <v>4311001007</v>
      </c>
      <c r="W90" s="149"/>
      <c r="X90" s="165"/>
      <c r="Y90" s="165"/>
      <c r="Z90" s="149"/>
      <c r="AA90" s="149"/>
    </row>
    <row r="91" spans="1:27" ht="13.35" customHeight="1">
      <c r="A91" s="34" t="s">
        <v>8</v>
      </c>
      <c r="B91" s="38">
        <v>48</v>
      </c>
      <c r="C91" s="1" t="s">
        <v>35</v>
      </c>
      <c r="D91" s="61">
        <f t="shared" ref="D91:L91" si="26">SUM(D90:D90)</f>
        <v>79287</v>
      </c>
      <c r="E91" s="61">
        <f t="shared" si="26"/>
        <v>295644</v>
      </c>
      <c r="F91" s="61">
        <f t="shared" si="26"/>
        <v>95934</v>
      </c>
      <c r="G91" s="61">
        <f t="shared" si="26"/>
        <v>298451</v>
      </c>
      <c r="H91" s="61">
        <f t="shared" si="26"/>
        <v>95934</v>
      </c>
      <c r="I91" s="61">
        <f t="shared" si="26"/>
        <v>298451</v>
      </c>
      <c r="J91" s="61">
        <f t="shared" si="26"/>
        <v>71654</v>
      </c>
      <c r="K91" s="61">
        <f t="shared" si="26"/>
        <v>354478</v>
      </c>
      <c r="L91" s="61">
        <f t="shared" si="26"/>
        <v>426132</v>
      </c>
      <c r="Q91" s="121"/>
      <c r="X91" s="96"/>
      <c r="Y91" s="96"/>
    </row>
    <row r="92" spans="1:27" ht="13.35" customHeight="1">
      <c r="A92" s="34" t="s">
        <v>8</v>
      </c>
      <c r="B92" s="38">
        <v>63</v>
      </c>
      <c r="C92" s="1" t="s">
        <v>37</v>
      </c>
      <c r="D92" s="62">
        <f t="shared" ref="D92:L92" si="27">D91+D87+D83+D79</f>
        <v>321513</v>
      </c>
      <c r="E92" s="62">
        <f t="shared" si="27"/>
        <v>1029992</v>
      </c>
      <c r="F92" s="62">
        <f t="shared" si="27"/>
        <v>373562</v>
      </c>
      <c r="G92" s="62">
        <f t="shared" si="27"/>
        <v>1134828</v>
      </c>
      <c r="H92" s="62">
        <f t="shared" si="27"/>
        <v>373562</v>
      </c>
      <c r="I92" s="62">
        <f t="shared" si="27"/>
        <v>1134828</v>
      </c>
      <c r="J92" s="62">
        <f t="shared" si="27"/>
        <v>416399</v>
      </c>
      <c r="K92" s="62">
        <f t="shared" si="27"/>
        <v>1221735</v>
      </c>
      <c r="L92" s="62">
        <f t="shared" si="27"/>
        <v>1638134</v>
      </c>
      <c r="Q92" s="121"/>
      <c r="X92" s="96"/>
      <c r="Y92" s="96"/>
    </row>
    <row r="93" spans="1:27" ht="13.35" customHeight="1">
      <c r="A93" s="34" t="s">
        <v>8</v>
      </c>
      <c r="B93" s="37">
        <v>1.198</v>
      </c>
      <c r="C93" s="36" t="s">
        <v>12</v>
      </c>
      <c r="D93" s="61">
        <f t="shared" ref="D93:L93" si="28">D74+D56+D92</f>
        <v>607048</v>
      </c>
      <c r="E93" s="61">
        <f t="shared" si="28"/>
        <v>1961905</v>
      </c>
      <c r="F93" s="61">
        <f t="shared" si="28"/>
        <v>689500</v>
      </c>
      <c r="G93" s="61">
        <f t="shared" si="28"/>
        <v>2157791</v>
      </c>
      <c r="H93" s="61">
        <f t="shared" si="28"/>
        <v>689500</v>
      </c>
      <c r="I93" s="61">
        <f t="shared" si="28"/>
        <v>2157791</v>
      </c>
      <c r="J93" s="61">
        <f t="shared" si="28"/>
        <v>798400</v>
      </c>
      <c r="K93" s="61">
        <f t="shared" si="28"/>
        <v>2489549</v>
      </c>
      <c r="L93" s="61">
        <f t="shared" si="28"/>
        <v>3287949</v>
      </c>
      <c r="Q93" s="121"/>
      <c r="X93" s="96"/>
      <c r="Y93" s="96"/>
    </row>
    <row r="94" spans="1:27" ht="13.35" customHeight="1">
      <c r="A94" s="34" t="s">
        <v>8</v>
      </c>
      <c r="B94" s="35">
        <v>2202</v>
      </c>
      <c r="C94" s="36" t="s">
        <v>30</v>
      </c>
      <c r="D94" s="69">
        <f t="shared" ref="D94:L94" si="29">D93</f>
        <v>607048</v>
      </c>
      <c r="E94" s="69">
        <f t="shared" si="29"/>
        <v>1961905</v>
      </c>
      <c r="F94" s="69">
        <f t="shared" si="29"/>
        <v>689500</v>
      </c>
      <c r="G94" s="58">
        <f t="shared" si="29"/>
        <v>2157791</v>
      </c>
      <c r="H94" s="69">
        <f t="shared" si="29"/>
        <v>689500</v>
      </c>
      <c r="I94" s="69">
        <f t="shared" si="29"/>
        <v>2157791</v>
      </c>
      <c r="J94" s="69">
        <f t="shared" si="29"/>
        <v>798400</v>
      </c>
      <c r="K94" s="58">
        <f t="shared" ref="K94" si="30">K93</f>
        <v>2489549</v>
      </c>
      <c r="L94" s="58">
        <f t="shared" si="29"/>
        <v>3287949</v>
      </c>
      <c r="P94" s="96"/>
      <c r="Q94" s="126"/>
      <c r="R94" s="96"/>
      <c r="S94" s="96"/>
      <c r="T94" s="96"/>
      <c r="U94" s="96"/>
      <c r="V94" s="96"/>
      <c r="W94" s="96"/>
      <c r="X94" s="96"/>
      <c r="Y94" s="96"/>
    </row>
    <row r="95" spans="1:27" ht="9" customHeight="1">
      <c r="A95" s="26"/>
      <c r="B95" s="27"/>
      <c r="C95" s="28"/>
      <c r="D95" s="29"/>
      <c r="E95" s="29"/>
      <c r="F95" s="29"/>
      <c r="G95" s="29"/>
      <c r="H95" s="29"/>
      <c r="I95" s="29"/>
      <c r="J95" s="29"/>
      <c r="K95" s="29"/>
      <c r="L95" s="29"/>
      <c r="P95" s="96"/>
      <c r="Q95" s="127"/>
      <c r="R95" s="128"/>
      <c r="S95" s="127"/>
      <c r="T95" s="128"/>
      <c r="U95" s="127"/>
      <c r="V95" s="128"/>
      <c r="W95" s="129"/>
    </row>
    <row r="96" spans="1:27" ht="13.35" customHeight="1">
      <c r="A96" s="47" t="s">
        <v>10</v>
      </c>
      <c r="B96" s="35">
        <v>2515</v>
      </c>
      <c r="C96" s="36" t="s">
        <v>0</v>
      </c>
      <c r="D96" s="39"/>
      <c r="E96" s="39"/>
      <c r="F96" s="39"/>
      <c r="G96" s="39"/>
      <c r="H96" s="39"/>
      <c r="I96" s="39"/>
      <c r="J96" s="39"/>
      <c r="K96" s="39"/>
      <c r="L96" s="39"/>
      <c r="N96" s="48"/>
      <c r="Q96" s="121"/>
    </row>
    <row r="97" spans="1:32" ht="13.35" customHeight="1">
      <c r="A97" s="47"/>
      <c r="B97" s="50">
        <v>0.10100000000000001</v>
      </c>
      <c r="C97" s="36" t="s">
        <v>58</v>
      </c>
      <c r="D97" s="39"/>
      <c r="E97" s="39"/>
      <c r="F97" s="39"/>
      <c r="G97" s="39"/>
      <c r="H97" s="39"/>
      <c r="I97" s="39"/>
      <c r="J97" s="39"/>
      <c r="K97" s="39"/>
      <c r="L97" s="39"/>
      <c r="N97" s="48"/>
      <c r="Q97" s="121"/>
    </row>
    <row r="98" spans="1:32" ht="13.35" customHeight="1">
      <c r="A98" s="47"/>
      <c r="B98" s="51">
        <v>0.44</v>
      </c>
      <c r="C98" s="1" t="s">
        <v>57</v>
      </c>
      <c r="D98" s="39"/>
      <c r="E98" s="39"/>
      <c r="F98" s="39"/>
      <c r="G98" s="39"/>
      <c r="H98" s="39"/>
      <c r="I98" s="39"/>
      <c r="J98" s="39"/>
      <c r="K98" s="39"/>
      <c r="L98" s="39"/>
      <c r="N98" s="48"/>
      <c r="Q98" s="121"/>
    </row>
    <row r="99" spans="1:32" ht="13.35" customHeight="1">
      <c r="A99" s="47"/>
      <c r="B99" s="40" t="s">
        <v>59</v>
      </c>
      <c r="C99" s="1" t="s">
        <v>42</v>
      </c>
      <c r="D99" s="84">
        <v>13807</v>
      </c>
      <c r="E99" s="60">
        <v>12633</v>
      </c>
      <c r="F99" s="84">
        <v>13700</v>
      </c>
      <c r="G99" s="29">
        <v>17673</v>
      </c>
      <c r="H99" s="84">
        <v>13700</v>
      </c>
      <c r="I99" s="60">
        <v>17673</v>
      </c>
      <c r="J99" s="84">
        <v>11529</v>
      </c>
      <c r="K99" s="29">
        <v>19915</v>
      </c>
      <c r="L99" s="29">
        <f t="shared" ref="L99:L105" si="31">SUM(J99:K99)</f>
        <v>31444</v>
      </c>
      <c r="M99" s="149" t="s">
        <v>26</v>
      </c>
      <c r="N99" s="153" t="s">
        <v>28</v>
      </c>
      <c r="O99" s="151" t="s">
        <v>43</v>
      </c>
      <c r="P99" s="149">
        <v>100</v>
      </c>
      <c r="Q99" s="152">
        <v>4311001001</v>
      </c>
      <c r="W99" s="149"/>
      <c r="X99" s="149"/>
      <c r="Y99" s="149"/>
      <c r="Z99" s="149"/>
      <c r="AA99" s="149"/>
    </row>
    <row r="100" spans="1:32" ht="13.35" customHeight="1">
      <c r="A100" s="47"/>
      <c r="B100" s="144" t="s">
        <v>60</v>
      </c>
      <c r="C100" s="1" t="s">
        <v>45</v>
      </c>
      <c r="D100" s="145">
        <v>283</v>
      </c>
      <c r="E100" s="66">
        <v>125</v>
      </c>
      <c r="F100" s="145">
        <v>251</v>
      </c>
      <c r="G100" s="5">
        <v>200</v>
      </c>
      <c r="H100" s="145">
        <v>251</v>
      </c>
      <c r="I100" s="66">
        <v>200</v>
      </c>
      <c r="J100" s="145">
        <v>251</v>
      </c>
      <c r="K100" s="5">
        <v>100</v>
      </c>
      <c r="L100" s="5">
        <f t="shared" si="31"/>
        <v>351</v>
      </c>
      <c r="M100" s="149" t="s">
        <v>26</v>
      </c>
      <c r="N100" s="153" t="s">
        <v>28</v>
      </c>
      <c r="O100" s="151" t="s">
        <v>29</v>
      </c>
      <c r="P100" s="149">
        <v>100</v>
      </c>
      <c r="Q100" s="152">
        <v>4311001003</v>
      </c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</row>
    <row r="101" spans="1:32" ht="13.35" customHeight="1">
      <c r="A101" s="47"/>
      <c r="B101" s="144" t="s">
        <v>61</v>
      </c>
      <c r="C101" s="1" t="s">
        <v>47</v>
      </c>
      <c r="D101" s="145">
        <v>698</v>
      </c>
      <c r="E101" s="66">
        <v>696</v>
      </c>
      <c r="F101" s="145">
        <v>1000</v>
      </c>
      <c r="G101" s="5">
        <v>2100</v>
      </c>
      <c r="H101" s="145">
        <v>1000</v>
      </c>
      <c r="I101" s="66">
        <v>2100</v>
      </c>
      <c r="J101" s="145">
        <v>1000</v>
      </c>
      <c r="K101" s="5">
        <v>2100</v>
      </c>
      <c r="L101" s="5">
        <f t="shared" si="31"/>
        <v>3100</v>
      </c>
      <c r="M101" s="149" t="s">
        <v>26</v>
      </c>
      <c r="N101" s="153" t="s">
        <v>28</v>
      </c>
      <c r="O101" s="151" t="s">
        <v>29</v>
      </c>
      <c r="P101" s="149">
        <v>100</v>
      </c>
      <c r="Q101" s="152">
        <v>4311001003</v>
      </c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</row>
    <row r="102" spans="1:32" ht="13.35" customHeight="1">
      <c r="A102" s="47"/>
      <c r="B102" s="144" t="s">
        <v>62</v>
      </c>
      <c r="C102" s="1" t="s">
        <v>38</v>
      </c>
      <c r="D102" s="84">
        <v>4956</v>
      </c>
      <c r="E102" s="64">
        <v>0</v>
      </c>
      <c r="F102" s="84">
        <v>10800</v>
      </c>
      <c r="G102" s="64">
        <v>0</v>
      </c>
      <c r="H102" s="84">
        <v>10800</v>
      </c>
      <c r="I102" s="64">
        <v>0</v>
      </c>
      <c r="J102" s="84">
        <v>3938</v>
      </c>
      <c r="K102" s="64">
        <v>0</v>
      </c>
      <c r="L102" s="60">
        <f t="shared" si="31"/>
        <v>3938</v>
      </c>
      <c r="M102" s="149" t="s">
        <v>26</v>
      </c>
      <c r="N102" s="153" t="s">
        <v>28</v>
      </c>
      <c r="O102" s="151" t="s">
        <v>29</v>
      </c>
      <c r="P102" s="149">
        <v>100</v>
      </c>
      <c r="Q102" s="152">
        <v>4311001003</v>
      </c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</row>
    <row r="103" spans="1:32" ht="25.5">
      <c r="A103" s="49"/>
      <c r="B103" s="147" t="s">
        <v>63</v>
      </c>
      <c r="C103" s="42" t="s">
        <v>64</v>
      </c>
      <c r="D103" s="143">
        <v>10</v>
      </c>
      <c r="E103" s="65">
        <v>0</v>
      </c>
      <c r="F103" s="79">
        <v>0</v>
      </c>
      <c r="G103" s="65">
        <v>0</v>
      </c>
      <c r="H103" s="79">
        <v>0</v>
      </c>
      <c r="I103" s="65">
        <v>0</v>
      </c>
      <c r="J103" s="79">
        <v>0</v>
      </c>
      <c r="K103" s="65">
        <v>0</v>
      </c>
      <c r="L103" s="65">
        <f t="shared" si="31"/>
        <v>0</v>
      </c>
      <c r="M103" s="155" t="s">
        <v>26</v>
      </c>
      <c r="N103" s="156" t="s">
        <v>27</v>
      </c>
      <c r="O103" s="157" t="s">
        <v>64</v>
      </c>
      <c r="P103" s="155">
        <v>100</v>
      </c>
      <c r="Q103" s="158" t="s">
        <v>134</v>
      </c>
      <c r="R103" s="155"/>
      <c r="S103" s="155"/>
      <c r="T103" s="155"/>
      <c r="U103" s="155"/>
      <c r="V103" s="155"/>
      <c r="W103" s="159"/>
      <c r="X103" s="159"/>
      <c r="Y103" s="159"/>
      <c r="Z103" s="159"/>
      <c r="AA103" s="159"/>
      <c r="AB103" s="159"/>
      <c r="AC103" s="149"/>
      <c r="AD103" s="149"/>
      <c r="AE103" s="149"/>
      <c r="AF103" s="149"/>
    </row>
    <row r="104" spans="1:32" ht="25.5">
      <c r="A104" s="47"/>
      <c r="B104" s="144" t="s">
        <v>108</v>
      </c>
      <c r="C104" s="1" t="s">
        <v>118</v>
      </c>
      <c r="D104" s="84">
        <v>500000</v>
      </c>
      <c r="E104" s="74">
        <v>0</v>
      </c>
      <c r="F104" s="145">
        <v>500000</v>
      </c>
      <c r="G104" s="74">
        <v>0</v>
      </c>
      <c r="H104" s="145">
        <v>319147</v>
      </c>
      <c r="I104" s="74">
        <v>0</v>
      </c>
      <c r="J104" s="145">
        <v>150000</v>
      </c>
      <c r="K104" s="74">
        <v>0</v>
      </c>
      <c r="L104" s="66">
        <f t="shared" si="31"/>
        <v>150000</v>
      </c>
      <c r="M104" s="159" t="s">
        <v>26</v>
      </c>
      <c r="N104" s="160" t="s">
        <v>27</v>
      </c>
      <c r="O104" s="161" t="s">
        <v>109</v>
      </c>
      <c r="P104" s="159">
        <f>100-U104</f>
        <v>100</v>
      </c>
      <c r="Q104" s="162" t="s">
        <v>135</v>
      </c>
      <c r="R104" s="163" t="s">
        <v>153</v>
      </c>
      <c r="S104" s="163" t="s">
        <v>154</v>
      </c>
      <c r="T104" s="163" t="s">
        <v>155</v>
      </c>
      <c r="U104" s="161">
        <f>0/J104*100</f>
        <v>0</v>
      </c>
      <c r="V104" s="161" t="s">
        <v>156</v>
      </c>
      <c r="W104" s="159"/>
      <c r="X104" s="159"/>
      <c r="Y104" s="159"/>
      <c r="Z104" s="159"/>
      <c r="AA104" s="159"/>
      <c r="AB104" s="159"/>
      <c r="AC104" s="149"/>
      <c r="AD104" s="149"/>
      <c r="AE104" s="149"/>
      <c r="AF104" s="149"/>
    </row>
    <row r="105" spans="1:32" ht="25.5">
      <c r="A105" s="47"/>
      <c r="B105" s="144" t="s">
        <v>110</v>
      </c>
      <c r="C105" s="1" t="s">
        <v>111</v>
      </c>
      <c r="D105" s="84">
        <v>209</v>
      </c>
      <c r="E105" s="64">
        <v>0</v>
      </c>
      <c r="F105" s="78">
        <v>0</v>
      </c>
      <c r="G105" s="64">
        <v>0</v>
      </c>
      <c r="H105" s="78">
        <v>0</v>
      </c>
      <c r="I105" s="64">
        <v>0</v>
      </c>
      <c r="J105" s="78">
        <v>0</v>
      </c>
      <c r="K105" s="64">
        <v>0</v>
      </c>
      <c r="L105" s="64">
        <f t="shared" si="31"/>
        <v>0</v>
      </c>
      <c r="M105" s="149" t="s">
        <v>26</v>
      </c>
      <c r="N105" s="153" t="s">
        <v>28</v>
      </c>
      <c r="O105" s="151" t="s">
        <v>29</v>
      </c>
      <c r="P105" s="149">
        <v>100</v>
      </c>
      <c r="Q105" s="152">
        <v>4311001003</v>
      </c>
      <c r="W105" s="149"/>
      <c r="X105" s="149"/>
      <c r="Y105" s="149"/>
      <c r="Z105" s="149"/>
      <c r="AA105" s="149"/>
    </row>
    <row r="106" spans="1:32" ht="13.35" customHeight="1">
      <c r="A106" s="47" t="s">
        <v>8</v>
      </c>
      <c r="B106" s="51">
        <v>0.44</v>
      </c>
      <c r="C106" s="1" t="s">
        <v>57</v>
      </c>
      <c r="D106" s="69">
        <f t="shared" ref="D106:I106" si="32">SUM(D99:D105)</f>
        <v>519963</v>
      </c>
      <c r="E106" s="69">
        <f t="shared" si="32"/>
        <v>13454</v>
      </c>
      <c r="F106" s="69">
        <f t="shared" si="32"/>
        <v>525751</v>
      </c>
      <c r="G106" s="69">
        <f t="shared" si="32"/>
        <v>19973</v>
      </c>
      <c r="H106" s="69">
        <f t="shared" si="32"/>
        <v>344898</v>
      </c>
      <c r="I106" s="69">
        <f t="shared" si="32"/>
        <v>19973</v>
      </c>
      <c r="J106" s="69">
        <f>SUM(J99:J105)</f>
        <v>166718</v>
      </c>
      <c r="K106" s="69">
        <f t="shared" ref="K106" si="33">SUM(K99:K105)</f>
        <v>22115</v>
      </c>
      <c r="L106" s="69">
        <f>SUM(L99:L105)</f>
        <v>188833</v>
      </c>
      <c r="N106" s="88"/>
      <c r="Q106" s="121"/>
    </row>
    <row r="107" spans="1:32" ht="8.1" customHeight="1">
      <c r="A107" s="47"/>
      <c r="B107" s="51"/>
      <c r="C107" s="1"/>
      <c r="D107" s="48"/>
      <c r="E107" s="48"/>
      <c r="F107" s="48"/>
      <c r="G107" s="48"/>
      <c r="H107" s="48"/>
      <c r="I107" s="48"/>
      <c r="J107" s="48"/>
      <c r="K107" s="48"/>
      <c r="L107" s="48"/>
      <c r="N107" s="48"/>
      <c r="Q107" s="121"/>
    </row>
    <row r="108" spans="1:32" ht="13.35" customHeight="1">
      <c r="A108" s="47"/>
      <c r="B108" s="51">
        <v>0.45</v>
      </c>
      <c r="C108" s="1" t="s">
        <v>32</v>
      </c>
      <c r="D108" s="48"/>
      <c r="E108" s="29"/>
      <c r="F108" s="48"/>
      <c r="G108" s="29"/>
      <c r="H108" s="48"/>
      <c r="I108" s="29"/>
      <c r="J108" s="48"/>
      <c r="K108" s="29"/>
      <c r="L108" s="29"/>
      <c r="N108" s="48"/>
      <c r="Q108" s="121"/>
    </row>
    <row r="109" spans="1:32" ht="13.35" customHeight="1">
      <c r="A109" s="47"/>
      <c r="B109" s="40" t="s">
        <v>65</v>
      </c>
      <c r="C109" s="1" t="s">
        <v>42</v>
      </c>
      <c r="D109" s="62">
        <v>4542</v>
      </c>
      <c r="E109" s="65">
        <v>0</v>
      </c>
      <c r="F109" s="143">
        <v>3000</v>
      </c>
      <c r="G109" s="65">
        <v>0</v>
      </c>
      <c r="H109" s="143">
        <v>3000</v>
      </c>
      <c r="I109" s="65">
        <v>0</v>
      </c>
      <c r="J109" s="143">
        <v>3318</v>
      </c>
      <c r="K109" s="65">
        <v>0</v>
      </c>
      <c r="L109" s="62">
        <f>SUM(J109:K109)</f>
        <v>3318</v>
      </c>
      <c r="M109" s="149" t="s">
        <v>26</v>
      </c>
      <c r="N109" s="153" t="s">
        <v>28</v>
      </c>
      <c r="O109" s="151" t="s">
        <v>43</v>
      </c>
      <c r="P109" s="149">
        <v>100</v>
      </c>
      <c r="Q109" s="152">
        <v>4311001001</v>
      </c>
      <c r="W109" s="149"/>
      <c r="X109" s="149"/>
      <c r="Y109" s="149"/>
      <c r="Z109" s="149"/>
      <c r="AA109" s="149"/>
    </row>
    <row r="110" spans="1:32" ht="13.35" customHeight="1">
      <c r="A110" s="47"/>
      <c r="B110" s="144" t="s">
        <v>66</v>
      </c>
      <c r="C110" s="1" t="s">
        <v>45</v>
      </c>
      <c r="D110" s="66">
        <v>1</v>
      </c>
      <c r="E110" s="74">
        <v>0</v>
      </c>
      <c r="F110" s="76">
        <v>0</v>
      </c>
      <c r="G110" s="74">
        <v>0</v>
      </c>
      <c r="H110" s="76">
        <v>0</v>
      </c>
      <c r="I110" s="74">
        <v>0</v>
      </c>
      <c r="J110" s="76">
        <v>0</v>
      </c>
      <c r="K110" s="74">
        <v>0</v>
      </c>
      <c r="L110" s="74">
        <f>SUM(J110:K110)</f>
        <v>0</v>
      </c>
      <c r="M110" s="149" t="s">
        <v>26</v>
      </c>
      <c r="N110" s="153" t="s">
        <v>28</v>
      </c>
      <c r="O110" s="151" t="s">
        <v>29</v>
      </c>
      <c r="P110" s="149">
        <v>100</v>
      </c>
      <c r="Q110" s="152">
        <v>4311001003</v>
      </c>
      <c r="W110" s="149"/>
      <c r="X110" s="149"/>
      <c r="Y110" s="149"/>
      <c r="Z110" s="149"/>
      <c r="AA110" s="149"/>
    </row>
    <row r="111" spans="1:32" ht="13.35" customHeight="1">
      <c r="A111" s="47"/>
      <c r="B111" s="144" t="s">
        <v>67</v>
      </c>
      <c r="C111" s="1" t="s">
        <v>47</v>
      </c>
      <c r="D111" s="66">
        <v>1</v>
      </c>
      <c r="E111" s="74">
        <v>0</v>
      </c>
      <c r="F111" s="76">
        <v>0</v>
      </c>
      <c r="G111" s="74">
        <v>0</v>
      </c>
      <c r="H111" s="76">
        <v>0</v>
      </c>
      <c r="I111" s="74">
        <v>0</v>
      </c>
      <c r="J111" s="76">
        <v>0</v>
      </c>
      <c r="K111" s="74">
        <v>0</v>
      </c>
      <c r="L111" s="74">
        <f>SUM(J111:K111)</f>
        <v>0</v>
      </c>
      <c r="M111" s="149" t="s">
        <v>26</v>
      </c>
      <c r="N111" s="153" t="s">
        <v>28</v>
      </c>
      <c r="O111" s="151" t="s">
        <v>29</v>
      </c>
      <c r="P111" s="149">
        <v>100</v>
      </c>
      <c r="Q111" s="152">
        <v>4311001003</v>
      </c>
      <c r="W111" s="149"/>
      <c r="X111" s="149"/>
      <c r="Y111" s="149"/>
      <c r="Z111" s="149"/>
      <c r="AA111" s="149"/>
    </row>
    <row r="112" spans="1:32" ht="13.35" customHeight="1">
      <c r="A112" s="47" t="s">
        <v>8</v>
      </c>
      <c r="B112" s="51">
        <v>0.45</v>
      </c>
      <c r="C112" s="1" t="s">
        <v>32</v>
      </c>
      <c r="D112" s="69">
        <f t="shared" ref="D112:L112" si="34">SUM(D109:D111)</f>
        <v>4544</v>
      </c>
      <c r="E112" s="70">
        <f t="shared" si="34"/>
        <v>0</v>
      </c>
      <c r="F112" s="69">
        <f t="shared" si="34"/>
        <v>3000</v>
      </c>
      <c r="G112" s="70">
        <f t="shared" si="34"/>
        <v>0</v>
      </c>
      <c r="H112" s="69">
        <f t="shared" si="34"/>
        <v>3000</v>
      </c>
      <c r="I112" s="70">
        <f t="shared" si="34"/>
        <v>0</v>
      </c>
      <c r="J112" s="69">
        <f t="shared" si="34"/>
        <v>3318</v>
      </c>
      <c r="K112" s="70">
        <f t="shared" ref="K112" si="35">SUM(K109:K111)</f>
        <v>0</v>
      </c>
      <c r="L112" s="69">
        <f t="shared" si="34"/>
        <v>3318</v>
      </c>
      <c r="N112" s="88"/>
      <c r="Q112" s="121"/>
    </row>
    <row r="113" spans="1:27" ht="8.1" customHeight="1">
      <c r="A113" s="47"/>
      <c r="B113" s="51"/>
      <c r="C113" s="1"/>
      <c r="D113" s="48"/>
      <c r="E113" s="48"/>
      <c r="F113" s="48"/>
      <c r="G113" s="48"/>
      <c r="H113" s="48"/>
      <c r="I113" s="48"/>
      <c r="J113" s="48"/>
      <c r="K113" s="48"/>
      <c r="L113" s="48"/>
      <c r="N113" s="48"/>
      <c r="Q113" s="121"/>
    </row>
    <row r="114" spans="1:27" ht="13.35" customHeight="1">
      <c r="A114" s="47"/>
      <c r="B114" s="51">
        <v>0.46</v>
      </c>
      <c r="C114" s="1" t="s">
        <v>33</v>
      </c>
      <c r="D114" s="39"/>
      <c r="E114" s="5"/>
      <c r="F114" s="39"/>
      <c r="G114" s="5"/>
      <c r="H114" s="39"/>
      <c r="I114" s="5"/>
      <c r="J114" s="39"/>
      <c r="K114" s="5"/>
      <c r="L114" s="5"/>
      <c r="N114" s="48"/>
      <c r="Q114" s="121"/>
    </row>
    <row r="115" spans="1:27" ht="13.35" customHeight="1">
      <c r="A115" s="47"/>
      <c r="B115" s="40" t="s">
        <v>68</v>
      </c>
      <c r="C115" s="1" t="s">
        <v>42</v>
      </c>
      <c r="D115" s="64">
        <v>0</v>
      </c>
      <c r="E115" s="60">
        <v>1536</v>
      </c>
      <c r="F115" s="78">
        <v>0</v>
      </c>
      <c r="G115" s="29">
        <v>3343</v>
      </c>
      <c r="H115" s="78">
        <v>0</v>
      </c>
      <c r="I115" s="60">
        <v>3343</v>
      </c>
      <c r="J115" s="78">
        <v>0</v>
      </c>
      <c r="K115" s="29">
        <v>3819</v>
      </c>
      <c r="L115" s="29">
        <f>SUM(J115:K115)</f>
        <v>3819</v>
      </c>
      <c r="M115" s="149" t="s">
        <v>26</v>
      </c>
      <c r="N115" s="153" t="s">
        <v>28</v>
      </c>
      <c r="O115" s="151" t="s">
        <v>43</v>
      </c>
      <c r="P115" s="149">
        <v>100</v>
      </c>
      <c r="Q115" s="152">
        <v>4311001001</v>
      </c>
      <c r="W115" s="149"/>
      <c r="X115" s="149"/>
      <c r="Y115" s="149"/>
      <c r="Z115" s="149"/>
      <c r="AA115" s="149"/>
    </row>
    <row r="116" spans="1:27" ht="13.35" customHeight="1">
      <c r="A116" s="47"/>
      <c r="B116" s="144" t="s">
        <v>69</v>
      </c>
      <c r="C116" s="1" t="s">
        <v>45</v>
      </c>
      <c r="D116" s="64">
        <v>0</v>
      </c>
      <c r="E116" s="60">
        <v>38</v>
      </c>
      <c r="F116" s="78">
        <v>0</v>
      </c>
      <c r="G116" s="29">
        <v>40</v>
      </c>
      <c r="H116" s="78">
        <v>0</v>
      </c>
      <c r="I116" s="60">
        <v>40</v>
      </c>
      <c r="J116" s="78">
        <v>0</v>
      </c>
      <c r="K116" s="29">
        <v>40</v>
      </c>
      <c r="L116" s="29">
        <f>SUM(J116:K116)</f>
        <v>40</v>
      </c>
      <c r="M116" s="149" t="s">
        <v>26</v>
      </c>
      <c r="N116" s="153" t="s">
        <v>28</v>
      </c>
      <c r="O116" s="151" t="s">
        <v>29</v>
      </c>
      <c r="P116" s="149">
        <v>100</v>
      </c>
      <c r="Q116" s="152">
        <v>4311001003</v>
      </c>
      <c r="W116" s="149"/>
      <c r="X116" s="149"/>
      <c r="Y116" s="149"/>
      <c r="Z116" s="149"/>
      <c r="AA116" s="149"/>
    </row>
    <row r="117" spans="1:27" ht="13.35" customHeight="1">
      <c r="A117" s="47"/>
      <c r="B117" s="144" t="s">
        <v>70</v>
      </c>
      <c r="C117" s="1" t="s">
        <v>47</v>
      </c>
      <c r="D117" s="64">
        <v>0</v>
      </c>
      <c r="E117" s="60">
        <v>55</v>
      </c>
      <c r="F117" s="78">
        <v>0</v>
      </c>
      <c r="G117" s="29">
        <v>55</v>
      </c>
      <c r="H117" s="78">
        <v>0</v>
      </c>
      <c r="I117" s="60">
        <v>55</v>
      </c>
      <c r="J117" s="78">
        <v>0</v>
      </c>
      <c r="K117" s="29">
        <v>55</v>
      </c>
      <c r="L117" s="29">
        <f>SUM(J117:K117)</f>
        <v>55</v>
      </c>
      <c r="M117" s="149" t="s">
        <v>26</v>
      </c>
      <c r="N117" s="153" t="s">
        <v>28</v>
      </c>
      <c r="O117" s="151" t="s">
        <v>29</v>
      </c>
      <c r="P117" s="149">
        <v>100</v>
      </c>
      <c r="Q117" s="152">
        <v>4311001003</v>
      </c>
      <c r="W117" s="149"/>
      <c r="X117" s="149"/>
      <c r="Y117" s="149"/>
      <c r="Z117" s="149"/>
      <c r="AA117" s="149"/>
    </row>
    <row r="118" spans="1:27" ht="13.35" customHeight="1">
      <c r="A118" s="47" t="s">
        <v>8</v>
      </c>
      <c r="B118" s="51">
        <v>0.46</v>
      </c>
      <c r="C118" s="1" t="s">
        <v>33</v>
      </c>
      <c r="D118" s="70">
        <f t="shared" ref="D118:J118" si="36">SUM(D115:D117)</f>
        <v>0</v>
      </c>
      <c r="E118" s="69">
        <f t="shared" si="36"/>
        <v>1629</v>
      </c>
      <c r="F118" s="70">
        <f t="shared" si="36"/>
        <v>0</v>
      </c>
      <c r="G118" s="72">
        <f t="shared" si="36"/>
        <v>3438</v>
      </c>
      <c r="H118" s="70">
        <f t="shared" si="36"/>
        <v>0</v>
      </c>
      <c r="I118" s="69">
        <f t="shared" si="36"/>
        <v>3438</v>
      </c>
      <c r="J118" s="70">
        <f t="shared" si="36"/>
        <v>0</v>
      </c>
      <c r="K118" s="72">
        <f t="shared" ref="K118" si="37">SUM(K115:K117)</f>
        <v>3914</v>
      </c>
      <c r="L118" s="72">
        <f>SUM(J118:K118)</f>
        <v>3914</v>
      </c>
      <c r="N118" s="88"/>
      <c r="Q118" s="121"/>
    </row>
    <row r="119" spans="1:27" ht="8.1" customHeight="1">
      <c r="A119" s="47"/>
      <c r="B119" s="51"/>
      <c r="C119" s="1"/>
      <c r="D119" s="48"/>
      <c r="E119" s="48"/>
      <c r="F119" s="48"/>
      <c r="G119" s="48"/>
      <c r="H119" s="48"/>
      <c r="I119" s="48"/>
      <c r="J119" s="48"/>
      <c r="K119" s="48"/>
      <c r="L119" s="48"/>
      <c r="N119" s="48"/>
      <c r="Q119" s="121"/>
    </row>
    <row r="120" spans="1:27" ht="15.75" customHeight="1">
      <c r="A120" s="47"/>
      <c r="B120" s="51">
        <v>0.47</v>
      </c>
      <c r="C120" s="1" t="s">
        <v>34</v>
      </c>
      <c r="D120" s="48"/>
      <c r="E120" s="29"/>
      <c r="F120" s="48"/>
      <c r="G120" s="29"/>
      <c r="H120" s="48"/>
      <c r="I120" s="29"/>
      <c r="J120" s="48"/>
      <c r="K120" s="29"/>
      <c r="L120" s="29"/>
      <c r="N120" s="48"/>
      <c r="Q120" s="121"/>
    </row>
    <row r="121" spans="1:27" ht="13.35" customHeight="1">
      <c r="A121" s="47"/>
      <c r="B121" s="40" t="s">
        <v>71</v>
      </c>
      <c r="C121" s="1" t="s">
        <v>42</v>
      </c>
      <c r="D121" s="60">
        <v>398</v>
      </c>
      <c r="E121" s="60">
        <v>2186</v>
      </c>
      <c r="F121" s="78">
        <v>0</v>
      </c>
      <c r="G121" s="29">
        <v>1504</v>
      </c>
      <c r="H121" s="78">
        <v>0</v>
      </c>
      <c r="I121" s="60">
        <v>1504</v>
      </c>
      <c r="J121" s="78">
        <v>0</v>
      </c>
      <c r="K121" s="29">
        <v>2333</v>
      </c>
      <c r="L121" s="29">
        <f>SUM(J121:K121)</f>
        <v>2333</v>
      </c>
      <c r="M121" s="149" t="s">
        <v>26</v>
      </c>
      <c r="N121" s="153" t="s">
        <v>28</v>
      </c>
      <c r="O121" s="151" t="s">
        <v>43</v>
      </c>
      <c r="P121" s="149">
        <v>100</v>
      </c>
      <c r="Q121" s="152">
        <v>4311001001</v>
      </c>
      <c r="W121" s="149"/>
      <c r="X121" s="149"/>
      <c r="Y121" s="149"/>
      <c r="Z121" s="149"/>
      <c r="AA121" s="149"/>
    </row>
    <row r="122" spans="1:27" ht="13.35" customHeight="1">
      <c r="A122" s="47"/>
      <c r="B122" s="144" t="s">
        <v>72</v>
      </c>
      <c r="C122" s="1" t="s">
        <v>45</v>
      </c>
      <c r="D122" s="66">
        <v>1</v>
      </c>
      <c r="E122" s="66">
        <v>29</v>
      </c>
      <c r="F122" s="76">
        <v>0</v>
      </c>
      <c r="G122" s="5">
        <v>40</v>
      </c>
      <c r="H122" s="76">
        <v>0</v>
      </c>
      <c r="I122" s="66">
        <v>40</v>
      </c>
      <c r="J122" s="76">
        <v>0</v>
      </c>
      <c r="K122" s="5">
        <v>40</v>
      </c>
      <c r="L122" s="5">
        <f>SUM(J122:K122)</f>
        <v>40</v>
      </c>
      <c r="M122" s="149" t="s">
        <v>26</v>
      </c>
      <c r="N122" s="153" t="s">
        <v>28</v>
      </c>
      <c r="O122" s="151" t="s">
        <v>29</v>
      </c>
      <c r="P122" s="149">
        <v>100</v>
      </c>
      <c r="Q122" s="152">
        <v>4311001003</v>
      </c>
      <c r="W122" s="149"/>
      <c r="X122" s="149"/>
      <c r="Y122" s="149"/>
      <c r="Z122" s="149"/>
      <c r="AA122" s="149"/>
    </row>
    <row r="123" spans="1:27" ht="13.35" customHeight="1">
      <c r="A123" s="47"/>
      <c r="B123" s="144" t="s">
        <v>73</v>
      </c>
      <c r="C123" s="1" t="s">
        <v>47</v>
      </c>
      <c r="D123" s="66">
        <v>1</v>
      </c>
      <c r="E123" s="66">
        <v>55</v>
      </c>
      <c r="F123" s="76">
        <v>0</v>
      </c>
      <c r="G123" s="5">
        <v>55</v>
      </c>
      <c r="H123" s="76">
        <v>0</v>
      </c>
      <c r="I123" s="66">
        <v>55</v>
      </c>
      <c r="J123" s="76">
        <v>0</v>
      </c>
      <c r="K123" s="5">
        <v>55</v>
      </c>
      <c r="L123" s="5">
        <f>SUM(J123:K123)</f>
        <v>55</v>
      </c>
      <c r="M123" s="149" t="s">
        <v>26</v>
      </c>
      <c r="N123" s="153" t="s">
        <v>28</v>
      </c>
      <c r="O123" s="151" t="s">
        <v>29</v>
      </c>
      <c r="P123" s="149">
        <v>100</v>
      </c>
      <c r="Q123" s="152">
        <v>4311001003</v>
      </c>
      <c r="W123" s="149"/>
      <c r="X123" s="149"/>
      <c r="Y123" s="149"/>
      <c r="Z123" s="149"/>
      <c r="AA123" s="149"/>
    </row>
    <row r="124" spans="1:27" ht="13.35" customHeight="1">
      <c r="A124" s="47" t="s">
        <v>8</v>
      </c>
      <c r="B124" s="51">
        <v>0.47</v>
      </c>
      <c r="C124" s="1" t="s">
        <v>34</v>
      </c>
      <c r="D124" s="69">
        <f t="shared" ref="D124:J124" si="38">SUM(D121:D123)</f>
        <v>400</v>
      </c>
      <c r="E124" s="69">
        <f t="shared" si="38"/>
        <v>2270</v>
      </c>
      <c r="F124" s="70">
        <f t="shared" si="38"/>
        <v>0</v>
      </c>
      <c r="G124" s="72">
        <f t="shared" si="38"/>
        <v>1599</v>
      </c>
      <c r="H124" s="70">
        <f t="shared" si="38"/>
        <v>0</v>
      </c>
      <c r="I124" s="69">
        <f t="shared" si="38"/>
        <v>1599</v>
      </c>
      <c r="J124" s="70">
        <f t="shared" si="38"/>
        <v>0</v>
      </c>
      <c r="K124" s="72">
        <f t="shared" ref="K124" si="39">SUM(K121:K123)</f>
        <v>2428</v>
      </c>
      <c r="L124" s="72">
        <f>SUM(J124:K124)</f>
        <v>2428</v>
      </c>
      <c r="N124" s="88"/>
      <c r="Q124" s="121"/>
    </row>
    <row r="125" spans="1:27" ht="8.1" customHeight="1">
      <c r="A125" s="47"/>
      <c r="B125" s="51"/>
      <c r="C125" s="1"/>
      <c r="D125" s="48"/>
      <c r="E125" s="48"/>
      <c r="F125" s="48"/>
      <c r="G125" s="48"/>
      <c r="H125" s="48"/>
      <c r="I125" s="48"/>
      <c r="J125" s="48"/>
      <c r="K125" s="48"/>
      <c r="L125" s="48"/>
      <c r="N125" s="48"/>
      <c r="Q125" s="121"/>
    </row>
    <row r="126" spans="1:27" ht="13.35" customHeight="1">
      <c r="A126" s="47"/>
      <c r="B126" s="51">
        <v>0.48</v>
      </c>
      <c r="C126" s="1" t="s">
        <v>35</v>
      </c>
      <c r="D126" s="48"/>
      <c r="E126" s="29"/>
      <c r="F126" s="48"/>
      <c r="G126" s="29"/>
      <c r="H126" s="48"/>
      <c r="I126" s="29"/>
      <c r="J126" s="48"/>
      <c r="K126" s="29"/>
      <c r="L126" s="29"/>
      <c r="N126" s="48"/>
      <c r="Q126" s="121"/>
    </row>
    <row r="127" spans="1:27" ht="13.35" customHeight="1">
      <c r="A127" s="47"/>
      <c r="B127" s="40" t="s">
        <v>74</v>
      </c>
      <c r="C127" s="1" t="s">
        <v>42</v>
      </c>
      <c r="D127" s="60">
        <v>3699</v>
      </c>
      <c r="E127" s="60">
        <v>3832</v>
      </c>
      <c r="F127" s="84">
        <v>4000</v>
      </c>
      <c r="G127" s="29">
        <v>3794</v>
      </c>
      <c r="H127" s="84">
        <v>4000</v>
      </c>
      <c r="I127" s="60">
        <v>3794</v>
      </c>
      <c r="J127" s="84">
        <v>3926</v>
      </c>
      <c r="K127" s="29">
        <v>4337</v>
      </c>
      <c r="L127" s="29">
        <f>SUM(J127:K127)</f>
        <v>8263</v>
      </c>
      <c r="M127" s="149" t="s">
        <v>26</v>
      </c>
      <c r="N127" s="153" t="s">
        <v>28</v>
      </c>
      <c r="O127" s="151" t="s">
        <v>43</v>
      </c>
      <c r="P127" s="149">
        <v>100</v>
      </c>
      <c r="Q127" s="152">
        <v>4311001001</v>
      </c>
      <c r="W127" s="149"/>
      <c r="X127" s="149"/>
      <c r="Y127" s="149"/>
      <c r="Z127" s="149"/>
      <c r="AA127" s="149"/>
    </row>
    <row r="128" spans="1:27" ht="13.35" customHeight="1">
      <c r="A128" s="47"/>
      <c r="B128" s="144" t="s">
        <v>75</v>
      </c>
      <c r="C128" s="1" t="s">
        <v>45</v>
      </c>
      <c r="D128" s="64">
        <v>0</v>
      </c>
      <c r="E128" s="60">
        <v>51</v>
      </c>
      <c r="F128" s="78">
        <v>0</v>
      </c>
      <c r="G128" s="29">
        <v>40</v>
      </c>
      <c r="H128" s="78">
        <v>0</v>
      </c>
      <c r="I128" s="60">
        <v>40</v>
      </c>
      <c r="J128" s="78">
        <v>0</v>
      </c>
      <c r="K128" s="29">
        <v>40</v>
      </c>
      <c r="L128" s="29">
        <f>SUM(J128:K128)</f>
        <v>40</v>
      </c>
      <c r="M128" s="149" t="s">
        <v>26</v>
      </c>
      <c r="N128" s="153" t="s">
        <v>28</v>
      </c>
      <c r="O128" s="151" t="s">
        <v>29</v>
      </c>
      <c r="P128" s="149">
        <v>100</v>
      </c>
      <c r="Q128" s="152">
        <v>4311001003</v>
      </c>
      <c r="W128" s="149"/>
      <c r="X128" s="149"/>
      <c r="Y128" s="149"/>
      <c r="Z128" s="149"/>
      <c r="AA128" s="149"/>
    </row>
    <row r="129" spans="1:27" ht="13.35" customHeight="1">
      <c r="A129" s="47"/>
      <c r="B129" s="144" t="s">
        <v>76</v>
      </c>
      <c r="C129" s="1" t="s">
        <v>47</v>
      </c>
      <c r="D129" s="65">
        <v>0</v>
      </c>
      <c r="E129" s="62">
        <v>79</v>
      </c>
      <c r="F129" s="79">
        <v>0</v>
      </c>
      <c r="G129" s="63">
        <v>81</v>
      </c>
      <c r="H129" s="79">
        <v>0</v>
      </c>
      <c r="I129" s="62">
        <v>81</v>
      </c>
      <c r="J129" s="79">
        <v>0</v>
      </c>
      <c r="K129" s="63">
        <v>81</v>
      </c>
      <c r="L129" s="63">
        <f>SUM(J129:K129)</f>
        <v>81</v>
      </c>
      <c r="M129" s="149" t="s">
        <v>26</v>
      </c>
      <c r="N129" s="153" t="s">
        <v>28</v>
      </c>
      <c r="O129" s="151" t="s">
        <v>29</v>
      </c>
      <c r="P129" s="149">
        <v>100</v>
      </c>
      <c r="Q129" s="152">
        <v>4311001003</v>
      </c>
      <c r="W129" s="149"/>
      <c r="X129" s="149"/>
      <c r="Y129" s="149"/>
      <c r="Z129" s="149"/>
      <c r="AA129" s="149"/>
    </row>
    <row r="130" spans="1:27" ht="13.35" customHeight="1">
      <c r="A130" s="47" t="s">
        <v>8</v>
      </c>
      <c r="B130" s="51">
        <v>0.48</v>
      </c>
      <c r="C130" s="1" t="s">
        <v>35</v>
      </c>
      <c r="D130" s="143">
        <f t="shared" ref="D130:J130" si="40">SUM(D127:D129)</f>
        <v>3699</v>
      </c>
      <c r="E130" s="143">
        <f t="shared" si="40"/>
        <v>3962</v>
      </c>
      <c r="F130" s="143">
        <f t="shared" si="40"/>
        <v>4000</v>
      </c>
      <c r="G130" s="73">
        <f t="shared" si="40"/>
        <v>3915</v>
      </c>
      <c r="H130" s="143">
        <f t="shared" si="40"/>
        <v>4000</v>
      </c>
      <c r="I130" s="143">
        <f t="shared" si="40"/>
        <v>3915</v>
      </c>
      <c r="J130" s="143">
        <f t="shared" si="40"/>
        <v>3926</v>
      </c>
      <c r="K130" s="73">
        <f t="shared" ref="K130" si="41">SUM(K127:K129)</f>
        <v>4458</v>
      </c>
      <c r="L130" s="73">
        <f>SUM(J130:K130)</f>
        <v>8384</v>
      </c>
      <c r="N130" s="88"/>
      <c r="Q130" s="121"/>
    </row>
    <row r="131" spans="1:27" ht="8.1" customHeight="1">
      <c r="A131" s="47"/>
      <c r="B131" s="51"/>
      <c r="C131" s="1"/>
      <c r="D131" s="84"/>
      <c r="E131" s="84"/>
      <c r="F131" s="84"/>
      <c r="G131" s="48"/>
      <c r="H131" s="84"/>
      <c r="I131" s="84"/>
      <c r="J131" s="84"/>
      <c r="K131" s="48"/>
      <c r="L131" s="48"/>
      <c r="N131" s="88"/>
      <c r="Q131" s="121"/>
    </row>
    <row r="132" spans="1:27" ht="13.35" customHeight="1">
      <c r="A132" s="47"/>
      <c r="B132" s="51">
        <v>0.69</v>
      </c>
      <c r="C132" s="1" t="s">
        <v>151</v>
      </c>
      <c r="D132" s="84"/>
      <c r="E132" s="84"/>
      <c r="F132" s="84"/>
      <c r="G132" s="48"/>
      <c r="H132" s="84"/>
      <c r="I132" s="84"/>
      <c r="J132" s="84"/>
      <c r="K132" s="48"/>
      <c r="L132" s="48"/>
      <c r="N132" s="88"/>
      <c r="Q132" s="121"/>
    </row>
    <row r="133" spans="1:27" ht="13.35" customHeight="1">
      <c r="A133" s="47"/>
      <c r="B133" s="40" t="s">
        <v>137</v>
      </c>
      <c r="C133" s="1" t="s">
        <v>42</v>
      </c>
      <c r="D133" s="78">
        <v>0</v>
      </c>
      <c r="E133" s="78">
        <v>0</v>
      </c>
      <c r="F133" s="84">
        <v>1300</v>
      </c>
      <c r="G133" s="78">
        <v>0</v>
      </c>
      <c r="H133" s="84">
        <v>1300</v>
      </c>
      <c r="I133" s="78">
        <v>0</v>
      </c>
      <c r="J133" s="84">
        <v>2320</v>
      </c>
      <c r="K133" s="78">
        <v>0</v>
      </c>
      <c r="L133" s="48">
        <f>SUM(J133:K133)</f>
        <v>2320</v>
      </c>
      <c r="M133" s="149" t="s">
        <v>26</v>
      </c>
      <c r="N133" s="153" t="s">
        <v>28</v>
      </c>
      <c r="O133" s="151" t="s">
        <v>43</v>
      </c>
      <c r="P133" s="149">
        <v>100</v>
      </c>
      <c r="Q133" s="152">
        <v>4311001001</v>
      </c>
      <c r="W133" s="149"/>
      <c r="X133" s="149"/>
      <c r="Y133" s="149"/>
      <c r="Z133" s="149"/>
      <c r="AA133" s="149"/>
    </row>
    <row r="134" spans="1:27" ht="13.35" customHeight="1">
      <c r="A134" s="47"/>
      <c r="B134" s="144" t="s">
        <v>138</v>
      </c>
      <c r="C134" s="1" t="s">
        <v>45</v>
      </c>
      <c r="D134" s="78">
        <v>0</v>
      </c>
      <c r="E134" s="78">
        <v>0</v>
      </c>
      <c r="F134" s="84">
        <v>50</v>
      </c>
      <c r="G134" s="78">
        <v>0</v>
      </c>
      <c r="H134" s="84">
        <v>50</v>
      </c>
      <c r="I134" s="78">
        <v>0</v>
      </c>
      <c r="J134" s="84">
        <v>50</v>
      </c>
      <c r="K134" s="78">
        <v>0</v>
      </c>
      <c r="L134" s="48">
        <f>SUM(J134:K134)</f>
        <v>50</v>
      </c>
      <c r="M134" s="149" t="s">
        <v>26</v>
      </c>
      <c r="N134" s="153" t="s">
        <v>28</v>
      </c>
      <c r="O134" s="151" t="s">
        <v>29</v>
      </c>
      <c r="P134" s="149">
        <v>100</v>
      </c>
      <c r="Q134" s="152">
        <v>4311001003</v>
      </c>
      <c r="W134" s="149"/>
      <c r="X134" s="149"/>
      <c r="Y134" s="149"/>
      <c r="Z134" s="149"/>
      <c r="AA134" s="149"/>
    </row>
    <row r="135" spans="1:27" ht="13.35" customHeight="1">
      <c r="A135" s="47"/>
      <c r="B135" s="144" t="s">
        <v>139</v>
      </c>
      <c r="C135" s="1" t="s">
        <v>47</v>
      </c>
      <c r="D135" s="78">
        <v>0</v>
      </c>
      <c r="E135" s="78">
        <v>0</v>
      </c>
      <c r="F135" s="84">
        <v>500</v>
      </c>
      <c r="G135" s="78">
        <v>0</v>
      </c>
      <c r="H135" s="84">
        <v>500</v>
      </c>
      <c r="I135" s="78">
        <v>0</v>
      </c>
      <c r="J135" s="84">
        <v>475</v>
      </c>
      <c r="K135" s="78">
        <v>0</v>
      </c>
      <c r="L135" s="48">
        <f>SUM(J135:K135)</f>
        <v>475</v>
      </c>
      <c r="M135" s="149" t="s">
        <v>26</v>
      </c>
      <c r="N135" s="153" t="s">
        <v>28</v>
      </c>
      <c r="O135" s="151" t="s">
        <v>29</v>
      </c>
      <c r="P135" s="149">
        <v>100</v>
      </c>
      <c r="Q135" s="152">
        <v>4311001003</v>
      </c>
      <c r="W135" s="149"/>
      <c r="X135" s="149"/>
      <c r="Y135" s="149"/>
      <c r="Z135" s="149"/>
      <c r="AA135" s="149"/>
    </row>
    <row r="136" spans="1:27" ht="13.35" customHeight="1">
      <c r="A136" s="49" t="s">
        <v>8</v>
      </c>
      <c r="B136" s="140">
        <v>0.69</v>
      </c>
      <c r="C136" s="42" t="s">
        <v>151</v>
      </c>
      <c r="D136" s="70">
        <f t="shared" ref="D136:L136" si="42">SUM(D133:D135)</f>
        <v>0</v>
      </c>
      <c r="E136" s="70">
        <f t="shared" si="42"/>
        <v>0</v>
      </c>
      <c r="F136" s="69">
        <f t="shared" si="42"/>
        <v>1850</v>
      </c>
      <c r="G136" s="70">
        <f t="shared" si="42"/>
        <v>0</v>
      </c>
      <c r="H136" s="69">
        <f t="shared" si="42"/>
        <v>1850</v>
      </c>
      <c r="I136" s="70">
        <f t="shared" si="42"/>
        <v>0</v>
      </c>
      <c r="J136" s="69">
        <f t="shared" si="42"/>
        <v>2845</v>
      </c>
      <c r="K136" s="70">
        <f t="shared" ref="K136" si="43">SUM(K133:K135)</f>
        <v>0</v>
      </c>
      <c r="L136" s="69">
        <f t="shared" si="42"/>
        <v>2845</v>
      </c>
      <c r="N136" s="88"/>
      <c r="Q136" s="121"/>
    </row>
    <row r="137" spans="1:27" ht="3" customHeight="1">
      <c r="A137" s="47"/>
      <c r="B137" s="51"/>
      <c r="C137" s="1"/>
      <c r="D137" s="84"/>
      <c r="E137" s="84"/>
      <c r="F137" s="84"/>
      <c r="G137" s="48"/>
      <c r="H137" s="84"/>
      <c r="I137" s="84"/>
      <c r="J137" s="84"/>
      <c r="K137" s="48"/>
      <c r="L137" s="48"/>
      <c r="N137" s="88"/>
      <c r="Q137" s="121"/>
    </row>
    <row r="138" spans="1:27" ht="13.35" customHeight="1">
      <c r="A138" s="47"/>
      <c r="B138" s="51">
        <v>0.7</v>
      </c>
      <c r="C138" s="1" t="s">
        <v>150</v>
      </c>
      <c r="D138" s="84"/>
      <c r="E138" s="84"/>
      <c r="F138" s="84"/>
      <c r="G138" s="48"/>
      <c r="H138" s="84"/>
      <c r="I138" s="84"/>
      <c r="J138" s="84"/>
      <c r="K138" s="48"/>
      <c r="L138" s="48"/>
      <c r="N138" s="88"/>
      <c r="Q138" s="121"/>
    </row>
    <row r="139" spans="1:27" ht="13.35" customHeight="1">
      <c r="A139" s="47"/>
      <c r="B139" s="40" t="s">
        <v>140</v>
      </c>
      <c r="C139" s="1" t="s">
        <v>42</v>
      </c>
      <c r="D139" s="78">
        <v>0</v>
      </c>
      <c r="E139" s="78">
        <v>0</v>
      </c>
      <c r="F139" s="84">
        <v>1600</v>
      </c>
      <c r="G139" s="78">
        <v>0</v>
      </c>
      <c r="H139" s="84">
        <v>1600</v>
      </c>
      <c r="I139" s="78">
        <v>0</v>
      </c>
      <c r="J139" s="84">
        <v>3819</v>
      </c>
      <c r="K139" s="78">
        <v>0</v>
      </c>
      <c r="L139" s="48">
        <f>SUM(J139:K139)</f>
        <v>3819</v>
      </c>
      <c r="M139" s="149" t="s">
        <v>26</v>
      </c>
      <c r="N139" s="153" t="s">
        <v>28</v>
      </c>
      <c r="O139" s="151" t="s">
        <v>43</v>
      </c>
      <c r="P139" s="149">
        <v>100</v>
      </c>
      <c r="Q139" s="152">
        <v>4311001001</v>
      </c>
      <c r="W139" s="149"/>
      <c r="X139" s="149"/>
      <c r="Y139" s="149"/>
      <c r="Z139" s="149"/>
      <c r="AA139" s="149"/>
    </row>
    <row r="140" spans="1:27" ht="13.35" customHeight="1">
      <c r="A140" s="47"/>
      <c r="B140" s="144" t="s">
        <v>141</v>
      </c>
      <c r="C140" s="1" t="s">
        <v>45</v>
      </c>
      <c r="D140" s="78">
        <v>0</v>
      </c>
      <c r="E140" s="78">
        <v>0</v>
      </c>
      <c r="F140" s="84">
        <v>50</v>
      </c>
      <c r="G140" s="78">
        <v>0</v>
      </c>
      <c r="H140" s="84">
        <v>50</v>
      </c>
      <c r="I140" s="78">
        <v>0</v>
      </c>
      <c r="J140" s="84">
        <v>50</v>
      </c>
      <c r="K140" s="78">
        <v>0</v>
      </c>
      <c r="L140" s="48">
        <f>SUM(J140:K140)</f>
        <v>50</v>
      </c>
      <c r="M140" s="149" t="s">
        <v>26</v>
      </c>
      <c r="N140" s="153" t="s">
        <v>28</v>
      </c>
      <c r="O140" s="151" t="s">
        <v>29</v>
      </c>
      <c r="P140" s="149">
        <v>100</v>
      </c>
      <c r="Q140" s="152">
        <v>4311001003</v>
      </c>
      <c r="W140" s="149"/>
      <c r="X140" s="149"/>
      <c r="Y140" s="149"/>
      <c r="Z140" s="149"/>
      <c r="AA140" s="149"/>
    </row>
    <row r="141" spans="1:27" ht="13.35" customHeight="1">
      <c r="A141" s="47"/>
      <c r="B141" s="144" t="s">
        <v>142</v>
      </c>
      <c r="C141" s="1" t="s">
        <v>47</v>
      </c>
      <c r="D141" s="78">
        <v>0</v>
      </c>
      <c r="E141" s="78">
        <v>0</v>
      </c>
      <c r="F141" s="84">
        <v>600</v>
      </c>
      <c r="G141" s="78">
        <v>0</v>
      </c>
      <c r="H141" s="84">
        <v>600</v>
      </c>
      <c r="I141" s="78">
        <v>0</v>
      </c>
      <c r="J141" s="84">
        <v>739</v>
      </c>
      <c r="K141" s="78">
        <v>0</v>
      </c>
      <c r="L141" s="48">
        <f>SUM(J141:K141)</f>
        <v>739</v>
      </c>
      <c r="M141" s="149" t="s">
        <v>26</v>
      </c>
      <c r="N141" s="153" t="s">
        <v>28</v>
      </c>
      <c r="O141" s="151" t="s">
        <v>29</v>
      </c>
      <c r="P141" s="149">
        <v>100</v>
      </c>
      <c r="Q141" s="152">
        <v>4311001003</v>
      </c>
      <c r="W141" s="149"/>
      <c r="X141" s="149"/>
      <c r="Y141" s="149"/>
      <c r="Z141" s="149"/>
      <c r="AA141" s="149"/>
    </row>
    <row r="142" spans="1:27" ht="13.35" customHeight="1">
      <c r="A142" s="47" t="s">
        <v>8</v>
      </c>
      <c r="B142" s="51">
        <v>0.7</v>
      </c>
      <c r="C142" s="1" t="s">
        <v>150</v>
      </c>
      <c r="D142" s="70">
        <f t="shared" ref="D142:I142" si="44">SUM(D139:D141)</f>
        <v>0</v>
      </c>
      <c r="E142" s="70">
        <f t="shared" si="44"/>
        <v>0</v>
      </c>
      <c r="F142" s="69">
        <f t="shared" si="44"/>
        <v>2250</v>
      </c>
      <c r="G142" s="70">
        <f t="shared" si="44"/>
        <v>0</v>
      </c>
      <c r="H142" s="69">
        <f t="shared" si="44"/>
        <v>2250</v>
      </c>
      <c r="I142" s="70">
        <f t="shared" si="44"/>
        <v>0</v>
      </c>
      <c r="J142" s="69">
        <f t="shared" ref="J142:K142" si="45">SUM(J139:J141)</f>
        <v>4608</v>
      </c>
      <c r="K142" s="70">
        <f t="shared" si="45"/>
        <v>0</v>
      </c>
      <c r="L142" s="69">
        <f t="shared" ref="L142" si="46">SUM(L139:L141)</f>
        <v>4608</v>
      </c>
      <c r="N142" s="88"/>
      <c r="Q142" s="121"/>
    </row>
    <row r="143" spans="1:27" ht="9" customHeight="1">
      <c r="A143" s="47"/>
      <c r="B143" s="51"/>
      <c r="C143" s="1"/>
      <c r="D143" s="84"/>
      <c r="E143" s="84"/>
      <c r="F143" s="84"/>
      <c r="G143" s="48"/>
      <c r="H143" s="84"/>
      <c r="I143" s="84"/>
      <c r="J143" s="84"/>
      <c r="K143" s="48"/>
      <c r="L143" s="48"/>
      <c r="N143" s="88"/>
      <c r="Q143" s="121"/>
    </row>
    <row r="144" spans="1:27" ht="13.35" customHeight="1">
      <c r="A144" s="47"/>
      <c r="B144" s="51">
        <v>0.71</v>
      </c>
      <c r="C144" s="1" t="s">
        <v>149</v>
      </c>
      <c r="D144" s="84"/>
      <c r="E144" s="84"/>
      <c r="F144" s="84"/>
      <c r="G144" s="48"/>
      <c r="H144" s="84"/>
      <c r="I144" s="84"/>
      <c r="J144" s="84"/>
      <c r="K144" s="48"/>
      <c r="L144" s="48"/>
      <c r="N144" s="88"/>
      <c r="Q144" s="121"/>
    </row>
    <row r="145" spans="1:28" ht="13.35" customHeight="1">
      <c r="A145" s="47"/>
      <c r="B145" s="40" t="s">
        <v>143</v>
      </c>
      <c r="C145" s="1" t="s">
        <v>42</v>
      </c>
      <c r="D145" s="78">
        <v>0</v>
      </c>
      <c r="E145" s="78">
        <v>0</v>
      </c>
      <c r="F145" s="84">
        <v>1200</v>
      </c>
      <c r="G145" s="78">
        <v>0</v>
      </c>
      <c r="H145" s="84">
        <v>1200</v>
      </c>
      <c r="I145" s="78">
        <v>0</v>
      </c>
      <c r="J145" s="84">
        <v>5682</v>
      </c>
      <c r="K145" s="78">
        <v>0</v>
      </c>
      <c r="L145" s="48">
        <f>SUM(J145:K145)</f>
        <v>5682</v>
      </c>
      <c r="M145" s="149" t="s">
        <v>26</v>
      </c>
      <c r="N145" s="153" t="s">
        <v>28</v>
      </c>
      <c r="O145" s="151" t="s">
        <v>43</v>
      </c>
      <c r="P145" s="149">
        <v>100</v>
      </c>
      <c r="Q145" s="152">
        <v>4311001001</v>
      </c>
      <c r="W145" s="149"/>
      <c r="X145" s="149"/>
      <c r="Y145" s="149"/>
      <c r="Z145" s="149"/>
      <c r="AA145" s="149"/>
    </row>
    <row r="146" spans="1:28" ht="13.35" customHeight="1">
      <c r="A146" s="47"/>
      <c r="B146" s="144" t="s">
        <v>144</v>
      </c>
      <c r="C146" s="1" t="s">
        <v>45</v>
      </c>
      <c r="D146" s="78">
        <v>0</v>
      </c>
      <c r="E146" s="78">
        <v>0</v>
      </c>
      <c r="F146" s="84">
        <v>50</v>
      </c>
      <c r="G146" s="78">
        <v>0</v>
      </c>
      <c r="H146" s="84">
        <v>50</v>
      </c>
      <c r="I146" s="78">
        <v>0</v>
      </c>
      <c r="J146" s="84">
        <v>50</v>
      </c>
      <c r="K146" s="78">
        <v>0</v>
      </c>
      <c r="L146" s="48">
        <f>SUM(J146:K146)</f>
        <v>50</v>
      </c>
      <c r="M146" s="149" t="s">
        <v>26</v>
      </c>
      <c r="N146" s="153" t="s">
        <v>28</v>
      </c>
      <c r="O146" s="151" t="s">
        <v>29</v>
      </c>
      <c r="P146" s="149">
        <v>100</v>
      </c>
      <c r="Q146" s="152">
        <v>4311001003</v>
      </c>
      <c r="W146" s="149"/>
      <c r="X146" s="149"/>
      <c r="Y146" s="149"/>
      <c r="Z146" s="149"/>
      <c r="AA146" s="149"/>
    </row>
    <row r="147" spans="1:28" ht="13.35" customHeight="1">
      <c r="A147" s="47"/>
      <c r="B147" s="144" t="s">
        <v>145</v>
      </c>
      <c r="C147" s="1" t="s">
        <v>47</v>
      </c>
      <c r="D147" s="78">
        <v>0</v>
      </c>
      <c r="E147" s="78">
        <v>0</v>
      </c>
      <c r="F147" s="84">
        <v>500</v>
      </c>
      <c r="G147" s="78">
        <v>0</v>
      </c>
      <c r="H147" s="84">
        <v>500</v>
      </c>
      <c r="I147" s="78">
        <v>0</v>
      </c>
      <c r="J147" s="84">
        <v>475</v>
      </c>
      <c r="K147" s="78">
        <v>0</v>
      </c>
      <c r="L147" s="48">
        <f>SUM(J147:K147)</f>
        <v>475</v>
      </c>
      <c r="M147" s="149" t="s">
        <v>26</v>
      </c>
      <c r="N147" s="153" t="s">
        <v>28</v>
      </c>
      <c r="O147" s="151" t="s">
        <v>29</v>
      </c>
      <c r="P147" s="149">
        <v>100</v>
      </c>
      <c r="Q147" s="152">
        <v>4311001003</v>
      </c>
      <c r="W147" s="149"/>
      <c r="X147" s="149"/>
      <c r="Y147" s="149"/>
      <c r="Z147" s="149"/>
      <c r="AA147" s="149"/>
    </row>
    <row r="148" spans="1:28" ht="13.35" customHeight="1">
      <c r="A148" s="47" t="s">
        <v>8</v>
      </c>
      <c r="B148" s="51">
        <v>0.71</v>
      </c>
      <c r="C148" s="1" t="s">
        <v>149</v>
      </c>
      <c r="D148" s="70">
        <f t="shared" ref="D148:I148" si="47">SUM(D145:D147)</f>
        <v>0</v>
      </c>
      <c r="E148" s="70">
        <f t="shared" si="47"/>
        <v>0</v>
      </c>
      <c r="F148" s="69">
        <f t="shared" si="47"/>
        <v>1750</v>
      </c>
      <c r="G148" s="70">
        <f t="shared" si="47"/>
        <v>0</v>
      </c>
      <c r="H148" s="69">
        <f t="shared" si="47"/>
        <v>1750</v>
      </c>
      <c r="I148" s="70">
        <f t="shared" si="47"/>
        <v>0</v>
      </c>
      <c r="J148" s="69">
        <f t="shared" ref="J148:K148" si="48">SUM(J145:J147)</f>
        <v>6207</v>
      </c>
      <c r="K148" s="70">
        <f t="shared" si="48"/>
        <v>0</v>
      </c>
      <c r="L148" s="69">
        <f t="shared" ref="L148" si="49">SUM(L145:L147)</f>
        <v>6207</v>
      </c>
      <c r="N148" s="88"/>
      <c r="Q148" s="121"/>
    </row>
    <row r="149" spans="1:28" ht="9" customHeight="1">
      <c r="A149" s="47"/>
      <c r="B149" s="51"/>
      <c r="C149" s="1"/>
      <c r="D149" s="84"/>
      <c r="E149" s="84"/>
      <c r="F149" s="84"/>
      <c r="G149" s="48"/>
      <c r="H149" s="84"/>
      <c r="I149" s="84"/>
      <c r="J149" s="84"/>
      <c r="K149" s="48"/>
      <c r="L149" s="48"/>
      <c r="N149" s="88"/>
      <c r="Q149" s="121"/>
    </row>
    <row r="150" spans="1:28" ht="13.35" customHeight="1">
      <c r="A150" s="47"/>
      <c r="B150" s="51">
        <v>0.72</v>
      </c>
      <c r="C150" s="1" t="s">
        <v>152</v>
      </c>
      <c r="D150" s="84"/>
      <c r="E150" s="84"/>
      <c r="F150" s="84"/>
      <c r="G150" s="48"/>
      <c r="H150" s="84"/>
      <c r="I150" s="84"/>
      <c r="J150" s="84"/>
      <c r="K150" s="48"/>
      <c r="L150" s="48"/>
      <c r="N150" s="88"/>
      <c r="Q150" s="121"/>
    </row>
    <row r="151" spans="1:28" ht="13.35" customHeight="1">
      <c r="A151" s="47"/>
      <c r="B151" s="40" t="s">
        <v>146</v>
      </c>
      <c r="C151" s="1" t="s">
        <v>42</v>
      </c>
      <c r="D151" s="78">
        <v>0</v>
      </c>
      <c r="E151" s="78">
        <v>0</v>
      </c>
      <c r="F151" s="84">
        <v>1200</v>
      </c>
      <c r="G151" s="78">
        <v>0</v>
      </c>
      <c r="H151" s="84">
        <v>1200</v>
      </c>
      <c r="I151" s="78">
        <v>0</v>
      </c>
      <c r="J151" s="84">
        <v>2144</v>
      </c>
      <c r="K151" s="78">
        <v>0</v>
      </c>
      <c r="L151" s="48">
        <f>SUM(J151:K151)</f>
        <v>2144</v>
      </c>
      <c r="M151" s="149" t="s">
        <v>26</v>
      </c>
      <c r="N151" s="153" t="s">
        <v>28</v>
      </c>
      <c r="O151" s="151" t="s">
        <v>43</v>
      </c>
      <c r="P151" s="149">
        <v>100</v>
      </c>
      <c r="Q151" s="152">
        <v>4311001001</v>
      </c>
      <c r="W151" s="149"/>
      <c r="X151" s="149"/>
      <c r="Y151" s="149"/>
      <c r="Z151" s="149"/>
      <c r="AA151" s="149"/>
    </row>
    <row r="152" spans="1:28" ht="13.35" customHeight="1">
      <c r="A152" s="47"/>
      <c r="B152" s="144" t="s">
        <v>147</v>
      </c>
      <c r="C152" s="1" t="s">
        <v>45</v>
      </c>
      <c r="D152" s="78">
        <v>0</v>
      </c>
      <c r="E152" s="78">
        <v>0</v>
      </c>
      <c r="F152" s="84">
        <v>50</v>
      </c>
      <c r="G152" s="78">
        <v>0</v>
      </c>
      <c r="H152" s="84">
        <v>50</v>
      </c>
      <c r="I152" s="78">
        <v>0</v>
      </c>
      <c r="J152" s="84">
        <v>50</v>
      </c>
      <c r="K152" s="78">
        <v>0</v>
      </c>
      <c r="L152" s="48">
        <f>SUM(J152:K152)</f>
        <v>50</v>
      </c>
      <c r="M152" s="149" t="s">
        <v>26</v>
      </c>
      <c r="N152" s="153" t="s">
        <v>28</v>
      </c>
      <c r="O152" s="151" t="s">
        <v>29</v>
      </c>
      <c r="P152" s="149">
        <v>100</v>
      </c>
      <c r="Q152" s="152">
        <v>4311001003</v>
      </c>
      <c r="W152" s="149"/>
      <c r="X152" s="149"/>
      <c r="Y152" s="149"/>
      <c r="Z152" s="149"/>
      <c r="AA152" s="149"/>
    </row>
    <row r="153" spans="1:28" ht="13.35" customHeight="1">
      <c r="A153" s="47"/>
      <c r="B153" s="144" t="s">
        <v>148</v>
      </c>
      <c r="C153" s="1" t="s">
        <v>47</v>
      </c>
      <c r="D153" s="78">
        <v>0</v>
      </c>
      <c r="E153" s="78">
        <v>0</v>
      </c>
      <c r="F153" s="84">
        <v>400</v>
      </c>
      <c r="G153" s="78">
        <v>0</v>
      </c>
      <c r="H153" s="84">
        <v>400</v>
      </c>
      <c r="I153" s="78">
        <v>0</v>
      </c>
      <c r="J153" s="84">
        <v>375</v>
      </c>
      <c r="K153" s="78">
        <v>0</v>
      </c>
      <c r="L153" s="48">
        <f>SUM(J153:K153)</f>
        <v>375</v>
      </c>
      <c r="M153" s="149" t="s">
        <v>26</v>
      </c>
      <c r="N153" s="153" t="s">
        <v>28</v>
      </c>
      <c r="O153" s="151" t="s">
        <v>29</v>
      </c>
      <c r="P153" s="149">
        <v>100</v>
      </c>
      <c r="Q153" s="152">
        <v>4311001003</v>
      </c>
      <c r="W153" s="149"/>
      <c r="X153" s="149"/>
      <c r="Y153" s="149"/>
      <c r="Z153" s="149"/>
      <c r="AA153" s="149"/>
    </row>
    <row r="154" spans="1:28" ht="13.35" customHeight="1">
      <c r="A154" s="47" t="s">
        <v>8</v>
      </c>
      <c r="B154" s="51">
        <v>0.72</v>
      </c>
      <c r="C154" s="1" t="s">
        <v>152</v>
      </c>
      <c r="D154" s="70">
        <f t="shared" ref="D154:I154" si="50">SUM(D151:D153)</f>
        <v>0</v>
      </c>
      <c r="E154" s="70">
        <f t="shared" si="50"/>
        <v>0</v>
      </c>
      <c r="F154" s="69">
        <f t="shared" si="50"/>
        <v>1650</v>
      </c>
      <c r="G154" s="70">
        <f t="shared" si="50"/>
        <v>0</v>
      </c>
      <c r="H154" s="69">
        <f t="shared" si="50"/>
        <v>1650</v>
      </c>
      <c r="I154" s="70">
        <f t="shared" si="50"/>
        <v>0</v>
      </c>
      <c r="J154" s="69">
        <f t="shared" ref="J154:K154" si="51">SUM(J151:J153)</f>
        <v>2569</v>
      </c>
      <c r="K154" s="70">
        <f t="shared" si="51"/>
        <v>0</v>
      </c>
      <c r="L154" s="69">
        <f t="shared" ref="L154" si="52">SUM(L151:L153)</f>
        <v>2569</v>
      </c>
      <c r="N154" s="88"/>
      <c r="Q154" s="121"/>
    </row>
    <row r="155" spans="1:28">
      <c r="A155" s="47" t="s">
        <v>8</v>
      </c>
      <c r="B155" s="50">
        <v>0.10100000000000001</v>
      </c>
      <c r="C155" s="36" t="s">
        <v>58</v>
      </c>
      <c r="D155" s="61">
        <f t="shared" ref="D155:I155" si="53">D130+D124+D118+D112+D106+D154+D148+D136+D142</f>
        <v>528606</v>
      </c>
      <c r="E155" s="61">
        <f t="shared" si="53"/>
        <v>21315</v>
      </c>
      <c r="F155" s="61">
        <f t="shared" si="53"/>
        <v>540251</v>
      </c>
      <c r="G155" s="61">
        <f t="shared" si="53"/>
        <v>28925</v>
      </c>
      <c r="H155" s="61">
        <f t="shared" si="53"/>
        <v>359398</v>
      </c>
      <c r="I155" s="61">
        <f t="shared" si="53"/>
        <v>28925</v>
      </c>
      <c r="J155" s="61">
        <f>J130+J124+J118+J112+J106+J154+J148+J136+J142</f>
        <v>190191</v>
      </c>
      <c r="K155" s="61">
        <f t="shared" ref="K155" si="54">K130+K124+K118+K112+K106+K154+K148+K136+K142</f>
        <v>32915</v>
      </c>
      <c r="L155" s="61">
        <f t="shared" ref="L155" si="55">L130+L124+L118+L112+L106+L154+L148+L136+L142</f>
        <v>223106</v>
      </c>
      <c r="N155" s="87"/>
      <c r="Q155" s="121"/>
    </row>
    <row r="156" spans="1:28" ht="9" customHeight="1">
      <c r="A156" s="47"/>
      <c r="B156" s="35"/>
      <c r="C156" s="36"/>
      <c r="D156" s="29"/>
      <c r="E156" s="29"/>
      <c r="F156" s="29"/>
      <c r="G156" s="29"/>
      <c r="H156" s="29"/>
      <c r="I156" s="29"/>
      <c r="J156" s="29"/>
      <c r="K156" s="29"/>
      <c r="L156" s="29"/>
      <c r="N156" s="29"/>
      <c r="Q156" s="121"/>
    </row>
    <row r="157" spans="1:28" ht="15" customHeight="1">
      <c r="A157" s="47"/>
      <c r="B157" s="37">
        <v>0.19600000000000001</v>
      </c>
      <c r="C157" s="36" t="s">
        <v>77</v>
      </c>
      <c r="D157" s="29"/>
      <c r="E157" s="29"/>
      <c r="F157" s="29"/>
      <c r="G157" s="29"/>
      <c r="H157" s="29"/>
      <c r="I157" s="29"/>
      <c r="J157" s="29"/>
      <c r="K157" s="29"/>
      <c r="L157" s="5"/>
      <c r="N157" s="29"/>
      <c r="Q157" s="121"/>
    </row>
    <row r="158" spans="1:28" ht="27" customHeight="1">
      <c r="A158" s="47"/>
      <c r="B158" s="38">
        <v>61</v>
      </c>
      <c r="C158" s="1" t="s">
        <v>78</v>
      </c>
      <c r="D158" s="29"/>
      <c r="E158" s="29"/>
      <c r="F158" s="29"/>
      <c r="G158" s="29"/>
      <c r="H158" s="29"/>
      <c r="I158" s="29"/>
      <c r="J158" s="29"/>
      <c r="K158" s="29"/>
      <c r="L158" s="29"/>
      <c r="N158" s="29"/>
      <c r="Q158" s="121"/>
    </row>
    <row r="159" spans="1:28" ht="13.5" customHeight="1">
      <c r="A159" s="47"/>
      <c r="B159" s="38" t="s">
        <v>79</v>
      </c>
      <c r="C159" s="1" t="s">
        <v>157</v>
      </c>
      <c r="D159" s="60">
        <v>28400</v>
      </c>
      <c r="E159" s="64">
        <v>0</v>
      </c>
      <c r="F159" s="60">
        <v>30000</v>
      </c>
      <c r="G159" s="64">
        <v>0</v>
      </c>
      <c r="H159" s="60">
        <v>30000</v>
      </c>
      <c r="I159" s="64">
        <v>0</v>
      </c>
      <c r="J159" s="60">
        <v>51231</v>
      </c>
      <c r="K159" s="64">
        <v>0</v>
      </c>
      <c r="L159" s="60">
        <f>SUM(J159:K159)</f>
        <v>51231</v>
      </c>
      <c r="M159" s="149" t="s">
        <v>26</v>
      </c>
      <c r="N159" s="165" t="s">
        <v>28</v>
      </c>
      <c r="O159" s="165" t="s">
        <v>11</v>
      </c>
      <c r="P159" s="154">
        <v>100</v>
      </c>
      <c r="Q159" s="154">
        <v>4311001007</v>
      </c>
      <c r="W159" s="149"/>
      <c r="X159" s="165"/>
      <c r="Y159" s="165"/>
      <c r="Z159" s="149"/>
      <c r="AA159" s="149"/>
    </row>
    <row r="160" spans="1:28">
      <c r="A160" s="47"/>
      <c r="B160" s="38" t="s">
        <v>116</v>
      </c>
      <c r="C160" s="1" t="s">
        <v>117</v>
      </c>
      <c r="D160" s="62">
        <v>1460</v>
      </c>
      <c r="E160" s="65">
        <v>0</v>
      </c>
      <c r="F160" s="62">
        <v>1500</v>
      </c>
      <c r="G160" s="65">
        <v>0</v>
      </c>
      <c r="H160" s="62">
        <v>1500</v>
      </c>
      <c r="I160" s="65">
        <v>0</v>
      </c>
      <c r="J160" s="62">
        <v>40000</v>
      </c>
      <c r="K160" s="65">
        <v>0</v>
      </c>
      <c r="L160" s="62">
        <f>SUM(J160:K160)</f>
        <v>40000</v>
      </c>
      <c r="M160" s="159" t="s">
        <v>26</v>
      </c>
      <c r="N160" s="160" t="s">
        <v>27</v>
      </c>
      <c r="O160" s="161" t="s">
        <v>117</v>
      </c>
      <c r="P160" s="159">
        <v>100</v>
      </c>
      <c r="Q160" s="162" t="s">
        <v>136</v>
      </c>
      <c r="R160" s="155"/>
      <c r="S160" s="155"/>
      <c r="T160" s="155"/>
      <c r="U160" s="155"/>
      <c r="V160" s="155"/>
      <c r="W160" s="155"/>
      <c r="X160" s="164"/>
      <c r="Y160" s="164"/>
      <c r="Z160" s="155"/>
      <c r="AA160" s="155"/>
      <c r="AB160" s="155"/>
    </row>
    <row r="161" spans="1:28" ht="27" customHeight="1">
      <c r="A161" s="47" t="s">
        <v>8</v>
      </c>
      <c r="B161" s="38">
        <v>61</v>
      </c>
      <c r="C161" s="1" t="s">
        <v>78</v>
      </c>
      <c r="D161" s="62">
        <f t="shared" ref="D161:I161" si="56">D159+D160</f>
        <v>29860</v>
      </c>
      <c r="E161" s="65">
        <f t="shared" si="56"/>
        <v>0</v>
      </c>
      <c r="F161" s="62">
        <f t="shared" si="56"/>
        <v>31500</v>
      </c>
      <c r="G161" s="65">
        <f t="shared" si="56"/>
        <v>0</v>
      </c>
      <c r="H161" s="62">
        <f t="shared" si="56"/>
        <v>31500</v>
      </c>
      <c r="I161" s="65">
        <f t="shared" si="56"/>
        <v>0</v>
      </c>
      <c r="J161" s="62">
        <f>J159+J160</f>
        <v>91231</v>
      </c>
      <c r="K161" s="65">
        <f t="shared" ref="K161" si="57">K159+K160</f>
        <v>0</v>
      </c>
      <c r="L161" s="62">
        <f>L159+L160</f>
        <v>91231</v>
      </c>
      <c r="N161" s="87"/>
      <c r="Q161" s="121"/>
    </row>
    <row r="162" spans="1:28" ht="27" customHeight="1">
      <c r="A162" s="47" t="s">
        <v>8</v>
      </c>
      <c r="B162" s="37">
        <v>0.19600000000000001</v>
      </c>
      <c r="C162" s="36" t="s">
        <v>77</v>
      </c>
      <c r="D162" s="62">
        <f t="shared" ref="D162:J162" si="58">D161</f>
        <v>29860</v>
      </c>
      <c r="E162" s="65">
        <f t="shared" si="58"/>
        <v>0</v>
      </c>
      <c r="F162" s="62">
        <f t="shared" si="58"/>
        <v>31500</v>
      </c>
      <c r="G162" s="65">
        <f t="shared" si="58"/>
        <v>0</v>
      </c>
      <c r="H162" s="62">
        <f t="shared" si="58"/>
        <v>31500</v>
      </c>
      <c r="I162" s="65">
        <f t="shared" si="58"/>
        <v>0</v>
      </c>
      <c r="J162" s="62">
        <f t="shared" si="58"/>
        <v>91231</v>
      </c>
      <c r="K162" s="65">
        <f t="shared" ref="K162" si="59">K161</f>
        <v>0</v>
      </c>
      <c r="L162" s="62">
        <f>SUM(J162:K162)</f>
        <v>91231</v>
      </c>
      <c r="N162" s="87"/>
      <c r="Q162" s="121"/>
    </row>
    <row r="163" spans="1:28" ht="9" customHeight="1">
      <c r="A163" s="47"/>
      <c r="B163" s="37"/>
      <c r="C163" s="36"/>
      <c r="D163" s="29"/>
      <c r="E163" s="29"/>
      <c r="F163" s="29"/>
      <c r="G163" s="29"/>
      <c r="H163" s="29"/>
      <c r="I163" s="29"/>
      <c r="J163" s="29"/>
      <c r="K163" s="29"/>
      <c r="L163" s="29"/>
      <c r="N163" s="29"/>
      <c r="Q163" s="121"/>
    </row>
    <row r="164" spans="1:28" ht="13.5" customHeight="1">
      <c r="A164" s="47"/>
      <c r="B164" s="37">
        <v>0.19800000000000001</v>
      </c>
      <c r="C164" s="36" t="s">
        <v>12</v>
      </c>
      <c r="D164" s="29"/>
      <c r="E164" s="29"/>
      <c r="F164" s="29"/>
      <c r="G164" s="29"/>
      <c r="H164" s="29"/>
      <c r="I164" s="29"/>
      <c r="J164" s="29"/>
      <c r="K164" s="29"/>
      <c r="L164" s="5"/>
      <c r="N164" s="29"/>
      <c r="Q164" s="121"/>
    </row>
    <row r="165" spans="1:28" ht="27" customHeight="1">
      <c r="A165" s="47"/>
      <c r="B165" s="38">
        <v>61</v>
      </c>
      <c r="C165" s="1" t="s">
        <v>80</v>
      </c>
      <c r="D165" s="29"/>
      <c r="E165" s="29"/>
      <c r="F165" s="29"/>
      <c r="G165" s="29"/>
      <c r="H165" s="29"/>
      <c r="I165" s="29"/>
      <c r="J165" s="29"/>
      <c r="K165" s="29"/>
      <c r="L165" s="5"/>
      <c r="N165" s="29"/>
      <c r="Q165" s="121"/>
    </row>
    <row r="166" spans="1:28" ht="13.5" customHeight="1">
      <c r="A166" s="49"/>
      <c r="B166" s="139" t="s">
        <v>79</v>
      </c>
      <c r="C166" s="42" t="s">
        <v>157</v>
      </c>
      <c r="D166" s="65">
        <v>0</v>
      </c>
      <c r="E166" s="65">
        <v>0</v>
      </c>
      <c r="F166" s="62">
        <v>2800</v>
      </c>
      <c r="G166" s="65">
        <v>0</v>
      </c>
      <c r="H166" s="62">
        <v>2800</v>
      </c>
      <c r="I166" s="65">
        <v>0</v>
      </c>
      <c r="J166" s="62">
        <v>8800</v>
      </c>
      <c r="K166" s="65">
        <v>0</v>
      </c>
      <c r="L166" s="62">
        <f>SUM(J166:K166)</f>
        <v>8800</v>
      </c>
      <c r="M166" s="149" t="s">
        <v>26</v>
      </c>
      <c r="N166" s="165" t="s">
        <v>28</v>
      </c>
      <c r="O166" s="165" t="s">
        <v>11</v>
      </c>
      <c r="P166" s="149">
        <v>100</v>
      </c>
      <c r="Q166" s="152">
        <v>4311001007</v>
      </c>
      <c r="W166" s="149"/>
      <c r="X166" s="165"/>
      <c r="Y166" s="165"/>
      <c r="Z166" s="149"/>
      <c r="AA166" s="149"/>
    </row>
    <row r="167" spans="1:28" ht="27.75" customHeight="1">
      <c r="A167" s="47"/>
      <c r="B167" s="38" t="s">
        <v>116</v>
      </c>
      <c r="C167" s="1" t="s">
        <v>130</v>
      </c>
      <c r="D167" s="62">
        <v>6332</v>
      </c>
      <c r="E167" s="65">
        <v>0</v>
      </c>
      <c r="F167" s="62">
        <v>6400</v>
      </c>
      <c r="G167" s="65">
        <v>0</v>
      </c>
      <c r="H167" s="62">
        <v>6400</v>
      </c>
      <c r="I167" s="65">
        <v>0</v>
      </c>
      <c r="J167" s="65">
        <v>0</v>
      </c>
      <c r="K167" s="65">
        <v>0</v>
      </c>
      <c r="L167" s="65">
        <f>SUM(J167:K167)</f>
        <v>0</v>
      </c>
      <c r="M167" s="159" t="s">
        <v>26</v>
      </c>
      <c r="N167" s="160" t="s">
        <v>27</v>
      </c>
      <c r="O167" s="161" t="s">
        <v>117</v>
      </c>
      <c r="P167" s="159">
        <v>100</v>
      </c>
      <c r="Q167" s="162" t="s">
        <v>136</v>
      </c>
      <c r="R167" s="155"/>
      <c r="S167" s="155"/>
      <c r="T167" s="155"/>
      <c r="U167" s="155"/>
      <c r="V167" s="155"/>
      <c r="W167" s="159"/>
      <c r="X167" s="167"/>
      <c r="Y167" s="167"/>
      <c r="Z167" s="159"/>
      <c r="AA167" s="159"/>
      <c r="AB167" s="155"/>
    </row>
    <row r="168" spans="1:28" ht="27" customHeight="1">
      <c r="A168" s="47" t="s">
        <v>8</v>
      </c>
      <c r="B168" s="38">
        <v>61</v>
      </c>
      <c r="C168" s="1" t="s">
        <v>81</v>
      </c>
      <c r="D168" s="62">
        <f t="shared" ref="D168:I168" si="60">D166+D167</f>
        <v>6332</v>
      </c>
      <c r="E168" s="65">
        <f t="shared" si="60"/>
        <v>0</v>
      </c>
      <c r="F168" s="62">
        <f t="shared" si="60"/>
        <v>9200</v>
      </c>
      <c r="G168" s="65">
        <f t="shared" si="60"/>
        <v>0</v>
      </c>
      <c r="H168" s="62">
        <f t="shared" si="60"/>
        <v>9200</v>
      </c>
      <c r="I168" s="65">
        <f t="shared" si="60"/>
        <v>0</v>
      </c>
      <c r="J168" s="62">
        <f>J166+J167</f>
        <v>8800</v>
      </c>
      <c r="K168" s="65">
        <f t="shared" ref="K168" si="61">K166+K167</f>
        <v>0</v>
      </c>
      <c r="L168" s="62">
        <f>SUM(J168:K168)</f>
        <v>8800</v>
      </c>
      <c r="N168" s="87"/>
      <c r="Q168" s="121"/>
    </row>
    <row r="169" spans="1:28" ht="14.25" customHeight="1">
      <c r="A169" s="47" t="s">
        <v>8</v>
      </c>
      <c r="B169" s="37">
        <v>0.19800000000000001</v>
      </c>
      <c r="C169" s="36" t="s">
        <v>12</v>
      </c>
      <c r="D169" s="60">
        <f t="shared" ref="D169:L169" si="62">D168</f>
        <v>6332</v>
      </c>
      <c r="E169" s="64">
        <f t="shared" si="62"/>
        <v>0</v>
      </c>
      <c r="F169" s="60">
        <f t="shared" si="62"/>
        <v>9200</v>
      </c>
      <c r="G169" s="64">
        <f t="shared" si="62"/>
        <v>0</v>
      </c>
      <c r="H169" s="60">
        <f t="shared" si="62"/>
        <v>9200</v>
      </c>
      <c r="I169" s="64">
        <f t="shared" si="62"/>
        <v>0</v>
      </c>
      <c r="J169" s="60">
        <f t="shared" si="62"/>
        <v>8800</v>
      </c>
      <c r="K169" s="64">
        <f t="shared" ref="K169" si="63">K168</f>
        <v>0</v>
      </c>
      <c r="L169" s="60">
        <f t="shared" si="62"/>
        <v>8800</v>
      </c>
      <c r="N169" s="87"/>
      <c r="Q169" s="121"/>
    </row>
    <row r="170" spans="1:28" ht="26.25" customHeight="1">
      <c r="A170" s="47" t="s">
        <v>8</v>
      </c>
      <c r="B170" s="35">
        <v>2515</v>
      </c>
      <c r="C170" s="36" t="s">
        <v>82</v>
      </c>
      <c r="D170" s="61">
        <f t="shared" ref="D170:L170" si="64">D155+D169+D162</f>
        <v>564798</v>
      </c>
      <c r="E170" s="61">
        <f t="shared" si="64"/>
        <v>21315</v>
      </c>
      <c r="F170" s="61">
        <f t="shared" si="64"/>
        <v>580951</v>
      </c>
      <c r="G170" s="61">
        <f t="shared" si="64"/>
        <v>28925</v>
      </c>
      <c r="H170" s="61">
        <f t="shared" si="64"/>
        <v>400098</v>
      </c>
      <c r="I170" s="61">
        <f t="shared" si="64"/>
        <v>28925</v>
      </c>
      <c r="J170" s="61">
        <f t="shared" si="64"/>
        <v>290222</v>
      </c>
      <c r="K170" s="61">
        <f t="shared" ref="K170" si="65">K155+K169+K162</f>
        <v>32915</v>
      </c>
      <c r="L170" s="61">
        <f t="shared" si="64"/>
        <v>323137</v>
      </c>
      <c r="N170" s="87"/>
      <c r="Q170" s="121"/>
    </row>
    <row r="171" spans="1:28" ht="12.95" customHeight="1">
      <c r="A171" s="47"/>
      <c r="B171" s="38"/>
      <c r="C171" s="36"/>
      <c r="D171" s="29"/>
      <c r="E171" s="29"/>
      <c r="F171" s="29"/>
      <c r="G171" s="29"/>
      <c r="H171" s="29"/>
      <c r="I171" s="29"/>
      <c r="J171" s="29"/>
      <c r="K171" s="29"/>
      <c r="L171" s="29"/>
      <c r="Q171" s="121"/>
    </row>
    <row r="172" spans="1:28" ht="28.5" customHeight="1">
      <c r="A172" s="34" t="s">
        <v>10</v>
      </c>
      <c r="B172" s="92">
        <v>3604</v>
      </c>
      <c r="C172" s="91" t="s">
        <v>85</v>
      </c>
      <c r="D172" s="31"/>
      <c r="E172" s="31"/>
      <c r="F172" s="31"/>
      <c r="G172" s="31"/>
      <c r="H172" s="31"/>
      <c r="I172" s="31"/>
      <c r="J172" s="31"/>
      <c r="K172" s="31"/>
      <c r="L172" s="31"/>
      <c r="Q172" s="121"/>
    </row>
    <row r="173" spans="1:28" ht="13.5" customHeight="1">
      <c r="A173" s="34"/>
      <c r="B173" s="93">
        <v>0.10199999999999999</v>
      </c>
      <c r="C173" s="91" t="s">
        <v>86</v>
      </c>
      <c r="D173" s="31"/>
      <c r="E173" s="31"/>
      <c r="F173" s="31"/>
      <c r="G173" s="31"/>
      <c r="H173" s="31"/>
      <c r="I173" s="31"/>
      <c r="J173" s="31"/>
      <c r="K173" s="31"/>
      <c r="L173" s="31"/>
      <c r="Q173" s="121"/>
    </row>
    <row r="174" spans="1:28" ht="25.5" customHeight="1">
      <c r="A174" s="34"/>
      <c r="B174" s="55">
        <v>91</v>
      </c>
      <c r="C174" s="44" t="s">
        <v>91</v>
      </c>
      <c r="D174" s="31"/>
      <c r="E174" s="31"/>
      <c r="F174" s="31"/>
      <c r="G174" s="31"/>
      <c r="H174" s="31"/>
      <c r="I174" s="31"/>
      <c r="J174" s="31"/>
      <c r="K174" s="31"/>
      <c r="L174" s="31"/>
      <c r="Q174" s="121"/>
    </row>
    <row r="175" spans="1:28" ht="13.5" customHeight="1">
      <c r="A175" s="34"/>
      <c r="B175" s="33" t="s">
        <v>95</v>
      </c>
      <c r="C175" s="44" t="s">
        <v>88</v>
      </c>
      <c r="D175" s="78">
        <v>0</v>
      </c>
      <c r="E175" s="84">
        <v>463</v>
      </c>
      <c r="F175" s="78">
        <v>0</v>
      </c>
      <c r="G175" s="31">
        <v>450</v>
      </c>
      <c r="H175" s="78">
        <v>0</v>
      </c>
      <c r="I175" s="84">
        <v>450</v>
      </c>
      <c r="J175" s="78">
        <v>0</v>
      </c>
      <c r="K175" s="78">
        <v>0</v>
      </c>
      <c r="L175" s="78">
        <f>SUM(J175:K175)</f>
        <v>0</v>
      </c>
      <c r="M175" s="86" t="s">
        <v>113</v>
      </c>
      <c r="N175" s="52" t="s">
        <v>113</v>
      </c>
      <c r="O175" s="52" t="s">
        <v>113</v>
      </c>
      <c r="P175" s="86" t="s">
        <v>113</v>
      </c>
      <c r="Q175" s="121" t="s">
        <v>113</v>
      </c>
      <c r="X175" s="52"/>
      <c r="Y175" s="52"/>
    </row>
    <row r="176" spans="1:28" ht="13.5" customHeight="1">
      <c r="A176" s="34"/>
      <c r="B176" s="33" t="s">
        <v>96</v>
      </c>
      <c r="C176" s="44" t="s">
        <v>89</v>
      </c>
      <c r="D176" s="78">
        <v>0</v>
      </c>
      <c r="E176" s="84">
        <v>1079</v>
      </c>
      <c r="F176" s="78">
        <v>0</v>
      </c>
      <c r="G176" s="31">
        <v>1051</v>
      </c>
      <c r="H176" s="78">
        <v>0</v>
      </c>
      <c r="I176" s="84">
        <v>1051</v>
      </c>
      <c r="J176" s="78">
        <v>0</v>
      </c>
      <c r="K176" s="78">
        <v>0</v>
      </c>
      <c r="L176" s="78">
        <f>SUM(J176:K176)</f>
        <v>0</v>
      </c>
      <c r="M176" s="86" t="s">
        <v>113</v>
      </c>
      <c r="N176" s="52" t="s">
        <v>113</v>
      </c>
      <c r="O176" s="52" t="s">
        <v>113</v>
      </c>
      <c r="P176" s="86" t="s">
        <v>113</v>
      </c>
      <c r="Q176" s="121" t="s">
        <v>113</v>
      </c>
      <c r="X176" s="52"/>
      <c r="Y176" s="52"/>
    </row>
    <row r="177" spans="1:25" ht="13.5" customHeight="1">
      <c r="A177" s="34" t="s">
        <v>8</v>
      </c>
      <c r="B177" s="93">
        <v>0.10199999999999999</v>
      </c>
      <c r="C177" s="91" t="s">
        <v>86</v>
      </c>
      <c r="D177" s="70">
        <f t="shared" ref="D177:L177" si="66">D176+D175</f>
        <v>0</v>
      </c>
      <c r="E177" s="69">
        <f t="shared" si="66"/>
        <v>1542</v>
      </c>
      <c r="F177" s="70">
        <f t="shared" si="66"/>
        <v>0</v>
      </c>
      <c r="G177" s="58">
        <f t="shared" si="66"/>
        <v>1501</v>
      </c>
      <c r="H177" s="70">
        <f t="shared" si="66"/>
        <v>0</v>
      </c>
      <c r="I177" s="69">
        <f t="shared" si="66"/>
        <v>1501</v>
      </c>
      <c r="J177" s="70">
        <f t="shared" si="66"/>
        <v>0</v>
      </c>
      <c r="K177" s="70">
        <f t="shared" ref="K177" si="67">K176+K175</f>
        <v>0</v>
      </c>
      <c r="L177" s="70">
        <f t="shared" si="66"/>
        <v>0</v>
      </c>
      <c r="Q177" s="121"/>
    </row>
    <row r="178" spans="1:25" ht="12.95" customHeight="1">
      <c r="A178" s="34"/>
      <c r="B178" s="33"/>
      <c r="C178" s="44"/>
      <c r="H178" s="8"/>
      <c r="Q178" s="121"/>
    </row>
    <row r="179" spans="1:25" ht="27" customHeight="1">
      <c r="A179" s="34"/>
      <c r="B179" s="90">
        <v>0.108</v>
      </c>
      <c r="C179" s="91" t="s">
        <v>87</v>
      </c>
      <c r="H179" s="8"/>
      <c r="Q179" s="121"/>
    </row>
    <row r="180" spans="1:25" ht="27" customHeight="1">
      <c r="A180" s="34"/>
      <c r="B180" s="55">
        <v>91</v>
      </c>
      <c r="C180" s="44" t="s">
        <v>91</v>
      </c>
      <c r="D180" s="31"/>
      <c r="E180" s="31"/>
      <c r="F180" s="31"/>
      <c r="G180" s="31"/>
      <c r="H180" s="31"/>
      <c r="I180" s="31"/>
      <c r="J180" s="31"/>
      <c r="K180" s="31"/>
      <c r="L180" s="31"/>
      <c r="Q180" s="121"/>
    </row>
    <row r="181" spans="1:25" ht="13.5" customHeight="1">
      <c r="A181" s="34"/>
      <c r="B181" s="33" t="s">
        <v>95</v>
      </c>
      <c r="C181" s="44" t="s">
        <v>88</v>
      </c>
      <c r="D181" s="78">
        <v>0</v>
      </c>
      <c r="E181" s="84">
        <v>13223</v>
      </c>
      <c r="F181" s="78">
        <v>0</v>
      </c>
      <c r="G181" s="31">
        <v>14992</v>
      </c>
      <c r="H181" s="78">
        <v>0</v>
      </c>
      <c r="I181" s="84">
        <v>14992</v>
      </c>
      <c r="J181" s="78">
        <v>0</v>
      </c>
      <c r="K181" s="78">
        <v>0</v>
      </c>
      <c r="L181" s="78">
        <f>SUM(J181:K181)</f>
        <v>0</v>
      </c>
      <c r="M181" s="86" t="s">
        <v>113</v>
      </c>
      <c r="N181" s="52" t="s">
        <v>113</v>
      </c>
      <c r="O181" s="52" t="s">
        <v>113</v>
      </c>
      <c r="P181" s="86" t="s">
        <v>113</v>
      </c>
      <c r="Q181" s="121" t="s">
        <v>113</v>
      </c>
      <c r="X181" s="52"/>
      <c r="Y181" s="52"/>
    </row>
    <row r="182" spans="1:25" ht="13.5" customHeight="1">
      <c r="A182" s="34"/>
      <c r="B182" s="33" t="s">
        <v>96</v>
      </c>
      <c r="C182" s="44" t="s">
        <v>89</v>
      </c>
      <c r="D182" s="79">
        <v>0</v>
      </c>
      <c r="E182" s="143">
        <v>30855</v>
      </c>
      <c r="F182" s="79">
        <v>0</v>
      </c>
      <c r="G182" s="146">
        <v>34980</v>
      </c>
      <c r="H182" s="79">
        <v>0</v>
      </c>
      <c r="I182" s="143">
        <v>34980</v>
      </c>
      <c r="J182" s="79">
        <v>0</v>
      </c>
      <c r="K182" s="79">
        <v>0</v>
      </c>
      <c r="L182" s="79">
        <f>SUM(J182:K182)</f>
        <v>0</v>
      </c>
      <c r="M182" s="86" t="s">
        <v>113</v>
      </c>
      <c r="N182" s="52" t="s">
        <v>113</v>
      </c>
      <c r="O182" s="52" t="s">
        <v>113</v>
      </c>
      <c r="P182" s="86" t="s">
        <v>113</v>
      </c>
      <c r="Q182" s="121" t="s">
        <v>113</v>
      </c>
      <c r="X182" s="52"/>
      <c r="Y182" s="52"/>
    </row>
    <row r="183" spans="1:25" ht="26.25" customHeight="1">
      <c r="A183" s="34" t="s">
        <v>8</v>
      </c>
      <c r="B183" s="90">
        <v>0.108</v>
      </c>
      <c r="C183" s="91" t="s">
        <v>87</v>
      </c>
      <c r="D183" s="79">
        <f t="shared" ref="D183:L183" si="68">D182+D181</f>
        <v>0</v>
      </c>
      <c r="E183" s="143">
        <f t="shared" si="68"/>
        <v>44078</v>
      </c>
      <c r="F183" s="79">
        <f t="shared" si="68"/>
        <v>0</v>
      </c>
      <c r="G183" s="146">
        <f t="shared" si="68"/>
        <v>49972</v>
      </c>
      <c r="H183" s="79">
        <f t="shared" si="68"/>
        <v>0</v>
      </c>
      <c r="I183" s="143">
        <f t="shared" si="68"/>
        <v>49972</v>
      </c>
      <c r="J183" s="79">
        <f t="shared" si="68"/>
        <v>0</v>
      </c>
      <c r="K183" s="79">
        <f t="shared" ref="K183" si="69">K182+K181</f>
        <v>0</v>
      </c>
      <c r="L183" s="79">
        <f t="shared" si="68"/>
        <v>0</v>
      </c>
      <c r="Q183" s="121"/>
    </row>
    <row r="184" spans="1:25" ht="12.95" customHeight="1">
      <c r="A184" s="34"/>
      <c r="B184" s="55"/>
      <c r="C184" s="44"/>
      <c r="H184" s="8"/>
      <c r="Q184" s="121"/>
    </row>
    <row r="185" spans="1:25" ht="28.5" customHeight="1">
      <c r="A185" s="34"/>
      <c r="B185" s="90">
        <v>0.2</v>
      </c>
      <c r="C185" s="91" t="s">
        <v>90</v>
      </c>
      <c r="H185" s="8"/>
      <c r="Q185" s="121"/>
    </row>
    <row r="186" spans="1:25" ht="24.75" customHeight="1">
      <c r="B186" s="53">
        <v>91</v>
      </c>
      <c r="C186" s="7" t="s">
        <v>91</v>
      </c>
      <c r="H186" s="8"/>
      <c r="Q186" s="121"/>
    </row>
    <row r="187" spans="1:25" ht="14.25" customHeight="1">
      <c r="B187" s="33">
        <v>3</v>
      </c>
      <c r="C187" s="7" t="s">
        <v>83</v>
      </c>
      <c r="D187" s="84"/>
      <c r="E187" s="84"/>
      <c r="F187" s="84"/>
      <c r="G187" s="31"/>
      <c r="H187" s="78"/>
      <c r="I187" s="78"/>
      <c r="J187" s="84"/>
      <c r="K187" s="31"/>
      <c r="L187" s="31"/>
      <c r="Q187" s="121"/>
    </row>
    <row r="188" spans="1:25">
      <c r="A188" s="41"/>
      <c r="B188" s="148" t="s">
        <v>106</v>
      </c>
      <c r="C188" s="142" t="s">
        <v>88</v>
      </c>
      <c r="D188" s="79">
        <v>0</v>
      </c>
      <c r="E188" s="143">
        <v>31</v>
      </c>
      <c r="F188" s="79">
        <v>0</v>
      </c>
      <c r="G188" s="79">
        <v>0</v>
      </c>
      <c r="H188" s="79">
        <v>0</v>
      </c>
      <c r="I188" s="79">
        <v>0</v>
      </c>
      <c r="J188" s="79">
        <v>0</v>
      </c>
      <c r="K188" s="79">
        <v>0</v>
      </c>
      <c r="L188" s="79">
        <f>SUM(J188:K188)</f>
        <v>0</v>
      </c>
      <c r="M188" s="86" t="s">
        <v>113</v>
      </c>
      <c r="N188" s="52" t="s">
        <v>113</v>
      </c>
      <c r="O188" s="52" t="s">
        <v>113</v>
      </c>
      <c r="P188" s="86" t="s">
        <v>113</v>
      </c>
      <c r="Q188" s="121" t="s">
        <v>113</v>
      </c>
      <c r="X188" s="52"/>
      <c r="Y188" s="52"/>
    </row>
    <row r="189" spans="1:25">
      <c r="B189" s="33" t="s">
        <v>107</v>
      </c>
      <c r="C189" s="7" t="s">
        <v>89</v>
      </c>
      <c r="D189" s="78">
        <v>0</v>
      </c>
      <c r="E189" s="84">
        <v>73</v>
      </c>
      <c r="F189" s="78">
        <v>0</v>
      </c>
      <c r="G189" s="78">
        <v>0</v>
      </c>
      <c r="H189" s="78">
        <v>0</v>
      </c>
      <c r="I189" s="78">
        <v>0</v>
      </c>
      <c r="J189" s="78">
        <v>0</v>
      </c>
      <c r="K189" s="78">
        <v>0</v>
      </c>
      <c r="L189" s="78">
        <f>SUM(J189:K189)</f>
        <v>0</v>
      </c>
      <c r="M189" s="86" t="s">
        <v>113</v>
      </c>
      <c r="N189" s="52" t="s">
        <v>113</v>
      </c>
      <c r="O189" s="52" t="s">
        <v>113</v>
      </c>
      <c r="P189" s="86" t="s">
        <v>113</v>
      </c>
      <c r="Q189" s="121" t="s">
        <v>113</v>
      </c>
      <c r="X189" s="52"/>
      <c r="Y189" s="52"/>
    </row>
    <row r="190" spans="1:25">
      <c r="A190" s="34" t="s">
        <v>8</v>
      </c>
      <c r="B190" s="33">
        <v>3</v>
      </c>
      <c r="C190" s="44" t="s">
        <v>83</v>
      </c>
      <c r="D190" s="70">
        <f t="shared" ref="D190:L190" si="70">SUM(D188:D189)</f>
        <v>0</v>
      </c>
      <c r="E190" s="69">
        <f t="shared" si="70"/>
        <v>104</v>
      </c>
      <c r="F190" s="70">
        <f t="shared" si="70"/>
        <v>0</v>
      </c>
      <c r="G190" s="70">
        <f t="shared" si="70"/>
        <v>0</v>
      </c>
      <c r="H190" s="70">
        <f t="shared" si="70"/>
        <v>0</v>
      </c>
      <c r="I190" s="70">
        <f t="shared" si="70"/>
        <v>0</v>
      </c>
      <c r="J190" s="70">
        <f t="shared" si="70"/>
        <v>0</v>
      </c>
      <c r="K190" s="70">
        <f t="shared" ref="K190" si="71">SUM(K188:K189)</f>
        <v>0</v>
      </c>
      <c r="L190" s="70">
        <f t="shared" si="70"/>
        <v>0</v>
      </c>
      <c r="Q190" s="121"/>
    </row>
    <row r="191" spans="1:25" ht="25.5">
      <c r="A191" s="34" t="s">
        <v>8</v>
      </c>
      <c r="B191" s="55">
        <v>91</v>
      </c>
      <c r="C191" s="44" t="s">
        <v>91</v>
      </c>
      <c r="D191" s="79">
        <f t="shared" ref="D191:J191" si="72">D190</f>
        <v>0</v>
      </c>
      <c r="E191" s="143">
        <f t="shared" si="72"/>
        <v>104</v>
      </c>
      <c r="F191" s="79">
        <f t="shared" si="72"/>
        <v>0</v>
      </c>
      <c r="G191" s="79">
        <f t="shared" si="72"/>
        <v>0</v>
      </c>
      <c r="H191" s="79">
        <f t="shared" si="72"/>
        <v>0</v>
      </c>
      <c r="I191" s="79">
        <f t="shared" si="72"/>
        <v>0</v>
      </c>
      <c r="J191" s="79">
        <f t="shared" si="72"/>
        <v>0</v>
      </c>
      <c r="K191" s="79">
        <f t="shared" ref="K191" si="73">K190</f>
        <v>0</v>
      </c>
      <c r="L191" s="79">
        <f>L190</f>
        <v>0</v>
      </c>
      <c r="Q191" s="121"/>
    </row>
    <row r="192" spans="1:25">
      <c r="A192" s="34"/>
      <c r="B192" s="55"/>
      <c r="C192" s="44"/>
      <c r="D192" s="31"/>
      <c r="E192" s="31"/>
      <c r="F192" s="83"/>
      <c r="G192" s="31"/>
      <c r="H192" s="31"/>
      <c r="I192" s="135"/>
      <c r="J192" s="135"/>
      <c r="K192" s="135"/>
      <c r="L192" s="135"/>
      <c r="Q192" s="121"/>
    </row>
    <row r="193" spans="1:25" ht="25.5">
      <c r="B193" s="53">
        <v>92</v>
      </c>
      <c r="C193" s="7" t="s">
        <v>92</v>
      </c>
      <c r="D193" s="31"/>
      <c r="E193" s="31"/>
      <c r="F193" s="83"/>
      <c r="G193" s="31"/>
      <c r="H193" s="31"/>
      <c r="I193" s="135"/>
      <c r="J193" s="135"/>
      <c r="K193" s="135"/>
      <c r="L193" s="135"/>
      <c r="Q193" s="121"/>
    </row>
    <row r="194" spans="1:25">
      <c r="B194" s="53" t="s">
        <v>98</v>
      </c>
      <c r="C194" s="7" t="s">
        <v>88</v>
      </c>
      <c r="D194" s="78">
        <v>0</v>
      </c>
      <c r="E194" s="84">
        <v>500</v>
      </c>
      <c r="F194" s="78">
        <v>0</v>
      </c>
      <c r="G194" s="84">
        <v>500</v>
      </c>
      <c r="H194" s="78">
        <v>0</v>
      </c>
      <c r="I194" s="84">
        <v>500</v>
      </c>
      <c r="J194" s="78">
        <v>0</v>
      </c>
      <c r="K194" s="78">
        <v>0</v>
      </c>
      <c r="L194" s="76">
        <f>SUM(J194:K194)</f>
        <v>0</v>
      </c>
      <c r="M194" s="86" t="s">
        <v>113</v>
      </c>
      <c r="N194" s="52" t="s">
        <v>113</v>
      </c>
      <c r="O194" s="52" t="s">
        <v>113</v>
      </c>
      <c r="P194" s="86" t="s">
        <v>113</v>
      </c>
      <c r="Q194" s="121" t="s">
        <v>113</v>
      </c>
      <c r="X194" s="52"/>
      <c r="Y194" s="52"/>
    </row>
    <row r="195" spans="1:25">
      <c r="A195" s="34"/>
      <c r="B195" s="55" t="s">
        <v>97</v>
      </c>
      <c r="C195" s="44" t="s">
        <v>89</v>
      </c>
      <c r="D195" s="79">
        <v>0</v>
      </c>
      <c r="E195" s="143">
        <v>800</v>
      </c>
      <c r="F195" s="79">
        <v>0</v>
      </c>
      <c r="G195" s="143">
        <v>800</v>
      </c>
      <c r="H195" s="79">
        <v>0</v>
      </c>
      <c r="I195" s="143">
        <v>800</v>
      </c>
      <c r="J195" s="79">
        <v>0</v>
      </c>
      <c r="K195" s="79">
        <v>0</v>
      </c>
      <c r="L195" s="79">
        <f>SUM(J195:K195)</f>
        <v>0</v>
      </c>
      <c r="M195" s="86" t="s">
        <v>113</v>
      </c>
      <c r="N195" s="52" t="s">
        <v>113</v>
      </c>
      <c r="O195" s="52" t="s">
        <v>113</v>
      </c>
      <c r="P195" s="86" t="s">
        <v>113</v>
      </c>
      <c r="Q195" s="121" t="s">
        <v>113</v>
      </c>
      <c r="X195" s="52"/>
      <c r="Y195" s="52"/>
    </row>
    <row r="196" spans="1:25" ht="25.5">
      <c r="A196" s="34" t="s">
        <v>8</v>
      </c>
      <c r="B196" s="55">
        <v>92</v>
      </c>
      <c r="C196" s="44" t="s">
        <v>92</v>
      </c>
      <c r="D196" s="79">
        <f t="shared" ref="D196:L196" si="74">D195+D194</f>
        <v>0</v>
      </c>
      <c r="E196" s="143">
        <f t="shared" si="74"/>
        <v>1300</v>
      </c>
      <c r="F196" s="79">
        <f t="shared" si="74"/>
        <v>0</v>
      </c>
      <c r="G196" s="146">
        <f t="shared" si="74"/>
        <v>1300</v>
      </c>
      <c r="H196" s="79">
        <f t="shared" si="74"/>
        <v>0</v>
      </c>
      <c r="I196" s="143">
        <f t="shared" si="74"/>
        <v>1300</v>
      </c>
      <c r="J196" s="79">
        <f t="shared" si="74"/>
        <v>0</v>
      </c>
      <c r="K196" s="79">
        <f t="shared" ref="K196" si="75">K195+K194</f>
        <v>0</v>
      </c>
      <c r="L196" s="79">
        <f t="shared" si="74"/>
        <v>0</v>
      </c>
      <c r="Q196" s="121"/>
    </row>
    <row r="197" spans="1:25">
      <c r="D197" s="59"/>
      <c r="E197" s="59"/>
      <c r="F197" s="82"/>
      <c r="G197" s="59"/>
      <c r="H197" s="59"/>
      <c r="I197" s="136"/>
      <c r="J197" s="136"/>
      <c r="K197" s="136"/>
      <c r="L197" s="136"/>
      <c r="Q197" s="121"/>
    </row>
    <row r="198" spans="1:25" ht="25.5">
      <c r="A198" s="34"/>
      <c r="B198" s="55">
        <v>93</v>
      </c>
      <c r="C198" s="44" t="s">
        <v>93</v>
      </c>
      <c r="D198" s="31"/>
      <c r="E198" s="31"/>
      <c r="F198" s="83"/>
      <c r="G198" s="31"/>
      <c r="H198" s="31"/>
      <c r="I198" s="135"/>
      <c r="J198" s="135"/>
      <c r="K198" s="135"/>
      <c r="L198" s="135"/>
      <c r="Q198" s="121"/>
    </row>
    <row r="199" spans="1:25" ht="13.35" customHeight="1">
      <c r="A199" s="34"/>
      <c r="B199" s="55" t="s">
        <v>99</v>
      </c>
      <c r="C199" s="44" t="s">
        <v>88</v>
      </c>
      <c r="D199" s="78">
        <v>0</v>
      </c>
      <c r="E199" s="84">
        <v>82839</v>
      </c>
      <c r="F199" s="78">
        <v>0</v>
      </c>
      <c r="G199" s="31">
        <v>97927</v>
      </c>
      <c r="H199" s="78">
        <v>0</v>
      </c>
      <c r="I199" s="84">
        <v>97927</v>
      </c>
      <c r="J199" s="78">
        <v>0</v>
      </c>
      <c r="K199" s="78">
        <v>0</v>
      </c>
      <c r="L199" s="78">
        <f>SUM(J199:K199)</f>
        <v>0</v>
      </c>
      <c r="M199" s="86" t="s">
        <v>113</v>
      </c>
      <c r="N199" s="52" t="s">
        <v>113</v>
      </c>
      <c r="O199" s="52" t="s">
        <v>113</v>
      </c>
      <c r="P199" s="86" t="s">
        <v>113</v>
      </c>
      <c r="Q199" s="121" t="s">
        <v>113</v>
      </c>
      <c r="X199" s="52"/>
      <c r="Y199" s="52"/>
    </row>
    <row r="200" spans="1:25" ht="13.35" customHeight="1">
      <c r="A200" s="34"/>
      <c r="B200" s="55" t="s">
        <v>100</v>
      </c>
      <c r="C200" s="44" t="s">
        <v>89</v>
      </c>
      <c r="D200" s="79">
        <v>0</v>
      </c>
      <c r="E200" s="143">
        <v>189338</v>
      </c>
      <c r="F200" s="79">
        <v>0</v>
      </c>
      <c r="G200" s="8">
        <v>228497</v>
      </c>
      <c r="H200" s="79">
        <v>0</v>
      </c>
      <c r="I200" s="143">
        <v>228497</v>
      </c>
      <c r="J200" s="79">
        <v>0</v>
      </c>
      <c r="K200" s="76">
        <v>0</v>
      </c>
      <c r="L200" s="78">
        <f>SUM(J200:K200)</f>
        <v>0</v>
      </c>
      <c r="M200" s="86" t="s">
        <v>113</v>
      </c>
      <c r="N200" s="52" t="s">
        <v>113</v>
      </c>
      <c r="O200" s="52" t="s">
        <v>113</v>
      </c>
      <c r="P200" s="86" t="s">
        <v>113</v>
      </c>
      <c r="Q200" s="121" t="s">
        <v>113</v>
      </c>
      <c r="X200" s="52"/>
      <c r="Y200" s="52"/>
    </row>
    <row r="201" spans="1:25" ht="26.45" customHeight="1">
      <c r="A201" s="34" t="s">
        <v>8</v>
      </c>
      <c r="B201" s="55">
        <v>93</v>
      </c>
      <c r="C201" s="44" t="s">
        <v>93</v>
      </c>
      <c r="D201" s="70">
        <f t="shared" ref="D201:J201" si="76">D200+D199</f>
        <v>0</v>
      </c>
      <c r="E201" s="69">
        <f t="shared" si="76"/>
        <v>272177</v>
      </c>
      <c r="F201" s="70">
        <f t="shared" si="76"/>
        <v>0</v>
      </c>
      <c r="G201" s="58">
        <f t="shared" si="76"/>
        <v>326424</v>
      </c>
      <c r="H201" s="70">
        <f t="shared" si="76"/>
        <v>0</v>
      </c>
      <c r="I201" s="69">
        <f t="shared" si="76"/>
        <v>326424</v>
      </c>
      <c r="J201" s="70">
        <f t="shared" si="76"/>
        <v>0</v>
      </c>
      <c r="K201" s="70">
        <f t="shared" ref="K201" si="77">K200+K199</f>
        <v>0</v>
      </c>
      <c r="L201" s="70">
        <f>L200+L199</f>
        <v>0</v>
      </c>
      <c r="Q201" s="121"/>
    </row>
    <row r="202" spans="1:25" ht="12" customHeight="1">
      <c r="A202" s="34"/>
      <c r="B202" s="55"/>
      <c r="C202" s="44"/>
      <c r="D202" s="84"/>
      <c r="E202" s="84"/>
      <c r="F202" s="84"/>
      <c r="G202" s="31"/>
      <c r="H202" s="78"/>
      <c r="I202" s="78"/>
      <c r="J202" s="78"/>
      <c r="K202" s="135"/>
      <c r="L202" s="135"/>
      <c r="Q202" s="121"/>
    </row>
    <row r="203" spans="1:25" ht="26.45" customHeight="1">
      <c r="A203" s="34"/>
      <c r="B203" s="55">
        <v>94</v>
      </c>
      <c r="C203" s="44" t="s">
        <v>105</v>
      </c>
      <c r="D203" s="84"/>
      <c r="E203" s="84"/>
      <c r="F203" s="84"/>
      <c r="G203" s="31"/>
      <c r="H203" s="78"/>
      <c r="I203" s="78"/>
      <c r="J203" s="78"/>
      <c r="K203" s="135"/>
      <c r="L203" s="135"/>
      <c r="Q203" s="121"/>
    </row>
    <row r="204" spans="1:25">
      <c r="A204" s="34"/>
      <c r="B204" s="55" t="s">
        <v>103</v>
      </c>
      <c r="C204" s="44" t="s">
        <v>88</v>
      </c>
      <c r="D204" s="78">
        <v>0</v>
      </c>
      <c r="E204" s="78">
        <v>0</v>
      </c>
      <c r="F204" s="78">
        <v>0</v>
      </c>
      <c r="G204" s="31">
        <v>66863</v>
      </c>
      <c r="H204" s="78">
        <v>0</v>
      </c>
      <c r="I204" s="84">
        <v>66863</v>
      </c>
      <c r="J204" s="78">
        <v>0</v>
      </c>
      <c r="K204" s="78">
        <v>0</v>
      </c>
      <c r="L204" s="78">
        <f>SUM(J204:K204)</f>
        <v>0</v>
      </c>
      <c r="M204" s="86" t="s">
        <v>113</v>
      </c>
      <c r="N204" s="52" t="s">
        <v>113</v>
      </c>
      <c r="O204" s="52" t="s">
        <v>113</v>
      </c>
      <c r="P204" s="86" t="s">
        <v>113</v>
      </c>
      <c r="Q204" s="121" t="s">
        <v>113</v>
      </c>
      <c r="X204" s="52"/>
      <c r="Y204" s="52"/>
    </row>
    <row r="205" spans="1:25">
      <c r="A205" s="34"/>
      <c r="B205" s="55" t="s">
        <v>104</v>
      </c>
      <c r="C205" s="44" t="s">
        <v>89</v>
      </c>
      <c r="D205" s="79">
        <v>0</v>
      </c>
      <c r="E205" s="79">
        <v>0</v>
      </c>
      <c r="F205" s="79">
        <v>0</v>
      </c>
      <c r="G205" s="146">
        <v>156013</v>
      </c>
      <c r="H205" s="79">
        <v>0</v>
      </c>
      <c r="I205" s="143">
        <v>156013</v>
      </c>
      <c r="J205" s="79">
        <v>0</v>
      </c>
      <c r="K205" s="79">
        <v>0</v>
      </c>
      <c r="L205" s="79">
        <f>SUM(J205:K205)</f>
        <v>0</v>
      </c>
      <c r="M205" s="86" t="s">
        <v>113</v>
      </c>
      <c r="N205" s="52" t="s">
        <v>113</v>
      </c>
      <c r="O205" s="52" t="s">
        <v>113</v>
      </c>
      <c r="P205" s="86" t="s">
        <v>113</v>
      </c>
      <c r="Q205" s="121" t="s">
        <v>113</v>
      </c>
      <c r="X205" s="52"/>
      <c r="Y205" s="52"/>
    </row>
    <row r="206" spans="1:25" ht="25.5">
      <c r="A206" s="34" t="s">
        <v>8</v>
      </c>
      <c r="B206" s="55">
        <v>94</v>
      </c>
      <c r="C206" s="44" t="s">
        <v>105</v>
      </c>
      <c r="D206" s="79">
        <f t="shared" ref="D206:J206" si="78">SUM(D204:D205)</f>
        <v>0</v>
      </c>
      <c r="E206" s="79">
        <f t="shared" si="78"/>
        <v>0</v>
      </c>
      <c r="F206" s="79">
        <f t="shared" si="78"/>
        <v>0</v>
      </c>
      <c r="G206" s="146">
        <f t="shared" si="78"/>
        <v>222876</v>
      </c>
      <c r="H206" s="79">
        <f t="shared" si="78"/>
        <v>0</v>
      </c>
      <c r="I206" s="143">
        <f t="shared" si="78"/>
        <v>222876</v>
      </c>
      <c r="J206" s="79">
        <f t="shared" si="78"/>
        <v>0</v>
      </c>
      <c r="K206" s="79">
        <f t="shared" ref="K206" si="79">SUM(K204:K205)</f>
        <v>0</v>
      </c>
      <c r="L206" s="79">
        <f>K206</f>
        <v>0</v>
      </c>
      <c r="Q206" s="121"/>
    </row>
    <row r="207" spans="1:25">
      <c r="A207" s="34"/>
      <c r="B207" s="55"/>
      <c r="C207" s="44"/>
      <c r="D207" s="78"/>
      <c r="E207" s="84"/>
      <c r="F207" s="78"/>
      <c r="G207" s="31"/>
      <c r="H207" s="78"/>
      <c r="I207" s="84"/>
      <c r="J207" s="78"/>
      <c r="K207" s="31"/>
      <c r="L207" s="31"/>
      <c r="Q207" s="121"/>
    </row>
    <row r="208" spans="1:25" ht="25.5">
      <c r="A208" s="34"/>
      <c r="B208" s="53">
        <v>95</v>
      </c>
      <c r="C208" s="7" t="s">
        <v>161</v>
      </c>
      <c r="D208" s="78"/>
      <c r="E208" s="84"/>
      <c r="F208" s="78"/>
      <c r="G208" s="31"/>
      <c r="H208" s="78"/>
      <c r="I208" s="84"/>
      <c r="J208" s="78"/>
      <c r="K208" s="31"/>
      <c r="L208" s="31"/>
      <c r="Q208" s="121"/>
    </row>
    <row r="209" spans="1:32">
      <c r="A209" s="34"/>
      <c r="B209" s="33">
        <v>4</v>
      </c>
      <c r="C209" s="7" t="s">
        <v>165</v>
      </c>
      <c r="D209" s="78"/>
      <c r="E209" s="84"/>
      <c r="F209" s="78"/>
      <c r="G209" s="31"/>
      <c r="H209" s="78"/>
      <c r="I209" s="84"/>
      <c r="J209" s="78"/>
      <c r="K209" s="31"/>
      <c r="L209" s="31"/>
      <c r="Q209" s="121"/>
    </row>
    <row r="210" spans="1:32">
      <c r="A210" s="34"/>
      <c r="B210" s="33" t="s">
        <v>163</v>
      </c>
      <c r="C210" s="7" t="s">
        <v>88</v>
      </c>
      <c r="D210" s="78">
        <v>0</v>
      </c>
      <c r="E210" s="78">
        <v>0</v>
      </c>
      <c r="F210" s="78">
        <v>0</v>
      </c>
      <c r="G210" s="78">
        <v>0</v>
      </c>
      <c r="H210" s="78">
        <v>0</v>
      </c>
      <c r="I210" s="78">
        <v>0</v>
      </c>
      <c r="J210" s="78">
        <v>0</v>
      </c>
      <c r="K210" s="31">
        <v>26781</v>
      </c>
      <c r="L210" s="31">
        <f>SUM(J210:K210)</f>
        <v>26781</v>
      </c>
      <c r="Q210" s="121"/>
      <c r="W210" s="168"/>
      <c r="X210" s="168"/>
      <c r="Y210" s="168"/>
      <c r="Z210" s="168"/>
      <c r="AA210" s="168"/>
    </row>
    <row r="211" spans="1:32">
      <c r="A211" s="34"/>
      <c r="B211" s="33" t="s">
        <v>164</v>
      </c>
      <c r="C211" s="7" t="s">
        <v>89</v>
      </c>
      <c r="D211" s="78">
        <v>0</v>
      </c>
      <c r="E211" s="78">
        <v>0</v>
      </c>
      <c r="F211" s="78">
        <v>0</v>
      </c>
      <c r="G211" s="78">
        <v>0</v>
      </c>
      <c r="H211" s="78">
        <v>0</v>
      </c>
      <c r="I211" s="78">
        <v>0</v>
      </c>
      <c r="J211" s="78">
        <v>0</v>
      </c>
      <c r="K211" s="31">
        <v>62489</v>
      </c>
      <c r="L211" s="31">
        <f>SUM(J211:K211)</f>
        <v>62489</v>
      </c>
      <c r="Q211" s="121"/>
      <c r="W211" s="168"/>
      <c r="X211" s="168"/>
      <c r="Y211" s="168"/>
      <c r="Z211" s="168"/>
      <c r="AA211" s="168"/>
    </row>
    <row r="212" spans="1:32">
      <c r="A212" s="34" t="s">
        <v>8</v>
      </c>
      <c r="B212" s="33">
        <v>4</v>
      </c>
      <c r="C212" s="7" t="s">
        <v>162</v>
      </c>
      <c r="D212" s="70">
        <f t="shared" ref="D212:J212" si="80">D2296</f>
        <v>0</v>
      </c>
      <c r="E212" s="70">
        <f t="shared" si="80"/>
        <v>0</v>
      </c>
      <c r="F212" s="70">
        <f t="shared" si="80"/>
        <v>0</v>
      </c>
      <c r="G212" s="70">
        <f t="shared" si="80"/>
        <v>0</v>
      </c>
      <c r="H212" s="70">
        <f t="shared" si="80"/>
        <v>0</v>
      </c>
      <c r="I212" s="70">
        <f t="shared" si="80"/>
        <v>0</v>
      </c>
      <c r="J212" s="70">
        <f t="shared" si="80"/>
        <v>0</v>
      </c>
      <c r="K212" s="58">
        <f>SUM(K210:K211)</f>
        <v>89270</v>
      </c>
      <c r="L212" s="58">
        <f>SUM(L210:L211)</f>
        <v>89270</v>
      </c>
      <c r="Q212" s="121"/>
    </row>
    <row r="213" spans="1:32" ht="25.5">
      <c r="A213" s="41" t="s">
        <v>8</v>
      </c>
      <c r="B213" s="141">
        <v>95</v>
      </c>
      <c r="C213" s="142" t="s">
        <v>161</v>
      </c>
      <c r="D213" s="70">
        <f t="shared" ref="D213:J213" si="81">D212</f>
        <v>0</v>
      </c>
      <c r="E213" s="70">
        <f t="shared" si="81"/>
        <v>0</v>
      </c>
      <c r="F213" s="70">
        <f t="shared" si="81"/>
        <v>0</v>
      </c>
      <c r="G213" s="70">
        <f t="shared" si="81"/>
        <v>0</v>
      </c>
      <c r="H213" s="70">
        <f t="shared" si="81"/>
        <v>0</v>
      </c>
      <c r="I213" s="70">
        <f t="shared" si="81"/>
        <v>0</v>
      </c>
      <c r="J213" s="70">
        <f t="shared" si="81"/>
        <v>0</v>
      </c>
      <c r="K213" s="58">
        <f>K212</f>
        <v>89270</v>
      </c>
      <c r="L213" s="58">
        <f>L212</f>
        <v>89270</v>
      </c>
      <c r="Q213" s="121"/>
    </row>
    <row r="214" spans="1:32" ht="4.5" customHeight="1">
      <c r="A214" s="34"/>
      <c r="B214" s="55"/>
      <c r="C214" s="44"/>
      <c r="D214" s="78"/>
      <c r="E214" s="84"/>
      <c r="F214" s="78"/>
      <c r="G214" s="31"/>
      <c r="H214" s="78"/>
      <c r="I214" s="84"/>
      <c r="J214" s="78"/>
      <c r="K214" s="31"/>
      <c r="L214" s="31"/>
      <c r="Q214" s="121"/>
    </row>
    <row r="215" spans="1:32" ht="25.5">
      <c r="A215" s="34"/>
      <c r="B215" s="55">
        <v>96</v>
      </c>
      <c r="C215" s="44" t="s">
        <v>166</v>
      </c>
      <c r="D215" s="78"/>
      <c r="E215" s="84"/>
      <c r="F215" s="78"/>
      <c r="G215" s="31"/>
      <c r="H215" s="78"/>
      <c r="I215" s="84"/>
      <c r="J215" s="78"/>
      <c r="K215" s="31"/>
      <c r="L215" s="31"/>
      <c r="Q215" s="121"/>
    </row>
    <row r="216" spans="1:32">
      <c r="A216" s="34"/>
      <c r="B216" s="33">
        <v>6</v>
      </c>
      <c r="C216" s="44" t="s">
        <v>167</v>
      </c>
      <c r="D216" s="78"/>
      <c r="E216" s="84"/>
      <c r="F216" s="78"/>
      <c r="G216" s="31"/>
      <c r="H216" s="78"/>
      <c r="I216" s="84"/>
      <c r="J216" s="78"/>
      <c r="K216" s="31"/>
      <c r="L216" s="31"/>
      <c r="Q216" s="121"/>
    </row>
    <row r="217" spans="1:32">
      <c r="A217" s="34"/>
      <c r="B217" s="33" t="s">
        <v>168</v>
      </c>
      <c r="C217" s="7" t="s">
        <v>89</v>
      </c>
      <c r="D217" s="78">
        <v>0</v>
      </c>
      <c r="E217" s="78">
        <v>0</v>
      </c>
      <c r="F217" s="78">
        <v>0</v>
      </c>
      <c r="G217" s="78">
        <v>0</v>
      </c>
      <c r="H217" s="78">
        <v>0</v>
      </c>
      <c r="I217" s="78">
        <v>0</v>
      </c>
      <c r="J217" s="78">
        <v>0</v>
      </c>
      <c r="K217" s="31">
        <v>160300</v>
      </c>
      <c r="L217" s="31">
        <f>SUM(J217:K217)</f>
        <v>160300</v>
      </c>
      <c r="Q217" s="121"/>
      <c r="W217" s="168"/>
      <c r="X217" s="168"/>
      <c r="Y217" s="168"/>
      <c r="Z217" s="168"/>
      <c r="AA217" s="168"/>
    </row>
    <row r="218" spans="1:32">
      <c r="A218" s="34" t="s">
        <v>8</v>
      </c>
      <c r="B218" s="33">
        <v>6</v>
      </c>
      <c r="C218" s="44" t="s">
        <v>167</v>
      </c>
      <c r="D218" s="70">
        <f t="shared" ref="D218" si="82">D216</f>
        <v>0</v>
      </c>
      <c r="E218" s="70">
        <f t="shared" ref="E218" si="83">E216</f>
        <v>0</v>
      </c>
      <c r="F218" s="70">
        <f t="shared" ref="F218" si="84">F216</f>
        <v>0</v>
      </c>
      <c r="G218" s="70">
        <f t="shared" ref="G218" si="85">G216</f>
        <v>0</v>
      </c>
      <c r="H218" s="70">
        <f t="shared" ref="H218" si="86">H216</f>
        <v>0</v>
      </c>
      <c r="I218" s="70">
        <f t="shared" ref="I218" si="87">I216</f>
        <v>0</v>
      </c>
      <c r="J218" s="70">
        <f t="shared" ref="J218" si="88">J216</f>
        <v>0</v>
      </c>
      <c r="K218" s="58">
        <f>K217</f>
        <v>160300</v>
      </c>
      <c r="L218" s="58">
        <f>L217</f>
        <v>160300</v>
      </c>
      <c r="Q218" s="121"/>
    </row>
    <row r="219" spans="1:32" ht="25.5">
      <c r="A219" s="34" t="s">
        <v>8</v>
      </c>
      <c r="B219" s="55">
        <v>96</v>
      </c>
      <c r="C219" s="44" t="s">
        <v>166</v>
      </c>
      <c r="D219" s="70">
        <f>D218</f>
        <v>0</v>
      </c>
      <c r="E219" s="70">
        <f t="shared" ref="E219:L219" si="89">E218</f>
        <v>0</v>
      </c>
      <c r="F219" s="70">
        <f t="shared" si="89"/>
        <v>0</v>
      </c>
      <c r="G219" s="70">
        <f t="shared" si="89"/>
        <v>0</v>
      </c>
      <c r="H219" s="70">
        <f t="shared" si="89"/>
        <v>0</v>
      </c>
      <c r="I219" s="70">
        <f t="shared" si="89"/>
        <v>0</v>
      </c>
      <c r="J219" s="70">
        <f t="shared" si="89"/>
        <v>0</v>
      </c>
      <c r="K219" s="69">
        <f t="shared" si="89"/>
        <v>160300</v>
      </c>
      <c r="L219" s="69">
        <f t="shared" si="89"/>
        <v>160300</v>
      </c>
      <c r="Q219" s="121"/>
    </row>
    <row r="220" spans="1:32" ht="26.45" customHeight="1">
      <c r="A220" s="34" t="s">
        <v>8</v>
      </c>
      <c r="B220" s="90">
        <v>0.2</v>
      </c>
      <c r="C220" s="91" t="s">
        <v>90</v>
      </c>
      <c r="D220" s="70">
        <f t="shared" ref="D220:J220" si="90">D196+D191+D201+D206+D213+D219</f>
        <v>0</v>
      </c>
      <c r="E220" s="69">
        <f t="shared" si="90"/>
        <v>273581</v>
      </c>
      <c r="F220" s="70">
        <f t="shared" si="90"/>
        <v>0</v>
      </c>
      <c r="G220" s="69">
        <f t="shared" si="90"/>
        <v>550600</v>
      </c>
      <c r="H220" s="70">
        <f t="shared" si="90"/>
        <v>0</v>
      </c>
      <c r="I220" s="69">
        <f t="shared" si="90"/>
        <v>550600</v>
      </c>
      <c r="J220" s="70">
        <f t="shared" si="90"/>
        <v>0</v>
      </c>
      <c r="K220" s="69">
        <f>K196+K191+K201+K206+K213+K219</f>
        <v>249570</v>
      </c>
      <c r="L220" s="69">
        <f>L196+L191+L201+L206+L213+L219</f>
        <v>249570</v>
      </c>
      <c r="Q220" s="121"/>
    </row>
    <row r="221" spans="1:32" ht="26.45" customHeight="1">
      <c r="A221" s="34" t="s">
        <v>8</v>
      </c>
      <c r="B221" s="92">
        <v>3604</v>
      </c>
      <c r="C221" s="91" t="s">
        <v>85</v>
      </c>
      <c r="D221" s="77">
        <f t="shared" ref="D221:L221" si="91">+D220+D183+D177</f>
        <v>0</v>
      </c>
      <c r="E221" s="81">
        <f t="shared" si="91"/>
        <v>319201</v>
      </c>
      <c r="F221" s="77">
        <f t="shared" si="91"/>
        <v>0</v>
      </c>
      <c r="G221" s="81">
        <f t="shared" si="91"/>
        <v>602073</v>
      </c>
      <c r="H221" s="77">
        <f t="shared" si="91"/>
        <v>0</v>
      </c>
      <c r="I221" s="81">
        <f t="shared" si="91"/>
        <v>602073</v>
      </c>
      <c r="J221" s="77">
        <f t="shared" si="91"/>
        <v>0</v>
      </c>
      <c r="K221" s="81">
        <f t="shared" si="91"/>
        <v>249570</v>
      </c>
      <c r="L221" s="81">
        <f t="shared" si="91"/>
        <v>249570</v>
      </c>
      <c r="Q221" s="121"/>
    </row>
    <row r="222" spans="1:32" ht="13.35" customHeight="1">
      <c r="A222" s="119" t="s">
        <v>8</v>
      </c>
      <c r="B222" s="94"/>
      <c r="C222" s="95" t="s">
        <v>9</v>
      </c>
      <c r="D222" s="69">
        <f t="shared" ref="D222:L222" si="92">D170+D48+D94+D221</f>
        <v>1171846</v>
      </c>
      <c r="E222" s="69">
        <f t="shared" si="92"/>
        <v>2334477</v>
      </c>
      <c r="F222" s="69">
        <f t="shared" si="92"/>
        <v>1270451</v>
      </c>
      <c r="G222" s="69">
        <f t="shared" si="92"/>
        <v>2813906</v>
      </c>
      <c r="H222" s="69">
        <f t="shared" si="92"/>
        <v>1089598</v>
      </c>
      <c r="I222" s="69">
        <f t="shared" si="92"/>
        <v>2813906</v>
      </c>
      <c r="J222" s="69">
        <f t="shared" si="92"/>
        <v>1088622</v>
      </c>
      <c r="K222" s="69">
        <f t="shared" si="92"/>
        <v>2794313</v>
      </c>
      <c r="L222" s="69">
        <f t="shared" si="92"/>
        <v>3882935</v>
      </c>
      <c r="Q222" s="121"/>
      <c r="AB222" s="2"/>
      <c r="AC222" s="2"/>
      <c r="AD222" s="2"/>
      <c r="AE222" s="2"/>
      <c r="AF222" s="2"/>
    </row>
    <row r="223" spans="1:32">
      <c r="A223" s="122" t="s">
        <v>8</v>
      </c>
      <c r="B223" s="123"/>
      <c r="C223" s="124" t="s">
        <v>1</v>
      </c>
      <c r="D223" s="61">
        <f t="shared" ref="D223:L223" si="93">D222</f>
        <v>1171846</v>
      </c>
      <c r="E223" s="125">
        <f t="shared" si="93"/>
        <v>2334477</v>
      </c>
      <c r="F223" s="61">
        <f t="shared" si="93"/>
        <v>1270451</v>
      </c>
      <c r="G223" s="125">
        <f t="shared" si="93"/>
        <v>2813906</v>
      </c>
      <c r="H223" s="61">
        <f t="shared" si="93"/>
        <v>1089598</v>
      </c>
      <c r="I223" s="125">
        <f t="shared" si="93"/>
        <v>2813906</v>
      </c>
      <c r="J223" s="61">
        <f t="shared" si="93"/>
        <v>1088622</v>
      </c>
      <c r="K223" s="125">
        <f t="shared" ref="K223" si="94">K222</f>
        <v>2794313</v>
      </c>
      <c r="L223" s="125">
        <f t="shared" si="93"/>
        <v>3882935</v>
      </c>
      <c r="Q223" s="121"/>
    </row>
    <row r="224" spans="1:32">
      <c r="A224" s="130"/>
      <c r="B224" s="131"/>
      <c r="C224" s="132"/>
      <c r="D224" s="60"/>
      <c r="E224" s="133"/>
      <c r="F224" s="60"/>
      <c r="G224" s="133"/>
      <c r="H224" s="60"/>
      <c r="I224" s="133"/>
      <c r="J224" s="60"/>
      <c r="K224" s="133"/>
      <c r="L224" s="133"/>
      <c r="Q224" s="121"/>
    </row>
    <row r="225" spans="1:17">
      <c r="A225" s="130"/>
      <c r="B225" s="131"/>
      <c r="C225" s="132"/>
      <c r="D225" s="60"/>
      <c r="E225" s="133"/>
      <c r="F225" s="60"/>
      <c r="G225" s="133"/>
      <c r="H225" s="60"/>
      <c r="I225" s="133"/>
      <c r="J225" s="60"/>
      <c r="K225" s="133"/>
      <c r="L225" s="133"/>
      <c r="Q225" s="121"/>
    </row>
    <row r="226" spans="1:17">
      <c r="E226" s="80"/>
      <c r="F226" s="80"/>
      <c r="G226" s="80"/>
      <c r="H226" s="57"/>
      <c r="I226" s="57"/>
      <c r="J226" s="80"/>
      <c r="Q226" s="121"/>
    </row>
    <row r="227" spans="1:17">
      <c r="Q227" s="121"/>
    </row>
    <row r="228" spans="1:17">
      <c r="Q228" s="121"/>
    </row>
    <row r="237" spans="1:17">
      <c r="H237" s="8"/>
    </row>
    <row r="241" spans="4:12">
      <c r="D241" s="69"/>
      <c r="E241" s="69"/>
      <c r="F241" s="69"/>
      <c r="G241" s="69"/>
      <c r="H241" s="69"/>
      <c r="I241" s="69"/>
      <c r="J241" s="69"/>
      <c r="K241" s="69"/>
      <c r="L241" s="69"/>
    </row>
    <row r="242" spans="4:12">
      <c r="H242" s="8"/>
    </row>
  </sheetData>
  <autoFilter ref="A18:AF226"/>
  <mergeCells count="17">
    <mergeCell ref="M15:V15"/>
    <mergeCell ref="W15:AF15"/>
    <mergeCell ref="M16:Q16"/>
    <mergeCell ref="R16:V16"/>
    <mergeCell ref="W16:AA16"/>
    <mergeCell ref="AB16:AF16"/>
    <mergeCell ref="D16:E16"/>
    <mergeCell ref="A1:L1"/>
    <mergeCell ref="A2:L2"/>
    <mergeCell ref="F15:G15"/>
    <mergeCell ref="D15:E15"/>
    <mergeCell ref="F16:G16"/>
    <mergeCell ref="A4:D4"/>
    <mergeCell ref="J15:L15"/>
    <mergeCell ref="H15:I15"/>
    <mergeCell ref="H16:I16"/>
    <mergeCell ref="J16:L16"/>
  </mergeCells>
  <phoneticPr fontId="2" type="noConversion"/>
  <printOptions horizontalCentered="1"/>
  <pageMargins left="0.74803149606299213" right="0.39370078740157483" top="0.74803149606299213" bottom="0.9055118110236221" header="0.51181102362204722" footer="0.59055118110236227"/>
  <pageSetup paperSize="9" firstPageNumber="70" fitToHeight="14" orientation="landscape" blackAndWhite="1" useFirstPageNumber="1" r:id="rId1"/>
  <headerFooter alignWithMargins="0">
    <oddHeader xml:space="preserve">&amp;C   </oddHeader>
    <oddFooter>&amp;C&amp;"Times New Roman,Bold"   Vol-IV     -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dem43</vt:lpstr>
      <vt:lpstr>'dem43'!compen</vt:lpstr>
      <vt:lpstr>'dem43'!edu</vt:lpstr>
      <vt:lpstr>'dem43'!election</vt:lpstr>
      <vt:lpstr>'dem43'!ordp</vt:lpstr>
      <vt:lpstr>'dem43'!Print_Area</vt:lpstr>
      <vt:lpstr>'dem43'!Print_Titles</vt:lpstr>
      <vt:lpstr>'dem43'!revise</vt:lpstr>
      <vt:lpstr>'dem43'!summary</vt:lpstr>
      <vt:lpstr>'dem43'!Voted</vt:lpstr>
    </vt:vector>
  </TitlesOfParts>
  <Company>Government of Sikkim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Finance</dc:creator>
  <cp:lastModifiedBy>Siyon</cp:lastModifiedBy>
  <cp:lastPrinted>2015-07-23T15:06:34Z</cp:lastPrinted>
  <dcterms:created xsi:type="dcterms:W3CDTF">2004-06-02T16:25:44Z</dcterms:created>
  <dcterms:modified xsi:type="dcterms:W3CDTF">2015-07-29T05:52:28Z</dcterms:modified>
</cp:coreProperties>
</file>