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665" yWindow="-60" windowWidth="8040" windowHeight="8100"/>
  </bookViews>
  <sheets>
    <sheet name="dem5" sheetId="4" r:id="rId1"/>
  </sheets>
  <definedNames>
    <definedName name="__123Graph_D" hidden="1">#REF!</definedName>
    <definedName name="_xlnm._FilterDatabase" localSheetId="0" hidden="1">'dem5'!$A$16:$AF$105</definedName>
    <definedName name="_rec2" localSheetId="0">'dem5'!#REF!</definedName>
    <definedName name="_Regression_Int" localSheetId="0" hidden="1">1</definedName>
    <definedName name="charged">#REF!</definedName>
    <definedName name="culrec" localSheetId="0">'dem5'!$D$98:$L$98</definedName>
    <definedName name="culture" localSheetId="0">'dem5'!$D$57:$L$57</definedName>
    <definedName name="culturerevenue" localSheetId="0">'dem5'!$E$10:$G$10</definedName>
    <definedName name="educap" localSheetId="0">'dem5'!$D$94:$L$94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'dem5'!#REF!</definedName>
    <definedName name="oges">#REF!</definedName>
    <definedName name="pension">#REF!</definedName>
    <definedName name="_xlnm.Print_Area" localSheetId="0">'dem5'!$A$1:$L$102</definedName>
    <definedName name="_xlnm.Print_Titles" localSheetId="0">'dem5'!$12:$15</definedName>
    <definedName name="rec">#REF!</definedName>
    <definedName name="reform">#REF!</definedName>
    <definedName name="revise" localSheetId="0">'dem5'!$D$115:$I$115</definedName>
    <definedName name="SocialSecurity">#REF!</definedName>
    <definedName name="socialwelfare">#REF!</definedName>
    <definedName name="spfrd">#REF!</definedName>
    <definedName name="sss" localSheetId="0">'dem5'!$D$67:$L$67</definedName>
    <definedName name="sssrec" localSheetId="0">'dem5'!#REF!</definedName>
    <definedName name="summary" localSheetId="0">'dem5'!$D$107:$I$107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'dem5'!$A$1:$L$104</definedName>
    <definedName name="Z_239EE218_578E_4317_BEED_14D5D7089E27_.wvu.PrintArea" localSheetId="0" hidden="1">'dem5'!$A$1:$L$104</definedName>
    <definedName name="Z_239EE218_578E_4317_BEED_14D5D7089E27_.wvu.PrintTitles" localSheetId="0" hidden="1">'dem5'!$12:$15</definedName>
    <definedName name="Z_302A3EA3_AE96_11D5_A646_0050BA3D7AFD_.wvu.FilterData" localSheetId="0" hidden="1">'dem5'!$A$1:$L$104</definedName>
    <definedName name="Z_302A3EA3_AE96_11D5_A646_0050BA3D7AFD_.wvu.PrintArea" localSheetId="0" hidden="1">'dem5'!$A$1:$L$104</definedName>
    <definedName name="Z_302A3EA3_AE96_11D5_A646_0050BA3D7AFD_.wvu.PrintTitles" localSheetId="0" hidden="1">'dem5'!$12:$15</definedName>
    <definedName name="Z_36DBA021_0ECB_11D4_8064_004005726899_.wvu.FilterData" localSheetId="0" hidden="1">'dem5'!$C$17:$C$74</definedName>
    <definedName name="Z_36DBA021_0ECB_11D4_8064_004005726899_.wvu.PrintTitles" localSheetId="0" hidden="1">'dem5'!$12:$15</definedName>
    <definedName name="Z_93EBE921_AE91_11D5_8685_004005726899_.wvu.FilterData" localSheetId="0" hidden="1">'dem5'!$C$17:$C$74</definedName>
    <definedName name="Z_93EBE921_AE91_11D5_8685_004005726899_.wvu.PrintTitles" localSheetId="0" hidden="1">'dem5'!$12:$15</definedName>
    <definedName name="Z_94DA79C1_0FDE_11D5_9579_000021DAEEA2_.wvu.FilterData" localSheetId="0" hidden="1">'dem5'!$C$17:$C$74</definedName>
    <definedName name="Z_94DA79C1_0FDE_11D5_9579_000021DAEEA2_.wvu.PrintArea" localSheetId="0" hidden="1">'dem5'!$A$1:$L$104</definedName>
    <definedName name="Z_94DA79C1_0FDE_11D5_9579_000021DAEEA2_.wvu.PrintTitles" localSheetId="0" hidden="1">'dem5'!$12:$15</definedName>
    <definedName name="Z_C868F8C3_16D7_11D5_A68D_81D6213F5331_.wvu.FilterData" localSheetId="0" hidden="1">'dem5'!$C$17:$C$74</definedName>
    <definedName name="Z_C868F8C3_16D7_11D5_A68D_81D6213F5331_.wvu.PrintTitles" localSheetId="0" hidden="1">'dem5'!$12:$15</definedName>
    <definedName name="Z_E5DF37BD_125C_11D5_8DC4_D0F5D88B3549_.wvu.FilterData" localSheetId="0" hidden="1">'dem5'!$C$17:$C$74</definedName>
    <definedName name="Z_E5DF37BD_125C_11D5_8DC4_D0F5D88B3549_.wvu.PrintArea" localSheetId="0" hidden="1">'dem5'!$A$1:$L$104</definedName>
    <definedName name="Z_E5DF37BD_125C_11D5_8DC4_D0F5D88B3549_.wvu.PrintTitles" localSheetId="0" hidden="1">'dem5'!$12:$15</definedName>
    <definedName name="Z_F8ADACC1_164E_11D6_B603_000021DAEEA2_.wvu.FilterData" localSheetId="0" hidden="1">'dem5'!$C$17:$C$74</definedName>
    <definedName name="Z_F8ADACC1_164E_11D6_B603_000021DAEEA2_.wvu.PrintTitles" localSheetId="0" hidden="1">'dem5'!$12:$15</definedName>
  </definedNames>
  <calcPr calcId="125725"/>
</workbook>
</file>

<file path=xl/calcChain.xml><?xml version="1.0" encoding="utf-8"?>
<calcChain xmlns="http://schemas.openxmlformats.org/spreadsheetml/2006/main">
  <c r="J23" i="4"/>
  <c r="L23" s="1"/>
  <c r="L90"/>
  <c r="L89"/>
  <c r="L88"/>
  <c r="L87"/>
  <c r="L86"/>
  <c r="L85"/>
  <c r="L84"/>
  <c r="L83"/>
  <c r="L81"/>
  <c r="L80"/>
  <c r="L79"/>
  <c r="L78"/>
  <c r="L77"/>
  <c r="L76"/>
  <c r="L75"/>
  <c r="L62"/>
  <c r="L54"/>
  <c r="L48"/>
  <c r="L42"/>
  <c r="L41"/>
  <c r="L36"/>
  <c r="L34"/>
  <c r="L33"/>
  <c r="L32"/>
  <c r="L31"/>
  <c r="L25"/>
  <c r="L24"/>
  <c r="L21"/>
  <c r="J82"/>
  <c r="L82" s="1"/>
  <c r="J91" l="1"/>
  <c r="K35"/>
  <c r="K63"/>
  <c r="L63" s="1"/>
  <c r="K64"/>
  <c r="L64" s="1"/>
  <c r="K37"/>
  <c r="L37" s="1"/>
  <c r="K22"/>
  <c r="K91"/>
  <c r="K92" s="1"/>
  <c r="K93" s="1"/>
  <c r="K94" s="1"/>
  <c r="K95" s="1"/>
  <c r="K55"/>
  <c r="K56" s="1"/>
  <c r="K49"/>
  <c r="K50" s="1"/>
  <c r="K43"/>
  <c r="I91"/>
  <c r="I92" s="1"/>
  <c r="I93" s="1"/>
  <c r="I94" s="1"/>
  <c r="I95" s="1"/>
  <c r="H91"/>
  <c r="H92" s="1"/>
  <c r="H93" s="1"/>
  <c r="H94" s="1"/>
  <c r="H95" s="1"/>
  <c r="G91"/>
  <c r="G92" s="1"/>
  <c r="G93" s="1"/>
  <c r="G94" s="1"/>
  <c r="G95" s="1"/>
  <c r="F91"/>
  <c r="F92" s="1"/>
  <c r="F93" s="1"/>
  <c r="F94" s="1"/>
  <c r="F95" s="1"/>
  <c r="E91"/>
  <c r="E92" s="1"/>
  <c r="E93" s="1"/>
  <c r="E94" s="1"/>
  <c r="E95" s="1"/>
  <c r="D91"/>
  <c r="D92" s="1"/>
  <c r="D93" s="1"/>
  <c r="D94" s="1"/>
  <c r="D95" s="1"/>
  <c r="I65"/>
  <c r="I66" s="1"/>
  <c r="I67" s="1"/>
  <c r="H65"/>
  <c r="H66" s="1"/>
  <c r="H67" s="1"/>
  <c r="G65"/>
  <c r="G66" s="1"/>
  <c r="G67" s="1"/>
  <c r="F65"/>
  <c r="F66" s="1"/>
  <c r="F67" s="1"/>
  <c r="E65"/>
  <c r="E66" s="1"/>
  <c r="E67" s="1"/>
  <c r="D65"/>
  <c r="D66" s="1"/>
  <c r="D67" s="1"/>
  <c r="I55"/>
  <c r="I56" s="1"/>
  <c r="H55"/>
  <c r="H56" s="1"/>
  <c r="G55"/>
  <c r="G56" s="1"/>
  <c r="F55"/>
  <c r="F56" s="1"/>
  <c r="E55"/>
  <c r="E56" s="1"/>
  <c r="D55"/>
  <c r="D56" s="1"/>
  <c r="I49"/>
  <c r="I50" s="1"/>
  <c r="H49"/>
  <c r="H50" s="1"/>
  <c r="G49"/>
  <c r="G50" s="1"/>
  <c r="F49"/>
  <c r="F50" s="1"/>
  <c r="E49"/>
  <c r="E50" s="1"/>
  <c r="D49"/>
  <c r="D50" s="1"/>
  <c r="I43"/>
  <c r="H43"/>
  <c r="G43"/>
  <c r="F43"/>
  <c r="E43"/>
  <c r="D43"/>
  <c r="I38"/>
  <c r="H38"/>
  <c r="G38"/>
  <c r="F38"/>
  <c r="E38"/>
  <c r="D38"/>
  <c r="I26"/>
  <c r="I27" s="1"/>
  <c r="H26"/>
  <c r="H27" s="1"/>
  <c r="G26"/>
  <c r="G27" s="1"/>
  <c r="F26"/>
  <c r="F27" s="1"/>
  <c r="E26"/>
  <c r="E27" s="1"/>
  <c r="D26"/>
  <c r="D27" s="1"/>
  <c r="J26"/>
  <c r="K26" l="1"/>
  <c r="K27" s="1"/>
  <c r="L22"/>
  <c r="K38"/>
  <c r="L35"/>
  <c r="D44"/>
  <c r="D57" s="1"/>
  <c r="D68" s="1"/>
  <c r="D96" s="1"/>
  <c r="K65"/>
  <c r="K66" s="1"/>
  <c r="K67" s="1"/>
  <c r="G44"/>
  <c r="G57" s="1"/>
  <c r="G68" s="1"/>
  <c r="G96" s="1"/>
  <c r="I44"/>
  <c r="I57" s="1"/>
  <c r="I68" s="1"/>
  <c r="I96" s="1"/>
  <c r="F44"/>
  <c r="F57" s="1"/>
  <c r="F68" s="1"/>
  <c r="F96" s="1"/>
  <c r="H44"/>
  <c r="H57" s="1"/>
  <c r="H68" s="1"/>
  <c r="H96" s="1"/>
  <c r="K44"/>
  <c r="E44"/>
  <c r="E57" s="1"/>
  <c r="E68" s="1"/>
  <c r="E96" s="1"/>
  <c r="J38"/>
  <c r="K57" l="1"/>
  <c r="K68" s="1"/>
  <c r="K96" s="1"/>
  <c r="L26" l="1"/>
  <c r="L49"/>
  <c r="L50" s="1"/>
  <c r="J43"/>
  <c r="J44" s="1"/>
  <c r="J92"/>
  <c r="J93" s="1"/>
  <c r="J94" s="1"/>
  <c r="J95" s="1"/>
  <c r="J27"/>
  <c r="J49"/>
  <c r="J50" s="1"/>
  <c r="J55"/>
  <c r="J56" s="1"/>
  <c r="J65"/>
  <c r="J66" s="1"/>
  <c r="J67" s="1"/>
  <c r="J57" l="1"/>
  <c r="J68" s="1"/>
  <c r="J96" s="1"/>
  <c r="L43"/>
  <c r="L55"/>
  <c r="L56" s="1"/>
  <c r="L27"/>
  <c r="L38"/>
  <c r="L65"/>
  <c r="L66" s="1"/>
  <c r="L67" s="1"/>
  <c r="L91"/>
  <c r="L92" s="1"/>
  <c r="L93" s="1"/>
  <c r="L94" s="1"/>
  <c r="L95" s="1"/>
  <c r="F10" s="1"/>
  <c r="L44" l="1"/>
  <c r="L57" s="1"/>
  <c r="L68" s="1"/>
  <c r="E10" s="1"/>
  <c r="G10" l="1"/>
  <c r="L96"/>
</calcChain>
</file>

<file path=xl/sharedStrings.xml><?xml version="1.0" encoding="utf-8"?>
<sst xmlns="http://schemas.openxmlformats.org/spreadsheetml/2006/main" count="174" uniqueCount="107">
  <si>
    <t>DEMAND NO. 5</t>
  </si>
  <si>
    <t>Art and Culture</t>
  </si>
  <si>
    <t>Secretariat- Social Services</t>
  </si>
  <si>
    <t>(a) Education, Sports, Art &amp; Culture</t>
  </si>
  <si>
    <t>Capital Outlay on Education, Sports, Art &amp; Culture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</si>
  <si>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</si>
  <si>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</si>
  <si>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</si>
  <si>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</si>
  <si>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</si>
  <si>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</si>
  <si>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</si>
  <si>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</si>
  <si>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</si>
  <si>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</si>
  <si>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</si>
  <si>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</si>
  <si>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</si>
  <si>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</si>
  <si>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</si>
  <si>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</si>
  <si>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</si>
  <si>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</si>
  <si>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Promotion of Art &amp; Culture</t>
  </si>
  <si>
    <t>Establishment</t>
  </si>
  <si>
    <t>60.00.01</t>
  </si>
  <si>
    <t>60.00.11</t>
  </si>
  <si>
    <t>60.00.13</t>
  </si>
  <si>
    <t>60.00.31</t>
  </si>
  <si>
    <t>Grants-in-aid</t>
  </si>
  <si>
    <t>60.00.50</t>
  </si>
  <si>
    <t>Other Charges</t>
  </si>
  <si>
    <t>State Archives</t>
  </si>
  <si>
    <t>62.00.01</t>
  </si>
  <si>
    <t>Public Libraries</t>
  </si>
  <si>
    <t>State Central and District Libraries</t>
  </si>
  <si>
    <t>63.00.01</t>
  </si>
  <si>
    <t>Culture Department</t>
  </si>
  <si>
    <t>05.00.01</t>
  </si>
  <si>
    <t>05.00.11</t>
  </si>
  <si>
    <t>05.00.13</t>
  </si>
  <si>
    <t>CAPITAL SECTION</t>
  </si>
  <si>
    <t>Capital Outlay on Education, Sports, Art and Culture</t>
  </si>
  <si>
    <t>Other Expenditure</t>
  </si>
  <si>
    <t>Construction</t>
  </si>
  <si>
    <t>60.00.72</t>
  </si>
  <si>
    <t>Namgyal Institute of Tibetology</t>
  </si>
  <si>
    <t>62.00.31</t>
  </si>
  <si>
    <t>Study Centre at Gyalshing</t>
  </si>
  <si>
    <t>60.00.82</t>
  </si>
  <si>
    <t>60.00.83</t>
  </si>
  <si>
    <t>II. Details of the estimates and the heads under which this grant will be accounted for:</t>
  </si>
  <si>
    <t>CULTURAL  AFFAIRS AND HERITAGE</t>
  </si>
  <si>
    <t>Secretariat</t>
  </si>
  <si>
    <t>Revenue</t>
  </si>
  <si>
    <t>Capital</t>
  </si>
  <si>
    <t>B - Social Services (a) Education, Sports, Art and Culture</t>
  </si>
  <si>
    <t>B - Capital Account of General Services</t>
  </si>
  <si>
    <t>(h) Others</t>
  </si>
  <si>
    <t>Archives</t>
  </si>
  <si>
    <t>60.00.85</t>
  </si>
  <si>
    <t>60.00.86</t>
  </si>
  <si>
    <t>60.00.87</t>
  </si>
  <si>
    <t>60.00.88</t>
  </si>
  <si>
    <t>Community Centre Phase I</t>
  </si>
  <si>
    <t>60.00.89</t>
  </si>
  <si>
    <t>60.00.90</t>
  </si>
  <si>
    <t>00.44.72</t>
  </si>
  <si>
    <t>Construction of  Srijunga Statue in West Sikkim (SPA)</t>
  </si>
  <si>
    <t>Construction of Chenreji Statue (SPA)</t>
  </si>
  <si>
    <t>Development of Museum/ Habitat Centre/ State Art Gallery (SPA)</t>
  </si>
  <si>
    <t>Construction of Stair case to Heaven  (SPA)</t>
  </si>
  <si>
    <t>Community Centre Phase II (SPA)</t>
  </si>
  <si>
    <t>(In Thousands of Rupees)</t>
  </si>
  <si>
    <t>Land Acquisition for Ramayan Busty at Tumin, East Sikkim</t>
  </si>
  <si>
    <t>Conservation of Heritage and Culture (State Specific Grant under 13th Finance Commission)</t>
  </si>
  <si>
    <t>60.00.71</t>
  </si>
  <si>
    <t>60.00.93</t>
  </si>
  <si>
    <t>Commemoration of 150th Birth Anniversary of Gurudev Rabindranath Tagore (CSS)</t>
  </si>
  <si>
    <t>60.00.95</t>
  </si>
  <si>
    <t>60.00.96</t>
  </si>
  <si>
    <t>Statue of Puno Mun Solong at Passingdang</t>
  </si>
  <si>
    <t>60.00.97</t>
  </si>
  <si>
    <t>Prayer Tower</t>
  </si>
  <si>
    <t>HCM's 42 Days Tour Schemes</t>
  </si>
  <si>
    <t>Rec</t>
  </si>
  <si>
    <t>Art and Culture, 00.911-Deduct Recoveries of Overpayments</t>
  </si>
  <si>
    <t>2013-14</t>
  </si>
  <si>
    <t>60.00.74</t>
  </si>
  <si>
    <t>Expenses on upkeep of Manan Bhawan</t>
  </si>
  <si>
    <t>Village Community Centre at 6th Mile, Tadong</t>
  </si>
  <si>
    <t>Construction of MPCC at Bal Bir Bau Ground, Pani House</t>
  </si>
  <si>
    <t>2014-15</t>
  </si>
  <si>
    <t>62.00.35</t>
  </si>
  <si>
    <t>Grants for Creation of Capital Assets (NLCPR)</t>
  </si>
  <si>
    <t>Felicitation of Artists</t>
  </si>
  <si>
    <t>00.44.73</t>
  </si>
  <si>
    <t>Felicitation of Civilians</t>
  </si>
  <si>
    <t>I. Estimate of the amount required in the year ending 31st March, 2016 to defray the charges in respect of Cultural Affairs and Heritage</t>
  </si>
  <si>
    <t>2015-16</t>
  </si>
  <si>
    <t>60.00.80</t>
  </si>
  <si>
    <t>60.00.81</t>
  </si>
  <si>
    <t>Cultural Village Yangang</t>
  </si>
  <si>
    <t>Buddhist Centre/ University (NIT)</t>
  </si>
  <si>
    <t>*</t>
  </si>
  <si>
    <t>**</t>
  </si>
  <si>
    <t>State Share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</si>
</sst>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00"/>
    <numFmt numFmtId="171" formatCode="00.000"/>
    <numFmt numFmtId="172" formatCode="00.00.0#"/>
    <numFmt numFmtId="173" formatCode="0#.#00"/>
    <numFmt numFmtId="174" formatCode="00.00"/>
    <numFmt numFmtId="175" formatCode="0;[Red]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80">
    <xf numFmtId="0" fontId="0" fillId="0" borderId="0" xfId="0"/>
    <xf numFmtId="0" fontId="3" fillId="0" borderId="0" xfId="4" applyFont="1" applyFill="1" applyBorder="1" applyAlignment="1" applyProtection="1">
      <alignment horizontal="right"/>
    </xf>
    <xf numFmtId="0" fontId="3" fillId="0" borderId="0" xfId="4" applyFont="1" applyFill="1"/>
    <xf numFmtId="0" fontId="3" fillId="0" borderId="0" xfId="4" applyFont="1" applyFill="1" applyAlignment="1" applyProtection="1">
      <alignment horizontal="left"/>
    </xf>
    <xf numFmtId="0" fontId="3" fillId="0" borderId="0" xfId="7" applyFont="1" applyFill="1" applyBorder="1" applyProtection="1"/>
    <xf numFmtId="0" fontId="3" fillId="0" borderId="0" xfId="7" applyFont="1" applyFill="1" applyBorder="1" applyAlignment="1" applyProtection="1">
      <alignment horizontal="right" vertical="top"/>
    </xf>
    <xf numFmtId="0" fontId="3" fillId="0" borderId="0" xfId="4" applyFont="1" applyFill="1" applyBorder="1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>
      <alignment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8" applyFont="1" applyFill="1" applyBorder="1"/>
    <xf numFmtId="167" fontId="3" fillId="0" borderId="0" xfId="4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>
      <alignment vertical="top" wrapText="1"/>
    </xf>
    <xf numFmtId="0" fontId="3" fillId="0" borderId="2" xfId="4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left" vertical="top" wrapText="1"/>
    </xf>
    <xf numFmtId="0" fontId="3" fillId="0" borderId="0" xfId="6" applyFont="1" applyFill="1" applyBorder="1" applyProtection="1"/>
    <xf numFmtId="0" fontId="3" fillId="0" borderId="0" xfId="4" applyNumberFormat="1" applyFont="1" applyFill="1" applyAlignment="1" applyProtection="1">
      <alignment horizontal="right"/>
    </xf>
    <xf numFmtId="0" fontId="4" fillId="0" borderId="0" xfId="4" applyFont="1" applyFill="1" applyAlignment="1">
      <alignment horizontal="right"/>
    </xf>
    <xf numFmtId="0" fontId="3" fillId="0" borderId="0" xfId="8" applyFont="1" applyFill="1" applyBorder="1" applyAlignment="1">
      <alignment horizontal="right" vertical="top"/>
    </xf>
    <xf numFmtId="0" fontId="4" fillId="0" borderId="0" xfId="4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174" fontId="3" fillId="0" borderId="0" xfId="4" applyNumberFormat="1" applyFont="1" applyFill="1" applyBorder="1" applyAlignment="1">
      <alignment horizontal="righ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173" fontId="4" fillId="0" borderId="0" xfId="8" applyNumberFormat="1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Border="1" applyAlignment="1">
      <alignment horizontal="right"/>
    </xf>
    <xf numFmtId="0" fontId="3" fillId="0" borderId="2" xfId="4" applyNumberFormat="1" applyFont="1" applyFill="1" applyBorder="1" applyAlignment="1" applyProtection="1">
      <alignment horizontal="right"/>
    </xf>
    <xf numFmtId="0" fontId="3" fillId="0" borderId="0" xfId="8" applyNumberFormat="1" applyFont="1" applyFill="1" applyBorder="1" applyAlignment="1" applyProtection="1">
      <alignment horizontal="right"/>
    </xf>
    <xf numFmtId="0" fontId="3" fillId="0" borderId="0" xfId="8" applyNumberFormat="1" applyFont="1" applyFill="1" applyAlignment="1" applyProtection="1">
      <alignment horizontal="right"/>
    </xf>
    <xf numFmtId="0" fontId="3" fillId="0" borderId="0" xfId="8" applyNumberFormat="1" applyFont="1" applyFill="1" applyAlignment="1">
      <alignment horizontal="right"/>
    </xf>
    <xf numFmtId="0" fontId="3" fillId="0" borderId="0" xfId="4" applyNumberFormat="1" applyFont="1" applyFill="1"/>
    <xf numFmtId="0" fontId="3" fillId="0" borderId="0" xfId="4" applyNumberFormat="1" applyFont="1" applyFill="1" applyAlignment="1">
      <alignment horizontal="center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4" applyNumberFormat="1" applyFont="1" applyFill="1" applyProtection="1"/>
    <xf numFmtId="0" fontId="3" fillId="0" borderId="0" xfId="1" applyNumberFormat="1" applyFont="1" applyFill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Font="1" applyFill="1" applyProtection="1"/>
    <xf numFmtId="0" fontId="3" fillId="0" borderId="0" xfId="8" applyFont="1" applyFill="1"/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3" applyNumberFormat="1" applyFont="1" applyFill="1" applyProtection="1"/>
    <xf numFmtId="0" fontId="4" fillId="0" borderId="0" xfId="4" applyNumberFormat="1" applyFont="1" applyFill="1" applyAlignment="1">
      <alignment horizontal="center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0" applyFont="1" applyFill="1" applyBorder="1" applyAlignment="1">
      <alignment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3" xfId="7" applyFont="1" applyFill="1" applyBorder="1" applyAlignment="1" applyProtection="1">
      <alignment vertical="top"/>
    </xf>
    <xf numFmtId="175" fontId="3" fillId="0" borderId="0" xfId="6" applyNumberFormat="1" applyFont="1" applyFill="1" applyBorder="1" applyAlignment="1" applyProtection="1">
      <alignment horizontal="right"/>
    </xf>
    <xf numFmtId="175" fontId="3" fillId="0" borderId="0" xfId="4" applyNumberFormat="1" applyFont="1" applyFill="1" applyAlignment="1" applyProtection="1">
      <alignment horizontal="right"/>
    </xf>
    <xf numFmtId="175" fontId="3" fillId="0" borderId="0" xfId="4" applyNumberFormat="1" applyFont="1" applyFill="1"/>
    <xf numFmtId="175" fontId="3" fillId="0" borderId="0" xfId="4" applyNumberFormat="1" applyFont="1" applyFill="1" applyBorder="1" applyAlignment="1" applyProtection="1">
      <alignment horizontal="right"/>
    </xf>
    <xf numFmtId="175" fontId="3" fillId="0" borderId="0" xfId="4" applyNumberFormat="1" applyFont="1" applyFill="1" applyAlignment="1">
      <alignment horizontal="right"/>
    </xf>
    <xf numFmtId="175" fontId="3" fillId="0" borderId="0" xfId="4" applyNumberFormat="1" applyFont="1" applyFill="1" applyBorder="1" applyAlignment="1">
      <alignment horizontal="right"/>
    </xf>
    <xf numFmtId="175" fontId="3" fillId="0" borderId="0" xfId="1" applyNumberFormat="1" applyFont="1" applyFill="1" applyBorder="1" applyAlignment="1" applyProtection="1">
      <alignment horizontal="right" wrapText="1"/>
    </xf>
    <xf numFmtId="175" fontId="3" fillId="0" borderId="0" xfId="8" applyNumberFormat="1" applyFont="1" applyFill="1" applyBorder="1" applyAlignment="1" applyProtection="1">
      <alignment horizontal="right"/>
    </xf>
    <xf numFmtId="175" fontId="3" fillId="0" borderId="0" xfId="8" applyNumberFormat="1" applyFont="1" applyFill="1" applyAlignment="1">
      <alignment horizontal="right"/>
    </xf>
    <xf numFmtId="0" fontId="3" fillId="0" borderId="0" xfId="7" applyNumberFormat="1" applyFont="1" applyFill="1" applyProtection="1"/>
    <xf numFmtId="0" fontId="3" fillId="0" borderId="0" xfId="8" applyNumberFormat="1" applyFont="1" applyFill="1"/>
    <xf numFmtId="0" fontId="3" fillId="0" borderId="0" xfId="4" applyNumberFormat="1" applyFont="1" applyFill="1" applyBorder="1"/>
    <xf numFmtId="0" fontId="3" fillId="0" borderId="3" xfId="7" applyFont="1" applyFill="1" applyBorder="1" applyAlignment="1" applyProtection="1">
      <alignment horizontal="left" vertical="top" wrapText="1"/>
    </xf>
    <xf numFmtId="0" fontId="3" fillId="0" borderId="3" xfId="7" applyFont="1" applyFill="1" applyBorder="1" applyAlignment="1" applyProtection="1">
      <alignment horizontal="righ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vertical="top"/>
    </xf>
    <xf numFmtId="0" fontId="3" fillId="0" borderId="2" xfId="7" applyFont="1" applyFill="1" applyBorder="1" applyAlignment="1" applyProtection="1"/>
    <xf numFmtId="164" fontId="3" fillId="0" borderId="0" xfId="1" applyFont="1" applyFill="1" applyAlignment="1" applyProtection="1">
      <alignment horizontal="right"/>
    </xf>
    <xf numFmtId="49" fontId="3" fillId="0" borderId="0" xfId="4" applyNumberFormat="1" applyFont="1" applyFill="1" applyAlignment="1">
      <alignment horizontal="center"/>
    </xf>
    <xf numFmtId="49" fontId="3" fillId="0" borderId="2" xfId="7" applyNumberFormat="1" applyFont="1" applyFill="1" applyBorder="1" applyAlignment="1" applyProtection="1">
      <alignment horizontal="center" vertical="top"/>
    </xf>
    <xf numFmtId="49" fontId="3" fillId="0" borderId="0" xfId="7" applyNumberFormat="1" applyFont="1" applyFill="1" applyAlignment="1" applyProtection="1">
      <alignment horizontal="center"/>
    </xf>
    <xf numFmtId="49" fontId="3" fillId="0" borderId="0" xfId="8" applyNumberFormat="1" applyFont="1" applyFill="1" applyAlignment="1">
      <alignment horizontal="center"/>
    </xf>
    <xf numFmtId="49" fontId="3" fillId="0" borderId="0" xfId="4" applyNumberFormat="1" applyFont="1" applyFill="1" applyBorder="1" applyAlignment="1">
      <alignment horizontal="center"/>
    </xf>
    <xf numFmtId="49" fontId="3" fillId="0" borderId="2" xfId="7" applyNumberFormat="1" applyFont="1" applyFill="1" applyBorder="1" applyAlignment="1" applyProtection="1">
      <alignment horizontal="center"/>
    </xf>
    <xf numFmtId="0" fontId="3" fillId="0" borderId="2" xfId="4" applyFont="1" applyFill="1" applyBorder="1"/>
    <xf numFmtId="171" fontId="4" fillId="0" borderId="2" xfId="4" applyNumberFormat="1" applyFont="1" applyFill="1" applyBorder="1" applyAlignment="1">
      <alignment horizontal="right"/>
    </xf>
    <xf numFmtId="0" fontId="4" fillId="0" borderId="2" xfId="4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49" fontId="3" fillId="0" borderId="0" xfId="2" applyNumberFormat="1" applyFont="1" applyFill="1" applyBorder="1" applyAlignment="1">
      <alignment horizontal="left" vertical="top"/>
    </xf>
    <xf numFmtId="0" fontId="3" fillId="0" borderId="0" xfId="1" applyNumberFormat="1" applyFont="1" applyFill="1" applyAlignment="1" applyProtection="1">
      <alignment horizontal="right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3" fillId="0" borderId="0" xfId="4" applyFont="1" applyFill="1" applyAlignment="1">
      <alignment horizontal="left" vertical="top"/>
    </xf>
    <xf numFmtId="0" fontId="3" fillId="0" borderId="0" xfId="4" applyNumberFormat="1" applyFont="1" applyFill="1" applyAlignment="1">
      <alignment horizontal="left" vertical="top"/>
    </xf>
    <xf numFmtId="49" fontId="3" fillId="0" borderId="0" xfId="4" applyNumberFormat="1" applyFont="1" applyFill="1" applyAlignment="1">
      <alignment horizontal="left" vertical="top"/>
    </xf>
    <xf numFmtId="0" fontId="3" fillId="0" borderId="2" xfId="7" applyFont="1" applyFill="1" applyBorder="1" applyAlignment="1" applyProtection="1">
      <alignment horizontal="left" vertical="top"/>
    </xf>
    <xf numFmtId="49" fontId="3" fillId="0" borderId="2" xfId="7" applyNumberFormat="1" applyFont="1" applyFill="1" applyBorder="1" applyAlignment="1" applyProtection="1">
      <alignment horizontal="left" vertical="top"/>
    </xf>
    <xf numFmtId="0" fontId="3" fillId="0" borderId="0" xfId="7" applyFont="1" applyFill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left" vertical="top"/>
    </xf>
    <xf numFmtId="49" fontId="3" fillId="0" borderId="0" xfId="7" applyNumberFormat="1" applyFont="1" applyFill="1" applyAlignment="1" applyProtection="1">
      <alignment horizontal="left" vertical="top"/>
    </xf>
    <xf numFmtId="0" fontId="3" fillId="2" borderId="0" xfId="2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2" applyFont="1" applyFill="1" applyAlignment="1">
      <alignment horizontal="left" vertical="top" wrapText="1"/>
    </xf>
    <xf numFmtId="49" fontId="3" fillId="0" borderId="0" xfId="5" applyNumberFormat="1" applyFont="1" applyFill="1" applyAlignment="1">
      <alignment horizontal="left" vertical="top"/>
    </xf>
    <xf numFmtId="0" fontId="3" fillId="2" borderId="0" xfId="4" applyFont="1" applyFill="1" applyAlignment="1">
      <alignment horizontal="left" vertical="top"/>
    </xf>
    <xf numFmtId="49" fontId="3" fillId="0" borderId="5" xfId="2" applyNumberFormat="1" applyFont="1" applyFill="1" applyBorder="1" applyAlignment="1">
      <alignment horizontal="left" vertical="top"/>
    </xf>
    <xf numFmtId="0" fontId="3" fillId="0" borderId="0" xfId="8" applyFont="1" applyFill="1" applyAlignment="1">
      <alignment horizontal="left" vertical="top"/>
    </xf>
    <xf numFmtId="0" fontId="3" fillId="0" borderId="0" xfId="8" applyNumberFormat="1" applyFont="1" applyFill="1" applyAlignment="1">
      <alignment horizontal="left" vertical="top"/>
    </xf>
    <xf numFmtId="49" fontId="3" fillId="0" borderId="0" xfId="8" applyNumberFormat="1" applyFont="1" applyFill="1" applyAlignment="1">
      <alignment horizontal="left" vertical="top"/>
    </xf>
    <xf numFmtId="0" fontId="3" fillId="0" borderId="0" xfId="4" applyFont="1" applyFill="1" applyBorder="1" applyAlignment="1">
      <alignment horizontal="left" vertical="top"/>
    </xf>
    <xf numFmtId="0" fontId="3" fillId="0" borderId="0" xfId="4" applyNumberFormat="1" applyFont="1" applyFill="1" applyBorder="1" applyAlignment="1">
      <alignment horizontal="left" vertical="top"/>
    </xf>
    <xf numFmtId="49" fontId="3" fillId="0" borderId="0" xfId="4" applyNumberFormat="1" applyFont="1" applyFill="1" applyBorder="1" applyAlignment="1">
      <alignment horizontal="left" vertical="top"/>
    </xf>
    <xf numFmtId="0" fontId="3" fillId="0" borderId="2" xfId="6" applyFont="1" applyFill="1" applyBorder="1"/>
    <xf numFmtId="0" fontId="3" fillId="0" borderId="2" xfId="6" applyNumberFormat="1" applyFont="1" applyFill="1" applyBorder="1"/>
    <xf numFmtId="0" fontId="3" fillId="0" borderId="2" xfId="6" applyNumberFormat="1" applyFont="1" applyFill="1" applyBorder="1" applyAlignment="1" applyProtection="1">
      <alignment horizontal="left"/>
    </xf>
    <xf numFmtId="0" fontId="5" fillId="0" borderId="2" xfId="6" applyNumberFormat="1" applyFont="1" applyFill="1" applyBorder="1" applyAlignment="1" applyProtection="1">
      <alignment horizontal="left"/>
    </xf>
    <xf numFmtId="0" fontId="5" fillId="0" borderId="2" xfId="6" applyNumberFormat="1" applyFont="1" applyFill="1" applyBorder="1"/>
    <xf numFmtId="0" fontId="6" fillId="0" borderId="2" xfId="6" applyNumberFormat="1" applyFont="1" applyFill="1" applyBorder="1" applyAlignment="1" applyProtection="1">
      <alignment horizontal="right"/>
    </xf>
    <xf numFmtId="171" fontId="4" fillId="0" borderId="0" xfId="4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left"/>
    </xf>
    <xf numFmtId="0" fontId="3" fillId="0" borderId="2" xfId="4" applyFont="1" applyFill="1" applyBorder="1" applyAlignment="1" applyProtection="1">
      <alignment horizontal="left" vertical="top" wrapText="1"/>
    </xf>
    <xf numFmtId="0" fontId="4" fillId="0" borderId="2" xfId="8" applyFont="1" applyFill="1" applyBorder="1" applyAlignment="1">
      <alignment horizontal="right" vertical="top" wrapText="1"/>
    </xf>
    <xf numFmtId="0" fontId="4" fillId="0" borderId="2" xfId="8" applyFont="1" applyFill="1" applyBorder="1" applyAlignment="1" applyProtection="1">
      <alignment horizontal="left" vertical="top" wrapText="1"/>
    </xf>
    <xf numFmtId="0" fontId="8" fillId="0" borderId="0" xfId="4" applyFont="1" applyFill="1" applyAlignment="1">
      <alignment horizontal="left" vertical="top"/>
    </xf>
    <xf numFmtId="0" fontId="8" fillId="0" borderId="0" xfId="4" applyNumberFormat="1" applyFont="1" applyFill="1" applyAlignment="1">
      <alignment horizontal="left" vertical="top"/>
    </xf>
    <xf numFmtId="49" fontId="8" fillId="0" borderId="0" xfId="4" applyNumberFormat="1" applyFont="1" applyFill="1" applyAlignment="1">
      <alignment horizontal="left" vertical="top"/>
    </xf>
    <xf numFmtId="49" fontId="8" fillId="0" borderId="0" xfId="2" applyNumberFormat="1" applyFont="1" applyFill="1" applyBorder="1" applyAlignment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4" fillId="0" borderId="0" xfId="4" applyFont="1" applyFill="1" applyAlignment="1">
      <alignment horizontal="center"/>
    </xf>
    <xf numFmtId="0" fontId="7" fillId="0" borderId="0" xfId="4" applyFont="1" applyFill="1" applyAlignment="1">
      <alignment horizontal="left" vertical="top"/>
    </xf>
    <xf numFmtId="0" fontId="7" fillId="0" borderId="0" xfId="4" applyFont="1" applyFill="1"/>
    <xf numFmtId="0" fontId="7" fillId="0" borderId="0" xfId="4" applyNumberFormat="1" applyFont="1" applyFill="1"/>
    <xf numFmtId="49" fontId="7" fillId="0" borderId="0" xfId="4" applyNumberFormat="1" applyFont="1" applyFill="1" applyAlignment="1">
      <alignment horizontal="center"/>
    </xf>
    <xf numFmtId="0" fontId="7" fillId="3" borderId="0" xfId="2" applyFont="1" applyFill="1" applyBorder="1" applyAlignment="1" applyProtection="1">
      <alignment horizontal="left" vertical="top"/>
    </xf>
    <xf numFmtId="49" fontId="8" fillId="0" borderId="5" xfId="2" applyNumberFormat="1" applyFont="1" applyFill="1" applyBorder="1" applyAlignment="1">
      <alignment horizontal="left" vertical="top"/>
    </xf>
    <xf numFmtId="49" fontId="8" fillId="0" borderId="4" xfId="2" applyNumberFormat="1" applyFont="1" applyFill="1" applyBorder="1" applyAlignment="1">
      <alignment horizontal="left" vertical="top"/>
    </xf>
    <xf numFmtId="172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Alignment="1" applyProtection="1">
      <alignment horizontal="right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49" fontId="3" fillId="0" borderId="0" xfId="8" applyNumberFormat="1" applyFont="1" applyFill="1" applyBorder="1" applyAlignment="1">
      <alignment horizontal="right" vertical="top" wrapText="1"/>
    </xf>
    <xf numFmtId="168" fontId="3" fillId="0" borderId="2" xfId="4" applyNumberFormat="1" applyFont="1" applyFill="1" applyBorder="1" applyAlignment="1">
      <alignment horizontal="right" vertical="top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8" applyFont="1" applyFill="1" applyBorder="1" applyAlignment="1">
      <alignment vertical="top" wrapText="1"/>
    </xf>
    <xf numFmtId="166" fontId="3" fillId="0" borderId="2" xfId="8" applyNumberFormat="1" applyFont="1" applyFill="1" applyBorder="1" applyAlignment="1">
      <alignment horizontal="right" vertical="top" wrapText="1"/>
    </xf>
    <xf numFmtId="0" fontId="3" fillId="0" borderId="2" xfId="8" applyFont="1" applyFill="1" applyBorder="1" applyAlignment="1" applyProtection="1">
      <alignment horizontal="left" vertical="top" wrapText="1"/>
    </xf>
    <xf numFmtId="0" fontId="9" fillId="0" borderId="0" xfId="4" applyFont="1" applyFill="1"/>
    <xf numFmtId="49" fontId="9" fillId="0" borderId="0" xfId="4" applyNumberFormat="1" applyFont="1" applyFill="1" applyAlignment="1">
      <alignment horizontal="center"/>
    </xf>
    <xf numFmtId="0" fontId="3" fillId="0" borderId="3" xfId="7" applyFont="1" applyFill="1" applyBorder="1" applyAlignment="1" applyProtection="1">
      <alignment horizontal="center" vertical="top"/>
    </xf>
    <xf numFmtId="49" fontId="3" fillId="0" borderId="3" xfId="7" applyNumberFormat="1" applyFont="1" applyFill="1" applyBorder="1" applyAlignment="1" applyProtection="1">
      <alignment horizontal="center" vertical="top"/>
    </xf>
    <xf numFmtId="0" fontId="3" fillId="0" borderId="3" xfId="7" applyFont="1" applyFill="1" applyBorder="1" applyAlignment="1" applyProtection="1">
      <alignment horizontal="center"/>
    </xf>
    <xf numFmtId="0" fontId="3" fillId="0" borderId="0" xfId="7" applyFont="1" applyFill="1" applyBorder="1" applyAlignment="1" applyProtection="1">
      <alignment horizontal="left" vertical="top"/>
    </xf>
    <xf numFmtId="49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Font="1" applyFill="1" applyBorder="1" applyAlignment="1" applyProtection="1">
      <alignment horizontal="center" vertical="top"/>
    </xf>
    <xf numFmtId="0" fontId="3" fillId="0" borderId="0" xfId="7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115"/>
  <sheetViews>
    <sheetView tabSelected="1" view="pageBreakPreview" zoomScale="98" zoomScaleNormal="115" zoomScaleSheetLayoutView="98" workbookViewId="0">
      <selection activeCell="A104" sqref="A103:M118"/>
    </sheetView>
  </sheetViews>
  <sheetFormatPr defaultColWidth="12.42578125" defaultRowHeight="12.75"/>
  <cols>
    <col min="1" max="1" width="6.42578125" style="6" customWidth="1"/>
    <col min="2" max="2" width="8.140625" style="8" customWidth="1"/>
    <col min="3" max="3" width="34.5703125" style="6" customWidth="1"/>
    <col min="4" max="4" width="8.5703125" style="49" customWidth="1"/>
    <col min="5" max="5" width="9.42578125" style="49" customWidth="1"/>
    <col min="6" max="6" width="9.42578125" style="2" customWidth="1"/>
    <col min="7" max="7" width="8.5703125" style="2" customWidth="1"/>
    <col min="8" max="8" width="8.5703125" style="49" customWidth="1"/>
    <col min="9" max="9" width="8.42578125" style="49" customWidth="1"/>
    <col min="10" max="10" width="8.5703125" style="49" customWidth="1"/>
    <col min="11" max="11" width="9.140625" style="2" customWidth="1"/>
    <col min="12" max="12" width="8.42578125" style="49" customWidth="1"/>
    <col min="13" max="13" width="12.85546875" style="111" customWidth="1"/>
    <col min="14" max="14" width="6.140625" style="111" customWidth="1"/>
    <col min="15" max="15" width="21.140625" style="111" customWidth="1"/>
    <col min="16" max="16" width="7.42578125" style="112" customWidth="1"/>
    <col min="17" max="17" width="11.28515625" style="113" customWidth="1"/>
    <col min="18" max="18" width="5.7109375" style="111" customWidth="1"/>
    <col min="19" max="20" width="5.7109375" style="2" customWidth="1"/>
    <col min="21" max="21" width="5.7109375" style="49" customWidth="1"/>
    <col min="22" max="22" width="10.28515625" style="96" customWidth="1"/>
    <col min="23" max="26" width="5.7109375" style="2" customWidth="1"/>
    <col min="27" max="27" width="12.28515625" style="96" customWidth="1"/>
    <col min="28" max="31" width="5.7109375" style="2" customWidth="1"/>
    <col min="32" max="32" width="5.7109375" style="96" customWidth="1"/>
    <col min="33" max="16384" width="12.42578125" style="2"/>
  </cols>
  <sheetData>
    <row r="1" spans="1:32" ht="13.5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32" ht="13.5" customHeight="1">
      <c r="A2" s="179" t="s">
        <v>52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32">
      <c r="A3" s="147"/>
      <c r="B3" s="27"/>
      <c r="C3" s="147"/>
      <c r="D3" s="66"/>
      <c r="E3" s="66"/>
      <c r="F3" s="147"/>
      <c r="G3" s="147"/>
      <c r="H3" s="66"/>
      <c r="I3" s="66"/>
      <c r="J3" s="66"/>
      <c r="K3" s="147"/>
      <c r="L3" s="66"/>
    </row>
    <row r="4" spans="1:32" ht="13.5" customHeight="1">
      <c r="D4" s="43" t="s">
        <v>56</v>
      </c>
      <c r="E4" s="66">
        <v>2205</v>
      </c>
      <c r="F4" s="2" t="s">
        <v>1</v>
      </c>
    </row>
    <row r="5" spans="1:32" ht="13.5" customHeight="1">
      <c r="D5" s="43" t="s">
        <v>58</v>
      </c>
      <c r="E5" s="66">
        <v>2251</v>
      </c>
      <c r="F5" s="3" t="s">
        <v>2</v>
      </c>
    </row>
    <row r="6" spans="1:32" ht="13.5" customHeight="1">
      <c r="C6" s="1"/>
      <c r="D6" s="26" t="s">
        <v>57</v>
      </c>
    </row>
    <row r="7" spans="1:32" ht="13.5" customHeight="1">
      <c r="C7" s="1"/>
      <c r="D7" s="26" t="s">
        <v>3</v>
      </c>
      <c r="E7" s="52">
        <v>4202</v>
      </c>
      <c r="F7" s="3" t="s">
        <v>4</v>
      </c>
    </row>
    <row r="8" spans="1:32" ht="13.5" customHeight="1">
      <c r="A8" s="13" t="s">
        <v>98</v>
      </c>
      <c r="E8" s="50"/>
      <c r="F8" s="49"/>
      <c r="G8" s="49"/>
      <c r="K8" s="49"/>
    </row>
    <row r="9" spans="1:32" ht="13.5" customHeight="1">
      <c r="A9" s="14"/>
      <c r="D9" s="51"/>
      <c r="E9" s="52" t="s">
        <v>54</v>
      </c>
      <c r="F9" s="52" t="s">
        <v>55</v>
      </c>
      <c r="G9" s="52" t="s">
        <v>12</v>
      </c>
      <c r="H9" s="43"/>
      <c r="K9" s="49"/>
    </row>
    <row r="10" spans="1:32">
      <c r="A10" s="14"/>
      <c r="D10" s="53" t="s">
        <v>5</v>
      </c>
      <c r="E10" s="52">
        <f>L68</f>
        <v>96990</v>
      </c>
      <c r="F10" s="52">
        <f>L95</f>
        <v>160576</v>
      </c>
      <c r="G10" s="52">
        <f>F10+E10</f>
        <v>257566</v>
      </c>
      <c r="H10" s="43"/>
      <c r="K10" s="49"/>
    </row>
    <row r="11" spans="1:32">
      <c r="A11" s="13" t="s">
        <v>51</v>
      </c>
      <c r="C11" s="15"/>
      <c r="F11" s="49"/>
      <c r="G11" s="49"/>
      <c r="K11" s="49"/>
    </row>
    <row r="12" spans="1:32" ht="13.5">
      <c r="A12" s="16"/>
      <c r="B12" s="28"/>
      <c r="C12" s="131"/>
      <c r="D12" s="132"/>
      <c r="E12" s="132"/>
      <c r="F12" s="132"/>
      <c r="G12" s="132"/>
      <c r="H12" s="132"/>
      <c r="I12" s="133"/>
      <c r="J12" s="134"/>
      <c r="K12" s="135"/>
      <c r="L12" s="136" t="s">
        <v>73</v>
      </c>
    </row>
    <row r="13" spans="1:32" s="60" customFormat="1">
      <c r="A13" s="88"/>
      <c r="B13" s="89"/>
      <c r="C13" s="106"/>
      <c r="D13" s="177" t="s">
        <v>6</v>
      </c>
      <c r="E13" s="177"/>
      <c r="F13" s="177" t="s">
        <v>7</v>
      </c>
      <c r="G13" s="177"/>
      <c r="H13" s="177" t="s">
        <v>8</v>
      </c>
      <c r="I13" s="177"/>
      <c r="J13" s="177" t="s">
        <v>7</v>
      </c>
      <c r="K13" s="177"/>
      <c r="L13" s="177"/>
      <c r="M13" s="170"/>
      <c r="N13" s="170"/>
      <c r="O13" s="170"/>
      <c r="P13" s="170"/>
      <c r="Q13" s="171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2"/>
      <c r="AC13" s="172"/>
      <c r="AD13" s="172"/>
      <c r="AE13" s="172"/>
      <c r="AF13" s="172"/>
    </row>
    <row r="14" spans="1:32" s="60" customFormat="1">
      <c r="A14" s="14"/>
      <c r="B14" s="105"/>
      <c r="C14" s="106" t="s">
        <v>9</v>
      </c>
      <c r="D14" s="177" t="s">
        <v>87</v>
      </c>
      <c r="E14" s="177"/>
      <c r="F14" s="177" t="s">
        <v>92</v>
      </c>
      <c r="G14" s="177"/>
      <c r="H14" s="177" t="s">
        <v>92</v>
      </c>
      <c r="I14" s="177"/>
      <c r="J14" s="177" t="s">
        <v>99</v>
      </c>
      <c r="K14" s="177"/>
      <c r="L14" s="177"/>
      <c r="M14" s="173"/>
      <c r="N14" s="173"/>
      <c r="O14" s="173"/>
      <c r="P14" s="173"/>
      <c r="Q14" s="174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6"/>
      <c r="AC14" s="176"/>
      <c r="AD14" s="176"/>
      <c r="AE14" s="176"/>
      <c r="AF14" s="176"/>
    </row>
    <row r="15" spans="1:32" s="60" customFormat="1">
      <c r="A15" s="90"/>
      <c r="B15" s="91"/>
      <c r="C15" s="92"/>
      <c r="D15" s="54" t="s">
        <v>10</v>
      </c>
      <c r="E15" s="54" t="s">
        <v>11</v>
      </c>
      <c r="F15" s="54" t="s">
        <v>10</v>
      </c>
      <c r="G15" s="54" t="s">
        <v>11</v>
      </c>
      <c r="H15" s="54" t="s">
        <v>10</v>
      </c>
      <c r="I15" s="54" t="s">
        <v>11</v>
      </c>
      <c r="J15" s="54" t="s">
        <v>10</v>
      </c>
      <c r="K15" s="54" t="s">
        <v>11</v>
      </c>
      <c r="L15" s="54" t="s">
        <v>12</v>
      </c>
      <c r="M15" s="114"/>
      <c r="N15" s="114"/>
      <c r="O15" s="114"/>
      <c r="P15" s="114"/>
      <c r="Q15" s="115"/>
      <c r="R15" s="114"/>
      <c r="S15" s="93"/>
      <c r="T15" s="93"/>
      <c r="U15" s="93"/>
      <c r="V15" s="97"/>
      <c r="W15" s="93"/>
      <c r="X15" s="93"/>
      <c r="Y15" s="93"/>
      <c r="Z15" s="93"/>
      <c r="AA15" s="97"/>
      <c r="AB15" s="94"/>
      <c r="AC15" s="94"/>
      <c r="AD15" s="94"/>
      <c r="AE15" s="94"/>
      <c r="AF15" s="101"/>
    </row>
    <row r="16" spans="1:32" s="60" customFormat="1">
      <c r="A16" s="4"/>
      <c r="B16" s="5"/>
      <c r="C16" s="25"/>
      <c r="D16" s="55"/>
      <c r="E16" s="55"/>
      <c r="F16" s="55"/>
      <c r="G16" s="55"/>
      <c r="H16" s="76"/>
      <c r="I16" s="76"/>
      <c r="J16" s="55"/>
      <c r="K16" s="55"/>
      <c r="L16" s="55"/>
      <c r="M16" s="116"/>
      <c r="N16" s="116"/>
      <c r="O16" s="116"/>
      <c r="P16" s="117"/>
      <c r="Q16" s="118"/>
      <c r="R16" s="116"/>
      <c r="U16" s="85"/>
      <c r="V16" s="98"/>
      <c r="AA16" s="98"/>
      <c r="AF16" s="98"/>
    </row>
    <row r="17" spans="1:27" ht="11.1" customHeight="1">
      <c r="C17" s="10" t="s">
        <v>13</v>
      </c>
      <c r="D17" s="26"/>
      <c r="E17" s="26"/>
      <c r="F17" s="26"/>
      <c r="G17" s="26"/>
      <c r="H17" s="77"/>
      <c r="I17" s="77"/>
      <c r="J17" s="26"/>
      <c r="K17" s="26"/>
      <c r="L17" s="26"/>
    </row>
    <row r="18" spans="1:27">
      <c r="A18" s="9" t="s">
        <v>14</v>
      </c>
      <c r="B18" s="29">
        <v>2205</v>
      </c>
      <c r="C18" s="10" t="s">
        <v>1</v>
      </c>
      <c r="D18" s="56"/>
      <c r="E18" s="56"/>
      <c r="F18" s="56"/>
      <c r="G18" s="56"/>
      <c r="H18" s="78"/>
      <c r="I18" s="78"/>
      <c r="K18" s="49"/>
    </row>
    <row r="19" spans="1:27">
      <c r="A19" s="9"/>
      <c r="B19" s="30">
        <v>1E-3</v>
      </c>
      <c r="C19" s="10" t="s">
        <v>15</v>
      </c>
      <c r="D19" s="56"/>
      <c r="E19" s="56"/>
      <c r="F19" s="56"/>
      <c r="G19" s="56"/>
      <c r="H19" s="78"/>
      <c r="I19" s="78"/>
      <c r="K19" s="49"/>
    </row>
    <row r="20" spans="1:27">
      <c r="A20" s="9"/>
      <c r="B20" s="31">
        <v>0.44</v>
      </c>
      <c r="C20" s="7" t="s">
        <v>16</v>
      </c>
      <c r="D20" s="56"/>
      <c r="E20" s="56"/>
      <c r="F20" s="56"/>
      <c r="G20" s="56"/>
      <c r="H20" s="78"/>
      <c r="I20" s="78"/>
      <c r="K20" s="49"/>
    </row>
    <row r="21" spans="1:27">
      <c r="A21" s="9"/>
      <c r="B21" s="155" t="s">
        <v>17</v>
      </c>
      <c r="C21" s="7" t="s">
        <v>18</v>
      </c>
      <c r="D21" s="57">
        <v>5528</v>
      </c>
      <c r="E21" s="57">
        <v>11926</v>
      </c>
      <c r="F21" s="57">
        <v>3800</v>
      </c>
      <c r="G21" s="156">
        <v>13434</v>
      </c>
      <c r="H21" s="57">
        <v>3800</v>
      </c>
      <c r="I21" s="57">
        <v>13434</v>
      </c>
      <c r="J21" s="57">
        <v>5600</v>
      </c>
      <c r="K21" s="156">
        <v>11690</v>
      </c>
      <c r="L21" s="57">
        <f>SUM(J21:K21)</f>
        <v>17290</v>
      </c>
      <c r="M21" s="142"/>
      <c r="N21" s="142"/>
      <c r="O21" s="142"/>
      <c r="P21" s="143"/>
      <c r="Q21" s="144"/>
      <c r="W21" s="168"/>
      <c r="X21" s="168"/>
      <c r="Y21" s="168"/>
      <c r="Z21" s="168"/>
      <c r="AA21" s="169"/>
    </row>
    <row r="22" spans="1:27">
      <c r="A22" s="9"/>
      <c r="B22" s="157" t="s">
        <v>19</v>
      </c>
      <c r="C22" s="7" t="s">
        <v>20</v>
      </c>
      <c r="D22" s="57">
        <v>496</v>
      </c>
      <c r="E22" s="57">
        <v>45</v>
      </c>
      <c r="F22" s="57">
        <v>500</v>
      </c>
      <c r="G22" s="156">
        <v>50</v>
      </c>
      <c r="H22" s="57">
        <v>500</v>
      </c>
      <c r="I22" s="57">
        <v>50</v>
      </c>
      <c r="J22" s="57">
        <v>500</v>
      </c>
      <c r="K22" s="156">
        <f>50-8</f>
        <v>42</v>
      </c>
      <c r="L22" s="57">
        <f>SUM(J22:K22)</f>
        <v>542</v>
      </c>
      <c r="M22" s="142"/>
      <c r="N22" s="142"/>
      <c r="O22" s="142"/>
      <c r="P22" s="143"/>
      <c r="Q22" s="144"/>
      <c r="W22" s="168"/>
      <c r="X22" s="168"/>
      <c r="Y22" s="168"/>
      <c r="Z22" s="168"/>
      <c r="AA22" s="169"/>
    </row>
    <row r="23" spans="1:27">
      <c r="A23" s="9"/>
      <c r="B23" s="157" t="s">
        <v>21</v>
      </c>
      <c r="C23" s="7" t="s">
        <v>22</v>
      </c>
      <c r="D23" s="57">
        <v>2090</v>
      </c>
      <c r="E23" s="57">
        <v>20</v>
      </c>
      <c r="F23" s="57">
        <v>2100</v>
      </c>
      <c r="G23" s="156">
        <v>20</v>
      </c>
      <c r="H23" s="57">
        <v>2100</v>
      </c>
      <c r="I23" s="57">
        <v>20</v>
      </c>
      <c r="J23" s="57">
        <f>2200</f>
        <v>2200</v>
      </c>
      <c r="K23" s="156">
        <v>20</v>
      </c>
      <c r="L23" s="57">
        <f>SUM(J23:K23)</f>
        <v>2220</v>
      </c>
      <c r="M23" s="142"/>
      <c r="N23" s="142"/>
      <c r="O23" s="142"/>
      <c r="P23" s="143"/>
      <c r="Q23" s="144"/>
      <c r="W23" s="168"/>
      <c r="X23" s="168"/>
      <c r="Y23" s="168"/>
      <c r="Z23" s="168"/>
      <c r="AA23" s="169"/>
    </row>
    <row r="24" spans="1:27">
      <c r="A24" s="9"/>
      <c r="B24" s="157" t="s">
        <v>67</v>
      </c>
      <c r="C24" s="7" t="s">
        <v>95</v>
      </c>
      <c r="D24" s="57">
        <v>8436</v>
      </c>
      <c r="E24" s="67">
        <v>0</v>
      </c>
      <c r="F24" s="57">
        <v>5500</v>
      </c>
      <c r="G24" s="67">
        <v>0</v>
      </c>
      <c r="H24" s="57">
        <v>5500</v>
      </c>
      <c r="I24" s="67">
        <v>0</v>
      </c>
      <c r="J24" s="67">
        <v>0</v>
      </c>
      <c r="K24" s="67">
        <v>0</v>
      </c>
      <c r="L24" s="67">
        <f>SUM(J24:K24)</f>
        <v>0</v>
      </c>
      <c r="W24" s="168"/>
      <c r="X24" s="168"/>
      <c r="Y24" s="168"/>
      <c r="Z24" s="168"/>
      <c r="AA24" s="169"/>
    </row>
    <row r="25" spans="1:27">
      <c r="A25" s="9"/>
      <c r="B25" s="157" t="s">
        <v>96</v>
      </c>
      <c r="C25" s="7" t="s">
        <v>97</v>
      </c>
      <c r="D25" s="67">
        <v>0</v>
      </c>
      <c r="E25" s="67">
        <v>0</v>
      </c>
      <c r="F25" s="57">
        <v>10000</v>
      </c>
      <c r="G25" s="67">
        <v>0</v>
      </c>
      <c r="H25" s="57">
        <v>10000</v>
      </c>
      <c r="I25" s="67">
        <v>0</v>
      </c>
      <c r="J25" s="57">
        <v>6300</v>
      </c>
      <c r="K25" s="67">
        <v>0</v>
      </c>
      <c r="L25" s="57">
        <f>SUM(J25:K25)</f>
        <v>6300</v>
      </c>
      <c r="M25" s="142"/>
      <c r="N25" s="142"/>
      <c r="O25" s="142"/>
      <c r="P25" s="143"/>
      <c r="Q25" s="144"/>
    </row>
    <row r="26" spans="1:27">
      <c r="A26" s="9" t="s">
        <v>12</v>
      </c>
      <c r="B26" s="31">
        <v>0.44</v>
      </c>
      <c r="C26" s="7" t="s">
        <v>16</v>
      </c>
      <c r="D26" s="73">
        <f t="shared" ref="D26:J26" si="0">SUM(D21:D25)</f>
        <v>16550</v>
      </c>
      <c r="E26" s="73">
        <f t="shared" si="0"/>
        <v>11991</v>
      </c>
      <c r="F26" s="73">
        <f t="shared" si="0"/>
        <v>21900</v>
      </c>
      <c r="G26" s="73">
        <f t="shared" si="0"/>
        <v>13504</v>
      </c>
      <c r="H26" s="73">
        <f t="shared" si="0"/>
        <v>21900</v>
      </c>
      <c r="I26" s="73">
        <f t="shared" si="0"/>
        <v>13504</v>
      </c>
      <c r="J26" s="73">
        <f t="shared" si="0"/>
        <v>14600</v>
      </c>
      <c r="K26" s="73">
        <f t="shared" ref="K26" si="1">SUM(K21:K25)</f>
        <v>11752</v>
      </c>
      <c r="L26" s="73">
        <f>SUM(L21:L25)</f>
        <v>26352</v>
      </c>
    </row>
    <row r="27" spans="1:27">
      <c r="A27" s="9" t="s">
        <v>12</v>
      </c>
      <c r="B27" s="30">
        <v>1E-3</v>
      </c>
      <c r="C27" s="10" t="s">
        <v>15</v>
      </c>
      <c r="D27" s="73">
        <f t="shared" ref="D27:L27" si="2">D26</f>
        <v>16550</v>
      </c>
      <c r="E27" s="73">
        <f t="shared" si="2"/>
        <v>11991</v>
      </c>
      <c r="F27" s="73">
        <f t="shared" si="2"/>
        <v>21900</v>
      </c>
      <c r="G27" s="73">
        <f t="shared" si="2"/>
        <v>13504</v>
      </c>
      <c r="H27" s="73">
        <f t="shared" si="2"/>
        <v>21900</v>
      </c>
      <c r="I27" s="73">
        <f t="shared" si="2"/>
        <v>13504</v>
      </c>
      <c r="J27" s="73">
        <f t="shared" si="2"/>
        <v>14600</v>
      </c>
      <c r="K27" s="73">
        <f t="shared" ref="K27" si="3">K26</f>
        <v>11752</v>
      </c>
      <c r="L27" s="73">
        <f t="shared" si="2"/>
        <v>26352</v>
      </c>
    </row>
    <row r="28" spans="1:27" ht="7.5" customHeight="1">
      <c r="A28" s="9"/>
      <c r="B28" s="32"/>
      <c r="C28" s="10"/>
      <c r="D28" s="42"/>
      <c r="E28" s="42"/>
      <c r="F28" s="42"/>
      <c r="G28" s="42"/>
      <c r="H28" s="79"/>
      <c r="I28" s="79"/>
      <c r="J28" s="42"/>
      <c r="K28" s="42"/>
      <c r="L28" s="42"/>
    </row>
    <row r="29" spans="1:27">
      <c r="A29" s="9"/>
      <c r="B29" s="30">
        <v>0.10199999999999999</v>
      </c>
      <c r="C29" s="10" t="s">
        <v>23</v>
      </c>
      <c r="D29" s="26"/>
      <c r="E29" s="26"/>
      <c r="F29" s="43"/>
      <c r="G29" s="43"/>
      <c r="H29" s="80"/>
      <c r="I29" s="80"/>
      <c r="J29" s="43"/>
      <c r="K29" s="43"/>
      <c r="L29" s="43"/>
    </row>
    <row r="30" spans="1:27">
      <c r="A30" s="9"/>
      <c r="B30" s="17">
        <v>60</v>
      </c>
      <c r="C30" s="7" t="s">
        <v>24</v>
      </c>
      <c r="D30" s="26"/>
      <c r="E30" s="26"/>
      <c r="F30" s="43"/>
      <c r="G30" s="43"/>
      <c r="H30" s="80"/>
      <c r="I30" s="80"/>
      <c r="J30" s="43"/>
      <c r="K30" s="43"/>
      <c r="L30" s="43"/>
    </row>
    <row r="31" spans="1:27">
      <c r="A31" s="9"/>
      <c r="B31" s="157" t="s">
        <v>25</v>
      </c>
      <c r="C31" s="9" t="s">
        <v>18</v>
      </c>
      <c r="D31" s="57">
        <v>16405</v>
      </c>
      <c r="E31" s="57">
        <v>1682</v>
      </c>
      <c r="F31" s="158">
        <v>17000</v>
      </c>
      <c r="G31" s="156">
        <v>1913</v>
      </c>
      <c r="H31" s="158">
        <v>17000</v>
      </c>
      <c r="I31" s="57">
        <v>1913</v>
      </c>
      <c r="J31" s="158">
        <v>27000</v>
      </c>
      <c r="K31" s="156">
        <v>1637</v>
      </c>
      <c r="L31" s="57">
        <f t="shared" ref="L31:L37" si="4">SUM(J31:K31)</f>
        <v>28637</v>
      </c>
      <c r="M31" s="142"/>
      <c r="N31" s="142"/>
      <c r="O31" s="142"/>
      <c r="P31" s="143"/>
      <c r="Q31" s="144"/>
      <c r="W31" s="168"/>
      <c r="X31" s="168"/>
      <c r="Y31" s="168"/>
      <c r="Z31" s="168"/>
      <c r="AA31" s="169"/>
    </row>
    <row r="32" spans="1:27">
      <c r="A32" s="9"/>
      <c r="B32" s="157" t="s">
        <v>26</v>
      </c>
      <c r="C32" s="7" t="s">
        <v>20</v>
      </c>
      <c r="D32" s="57">
        <v>93</v>
      </c>
      <c r="E32" s="67">
        <v>0</v>
      </c>
      <c r="F32" s="158">
        <v>100</v>
      </c>
      <c r="G32" s="67">
        <v>0</v>
      </c>
      <c r="H32" s="158">
        <v>100</v>
      </c>
      <c r="I32" s="67">
        <v>0</v>
      </c>
      <c r="J32" s="68">
        <v>0</v>
      </c>
      <c r="K32" s="67">
        <v>0</v>
      </c>
      <c r="L32" s="67">
        <f t="shared" si="4"/>
        <v>0</v>
      </c>
      <c r="M32" s="142"/>
      <c r="N32" s="142"/>
      <c r="O32" s="142"/>
      <c r="P32" s="143"/>
      <c r="Q32" s="144"/>
      <c r="W32" s="168"/>
      <c r="X32" s="168"/>
      <c r="Y32" s="168"/>
      <c r="Z32" s="168"/>
      <c r="AA32" s="169"/>
    </row>
    <row r="33" spans="1:27">
      <c r="A33" s="9"/>
      <c r="B33" s="157" t="s">
        <v>27</v>
      </c>
      <c r="C33" s="7" t="s">
        <v>22</v>
      </c>
      <c r="D33" s="57">
        <v>3284</v>
      </c>
      <c r="E33" s="68">
        <v>0</v>
      </c>
      <c r="F33" s="158">
        <v>2600</v>
      </c>
      <c r="G33" s="67">
        <v>0</v>
      </c>
      <c r="H33" s="158">
        <v>2600</v>
      </c>
      <c r="I33" s="67">
        <v>0</v>
      </c>
      <c r="J33" s="158">
        <v>3600</v>
      </c>
      <c r="K33" s="67">
        <v>0</v>
      </c>
      <c r="L33" s="57">
        <f t="shared" si="4"/>
        <v>3600</v>
      </c>
      <c r="M33" s="142"/>
      <c r="N33" s="142"/>
      <c r="O33" s="142"/>
      <c r="P33" s="143"/>
      <c r="Q33" s="144"/>
      <c r="W33" s="168"/>
      <c r="X33" s="168"/>
      <c r="Y33" s="168"/>
      <c r="Z33" s="168"/>
      <c r="AA33" s="169"/>
    </row>
    <row r="34" spans="1:27">
      <c r="A34" s="9"/>
      <c r="B34" s="157" t="s">
        <v>28</v>
      </c>
      <c r="C34" s="7" t="s">
        <v>29</v>
      </c>
      <c r="D34" s="68">
        <v>0</v>
      </c>
      <c r="E34" s="57">
        <v>3250</v>
      </c>
      <c r="F34" s="68">
        <v>0</v>
      </c>
      <c r="G34" s="156">
        <v>2750</v>
      </c>
      <c r="H34" s="68">
        <v>0</v>
      </c>
      <c r="I34" s="57">
        <v>2750</v>
      </c>
      <c r="J34" s="158">
        <v>5250</v>
      </c>
      <c r="K34" s="156">
        <v>2750</v>
      </c>
      <c r="L34" s="57">
        <f t="shared" si="4"/>
        <v>8000</v>
      </c>
      <c r="M34" s="142"/>
      <c r="N34" s="142"/>
      <c r="O34" s="142"/>
      <c r="P34" s="143"/>
      <c r="Q34" s="144"/>
      <c r="W34" s="168"/>
      <c r="X34" s="168"/>
      <c r="Y34" s="168"/>
      <c r="Z34" s="168"/>
      <c r="AA34" s="169"/>
    </row>
    <row r="35" spans="1:27">
      <c r="A35" s="9"/>
      <c r="B35" s="157" t="s">
        <v>30</v>
      </c>
      <c r="C35" s="7" t="s">
        <v>31</v>
      </c>
      <c r="D35" s="57">
        <v>7998</v>
      </c>
      <c r="E35" s="57">
        <v>10876</v>
      </c>
      <c r="F35" s="68">
        <v>0</v>
      </c>
      <c r="G35" s="57">
        <v>11376</v>
      </c>
      <c r="H35" s="68">
        <v>0</v>
      </c>
      <c r="I35" s="57">
        <v>11376</v>
      </c>
      <c r="J35" s="68">
        <v>0</v>
      </c>
      <c r="K35" s="57">
        <f>11376-168-508</f>
        <v>10700</v>
      </c>
      <c r="L35" s="57">
        <f t="shared" si="4"/>
        <v>10700</v>
      </c>
      <c r="W35" s="168"/>
      <c r="X35" s="168"/>
      <c r="Y35" s="168"/>
      <c r="Z35" s="168"/>
      <c r="AA35" s="169"/>
    </row>
    <row r="36" spans="1:27" ht="26.1" customHeight="1">
      <c r="A36" s="9"/>
      <c r="B36" s="157" t="s">
        <v>76</v>
      </c>
      <c r="C36" s="7" t="s">
        <v>78</v>
      </c>
      <c r="D36" s="69">
        <v>0</v>
      </c>
      <c r="E36" s="69">
        <v>0</v>
      </c>
      <c r="F36" s="159">
        <v>187</v>
      </c>
      <c r="G36" s="69">
        <v>0</v>
      </c>
      <c r="H36" s="159">
        <v>187</v>
      </c>
      <c r="I36" s="69">
        <v>0</v>
      </c>
      <c r="J36" s="71">
        <v>0</v>
      </c>
      <c r="K36" s="69">
        <v>0</v>
      </c>
      <c r="L36" s="69">
        <f t="shared" si="4"/>
        <v>0</v>
      </c>
    </row>
    <row r="37" spans="1:27">
      <c r="A37" s="23"/>
      <c r="B37" s="163" t="s">
        <v>88</v>
      </c>
      <c r="C37" s="139" t="s">
        <v>89</v>
      </c>
      <c r="D37" s="70">
        <v>0</v>
      </c>
      <c r="E37" s="58">
        <v>745</v>
      </c>
      <c r="F37" s="70">
        <v>0</v>
      </c>
      <c r="G37" s="58">
        <v>750</v>
      </c>
      <c r="H37" s="70">
        <v>0</v>
      </c>
      <c r="I37" s="58">
        <v>750</v>
      </c>
      <c r="J37" s="164">
        <v>0</v>
      </c>
      <c r="K37" s="58">
        <f>750-102</f>
        <v>648</v>
      </c>
      <c r="L37" s="58">
        <f t="shared" si="4"/>
        <v>648</v>
      </c>
      <c r="M37" s="142"/>
      <c r="N37" s="142"/>
      <c r="O37" s="142"/>
      <c r="P37" s="143"/>
      <c r="Q37" s="144"/>
      <c r="W37" s="168"/>
      <c r="X37" s="168"/>
      <c r="Y37" s="168"/>
      <c r="Z37" s="168"/>
      <c r="AA37" s="169"/>
    </row>
    <row r="38" spans="1:27" ht="13.5" customHeight="1">
      <c r="A38" s="9" t="s">
        <v>12</v>
      </c>
      <c r="B38" s="17">
        <v>60</v>
      </c>
      <c r="C38" s="7" t="s">
        <v>24</v>
      </c>
      <c r="D38" s="58">
        <f t="shared" ref="D38:L38" si="5">SUM(D31:D37)</f>
        <v>27780</v>
      </c>
      <c r="E38" s="58">
        <f t="shared" si="5"/>
        <v>16553</v>
      </c>
      <c r="F38" s="58">
        <f t="shared" si="5"/>
        <v>19887</v>
      </c>
      <c r="G38" s="58">
        <f t="shared" si="5"/>
        <v>16789</v>
      </c>
      <c r="H38" s="58">
        <f t="shared" si="5"/>
        <v>19887</v>
      </c>
      <c r="I38" s="58">
        <f t="shared" si="5"/>
        <v>16789</v>
      </c>
      <c r="J38" s="58">
        <f t="shared" si="5"/>
        <v>35850</v>
      </c>
      <c r="K38" s="58">
        <f t="shared" si="5"/>
        <v>15735</v>
      </c>
      <c r="L38" s="58">
        <f t="shared" si="5"/>
        <v>51585</v>
      </c>
    </row>
    <row r="39" spans="1:27">
      <c r="A39" s="9"/>
      <c r="B39" s="17"/>
      <c r="C39" s="7"/>
      <c r="D39" s="42"/>
      <c r="E39" s="42"/>
      <c r="F39" s="44"/>
      <c r="G39" s="44"/>
      <c r="H39" s="81"/>
      <c r="I39" s="81"/>
      <c r="J39" s="44"/>
      <c r="K39" s="44"/>
      <c r="L39" s="44"/>
    </row>
    <row r="40" spans="1:27" ht="14.1" customHeight="1">
      <c r="A40" s="9"/>
      <c r="B40" s="17">
        <v>62</v>
      </c>
      <c r="C40" s="7" t="s">
        <v>46</v>
      </c>
      <c r="D40" s="42"/>
      <c r="E40" s="42"/>
      <c r="F40" s="42"/>
      <c r="G40" s="42"/>
      <c r="H40" s="79"/>
      <c r="I40" s="79"/>
      <c r="J40" s="42"/>
      <c r="K40" s="42"/>
      <c r="L40" s="42"/>
    </row>
    <row r="41" spans="1:27" ht="14.1" customHeight="1">
      <c r="A41" s="9"/>
      <c r="B41" s="17" t="s">
        <v>47</v>
      </c>
      <c r="C41" s="7" t="s">
        <v>29</v>
      </c>
      <c r="D41" s="69">
        <v>0</v>
      </c>
      <c r="E41" s="59">
        <v>2000</v>
      </c>
      <c r="F41" s="69">
        <v>0</v>
      </c>
      <c r="G41" s="160">
        <v>2000</v>
      </c>
      <c r="H41" s="69">
        <v>0</v>
      </c>
      <c r="I41" s="59">
        <v>2000</v>
      </c>
      <c r="J41" s="69">
        <v>0</v>
      </c>
      <c r="K41" s="160">
        <v>2000</v>
      </c>
      <c r="L41" s="59">
        <f>SUM(J41:K41)</f>
        <v>2000</v>
      </c>
      <c r="M41" s="142"/>
      <c r="N41" s="142"/>
      <c r="O41" s="142"/>
      <c r="P41" s="143"/>
      <c r="Q41" s="144"/>
      <c r="W41" s="168"/>
      <c r="X41" s="168"/>
      <c r="Y41" s="168"/>
      <c r="Z41" s="168"/>
      <c r="AA41" s="169"/>
    </row>
    <row r="42" spans="1:27" ht="25.5">
      <c r="A42" s="9"/>
      <c r="B42" s="17" t="s">
        <v>93</v>
      </c>
      <c r="C42" s="7" t="s">
        <v>94</v>
      </c>
      <c r="D42" s="58">
        <v>8367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f>SUM(J42:K42)</f>
        <v>0</v>
      </c>
      <c r="M42" s="119"/>
      <c r="N42" s="119"/>
      <c r="O42" s="120"/>
      <c r="P42" s="121"/>
      <c r="Q42" s="122"/>
      <c r="R42" s="123"/>
    </row>
    <row r="43" spans="1:27" ht="14.1" customHeight="1">
      <c r="A43" s="9" t="s">
        <v>12</v>
      </c>
      <c r="B43" s="17">
        <v>62</v>
      </c>
      <c r="C43" s="7" t="s">
        <v>46</v>
      </c>
      <c r="D43" s="58">
        <f t="shared" ref="D43:L43" si="6">D41+D42</f>
        <v>8367</v>
      </c>
      <c r="E43" s="58">
        <f t="shared" si="6"/>
        <v>2000</v>
      </c>
      <c r="F43" s="70">
        <f t="shared" si="6"/>
        <v>0</v>
      </c>
      <c r="G43" s="58">
        <f t="shared" si="6"/>
        <v>2000</v>
      </c>
      <c r="H43" s="70">
        <f t="shared" si="6"/>
        <v>0</v>
      </c>
      <c r="I43" s="58">
        <f t="shared" si="6"/>
        <v>2000</v>
      </c>
      <c r="J43" s="70">
        <f t="shared" si="6"/>
        <v>0</v>
      </c>
      <c r="K43" s="58">
        <f t="shared" ref="K43" si="7">K41+K42</f>
        <v>2000</v>
      </c>
      <c r="L43" s="58">
        <f t="shared" si="6"/>
        <v>2000</v>
      </c>
    </row>
    <row r="44" spans="1:27" ht="14.1" customHeight="1">
      <c r="A44" s="9" t="s">
        <v>12</v>
      </c>
      <c r="B44" s="30">
        <v>0.10199999999999999</v>
      </c>
      <c r="C44" s="10" t="s">
        <v>23</v>
      </c>
      <c r="D44" s="73">
        <f t="shared" ref="D44:L44" si="8">D43+D38</f>
        <v>36147</v>
      </c>
      <c r="E44" s="73">
        <f t="shared" si="8"/>
        <v>18553</v>
      </c>
      <c r="F44" s="73">
        <f t="shared" si="8"/>
        <v>19887</v>
      </c>
      <c r="G44" s="73">
        <f t="shared" si="8"/>
        <v>18789</v>
      </c>
      <c r="H44" s="73">
        <f t="shared" si="8"/>
        <v>19887</v>
      </c>
      <c r="I44" s="73">
        <f t="shared" si="8"/>
        <v>18789</v>
      </c>
      <c r="J44" s="73">
        <f t="shared" si="8"/>
        <v>35850</v>
      </c>
      <c r="K44" s="73">
        <f t="shared" ref="K44" si="9">K43+K38</f>
        <v>17735</v>
      </c>
      <c r="L44" s="73">
        <f t="shared" si="8"/>
        <v>53585</v>
      </c>
    </row>
    <row r="45" spans="1:27">
      <c r="A45" s="9"/>
      <c r="B45" s="29"/>
      <c r="C45" s="10"/>
      <c r="D45" s="42"/>
      <c r="E45" s="42"/>
      <c r="F45" s="42"/>
      <c r="G45" s="42"/>
      <c r="H45" s="79"/>
      <c r="I45" s="79"/>
      <c r="J45" s="42"/>
      <c r="K45" s="42"/>
      <c r="L45" s="42"/>
    </row>
    <row r="46" spans="1:27" ht="14.1" customHeight="1">
      <c r="A46" s="9"/>
      <c r="B46" s="30">
        <v>0.104</v>
      </c>
      <c r="C46" s="10" t="s">
        <v>59</v>
      </c>
      <c r="D46" s="26"/>
      <c r="E46" s="26"/>
      <c r="F46" s="43"/>
      <c r="G46" s="43"/>
      <c r="H46" s="80"/>
      <c r="I46" s="80"/>
      <c r="J46" s="43"/>
      <c r="K46" s="43"/>
      <c r="L46" s="43"/>
    </row>
    <row r="47" spans="1:27" ht="14.1" customHeight="1">
      <c r="A47" s="9"/>
      <c r="B47" s="17">
        <v>62</v>
      </c>
      <c r="C47" s="7" t="s">
        <v>32</v>
      </c>
      <c r="D47" s="26"/>
      <c r="E47" s="26"/>
      <c r="F47" s="43"/>
      <c r="G47" s="43"/>
      <c r="H47" s="80"/>
      <c r="I47" s="80"/>
      <c r="J47" s="43"/>
      <c r="K47" s="43"/>
      <c r="L47" s="43"/>
    </row>
    <row r="48" spans="1:27" ht="14.1" customHeight="1">
      <c r="A48" s="9"/>
      <c r="B48" s="155" t="s">
        <v>33</v>
      </c>
      <c r="C48" s="7" t="s">
        <v>18</v>
      </c>
      <c r="D48" s="67">
        <v>0</v>
      </c>
      <c r="E48" s="57">
        <v>2196</v>
      </c>
      <c r="F48" s="67">
        <v>0</v>
      </c>
      <c r="G48" s="156">
        <v>2272</v>
      </c>
      <c r="H48" s="67">
        <v>0</v>
      </c>
      <c r="I48" s="57">
        <v>2272</v>
      </c>
      <c r="J48" s="67">
        <v>0</v>
      </c>
      <c r="K48" s="156">
        <v>2467</v>
      </c>
      <c r="L48" s="57">
        <f>SUM(J48:K48)</f>
        <v>2467</v>
      </c>
      <c r="M48" s="142"/>
      <c r="N48" s="142"/>
      <c r="O48" s="142"/>
      <c r="P48" s="143"/>
      <c r="Q48" s="144"/>
      <c r="W48" s="168"/>
      <c r="X48" s="168"/>
      <c r="Y48" s="168"/>
      <c r="Z48" s="168"/>
      <c r="AA48" s="169"/>
    </row>
    <row r="49" spans="1:27" ht="14.1" customHeight="1">
      <c r="A49" s="9" t="s">
        <v>12</v>
      </c>
      <c r="B49" s="17">
        <v>62</v>
      </c>
      <c r="C49" s="7" t="s">
        <v>32</v>
      </c>
      <c r="D49" s="74">
        <f t="shared" ref="D49:L49" si="10">SUM(D47:D48)</f>
        <v>0</v>
      </c>
      <c r="E49" s="73">
        <f t="shared" si="10"/>
        <v>2196</v>
      </c>
      <c r="F49" s="74">
        <f t="shared" si="10"/>
        <v>0</v>
      </c>
      <c r="G49" s="73">
        <f t="shared" si="10"/>
        <v>2272</v>
      </c>
      <c r="H49" s="74">
        <f t="shared" si="10"/>
        <v>0</v>
      </c>
      <c r="I49" s="73">
        <f t="shared" si="10"/>
        <v>2272</v>
      </c>
      <c r="J49" s="74">
        <f t="shared" si="10"/>
        <v>0</v>
      </c>
      <c r="K49" s="73">
        <f t="shared" ref="K49" si="11">SUM(K47:K48)</f>
        <v>2467</v>
      </c>
      <c r="L49" s="73">
        <f t="shared" si="10"/>
        <v>2467</v>
      </c>
    </row>
    <row r="50" spans="1:27" ht="14.1" customHeight="1">
      <c r="A50" s="9" t="s">
        <v>12</v>
      </c>
      <c r="B50" s="30">
        <v>0.104</v>
      </c>
      <c r="C50" s="10" t="s">
        <v>59</v>
      </c>
      <c r="D50" s="74">
        <f t="shared" ref="D50:L50" si="12">D49</f>
        <v>0</v>
      </c>
      <c r="E50" s="73">
        <f t="shared" si="12"/>
        <v>2196</v>
      </c>
      <c r="F50" s="74">
        <f t="shared" si="12"/>
        <v>0</v>
      </c>
      <c r="G50" s="73">
        <f t="shared" si="12"/>
        <v>2272</v>
      </c>
      <c r="H50" s="74">
        <f t="shared" si="12"/>
        <v>0</v>
      </c>
      <c r="I50" s="73">
        <f t="shared" si="12"/>
        <v>2272</v>
      </c>
      <c r="J50" s="74">
        <f t="shared" si="12"/>
        <v>0</v>
      </c>
      <c r="K50" s="73">
        <f t="shared" ref="K50" si="13">K49</f>
        <v>2467</v>
      </c>
      <c r="L50" s="73">
        <f t="shared" si="12"/>
        <v>2467</v>
      </c>
    </row>
    <row r="51" spans="1:27">
      <c r="A51" s="9"/>
      <c r="B51" s="29"/>
      <c r="C51" s="10"/>
      <c r="D51" s="42"/>
      <c r="E51" s="42"/>
      <c r="F51" s="42"/>
      <c r="G51" s="42"/>
      <c r="H51" s="79"/>
      <c r="I51" s="79"/>
      <c r="J51" s="42"/>
      <c r="K51" s="42"/>
      <c r="L51" s="42"/>
    </row>
    <row r="52" spans="1:27">
      <c r="A52" s="9"/>
      <c r="B52" s="30">
        <v>0.105</v>
      </c>
      <c r="C52" s="10" t="s">
        <v>34</v>
      </c>
      <c r="D52" s="42"/>
      <c r="E52" s="42"/>
      <c r="F52" s="44"/>
      <c r="G52" s="44"/>
      <c r="H52" s="81"/>
      <c r="I52" s="81"/>
      <c r="J52" s="44"/>
      <c r="K52" s="44"/>
      <c r="L52" s="44"/>
    </row>
    <row r="53" spans="1:27">
      <c r="A53" s="9"/>
      <c r="B53" s="17">
        <v>63</v>
      </c>
      <c r="C53" s="7" t="s">
        <v>35</v>
      </c>
      <c r="D53" s="42"/>
      <c r="E53" s="42"/>
      <c r="F53" s="44"/>
      <c r="G53" s="44"/>
      <c r="H53" s="81"/>
      <c r="I53" s="81"/>
      <c r="J53" s="44"/>
      <c r="K53" s="44"/>
      <c r="L53" s="44"/>
    </row>
    <row r="54" spans="1:27">
      <c r="A54" s="9"/>
      <c r="B54" s="155" t="s">
        <v>36</v>
      </c>
      <c r="C54" s="7" t="s">
        <v>18</v>
      </c>
      <c r="D54" s="58">
        <v>1300</v>
      </c>
      <c r="E54" s="58">
        <v>6258</v>
      </c>
      <c r="F54" s="58">
        <v>1300</v>
      </c>
      <c r="G54" s="161">
        <v>7672</v>
      </c>
      <c r="H54" s="58">
        <v>1300</v>
      </c>
      <c r="I54" s="58">
        <v>7672</v>
      </c>
      <c r="J54" s="58">
        <v>2500</v>
      </c>
      <c r="K54" s="161">
        <v>8232</v>
      </c>
      <c r="L54" s="58">
        <f>SUM(J54:K54)</f>
        <v>10732</v>
      </c>
      <c r="M54" s="142"/>
      <c r="N54" s="142"/>
      <c r="O54" s="142"/>
      <c r="P54" s="143"/>
      <c r="Q54" s="144"/>
      <c r="W54" s="168"/>
      <c r="X54" s="168"/>
      <c r="Y54" s="168"/>
      <c r="Z54" s="168"/>
      <c r="AA54" s="169"/>
    </row>
    <row r="55" spans="1:27">
      <c r="A55" s="9" t="s">
        <v>12</v>
      </c>
      <c r="B55" s="17">
        <v>63</v>
      </c>
      <c r="C55" s="7" t="s">
        <v>35</v>
      </c>
      <c r="D55" s="73">
        <f t="shared" ref="D55:L55" si="14">SUM(D54:D54)</f>
        <v>1300</v>
      </c>
      <c r="E55" s="73">
        <f t="shared" si="14"/>
        <v>6258</v>
      </c>
      <c r="F55" s="73">
        <f t="shared" si="14"/>
        <v>1300</v>
      </c>
      <c r="G55" s="73">
        <f t="shared" si="14"/>
        <v>7672</v>
      </c>
      <c r="H55" s="73">
        <f t="shared" si="14"/>
        <v>1300</v>
      </c>
      <c r="I55" s="73">
        <f t="shared" si="14"/>
        <v>7672</v>
      </c>
      <c r="J55" s="73">
        <f t="shared" si="14"/>
        <v>2500</v>
      </c>
      <c r="K55" s="73">
        <f t="shared" ref="K55" si="15">SUM(K54:K54)</f>
        <v>8232</v>
      </c>
      <c r="L55" s="73">
        <f t="shared" si="14"/>
        <v>10732</v>
      </c>
    </row>
    <row r="56" spans="1:27">
      <c r="A56" s="9" t="s">
        <v>12</v>
      </c>
      <c r="B56" s="30">
        <v>0.105</v>
      </c>
      <c r="C56" s="10" t="s">
        <v>34</v>
      </c>
      <c r="D56" s="73">
        <f t="shared" ref="D56:L56" si="16">D55</f>
        <v>1300</v>
      </c>
      <c r="E56" s="73">
        <f t="shared" si="16"/>
        <v>6258</v>
      </c>
      <c r="F56" s="73">
        <f t="shared" si="16"/>
        <v>1300</v>
      </c>
      <c r="G56" s="73">
        <f t="shared" si="16"/>
        <v>7672</v>
      </c>
      <c r="H56" s="73">
        <f t="shared" si="16"/>
        <v>1300</v>
      </c>
      <c r="I56" s="73">
        <f t="shared" si="16"/>
        <v>7672</v>
      </c>
      <c r="J56" s="73">
        <f t="shared" si="16"/>
        <v>2500</v>
      </c>
      <c r="K56" s="73">
        <f t="shared" ref="K56" si="17">K55</f>
        <v>8232</v>
      </c>
      <c r="L56" s="73">
        <f t="shared" si="16"/>
        <v>10732</v>
      </c>
    </row>
    <row r="57" spans="1:27">
      <c r="A57" s="9" t="s">
        <v>12</v>
      </c>
      <c r="B57" s="29">
        <v>2205</v>
      </c>
      <c r="C57" s="10" t="s">
        <v>1</v>
      </c>
      <c r="D57" s="73">
        <f t="shared" ref="D57:L57" si="18">D56+D50+D44+D27</f>
        <v>53997</v>
      </c>
      <c r="E57" s="73">
        <f t="shared" si="18"/>
        <v>38998</v>
      </c>
      <c r="F57" s="73">
        <f t="shared" si="18"/>
        <v>43087</v>
      </c>
      <c r="G57" s="73">
        <f t="shared" si="18"/>
        <v>42237</v>
      </c>
      <c r="H57" s="73">
        <f t="shared" si="18"/>
        <v>43087</v>
      </c>
      <c r="I57" s="73">
        <f t="shared" si="18"/>
        <v>42237</v>
      </c>
      <c r="J57" s="73">
        <f t="shared" si="18"/>
        <v>52950</v>
      </c>
      <c r="K57" s="73">
        <f t="shared" si="18"/>
        <v>40186</v>
      </c>
      <c r="L57" s="73">
        <f t="shared" si="18"/>
        <v>93136</v>
      </c>
    </row>
    <row r="58" spans="1:27" ht="20.100000000000001" customHeight="1">
      <c r="A58" s="9"/>
      <c r="B58" s="29"/>
      <c r="C58" s="7"/>
      <c r="D58" s="42"/>
      <c r="E58" s="42"/>
      <c r="F58" s="42"/>
      <c r="G58" s="42"/>
      <c r="H58" s="79"/>
      <c r="I58" s="79"/>
      <c r="J58" s="42"/>
      <c r="K58" s="42"/>
      <c r="L58" s="42"/>
    </row>
    <row r="59" spans="1:27">
      <c r="A59" s="9" t="s">
        <v>14</v>
      </c>
      <c r="B59" s="29">
        <v>2251</v>
      </c>
      <c r="C59" s="10" t="s">
        <v>2</v>
      </c>
      <c r="D59" s="42"/>
      <c r="E59" s="42"/>
      <c r="F59" s="42"/>
      <c r="G59" s="42"/>
      <c r="H59" s="79"/>
      <c r="I59" s="79"/>
      <c r="J59" s="42"/>
      <c r="K59" s="42"/>
      <c r="L59" s="42"/>
    </row>
    <row r="60" spans="1:27">
      <c r="A60" s="9"/>
      <c r="B60" s="33">
        <v>0.09</v>
      </c>
      <c r="C60" s="10" t="s">
        <v>53</v>
      </c>
      <c r="D60" s="42"/>
      <c r="E60" s="42"/>
      <c r="F60" s="42"/>
      <c r="G60" s="42"/>
      <c r="H60" s="79"/>
      <c r="I60" s="79"/>
      <c r="J60" s="42"/>
      <c r="K60" s="42"/>
      <c r="L60" s="42"/>
    </row>
    <row r="61" spans="1:27">
      <c r="A61" s="9"/>
      <c r="B61" s="34">
        <v>5</v>
      </c>
      <c r="C61" s="7" t="s">
        <v>37</v>
      </c>
      <c r="D61" s="26"/>
      <c r="E61" s="26"/>
      <c r="F61" s="43"/>
      <c r="G61" s="43"/>
      <c r="H61" s="80"/>
      <c r="I61" s="80"/>
      <c r="J61" s="43"/>
      <c r="K61" s="43"/>
      <c r="L61" s="43"/>
    </row>
    <row r="62" spans="1:27">
      <c r="A62" s="9"/>
      <c r="B62" s="157" t="s">
        <v>38</v>
      </c>
      <c r="C62" s="7" t="s">
        <v>18</v>
      </c>
      <c r="D62" s="67">
        <v>0</v>
      </c>
      <c r="E62" s="57">
        <v>2282</v>
      </c>
      <c r="F62" s="67">
        <v>0</v>
      </c>
      <c r="G62" s="156">
        <v>3343</v>
      </c>
      <c r="H62" s="67">
        <v>0</v>
      </c>
      <c r="I62" s="57">
        <v>3343</v>
      </c>
      <c r="J62" s="67">
        <v>0</v>
      </c>
      <c r="K62" s="156">
        <v>3666</v>
      </c>
      <c r="L62" s="57">
        <f>SUM(J62:K62)</f>
        <v>3666</v>
      </c>
      <c r="M62" s="142"/>
      <c r="N62" s="142"/>
      <c r="O62" s="142"/>
      <c r="P62" s="143"/>
      <c r="Q62" s="144"/>
      <c r="W62" s="168"/>
      <c r="X62" s="168"/>
      <c r="Y62" s="168"/>
      <c r="Z62" s="168"/>
      <c r="AA62" s="169"/>
    </row>
    <row r="63" spans="1:27">
      <c r="A63" s="9"/>
      <c r="B63" s="157" t="s">
        <v>39</v>
      </c>
      <c r="C63" s="7" t="s">
        <v>20</v>
      </c>
      <c r="D63" s="67">
        <v>0</v>
      </c>
      <c r="E63" s="57">
        <v>87</v>
      </c>
      <c r="F63" s="67">
        <v>0</v>
      </c>
      <c r="G63" s="156">
        <v>88</v>
      </c>
      <c r="H63" s="67">
        <v>0</v>
      </c>
      <c r="I63" s="57">
        <v>88</v>
      </c>
      <c r="J63" s="67">
        <v>0</v>
      </c>
      <c r="K63" s="156">
        <f>88-7</f>
        <v>81</v>
      </c>
      <c r="L63" s="57">
        <f>SUM(J63:K63)</f>
        <v>81</v>
      </c>
      <c r="M63" s="142"/>
      <c r="N63" s="142"/>
      <c r="O63" s="142"/>
      <c r="P63" s="143"/>
      <c r="Q63" s="144"/>
      <c r="W63" s="168"/>
      <c r="X63" s="168"/>
      <c r="Y63" s="168"/>
      <c r="Z63" s="168"/>
      <c r="AA63" s="169"/>
    </row>
    <row r="64" spans="1:27">
      <c r="A64" s="9"/>
      <c r="B64" s="157" t="s">
        <v>40</v>
      </c>
      <c r="C64" s="7" t="s">
        <v>22</v>
      </c>
      <c r="D64" s="69">
        <v>0</v>
      </c>
      <c r="E64" s="59">
        <v>129</v>
      </c>
      <c r="F64" s="69">
        <v>0</v>
      </c>
      <c r="G64" s="160">
        <v>130</v>
      </c>
      <c r="H64" s="69">
        <v>0</v>
      </c>
      <c r="I64" s="59">
        <v>130</v>
      </c>
      <c r="J64" s="69">
        <v>0</v>
      </c>
      <c r="K64" s="160">
        <f>130-23</f>
        <v>107</v>
      </c>
      <c r="L64" s="59">
        <f>SUM(J64:K64)</f>
        <v>107</v>
      </c>
      <c r="M64" s="142"/>
      <c r="N64" s="142"/>
      <c r="O64" s="142"/>
      <c r="P64" s="143"/>
      <c r="Q64" s="144"/>
      <c r="W64" s="168"/>
      <c r="X64" s="168"/>
      <c r="Y64" s="168"/>
      <c r="Z64" s="168"/>
      <c r="AA64" s="169"/>
    </row>
    <row r="65" spans="1:18">
      <c r="A65" s="9" t="s">
        <v>12</v>
      </c>
      <c r="B65" s="34">
        <v>5</v>
      </c>
      <c r="C65" s="7" t="s">
        <v>37</v>
      </c>
      <c r="D65" s="74">
        <f t="shared" ref="D65:L65" si="19">SUM(D62:D64)</f>
        <v>0</v>
      </c>
      <c r="E65" s="73">
        <f t="shared" si="19"/>
        <v>2498</v>
      </c>
      <c r="F65" s="74">
        <f t="shared" si="19"/>
        <v>0</v>
      </c>
      <c r="G65" s="73">
        <f t="shared" si="19"/>
        <v>3561</v>
      </c>
      <c r="H65" s="74">
        <f t="shared" si="19"/>
        <v>0</v>
      </c>
      <c r="I65" s="73">
        <f t="shared" si="19"/>
        <v>3561</v>
      </c>
      <c r="J65" s="74">
        <f t="shared" si="19"/>
        <v>0</v>
      </c>
      <c r="K65" s="73">
        <f t="shared" ref="K65" si="20">SUM(K62:K64)</f>
        <v>3854</v>
      </c>
      <c r="L65" s="73">
        <f t="shared" si="19"/>
        <v>3854</v>
      </c>
    </row>
    <row r="66" spans="1:18">
      <c r="A66" s="9" t="s">
        <v>12</v>
      </c>
      <c r="B66" s="33">
        <v>0.09</v>
      </c>
      <c r="C66" s="10" t="s">
        <v>53</v>
      </c>
      <c r="D66" s="74">
        <f t="shared" ref="D66:L67" si="21">D65</f>
        <v>0</v>
      </c>
      <c r="E66" s="73">
        <f t="shared" si="21"/>
        <v>2498</v>
      </c>
      <c r="F66" s="74">
        <f t="shared" si="21"/>
        <v>0</v>
      </c>
      <c r="G66" s="73">
        <f t="shared" si="21"/>
        <v>3561</v>
      </c>
      <c r="H66" s="74">
        <f t="shared" si="21"/>
        <v>0</v>
      </c>
      <c r="I66" s="73">
        <f t="shared" si="21"/>
        <v>3561</v>
      </c>
      <c r="J66" s="74">
        <f t="shared" si="21"/>
        <v>0</v>
      </c>
      <c r="K66" s="73">
        <f t="shared" ref="K66" si="22">K65</f>
        <v>3854</v>
      </c>
      <c r="L66" s="73">
        <f t="shared" si="21"/>
        <v>3854</v>
      </c>
    </row>
    <row r="67" spans="1:18">
      <c r="A67" s="23" t="s">
        <v>12</v>
      </c>
      <c r="B67" s="109">
        <v>2251</v>
      </c>
      <c r="C67" s="110" t="s">
        <v>2</v>
      </c>
      <c r="D67" s="70">
        <f t="shared" si="21"/>
        <v>0</v>
      </c>
      <c r="E67" s="58">
        <f t="shared" si="21"/>
        <v>2498</v>
      </c>
      <c r="F67" s="70">
        <f t="shared" si="21"/>
        <v>0</v>
      </c>
      <c r="G67" s="58">
        <f t="shared" si="21"/>
        <v>3561</v>
      </c>
      <c r="H67" s="70">
        <f t="shared" si="21"/>
        <v>0</v>
      </c>
      <c r="I67" s="58">
        <f t="shared" si="21"/>
        <v>3561</v>
      </c>
      <c r="J67" s="70">
        <f t="shared" si="21"/>
        <v>0</v>
      </c>
      <c r="K67" s="58">
        <f t="shared" ref="K67" si="23">K66</f>
        <v>3854</v>
      </c>
      <c r="L67" s="58">
        <f t="shared" si="21"/>
        <v>3854</v>
      </c>
    </row>
    <row r="68" spans="1:18">
      <c r="A68" s="20" t="s">
        <v>12</v>
      </c>
      <c r="B68" s="35"/>
      <c r="C68" s="21" t="s">
        <v>13</v>
      </c>
      <c r="D68" s="73">
        <f t="shared" ref="D68:I68" si="24">D67+D57</f>
        <v>53997</v>
      </c>
      <c r="E68" s="73">
        <f t="shared" si="24"/>
        <v>41496</v>
      </c>
      <c r="F68" s="73">
        <f t="shared" si="24"/>
        <v>43087</v>
      </c>
      <c r="G68" s="73">
        <f t="shared" si="24"/>
        <v>45798</v>
      </c>
      <c r="H68" s="73">
        <f t="shared" si="24"/>
        <v>43087</v>
      </c>
      <c r="I68" s="73">
        <f t="shared" si="24"/>
        <v>45798</v>
      </c>
      <c r="J68" s="73">
        <f>J67+J57</f>
        <v>52950</v>
      </c>
      <c r="K68" s="73">
        <f t="shared" ref="K68" si="25">K67+K57</f>
        <v>44040</v>
      </c>
      <c r="L68" s="73">
        <f t="shared" ref="L68" si="26">L67+L57</f>
        <v>96990</v>
      </c>
    </row>
    <row r="69" spans="1:18">
      <c r="A69" s="9"/>
      <c r="B69" s="36"/>
      <c r="C69" s="10"/>
      <c r="D69" s="59"/>
      <c r="E69" s="59"/>
      <c r="F69" s="59"/>
      <c r="G69" s="59"/>
      <c r="H69" s="82"/>
      <c r="I69" s="82"/>
      <c r="J69" s="59"/>
      <c r="K69" s="59"/>
      <c r="L69" s="59"/>
    </row>
    <row r="70" spans="1:18">
      <c r="A70" s="9"/>
      <c r="B70" s="36"/>
      <c r="C70" s="24" t="s">
        <v>41</v>
      </c>
      <c r="F70" s="43"/>
      <c r="G70" s="43"/>
      <c r="H70" s="80"/>
      <c r="I70" s="80"/>
      <c r="J70" s="43"/>
      <c r="K70" s="43"/>
      <c r="L70" s="43"/>
    </row>
    <row r="71" spans="1:18" ht="25.5">
      <c r="A71" s="9" t="s">
        <v>14</v>
      </c>
      <c r="B71" s="37">
        <v>4202</v>
      </c>
      <c r="C71" s="18" t="s">
        <v>42</v>
      </c>
      <c r="D71" s="26"/>
      <c r="E71" s="26"/>
      <c r="F71" s="43"/>
      <c r="G71" s="43"/>
      <c r="H71" s="80"/>
      <c r="I71" s="80"/>
      <c r="J71" s="43"/>
      <c r="K71" s="43"/>
      <c r="L71" s="43"/>
    </row>
    <row r="72" spans="1:18">
      <c r="A72" s="12"/>
      <c r="B72" s="38">
        <v>4</v>
      </c>
      <c r="C72" s="11" t="s">
        <v>1</v>
      </c>
      <c r="D72" s="46"/>
      <c r="E72" s="46"/>
      <c r="F72" s="46"/>
      <c r="G72" s="46"/>
      <c r="H72" s="83"/>
      <c r="I72" s="83"/>
      <c r="J72" s="46"/>
      <c r="K72" s="46"/>
      <c r="L72" s="46"/>
    </row>
    <row r="73" spans="1:18">
      <c r="A73" s="12"/>
      <c r="B73" s="39">
        <v>4.8</v>
      </c>
      <c r="C73" s="18" t="s">
        <v>43</v>
      </c>
      <c r="D73" s="47"/>
      <c r="E73" s="47"/>
      <c r="F73" s="48"/>
      <c r="G73" s="48"/>
      <c r="H73" s="84"/>
      <c r="I73" s="84"/>
      <c r="J73" s="48"/>
      <c r="K73" s="48"/>
      <c r="L73" s="48"/>
    </row>
    <row r="74" spans="1:18">
      <c r="A74" s="12"/>
      <c r="B74" s="40">
        <v>60</v>
      </c>
      <c r="C74" s="11" t="s">
        <v>44</v>
      </c>
      <c r="D74" s="47"/>
      <c r="E74" s="47"/>
      <c r="F74" s="48"/>
      <c r="G74" s="48"/>
      <c r="H74" s="84"/>
      <c r="I74" s="84"/>
      <c r="J74" s="48"/>
      <c r="K74" s="48"/>
      <c r="L74" s="48"/>
    </row>
    <row r="75" spans="1:18" ht="25.5">
      <c r="A75" s="12"/>
      <c r="B75" s="162" t="s">
        <v>76</v>
      </c>
      <c r="C75" s="11" t="s">
        <v>91</v>
      </c>
      <c r="D75" s="57">
        <v>5000</v>
      </c>
      <c r="E75" s="67">
        <v>0</v>
      </c>
      <c r="F75" s="158">
        <v>3000</v>
      </c>
      <c r="G75" s="68">
        <v>0</v>
      </c>
      <c r="H75" s="158">
        <v>3000</v>
      </c>
      <c r="I75" s="68">
        <v>0</v>
      </c>
      <c r="J75" s="69">
        <v>0</v>
      </c>
      <c r="K75" s="68">
        <v>0</v>
      </c>
      <c r="L75" s="69">
        <f t="shared" ref="L75:L90" si="27">SUM(J75:K75)</f>
        <v>0</v>
      </c>
      <c r="M75" s="107"/>
      <c r="N75" s="107"/>
    </row>
    <row r="76" spans="1:18" ht="25.5">
      <c r="A76" s="12"/>
      <c r="B76" s="162" t="s">
        <v>45</v>
      </c>
      <c r="C76" s="11" t="s">
        <v>90</v>
      </c>
      <c r="D76" s="57">
        <v>2500</v>
      </c>
      <c r="E76" s="67">
        <v>0</v>
      </c>
      <c r="F76" s="158">
        <v>3000</v>
      </c>
      <c r="G76" s="68">
        <v>0</v>
      </c>
      <c r="H76" s="158">
        <v>3000</v>
      </c>
      <c r="I76" s="68">
        <v>0</v>
      </c>
      <c r="J76" s="59">
        <v>1500</v>
      </c>
      <c r="K76" s="68">
        <v>0</v>
      </c>
      <c r="L76" s="59">
        <f t="shared" si="27"/>
        <v>1500</v>
      </c>
      <c r="M76" s="145"/>
      <c r="N76" s="145"/>
      <c r="O76" s="142"/>
      <c r="P76" s="143"/>
      <c r="Q76" s="144"/>
    </row>
    <row r="77" spans="1:18">
      <c r="A77" s="12"/>
      <c r="B77" s="162" t="s">
        <v>100</v>
      </c>
      <c r="C77" s="19" t="s">
        <v>103</v>
      </c>
      <c r="D77" s="67">
        <v>0</v>
      </c>
      <c r="E77" s="67">
        <v>0</v>
      </c>
      <c r="F77" s="68">
        <v>0</v>
      </c>
      <c r="G77" s="68">
        <v>0</v>
      </c>
      <c r="H77" s="68">
        <v>0</v>
      </c>
      <c r="I77" s="68">
        <v>0</v>
      </c>
      <c r="J77" s="59">
        <v>10000</v>
      </c>
      <c r="K77" s="68">
        <v>0</v>
      </c>
      <c r="L77" s="59">
        <f t="shared" si="27"/>
        <v>10000</v>
      </c>
      <c r="M77" s="145"/>
      <c r="N77" s="145"/>
      <c r="O77" s="146"/>
      <c r="P77" s="143"/>
      <c r="Q77" s="144"/>
    </row>
    <row r="78" spans="1:18">
      <c r="A78" s="12"/>
      <c r="B78" s="162" t="s">
        <v>101</v>
      </c>
      <c r="C78" s="19" t="s">
        <v>102</v>
      </c>
      <c r="D78" s="67">
        <v>0</v>
      </c>
      <c r="E78" s="67">
        <v>0</v>
      </c>
      <c r="F78" s="68">
        <v>0</v>
      </c>
      <c r="G78" s="68">
        <v>0</v>
      </c>
      <c r="H78" s="68">
        <v>0</v>
      </c>
      <c r="I78" s="68">
        <v>0</v>
      </c>
      <c r="J78" s="59">
        <v>42200</v>
      </c>
      <c r="K78" s="68">
        <v>0</v>
      </c>
      <c r="L78" s="59">
        <f t="shared" si="27"/>
        <v>42200</v>
      </c>
      <c r="M78" s="145"/>
      <c r="N78" s="145"/>
      <c r="O78" s="146"/>
      <c r="P78" s="143"/>
      <c r="Q78" s="144"/>
    </row>
    <row r="79" spans="1:18" ht="25.5">
      <c r="A79" s="12"/>
      <c r="B79" s="162" t="s">
        <v>49</v>
      </c>
      <c r="C79" s="19" t="s">
        <v>68</v>
      </c>
      <c r="D79" s="59">
        <v>40000</v>
      </c>
      <c r="E79" s="71">
        <v>0</v>
      </c>
      <c r="F79" s="159">
        <v>49700</v>
      </c>
      <c r="G79" s="71">
        <v>0</v>
      </c>
      <c r="H79" s="159">
        <v>49700</v>
      </c>
      <c r="I79" s="69">
        <v>0</v>
      </c>
      <c r="J79" s="59">
        <v>40500</v>
      </c>
      <c r="K79" s="71">
        <v>0</v>
      </c>
      <c r="L79" s="59">
        <f t="shared" si="27"/>
        <v>40500</v>
      </c>
      <c r="M79" s="153"/>
      <c r="N79" s="153"/>
      <c r="O79" s="142"/>
      <c r="P79" s="143"/>
      <c r="Q79" s="144"/>
    </row>
    <row r="80" spans="1:18">
      <c r="A80" s="12"/>
      <c r="B80" s="162" t="s">
        <v>50</v>
      </c>
      <c r="C80" s="19" t="s">
        <v>48</v>
      </c>
      <c r="D80" s="71">
        <v>0</v>
      </c>
      <c r="E80" s="71">
        <v>0</v>
      </c>
      <c r="F80" s="71">
        <v>0</v>
      </c>
      <c r="G80" s="71">
        <v>0</v>
      </c>
      <c r="H80" s="69">
        <v>0</v>
      </c>
      <c r="I80" s="69">
        <v>0</v>
      </c>
      <c r="J80" s="69">
        <v>0</v>
      </c>
      <c r="K80" s="71">
        <v>0</v>
      </c>
      <c r="L80" s="69">
        <f t="shared" si="27"/>
        <v>0</v>
      </c>
      <c r="M80" s="142"/>
      <c r="N80" s="142"/>
      <c r="O80" s="142"/>
      <c r="P80" s="143"/>
      <c r="Q80" s="144"/>
      <c r="R80" s="124"/>
    </row>
    <row r="81" spans="1:32">
      <c r="A81" s="40" t="s">
        <v>104</v>
      </c>
      <c r="B81" s="162" t="s">
        <v>60</v>
      </c>
      <c r="C81" s="19" t="s">
        <v>69</v>
      </c>
      <c r="D81" s="159">
        <v>17054</v>
      </c>
      <c r="E81" s="71">
        <v>0</v>
      </c>
      <c r="F81" s="159">
        <v>20000</v>
      </c>
      <c r="G81" s="69">
        <v>0</v>
      </c>
      <c r="H81" s="59">
        <v>20000</v>
      </c>
      <c r="I81" s="69">
        <v>0</v>
      </c>
      <c r="J81" s="59">
        <v>20000</v>
      </c>
      <c r="K81" s="69">
        <v>0</v>
      </c>
      <c r="L81" s="59">
        <f t="shared" si="27"/>
        <v>20000</v>
      </c>
      <c r="M81" s="153"/>
      <c r="N81" s="153"/>
      <c r="O81" s="142"/>
      <c r="P81" s="143"/>
      <c r="Q81" s="144"/>
      <c r="R81" s="148"/>
      <c r="S81" s="149"/>
      <c r="T81" s="152"/>
      <c r="U81" s="150"/>
      <c r="V81" s="151"/>
    </row>
    <row r="82" spans="1:32" ht="25.5">
      <c r="A82" s="40" t="s">
        <v>105</v>
      </c>
      <c r="B82" s="162" t="s">
        <v>61</v>
      </c>
      <c r="C82" s="19" t="s">
        <v>70</v>
      </c>
      <c r="D82" s="59">
        <v>16027</v>
      </c>
      <c r="E82" s="71">
        <v>0</v>
      </c>
      <c r="F82" s="159">
        <v>35600</v>
      </c>
      <c r="G82" s="69">
        <v>0</v>
      </c>
      <c r="H82" s="59">
        <v>35600</v>
      </c>
      <c r="I82" s="69">
        <v>0</v>
      </c>
      <c r="J82" s="59">
        <f>4758+20000</f>
        <v>24758</v>
      </c>
      <c r="K82" s="69">
        <v>0</v>
      </c>
      <c r="L82" s="59">
        <f t="shared" si="27"/>
        <v>24758</v>
      </c>
      <c r="M82" s="153"/>
      <c r="N82" s="153"/>
      <c r="O82" s="142"/>
      <c r="P82" s="143"/>
      <c r="Q82" s="144"/>
      <c r="R82" s="148"/>
      <c r="S82" s="149"/>
      <c r="T82" s="149"/>
      <c r="U82" s="150"/>
      <c r="V82" s="151"/>
    </row>
    <row r="83" spans="1:32" ht="12.95" customHeight="1">
      <c r="A83" s="12"/>
      <c r="B83" s="162" t="s">
        <v>62</v>
      </c>
      <c r="C83" s="72" t="s">
        <v>71</v>
      </c>
      <c r="D83" s="59">
        <v>32000</v>
      </c>
      <c r="E83" s="71">
        <v>0</v>
      </c>
      <c r="F83" s="159">
        <v>10000</v>
      </c>
      <c r="G83" s="69">
        <v>0</v>
      </c>
      <c r="H83" s="59">
        <v>10000</v>
      </c>
      <c r="I83" s="69">
        <v>0</v>
      </c>
      <c r="J83" s="59">
        <v>10000</v>
      </c>
      <c r="K83" s="69">
        <v>0</v>
      </c>
      <c r="L83" s="59">
        <f t="shared" si="27"/>
        <v>10000</v>
      </c>
      <c r="M83" s="154"/>
      <c r="N83" s="153"/>
      <c r="O83" s="142"/>
      <c r="P83" s="143"/>
      <c r="Q83" s="144"/>
    </row>
    <row r="84" spans="1:32">
      <c r="A84" s="12"/>
      <c r="B84" s="162" t="s">
        <v>63</v>
      </c>
      <c r="C84" s="72" t="s">
        <v>64</v>
      </c>
      <c r="D84" s="69">
        <v>0</v>
      </c>
      <c r="E84" s="71">
        <v>0</v>
      </c>
      <c r="F84" s="159">
        <v>10000</v>
      </c>
      <c r="G84" s="69">
        <v>0</v>
      </c>
      <c r="H84" s="59">
        <v>10000</v>
      </c>
      <c r="I84" s="69">
        <v>0</v>
      </c>
      <c r="J84" s="69">
        <v>0</v>
      </c>
      <c r="K84" s="69">
        <v>0</v>
      </c>
      <c r="L84" s="69">
        <f t="shared" si="27"/>
        <v>0</v>
      </c>
    </row>
    <row r="85" spans="1:32">
      <c r="A85" s="12"/>
      <c r="B85" s="162" t="s">
        <v>65</v>
      </c>
      <c r="C85" s="72" t="s">
        <v>72</v>
      </c>
      <c r="D85" s="59">
        <v>14239</v>
      </c>
      <c r="E85" s="71">
        <v>0</v>
      </c>
      <c r="F85" s="159">
        <v>5580</v>
      </c>
      <c r="G85" s="69">
        <v>0</v>
      </c>
      <c r="H85" s="59">
        <v>5580</v>
      </c>
      <c r="I85" s="69">
        <v>0</v>
      </c>
      <c r="J85" s="69">
        <v>0</v>
      </c>
      <c r="K85" s="69">
        <v>0</v>
      </c>
      <c r="L85" s="69">
        <f t="shared" si="27"/>
        <v>0</v>
      </c>
      <c r="M85" s="153"/>
      <c r="N85" s="153"/>
      <c r="O85" s="142"/>
      <c r="P85" s="143"/>
      <c r="Q85" s="144"/>
    </row>
    <row r="86" spans="1:32" ht="38.25">
      <c r="A86" s="12"/>
      <c r="B86" s="162" t="s">
        <v>66</v>
      </c>
      <c r="C86" s="72" t="s">
        <v>75</v>
      </c>
      <c r="D86" s="59">
        <v>23120</v>
      </c>
      <c r="E86" s="69">
        <v>0</v>
      </c>
      <c r="F86" s="159">
        <v>52008</v>
      </c>
      <c r="G86" s="69">
        <v>0</v>
      </c>
      <c r="H86" s="59">
        <v>52008</v>
      </c>
      <c r="I86" s="69">
        <v>0</v>
      </c>
      <c r="J86" s="59">
        <v>11618</v>
      </c>
      <c r="K86" s="69">
        <v>0</v>
      </c>
      <c r="L86" s="59">
        <f t="shared" si="27"/>
        <v>11618</v>
      </c>
      <c r="M86" s="107"/>
      <c r="N86" s="107"/>
    </row>
    <row r="87" spans="1:32" ht="25.5">
      <c r="A87" s="12"/>
      <c r="B87" s="162" t="s">
        <v>77</v>
      </c>
      <c r="C87" s="72" t="s">
        <v>74</v>
      </c>
      <c r="D87" s="69">
        <v>0</v>
      </c>
      <c r="E87" s="69">
        <v>0</v>
      </c>
      <c r="F87" s="59">
        <v>10000</v>
      </c>
      <c r="G87" s="69">
        <v>0</v>
      </c>
      <c r="H87" s="59">
        <v>10000</v>
      </c>
      <c r="I87" s="69">
        <v>0</v>
      </c>
      <c r="J87" s="69">
        <v>0</v>
      </c>
      <c r="K87" s="69">
        <v>0</v>
      </c>
      <c r="L87" s="67">
        <f t="shared" si="27"/>
        <v>0</v>
      </c>
    </row>
    <row r="88" spans="1:32">
      <c r="A88" s="12"/>
      <c r="B88" s="162" t="s">
        <v>79</v>
      </c>
      <c r="C88" s="72" t="s">
        <v>84</v>
      </c>
      <c r="D88" s="69">
        <v>0</v>
      </c>
      <c r="E88" s="69">
        <v>0</v>
      </c>
      <c r="F88" s="59">
        <v>10000</v>
      </c>
      <c r="G88" s="69">
        <v>0</v>
      </c>
      <c r="H88" s="59">
        <v>10000</v>
      </c>
      <c r="I88" s="69">
        <v>0</v>
      </c>
      <c r="J88" s="69">
        <v>0</v>
      </c>
      <c r="K88" s="69">
        <v>0</v>
      </c>
      <c r="L88" s="67">
        <f t="shared" si="27"/>
        <v>0</v>
      </c>
    </row>
    <row r="89" spans="1:32" ht="12.95" customHeight="1">
      <c r="A89" s="12"/>
      <c r="B89" s="162" t="s">
        <v>80</v>
      </c>
      <c r="C89" s="72" t="s">
        <v>81</v>
      </c>
      <c r="D89" s="59">
        <v>633</v>
      </c>
      <c r="E89" s="69">
        <v>0</v>
      </c>
      <c r="F89" s="59">
        <v>2500</v>
      </c>
      <c r="G89" s="69">
        <v>0</v>
      </c>
      <c r="H89" s="59">
        <v>2500</v>
      </c>
      <c r="I89" s="69">
        <v>0</v>
      </c>
      <c r="J89" s="69">
        <v>0</v>
      </c>
      <c r="K89" s="69">
        <v>0</v>
      </c>
      <c r="L89" s="67">
        <f t="shared" si="27"/>
        <v>0</v>
      </c>
      <c r="M89" s="107"/>
      <c r="N89" s="107"/>
    </row>
    <row r="90" spans="1:32">
      <c r="A90" s="12"/>
      <c r="B90" s="162" t="s">
        <v>82</v>
      </c>
      <c r="C90" s="72" t="s">
        <v>83</v>
      </c>
      <c r="D90" s="59">
        <v>127</v>
      </c>
      <c r="E90" s="69">
        <v>0</v>
      </c>
      <c r="F90" s="59">
        <v>2500</v>
      </c>
      <c r="G90" s="69">
        <v>0</v>
      </c>
      <c r="H90" s="59">
        <v>2500</v>
      </c>
      <c r="I90" s="69">
        <v>0</v>
      </c>
      <c r="J90" s="69">
        <v>0</v>
      </c>
      <c r="K90" s="69">
        <v>0</v>
      </c>
      <c r="L90" s="69">
        <f t="shared" si="27"/>
        <v>0</v>
      </c>
      <c r="M90" s="107"/>
      <c r="N90" s="107"/>
    </row>
    <row r="91" spans="1:32" s="61" customFormat="1">
      <c r="A91" s="12" t="s">
        <v>12</v>
      </c>
      <c r="B91" s="40">
        <v>60</v>
      </c>
      <c r="C91" s="11" t="s">
        <v>44</v>
      </c>
      <c r="D91" s="73">
        <f t="shared" ref="D91:L91" si="28">SUM(D75:D90)</f>
        <v>150700</v>
      </c>
      <c r="E91" s="74">
        <f t="shared" si="28"/>
        <v>0</v>
      </c>
      <c r="F91" s="73">
        <f t="shared" si="28"/>
        <v>213888</v>
      </c>
      <c r="G91" s="74">
        <f t="shared" si="28"/>
        <v>0</v>
      </c>
      <c r="H91" s="73">
        <f t="shared" si="28"/>
        <v>213888</v>
      </c>
      <c r="I91" s="74">
        <f t="shared" si="28"/>
        <v>0</v>
      </c>
      <c r="J91" s="73">
        <f t="shared" si="28"/>
        <v>160576</v>
      </c>
      <c r="K91" s="74">
        <f t="shared" si="28"/>
        <v>0</v>
      </c>
      <c r="L91" s="73">
        <f t="shared" si="28"/>
        <v>160576</v>
      </c>
      <c r="M91" s="125"/>
      <c r="N91" s="125"/>
      <c r="O91" s="125"/>
      <c r="P91" s="126"/>
      <c r="Q91" s="127"/>
      <c r="R91" s="125"/>
      <c r="U91" s="86"/>
      <c r="V91" s="99"/>
      <c r="AA91" s="99"/>
      <c r="AF91" s="99"/>
    </row>
    <row r="92" spans="1:32" s="61" customFormat="1">
      <c r="A92" s="12" t="s">
        <v>12</v>
      </c>
      <c r="B92" s="39">
        <v>4.8</v>
      </c>
      <c r="C92" s="18" t="s">
        <v>43</v>
      </c>
      <c r="D92" s="73">
        <f t="shared" ref="D92:L95" si="29">D91</f>
        <v>150700</v>
      </c>
      <c r="E92" s="74">
        <f t="shared" si="29"/>
        <v>0</v>
      </c>
      <c r="F92" s="73">
        <f t="shared" si="29"/>
        <v>213888</v>
      </c>
      <c r="G92" s="74">
        <f t="shared" si="29"/>
        <v>0</v>
      </c>
      <c r="H92" s="73">
        <f t="shared" si="29"/>
        <v>213888</v>
      </c>
      <c r="I92" s="74">
        <f t="shared" si="29"/>
        <v>0</v>
      </c>
      <c r="J92" s="73">
        <f t="shared" si="29"/>
        <v>160576</v>
      </c>
      <c r="K92" s="74">
        <f t="shared" ref="K92" si="30">K91</f>
        <v>0</v>
      </c>
      <c r="L92" s="73">
        <f t="shared" si="29"/>
        <v>160576</v>
      </c>
      <c r="M92" s="125"/>
      <c r="N92" s="125"/>
      <c r="O92" s="125"/>
      <c r="P92" s="126"/>
      <c r="Q92" s="127"/>
      <c r="R92" s="125"/>
      <c r="U92" s="86"/>
      <c r="V92" s="99"/>
      <c r="AA92" s="99"/>
      <c r="AF92" s="99"/>
    </row>
    <row r="93" spans="1:32" s="61" customFormat="1">
      <c r="A93" s="165" t="s">
        <v>12</v>
      </c>
      <c r="B93" s="166">
        <v>4</v>
      </c>
      <c r="C93" s="167" t="s">
        <v>1</v>
      </c>
      <c r="D93" s="58">
        <f t="shared" si="29"/>
        <v>150700</v>
      </c>
      <c r="E93" s="70">
        <f t="shared" si="29"/>
        <v>0</v>
      </c>
      <c r="F93" s="58">
        <f t="shared" si="29"/>
        <v>213888</v>
      </c>
      <c r="G93" s="70">
        <f t="shared" si="29"/>
        <v>0</v>
      </c>
      <c r="H93" s="58">
        <f t="shared" si="29"/>
        <v>213888</v>
      </c>
      <c r="I93" s="70">
        <f t="shared" si="29"/>
        <v>0</v>
      </c>
      <c r="J93" s="58">
        <f t="shared" si="29"/>
        <v>160576</v>
      </c>
      <c r="K93" s="70">
        <f t="shared" ref="K93" si="31">K92</f>
        <v>0</v>
      </c>
      <c r="L93" s="58">
        <f t="shared" si="29"/>
        <v>160576</v>
      </c>
      <c r="M93" s="125"/>
      <c r="N93" s="125"/>
      <c r="O93" s="125"/>
      <c r="P93" s="126"/>
      <c r="Q93" s="127"/>
      <c r="R93" s="125"/>
      <c r="U93" s="86"/>
      <c r="V93" s="99"/>
      <c r="AA93" s="99"/>
      <c r="AF93" s="99"/>
    </row>
    <row r="94" spans="1:32" s="61" customFormat="1" ht="25.5">
      <c r="A94" s="23" t="s">
        <v>12</v>
      </c>
      <c r="B94" s="140">
        <v>4202</v>
      </c>
      <c r="C94" s="141" t="s">
        <v>42</v>
      </c>
      <c r="D94" s="58">
        <f t="shared" si="29"/>
        <v>150700</v>
      </c>
      <c r="E94" s="70">
        <f t="shared" si="29"/>
        <v>0</v>
      </c>
      <c r="F94" s="58">
        <f t="shared" si="29"/>
        <v>213888</v>
      </c>
      <c r="G94" s="70">
        <f t="shared" si="29"/>
        <v>0</v>
      </c>
      <c r="H94" s="58">
        <f t="shared" si="29"/>
        <v>213888</v>
      </c>
      <c r="I94" s="70">
        <f t="shared" si="29"/>
        <v>0</v>
      </c>
      <c r="J94" s="58">
        <f t="shared" si="29"/>
        <v>160576</v>
      </c>
      <c r="K94" s="70">
        <f t="shared" ref="K94" si="32">K93</f>
        <v>0</v>
      </c>
      <c r="L94" s="58">
        <f t="shared" si="29"/>
        <v>160576</v>
      </c>
      <c r="M94" s="125"/>
      <c r="N94" s="125"/>
      <c r="O94" s="125"/>
      <c r="P94" s="126"/>
      <c r="Q94" s="127"/>
      <c r="R94" s="125"/>
      <c r="U94" s="86"/>
      <c r="V94" s="99"/>
      <c r="AA94" s="99"/>
      <c r="AF94" s="99"/>
    </row>
    <row r="95" spans="1:32" s="61" customFormat="1">
      <c r="A95" s="20" t="s">
        <v>12</v>
      </c>
      <c r="B95" s="41"/>
      <c r="C95" s="22" t="s">
        <v>41</v>
      </c>
      <c r="D95" s="58">
        <f t="shared" si="29"/>
        <v>150700</v>
      </c>
      <c r="E95" s="70">
        <f t="shared" si="29"/>
        <v>0</v>
      </c>
      <c r="F95" s="58">
        <f t="shared" si="29"/>
        <v>213888</v>
      </c>
      <c r="G95" s="70">
        <f t="shared" si="29"/>
        <v>0</v>
      </c>
      <c r="H95" s="58">
        <f t="shared" si="29"/>
        <v>213888</v>
      </c>
      <c r="I95" s="70">
        <f t="shared" si="29"/>
        <v>0</v>
      </c>
      <c r="J95" s="58">
        <f>J94</f>
        <v>160576</v>
      </c>
      <c r="K95" s="70">
        <f t="shared" ref="K95" si="33">K94</f>
        <v>0</v>
      </c>
      <c r="L95" s="58">
        <f t="shared" si="29"/>
        <v>160576</v>
      </c>
      <c r="M95" s="125"/>
      <c r="N95" s="125"/>
      <c r="O95" s="125"/>
      <c r="P95" s="126"/>
      <c r="Q95" s="127"/>
      <c r="R95" s="125"/>
      <c r="U95" s="86"/>
      <c r="V95" s="99"/>
      <c r="AA95" s="99"/>
      <c r="AF95" s="99"/>
    </row>
    <row r="96" spans="1:32" s="61" customFormat="1">
      <c r="A96" s="20" t="s">
        <v>12</v>
      </c>
      <c r="B96" s="41"/>
      <c r="C96" s="22" t="s">
        <v>5</v>
      </c>
      <c r="D96" s="58">
        <f t="shared" ref="D96:L96" si="34">D95+D68</f>
        <v>204697</v>
      </c>
      <c r="E96" s="58">
        <f t="shared" si="34"/>
        <v>41496</v>
      </c>
      <c r="F96" s="58">
        <f t="shared" si="34"/>
        <v>256975</v>
      </c>
      <c r="G96" s="58">
        <f t="shared" si="34"/>
        <v>45798</v>
      </c>
      <c r="H96" s="58">
        <f t="shared" si="34"/>
        <v>256975</v>
      </c>
      <c r="I96" s="58">
        <f t="shared" si="34"/>
        <v>45798</v>
      </c>
      <c r="J96" s="58">
        <f t="shared" si="34"/>
        <v>213526</v>
      </c>
      <c r="K96" s="58">
        <f t="shared" si="34"/>
        <v>44040</v>
      </c>
      <c r="L96" s="58">
        <f t="shared" si="34"/>
        <v>257566</v>
      </c>
      <c r="M96" s="125"/>
      <c r="N96" s="125"/>
      <c r="O96" s="125"/>
      <c r="P96" s="126"/>
      <c r="Q96" s="127"/>
      <c r="R96" s="125"/>
      <c r="U96" s="86"/>
      <c r="V96" s="99"/>
      <c r="AA96" s="99"/>
      <c r="AF96" s="99"/>
    </row>
    <row r="97" spans="1:32" s="61" customFormat="1">
      <c r="A97" s="6"/>
      <c r="B97" s="62"/>
      <c r="C97" s="75"/>
      <c r="D97" s="26"/>
      <c r="E97" s="26"/>
      <c r="H97" s="43"/>
      <c r="I97" s="43"/>
      <c r="J97" s="43"/>
      <c r="K97" s="43"/>
      <c r="L97" s="43"/>
      <c r="M97" s="125"/>
      <c r="N97" s="125"/>
      <c r="O97" s="125"/>
      <c r="P97" s="126"/>
      <c r="Q97" s="127"/>
      <c r="R97" s="125"/>
      <c r="U97" s="86"/>
      <c r="V97" s="99"/>
      <c r="AA97" s="99"/>
      <c r="AF97" s="99"/>
    </row>
    <row r="98" spans="1:32" s="6" customFormat="1" ht="25.5">
      <c r="A98" s="9" t="s">
        <v>85</v>
      </c>
      <c r="B98" s="36">
        <v>2205</v>
      </c>
      <c r="C98" s="7" t="s">
        <v>86</v>
      </c>
      <c r="D98" s="69">
        <v>0</v>
      </c>
      <c r="E98" s="108">
        <v>447</v>
      </c>
      <c r="F98" s="69">
        <v>0</v>
      </c>
      <c r="G98" s="69">
        <v>0</v>
      </c>
      <c r="H98" s="69">
        <v>0</v>
      </c>
      <c r="I98" s="69">
        <v>0</v>
      </c>
      <c r="J98" s="69">
        <v>0</v>
      </c>
      <c r="K98" s="71">
        <v>0</v>
      </c>
      <c r="L98" s="71">
        <v>0</v>
      </c>
      <c r="M98" s="128"/>
      <c r="N98" s="128"/>
      <c r="O98" s="128"/>
      <c r="P98" s="129"/>
      <c r="Q98" s="130"/>
      <c r="R98" s="128"/>
      <c r="U98" s="87"/>
      <c r="V98" s="100"/>
      <c r="AA98" s="100"/>
      <c r="AF98" s="100"/>
    </row>
    <row r="99" spans="1:32" s="6" customFormat="1">
      <c r="A99" s="9"/>
      <c r="B99" s="36"/>
      <c r="C99" s="7"/>
      <c r="D99" s="95"/>
      <c r="E99" s="108"/>
      <c r="F99" s="69"/>
      <c r="G99" s="69"/>
      <c r="H99" s="69"/>
      <c r="I99" s="69"/>
      <c r="J99" s="69"/>
      <c r="K99" s="71"/>
      <c r="L99" s="71"/>
      <c r="M99" s="128"/>
      <c r="N99" s="128"/>
      <c r="O99" s="128"/>
      <c r="P99" s="129"/>
      <c r="Q99" s="130"/>
      <c r="R99" s="128"/>
      <c r="U99" s="87"/>
      <c r="V99" s="100"/>
      <c r="AA99" s="100"/>
      <c r="AF99" s="100"/>
    </row>
    <row r="100" spans="1:32" s="6" customFormat="1">
      <c r="A100" s="40" t="s">
        <v>104</v>
      </c>
      <c r="B100" s="36"/>
      <c r="C100" s="7" t="s">
        <v>106</v>
      </c>
      <c r="D100" s="69">
        <v>0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  <c r="J100" s="59">
        <v>20000</v>
      </c>
      <c r="K100" s="69">
        <v>0</v>
      </c>
      <c r="L100" s="69">
        <v>0</v>
      </c>
      <c r="M100" s="128"/>
      <c r="N100" s="128"/>
      <c r="O100" s="128"/>
      <c r="P100" s="129"/>
      <c r="Q100" s="130"/>
      <c r="R100" s="128"/>
      <c r="U100" s="87"/>
      <c r="V100" s="100"/>
      <c r="AA100" s="100"/>
      <c r="AF100" s="100"/>
    </row>
    <row r="101" spans="1:32" s="6" customFormat="1">
      <c r="A101" s="40" t="s">
        <v>105</v>
      </c>
      <c r="B101" s="36"/>
      <c r="C101" s="7" t="s">
        <v>106</v>
      </c>
      <c r="D101" s="69">
        <v>0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  <c r="J101" s="59">
        <v>20000</v>
      </c>
      <c r="K101" s="69">
        <v>0</v>
      </c>
      <c r="L101" s="69">
        <v>0</v>
      </c>
      <c r="M101" s="128"/>
      <c r="N101" s="128"/>
      <c r="O101" s="128"/>
      <c r="P101" s="129"/>
      <c r="Q101" s="130"/>
      <c r="R101" s="128"/>
      <c r="U101" s="87"/>
      <c r="V101" s="100"/>
      <c r="AA101" s="100"/>
      <c r="AF101" s="100"/>
    </row>
    <row r="102" spans="1:32" s="6" customFormat="1">
      <c r="A102" s="102"/>
      <c r="B102" s="103"/>
      <c r="C102" s="104"/>
      <c r="D102" s="70"/>
      <c r="E102" s="45"/>
      <c r="F102" s="70"/>
      <c r="G102" s="70"/>
      <c r="H102" s="70"/>
      <c r="I102" s="70"/>
      <c r="J102" s="70"/>
      <c r="K102" s="70"/>
      <c r="L102" s="70"/>
      <c r="M102" s="128"/>
      <c r="N102" s="128"/>
      <c r="O102" s="128"/>
      <c r="P102" s="129"/>
      <c r="Q102" s="130"/>
      <c r="R102" s="128"/>
      <c r="U102" s="87"/>
      <c r="V102" s="100"/>
      <c r="AA102" s="100"/>
      <c r="AF102" s="100"/>
    </row>
    <row r="103" spans="1:32" s="6" customFormat="1">
      <c r="B103" s="137"/>
      <c r="C103" s="138"/>
      <c r="D103" s="59"/>
      <c r="E103" s="42"/>
      <c r="F103" s="43"/>
      <c r="G103" s="43"/>
      <c r="H103" s="59"/>
      <c r="I103" s="59"/>
      <c r="J103" s="59"/>
      <c r="K103" s="59"/>
      <c r="L103" s="59"/>
      <c r="M103" s="128"/>
      <c r="N103" s="128"/>
      <c r="O103" s="128"/>
      <c r="P103" s="129"/>
      <c r="Q103" s="130"/>
      <c r="R103" s="128"/>
      <c r="U103" s="87"/>
      <c r="V103" s="100"/>
      <c r="AA103" s="100"/>
      <c r="AF103" s="100"/>
    </row>
    <row r="104" spans="1:32" s="6" customFormat="1">
      <c r="B104" s="62"/>
      <c r="C104" s="63"/>
      <c r="D104" s="42"/>
      <c r="E104" s="42"/>
      <c r="F104" s="44"/>
      <c r="G104" s="44"/>
      <c r="H104" s="44"/>
      <c r="I104" s="44"/>
      <c r="J104" s="44"/>
      <c r="K104" s="44"/>
      <c r="L104" s="44"/>
      <c r="M104" s="128"/>
      <c r="N104" s="128"/>
      <c r="O104" s="128"/>
      <c r="P104" s="129"/>
      <c r="Q104" s="130"/>
      <c r="R104" s="128"/>
      <c r="U104" s="87"/>
      <c r="V104" s="100"/>
      <c r="AA104" s="100"/>
      <c r="AF104" s="100"/>
    </row>
    <row r="105" spans="1:32">
      <c r="D105" s="64"/>
      <c r="E105" s="64"/>
      <c r="F105" s="64"/>
      <c r="G105" s="64"/>
      <c r="H105" s="64"/>
      <c r="I105" s="64"/>
      <c r="K105" s="49"/>
    </row>
    <row r="106" spans="1:32">
      <c r="D106" s="65"/>
      <c r="E106" s="65"/>
      <c r="F106" s="65"/>
      <c r="G106" s="65"/>
      <c r="H106" s="65"/>
      <c r="I106" s="65"/>
      <c r="K106" s="49"/>
      <c r="W106" s="168"/>
      <c r="X106" s="168"/>
      <c r="Y106" s="168"/>
      <c r="Z106" s="168"/>
      <c r="AA106" s="169"/>
    </row>
    <row r="107" spans="1:32">
      <c r="C107" s="8"/>
      <c r="D107" s="65"/>
      <c r="E107" s="65"/>
      <c r="F107" s="65"/>
      <c r="G107" s="65"/>
      <c r="H107" s="65"/>
      <c r="I107" s="65"/>
      <c r="K107" s="49"/>
    </row>
    <row r="108" spans="1:32">
      <c r="C108" s="8"/>
      <c r="F108" s="49"/>
      <c r="G108" s="49"/>
      <c r="K108" s="49"/>
    </row>
    <row r="109" spans="1:32">
      <c r="C109" s="8"/>
      <c r="F109" s="49"/>
      <c r="G109" s="49"/>
      <c r="K109" s="49"/>
    </row>
    <row r="110" spans="1:32">
      <c r="C110" s="8"/>
      <c r="F110" s="49"/>
      <c r="G110" s="49"/>
      <c r="K110" s="49"/>
    </row>
    <row r="111" spans="1:32">
      <c r="C111" s="8"/>
      <c r="F111" s="49"/>
      <c r="G111" s="49"/>
      <c r="K111" s="49"/>
    </row>
    <row r="112" spans="1:32">
      <c r="C112" s="8"/>
      <c r="G112" s="49"/>
      <c r="K112" s="49"/>
    </row>
    <row r="113" spans="3:11">
      <c r="C113" s="8"/>
      <c r="F113" s="49"/>
      <c r="G113" s="49"/>
      <c r="K113" s="49"/>
    </row>
    <row r="114" spans="3:11">
      <c r="C114" s="8"/>
      <c r="F114" s="49"/>
      <c r="G114" s="49"/>
      <c r="K114" s="49"/>
    </row>
    <row r="115" spans="3:11">
      <c r="C115" s="8"/>
      <c r="F115" s="49"/>
      <c r="G115" s="49"/>
      <c r="K115" s="49"/>
    </row>
  </sheetData>
  <autoFilter ref="A16:AF105">
    <filterColumn colId="12"/>
    <filterColumn colId="13"/>
  </autoFilter>
  <mergeCells count="16">
    <mergeCell ref="D14:E14"/>
    <mergeCell ref="F14:G14"/>
    <mergeCell ref="A1:L1"/>
    <mergeCell ref="A2:L2"/>
    <mergeCell ref="H13:I13"/>
    <mergeCell ref="J13:L13"/>
    <mergeCell ref="D13:E13"/>
    <mergeCell ref="F13:G13"/>
    <mergeCell ref="J14:L14"/>
    <mergeCell ref="H14:I14"/>
    <mergeCell ref="M13:V13"/>
    <mergeCell ref="W13:AF13"/>
    <mergeCell ref="M14:Q14"/>
    <mergeCell ref="R14:V14"/>
    <mergeCell ref="W14:AA14"/>
    <mergeCell ref="AB14:AF14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4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dem5</vt:lpstr>
      <vt:lpstr>'dem5'!culrec</vt:lpstr>
      <vt:lpstr>'dem5'!culture</vt:lpstr>
      <vt:lpstr>'dem5'!culturerevenue</vt:lpstr>
      <vt:lpstr>'dem5'!educap</vt:lpstr>
      <vt:lpstr>'dem5'!Print_Area</vt:lpstr>
      <vt:lpstr>'dem5'!Print_Titles</vt:lpstr>
      <vt:lpstr>'dem5'!revise</vt:lpstr>
      <vt:lpstr>'dem5'!sss</vt:lpstr>
      <vt:lpstr>'dem5'!summary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2015-07-21T13:25:19Z</cp:lastPrinted>
  <dcterms:created xsi:type="dcterms:W3CDTF">2004-06-02T16:08:15Z</dcterms:created>
  <dcterms:modified xsi:type="dcterms:W3CDTF">2015-07-29T05:18:19Z</dcterms:modified>
</cp:coreProperties>
</file>