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4325"/>
  </bookViews>
  <sheets>
    <sheet name="SUMMAR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123Graph_D" hidden="1">[12]dem18!#REF!</definedName>
    <definedName name="_xlnm._FilterDatabase" localSheetId="0" hidden="1">SUMMARY!$A$9:$I$58</definedName>
    <definedName name="_rec1">[13]Dem1!#REF!</definedName>
    <definedName name="_Regression_Int" localSheetId="0" hidden="1">1</definedName>
    <definedName name="ahcap">[14]dem2!$D$563:$L$563</definedName>
    <definedName name="censusrec">[13]Dem1!$D$253:$L$253</definedName>
    <definedName name="charged">[13]Dem1!$E$7:$G$7</definedName>
    <definedName name="da">[13]Dem1!$D$130:$L$130</definedName>
    <definedName name="ee">[13]Dem1!$D$359:$L$359</definedName>
    <definedName name="fishcap">[14]dem2!$D$574:$L$574</definedName>
    <definedName name="Fishrev">[14]dem2!$D$492:$L$492</definedName>
    <definedName name="fwl">[13]Dem1!$D$313:$L$313</definedName>
    <definedName name="fwlcap">[13]Dem1!$D$387:$L$387</definedName>
    <definedName name="fwlrec">[13]Dem1!$D$393:$L$393</definedName>
    <definedName name="housing">#REF!</definedName>
    <definedName name="housingcap">#REF!</definedName>
    <definedName name="justice">[13]Dem1!$D$103:$L$103</definedName>
    <definedName name="justicerec">#REF!</definedName>
    <definedName name="lr">[13]Dem1!$D$63:$L$63</definedName>
    <definedName name="lrrec">[13]Dem1!#REF!</definedName>
    <definedName name="nc">[13]Dem1!$D$221:$L$221</definedName>
    <definedName name="ncfund">[13]Dem1!#REF!</definedName>
    <definedName name="ncrec">[13]Dem1!$D$250:$L$250</definedName>
    <definedName name="ncrec1">[13]Dem1!#REF!</definedName>
    <definedName name="np">[13]Dem1!$K$389</definedName>
    <definedName name="Nutrition">[14]dem2!$D$315:$L$315</definedName>
    <definedName name="oges">#REF!</definedName>
    <definedName name="pension">[13]Dem1!$D$114:$L$114</definedName>
    <definedName name="_xlnm.Print_Area" localSheetId="0">SUMMARY!$A$1:$I$58</definedName>
    <definedName name="Print_Area_MI" localSheetId="0">SUMMARY!$A$2:$I$58</definedName>
    <definedName name="_xlnm.Print_Titles" localSheetId="0">SUMMARY!$6:$9</definedName>
    <definedName name="pw">#REF!</definedName>
    <definedName name="pwcap">[13]Dem1!#REF!</definedName>
    <definedName name="rec">[13]Dem1!#REF!</definedName>
    <definedName name="reform">[13]Dem1!$D$237:$L$237</definedName>
    <definedName name="scst">[14]dem2!$D$162:$L$162</definedName>
    <definedName name="sgs">[13]Dem1!#REF!</definedName>
    <definedName name="SocialSecurity">[14]dem2!$D$290:$L$290</definedName>
    <definedName name="socialwelfare">[14]dem2!$D$356:$L$356</definedName>
    <definedName name="spfrd">[13]Dem1!$D$327:$L$327</definedName>
    <definedName name="sss">[13]Dem1!#REF!</definedName>
    <definedName name="swc">[13]Dem1!$D$76:$L$76</definedName>
    <definedName name="tax">#REF!</definedName>
    <definedName name="udhd">#REF!</definedName>
    <definedName name="urbancap">#REF!</definedName>
    <definedName name="Voted">#REF!</definedName>
    <definedName name="water">#REF!</definedName>
    <definedName name="watercap">#REF!</definedName>
    <definedName name="welfarecap">[14]dem2!$D$348:$L$348</definedName>
    <definedName name="Z_03164568_8DCF_450F_A01A_A3C80A14CA49_.wvu.FilterData" localSheetId="0" hidden="1">SUMMARY!$A$9:$I$58</definedName>
    <definedName name="Z_10C88C2E_B8D1_4CB2_BA46_96D44EA9B090_.wvu.FilterData" localSheetId="0" hidden="1">SUMMARY!$A$9:$I$58</definedName>
    <definedName name="Z_11FD1431_802F_4CFD_97ED_05C17FC7D269_.wvu.Cols" localSheetId="0" hidden="1">SUMMARY!$C:$E</definedName>
    <definedName name="Z_11FD1431_802F_4CFD_97ED_05C17FC7D269_.wvu.FilterData" localSheetId="0" hidden="1">SUMMARY!$A$9:$I$58</definedName>
    <definedName name="Z_11FD1431_802F_4CFD_97ED_05C17FC7D269_.wvu.PrintArea" localSheetId="0" hidden="1">SUMMARY!$A$2:$I$58</definedName>
    <definedName name="Z_11FD1431_802F_4CFD_97ED_05C17FC7D269_.wvu.PrintTitles" localSheetId="0" hidden="1">SUMMARY!$6:$9</definedName>
    <definedName name="Z_14720F08_5059_4238_A313_2B3391CE18C8_.wvu.Cols" localSheetId="0" hidden="1">SUMMARY!$C:$E</definedName>
    <definedName name="Z_14720F08_5059_4238_A313_2B3391CE18C8_.wvu.FilterData" localSheetId="0" hidden="1">SUMMARY!$A$9:$I$58</definedName>
    <definedName name="Z_14720F08_5059_4238_A313_2B3391CE18C8_.wvu.PrintArea" localSheetId="0" hidden="1">SUMMARY!$B$7:$I$58</definedName>
    <definedName name="Z_14720F08_5059_4238_A313_2B3391CE18C8_.wvu.PrintTitles" localSheetId="0" hidden="1">SUMMARY!$6:$9</definedName>
    <definedName name="Z_14E787EC_14C9_45F2_9DEB_2D0050FCC05D_.wvu.FilterData" localSheetId="0" hidden="1">SUMMARY!$A$9:$I$58</definedName>
    <definedName name="Z_239EE218_578E_4317_BEED_14D5D7089E27_.wvu.PrintArea" localSheetId="0" hidden="1">SUMMARY!$A$2:$I$58</definedName>
    <definedName name="Z_239EE218_578E_4317_BEED_14D5D7089E27_.wvu.PrintTitles" localSheetId="0" hidden="1">SUMMARY!$9:$9</definedName>
    <definedName name="Z_26BBFD5E_9DBB_4634_ABB7_072E587FD228_.wvu.Cols" localSheetId="0" hidden="1">SUMMARY!$C:$E</definedName>
    <definedName name="Z_26BBFD5E_9DBB_4634_ABB7_072E587FD228_.wvu.FilterData" localSheetId="0" hidden="1">SUMMARY!$A$9:$I$58</definedName>
    <definedName name="Z_26BBFD5E_9DBB_4634_ABB7_072E587FD228_.wvu.PrintArea" localSheetId="0" hidden="1">SUMMARY!$B$7:$I$58</definedName>
    <definedName name="Z_26BBFD5E_9DBB_4634_ABB7_072E587FD228_.wvu.PrintTitles" localSheetId="0" hidden="1">SUMMARY!$6:$9</definedName>
    <definedName name="Z_302A3EA3_AE96_11D5_A646_0050BA3D7AFD_.wvu.PrintArea" localSheetId="0" hidden="1">SUMMARY!$A$2:$I$58</definedName>
    <definedName name="Z_302A3EA3_AE96_11D5_A646_0050BA3D7AFD_.wvu.PrintTitles" localSheetId="0" hidden="1">SUMMARY!$9:$9</definedName>
    <definedName name="Z_36DBA021_0ECB_11D4_8064_004005726899_.wvu.PrintArea" localSheetId="0" hidden="1">SUMMARY!$A$2:$I$58</definedName>
    <definedName name="Z_36DBA021_0ECB_11D4_8064_004005726899_.wvu.PrintTitles" localSheetId="0" hidden="1">SUMMARY!$9:$9</definedName>
    <definedName name="Z_36EEA6C1_2547_466F_BDC2_E22725C64733_.wvu.Cols" localSheetId="0" hidden="1">SUMMARY!$C:$E</definedName>
    <definedName name="Z_36EEA6C1_2547_466F_BDC2_E22725C64733_.wvu.FilterData" localSheetId="0" hidden="1">SUMMARY!$A$9:$I$58</definedName>
    <definedName name="Z_36EEA6C1_2547_466F_BDC2_E22725C64733_.wvu.PrintArea" localSheetId="0" hidden="1">SUMMARY!$A$2:$I$58</definedName>
    <definedName name="Z_36EEA6C1_2547_466F_BDC2_E22725C64733_.wvu.PrintTitles" localSheetId="0" hidden="1">SUMMARY!$6:$9</definedName>
    <definedName name="Z_39904557_6E5D_4893_8B9B_8EEF352EE04C_.wvu.FilterData" localSheetId="0" hidden="1">SUMMARY!$A$9:$I$58</definedName>
    <definedName name="Z_3B4514DA_E9A6_4EAB_94AC_27541D6C955A_.wvu.FilterData" localSheetId="0" hidden="1">SUMMARY!$A$9:$I$58</definedName>
    <definedName name="Z_4041DDC4_78A3_4089_99B2_70C732FC3C51_.wvu.FilterData" localSheetId="0" hidden="1">SUMMARY!$A$9:$I$58</definedName>
    <definedName name="Z_44B17FC7_75BE_4338_802B_53CD21BC1D42_.wvu.FilterData" localSheetId="0" hidden="1">SUMMARY!$A$9:$I$58</definedName>
    <definedName name="Z_4CDAF7FB_A6A3_466E_A280_19AD8AB84A5D_.wvu.FilterData" localSheetId="0" hidden="1">SUMMARY!$A$9:$I$58</definedName>
    <definedName name="Z_4D1CAA10_FC80_4FC7_94F3_330AF1546DDE_.wvu.FilterData" localSheetId="0" hidden="1">SUMMARY!$A$9:$I$58</definedName>
    <definedName name="Z_585B17C7_F966_46EA_9F09_067945CB5314_.wvu.FilterData" localSheetId="0" hidden="1">SUMMARY!$A$9:$I$58</definedName>
    <definedName name="Z_5FB13CBF_C941_4DD4_8960_C299340D4147_.wvu.Cols" localSheetId="0" hidden="1">SUMMARY!$C:$E</definedName>
    <definedName name="Z_5FB13CBF_C941_4DD4_8960_C299340D4147_.wvu.FilterData" localSheetId="0" hidden="1">SUMMARY!$A$9:$I$58</definedName>
    <definedName name="Z_5FB13CBF_C941_4DD4_8960_C299340D4147_.wvu.PrintArea" localSheetId="0" hidden="1">SUMMARY!$B$7:$I$58</definedName>
    <definedName name="Z_5FB13CBF_C941_4DD4_8960_C299340D4147_.wvu.PrintTitles" localSheetId="0" hidden="1">SUMMARY!$6:$9</definedName>
    <definedName name="Z_643843B9_4AB7_4D3E_B56A_80A0EDDF9904_.wvu.FilterData" localSheetId="0" hidden="1">SUMMARY!$A$9:$I$58</definedName>
    <definedName name="Z_77CE19A4_F1DE_483A_84E8_F7096391A8BD_.wvu.FilterData" localSheetId="0" hidden="1">SUMMARY!$A$9:$I$58</definedName>
    <definedName name="Z_7DB28DCE_97DD_4F6D_93F7_C8A48D05C8DC_.wvu.Cols" localSheetId="0" hidden="1">SUMMARY!$C:$C</definedName>
    <definedName name="Z_7DB28DCE_97DD_4F6D_93F7_C8A48D05C8DC_.wvu.PrintArea" localSheetId="0" hidden="1">SUMMARY!$A$2:$I$58</definedName>
    <definedName name="Z_7DB28DCE_97DD_4F6D_93F7_C8A48D05C8DC_.wvu.PrintTitles" localSheetId="0" hidden="1">SUMMARY!$6:$9</definedName>
    <definedName name="Z_81CAF764_1081_4DBD_B262_43D95F710737_.wvu.FilterData" localSheetId="0" hidden="1">SUMMARY!$A$9:$I$58</definedName>
    <definedName name="Z_82165283_CD0F_416C_8E8F_C85514D6DC61_.wvu.FilterData" localSheetId="0" hidden="1">SUMMARY!$A$9:$I$58</definedName>
    <definedName name="Z_879A58EF_B11E_4CEA_84CB_4CB64063942C_.wvu.FilterData" localSheetId="0" hidden="1">SUMMARY!$A$9:$I$58</definedName>
    <definedName name="Z_8E7C2014_602B_4B71_93EC_9DDC744831EA_.wvu.FilterData" localSheetId="0" hidden="1">SUMMARY!$A$9:$I$58</definedName>
    <definedName name="Z_93EBE921_AE91_11D5_8685_004005726899_.wvu.PrintArea" localSheetId="0" hidden="1">SUMMARY!$A$2:$I$58</definedName>
    <definedName name="Z_93EBE921_AE91_11D5_8685_004005726899_.wvu.PrintTitles" localSheetId="0" hidden="1">SUMMARY!$9:$9</definedName>
    <definedName name="Z_941D15E9_BBAC_479D_A0CA_DD325FC9DC83_.wvu.FilterData" localSheetId="0" hidden="1">SUMMARY!$A$9:$I$58</definedName>
    <definedName name="Z_94DA79C1_0FDE_11D5_9579_000021DAEEA2_.wvu.PrintArea" localSheetId="0" hidden="1">SUMMARY!$A$2:$I$58</definedName>
    <definedName name="Z_94DA79C1_0FDE_11D5_9579_000021DAEEA2_.wvu.PrintTitles" localSheetId="0" hidden="1">SUMMARY!$9:$9</definedName>
    <definedName name="Z_9643A3F5_F0C5_43C3_BCB7_F3F3C3E1B1DE_.wvu.FilterData" localSheetId="0" hidden="1">SUMMARY!$A$9:$I$58</definedName>
    <definedName name="Z_A8BBFEB4_9860_4CCC_98EF_27F44B63A701_.wvu.FilterData" localSheetId="0" hidden="1">SUMMARY!$A$9:$I$58</definedName>
    <definedName name="Z_ADF81D72_6ECF_47E3_8E14_B7BAEF6D1CE2_.wvu.FilterData" localSheetId="0" hidden="1">SUMMARY!$A$9:$I$58</definedName>
    <definedName name="Z_B7699059_9858_4883_838F_46C3F1E79D47_.wvu.FilterData" localSheetId="0" hidden="1">SUMMARY!$A$9:$I$58</definedName>
    <definedName name="Z_C240563F_77D9_4F14_9714_FC3E2049A776_.wvu.Cols" localSheetId="0" hidden="1">SUMMARY!$C:$E</definedName>
    <definedName name="Z_C240563F_77D9_4F14_9714_FC3E2049A776_.wvu.FilterData" localSheetId="0" hidden="1">SUMMARY!$A$9:$I$58</definedName>
    <definedName name="Z_C240563F_77D9_4F14_9714_FC3E2049A776_.wvu.PrintArea" localSheetId="0" hidden="1">SUMMARY!$B$7:$I$58</definedName>
    <definedName name="Z_C240563F_77D9_4F14_9714_FC3E2049A776_.wvu.PrintTitles" localSheetId="0" hidden="1">SUMMARY!$6:$9</definedName>
    <definedName name="Z_C868F8C3_16D7_11D5_A68D_81D6213F5331_.wvu.PrintArea" localSheetId="0" hidden="1">SUMMARY!$A$2:$I$58</definedName>
    <definedName name="Z_C868F8C3_16D7_11D5_A68D_81D6213F5331_.wvu.PrintTitles" localSheetId="0" hidden="1">SUMMARY!$9:$9</definedName>
    <definedName name="Z_D9D678AA_72FE_45EF_9135_283C850CCBA3_.wvu.Cols" localSheetId="0" hidden="1">SUMMARY!$C:$E</definedName>
    <definedName name="Z_D9D678AA_72FE_45EF_9135_283C850CCBA3_.wvu.FilterData" localSheetId="0" hidden="1">SUMMARY!$A$9:$I$58</definedName>
    <definedName name="Z_D9D678AA_72FE_45EF_9135_283C850CCBA3_.wvu.PrintArea" localSheetId="0" hidden="1">SUMMARY!$A$7:$I$58</definedName>
    <definedName name="Z_D9D678AA_72FE_45EF_9135_283C850CCBA3_.wvu.PrintTitles" localSheetId="0" hidden="1">SUMMARY!$6:$9</definedName>
    <definedName name="Z_DD42F915_0981_4827_A896_EC3FB7E37965_.wvu.Cols" localSheetId="0" hidden="1">SUMMARY!$C:$E</definedName>
    <definedName name="Z_DD42F915_0981_4827_A896_EC3FB7E37965_.wvu.FilterData" localSheetId="0" hidden="1">SUMMARY!$A$9:$I$58</definedName>
    <definedName name="Z_DD42F915_0981_4827_A896_EC3FB7E37965_.wvu.PrintArea" localSheetId="0" hidden="1">SUMMARY!$A$2:$I$58</definedName>
    <definedName name="Z_DD42F915_0981_4827_A896_EC3FB7E37965_.wvu.PrintTitles" localSheetId="0" hidden="1">SUMMARY!$6:$9</definedName>
    <definedName name="Z_DE6B57E8_D97F_4915_9851_A702D149E012_.wvu.FilterData" localSheetId="0" hidden="1">SUMMARY!$A$9:$I$58</definedName>
    <definedName name="Z_E5DF37BD_125C_11D5_8DC4_D0F5D88B3549_.wvu.PrintArea" localSheetId="0" hidden="1">SUMMARY!$A$2:$I$58</definedName>
    <definedName name="Z_E5DF37BD_125C_11D5_8DC4_D0F5D88B3549_.wvu.PrintTitles" localSheetId="0" hidden="1">SUMMARY!$9:$9</definedName>
    <definedName name="Z_E65C283C_48EB_4733_B75D_9A6645B26648_.wvu.Cols" localSheetId="0" hidden="1">SUMMARY!$C:$C</definedName>
    <definedName name="Z_E65C283C_48EB_4733_B75D_9A6645B26648_.wvu.FilterData" localSheetId="0" hidden="1">SUMMARY!$A$9:$I$58</definedName>
    <definedName name="Z_E65C283C_48EB_4733_B75D_9A6645B26648_.wvu.PrintArea" localSheetId="0" hidden="1">SUMMARY!$A$2:$I$58</definedName>
    <definedName name="Z_E65C283C_48EB_4733_B75D_9A6645B26648_.wvu.PrintTitles" localSheetId="0" hidden="1">SUMMARY!$6:$9</definedName>
    <definedName name="Z_E6B149C8_3D62_4EDA_B4CD_EBE70AE8C488_.wvu.FilterData" localSheetId="0" hidden="1">SUMMARY!$A$9:$I$58</definedName>
    <definedName name="Z_F2F2B1E0_7D19_43DE_8F94_297F3BF3254C_.wvu.Cols" localSheetId="0" hidden="1">SUMMARY!$C:$C</definedName>
    <definedName name="Z_F2F2B1E0_7D19_43DE_8F94_297F3BF3254C_.wvu.FilterData" localSheetId="0" hidden="1">SUMMARY!$A$9:$I$58</definedName>
    <definedName name="Z_F2F2B1E0_7D19_43DE_8F94_297F3BF3254C_.wvu.PrintArea" localSheetId="0" hidden="1">SUMMARY!$A$2:$I$58</definedName>
    <definedName name="Z_F2F2B1E0_7D19_43DE_8F94_297F3BF3254C_.wvu.PrintTitles" localSheetId="0" hidden="1">SUMMARY!$6:$9</definedName>
    <definedName name="Z_F6FC44AA_F97D_454D_AEA2_508647F39CED_.wvu.FilterData" localSheetId="0" hidden="1">SUMMARY!$A$9:$I$58</definedName>
    <definedName name="Z_F8ADACC1_164E_11D6_B603_000021DAEEA2_.wvu.PrintArea" localSheetId="0" hidden="1">SUMMARY!$A$2:$I$58</definedName>
    <definedName name="Z_F8ADACC1_164E_11D6_B603_000021DAEEA2_.wvu.PrintTitles" localSheetId="0" hidden="1">SUMMARY!$9:$9</definedName>
    <definedName name="Z_FFD26549_2DF3_4609_A508_50EBAA0E4729_.wvu.FilterData" localSheetId="0" hidden="1">SUMMARY!$A$9:$I$58</definedName>
  </definedNames>
  <calcPr calcId="124519"/>
</workbook>
</file>

<file path=xl/calcChain.xml><?xml version="1.0" encoding="utf-8"?>
<calcChain xmlns="http://schemas.openxmlformats.org/spreadsheetml/2006/main">
  <c r="I11" i="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10"/>
  <c r="I57"/>
  <c r="E54"/>
  <c r="D54"/>
  <c r="E53"/>
  <c r="D53"/>
  <c r="E49"/>
  <c r="D49"/>
  <c r="E33"/>
  <c r="D33"/>
  <c r="E24"/>
  <c r="D24"/>
  <c r="E20"/>
  <c r="D20"/>
  <c r="E19"/>
  <c r="D19"/>
  <c r="E14"/>
  <c r="D14"/>
  <c r="E11"/>
  <c r="D11"/>
  <c r="I56"/>
  <c r="G56"/>
  <c r="F56"/>
  <c r="E10"/>
  <c r="D10"/>
  <c r="I58" l="1"/>
  <c r="G58"/>
  <c r="F58"/>
  <c r="H56"/>
  <c r="H58" l="1"/>
</calcChain>
</file>

<file path=xl/sharedStrings.xml><?xml version="1.0" encoding="utf-8"?>
<sst xmlns="http://schemas.openxmlformats.org/spreadsheetml/2006/main" count="66" uniqueCount="64">
  <si>
    <t xml:space="preserve"> S U M M A R Y  O F   P L A N   A N D   N O N - P L A N </t>
  </si>
  <si>
    <t>E X P E N D I T U R E</t>
  </si>
  <si>
    <t>2 0 1 5  - 1 6</t>
  </si>
  <si>
    <t xml:space="preserve"> (In Thousands of Rupees)</t>
  </si>
  <si>
    <t>Dem. No.</t>
  </si>
  <si>
    <t>Department to which the Demand/Appropriation Relates</t>
  </si>
  <si>
    <t>Budget Estimate 2013-14</t>
  </si>
  <si>
    <t>Budget Estimate 2015-16</t>
  </si>
  <si>
    <t>STATE PLAN</t>
  </si>
  <si>
    <t>C.S.S</t>
  </si>
  <si>
    <t>NON-PLAN</t>
  </si>
  <si>
    <t>TOTAL</t>
  </si>
  <si>
    <t>1</t>
  </si>
  <si>
    <t>2</t>
  </si>
  <si>
    <t xml:space="preserve">Food Security and  Agriculture Development </t>
  </si>
  <si>
    <t>Animal Husbandry, Livestock, Fisheries and Veterinary Services</t>
  </si>
  <si>
    <t>Building and Housing</t>
  </si>
  <si>
    <t>Co-operation</t>
  </si>
  <si>
    <t>Cultural Affairs and Heritage</t>
  </si>
  <si>
    <t>Ecclesiastical</t>
  </si>
  <si>
    <t>Human Resource Development</t>
  </si>
  <si>
    <t>Election</t>
  </si>
  <si>
    <t xml:space="preserve">Excise </t>
  </si>
  <si>
    <t>Finance, Revenue and Expenditure</t>
  </si>
  <si>
    <t>Food, Civil Supplies and Consumer Affairs</t>
  </si>
  <si>
    <t xml:space="preserve">Forest, Environment and Wild Life Management </t>
  </si>
  <si>
    <t>-</t>
  </si>
  <si>
    <t>Governor</t>
  </si>
  <si>
    <t>Health Care, Human Services and Family Welfare</t>
  </si>
  <si>
    <t>Home</t>
  </si>
  <si>
    <t>Horticulture and Cash Crops Development</t>
  </si>
  <si>
    <t>Commerce and Industries</t>
  </si>
  <si>
    <t>Information and Public Relation</t>
  </si>
  <si>
    <t>Information Technology</t>
  </si>
  <si>
    <t>Irrigation and Flood Control</t>
  </si>
  <si>
    <t>Judiciary</t>
  </si>
  <si>
    <t>Labour</t>
  </si>
  <si>
    <t>Land Revenue and Disaster Management</t>
  </si>
  <si>
    <t>Law</t>
  </si>
  <si>
    <t>Legislature</t>
  </si>
  <si>
    <t>Mines, Minerals and Geology</t>
  </si>
  <si>
    <t>Motor Vehicles</t>
  </si>
  <si>
    <t>Parliamentary Affairs</t>
  </si>
  <si>
    <t>Personnel, Administrative Reforms and Training, Public Grievances, Career Options and Employment, Skill Development and Chief Minister's Self Employment Scheme</t>
  </si>
  <si>
    <t>Development Planning, Economic Reforms and North Eastern Council Affairs</t>
  </si>
  <si>
    <t>Police</t>
  </si>
  <si>
    <t>Energy and Power</t>
  </si>
  <si>
    <t>Printing and Stationery</t>
  </si>
  <si>
    <t>Water Security and Public Health Engineering</t>
  </si>
  <si>
    <t>Public Service Commission</t>
  </si>
  <si>
    <t>Roads and Bridges</t>
  </si>
  <si>
    <t>Rural Management and  Development</t>
  </si>
  <si>
    <t>Science, Technology and Climate Change</t>
  </si>
  <si>
    <t>Sikkim Nationalised Transport</t>
  </si>
  <si>
    <t>Social  Justice, Empowerment and Welfare</t>
  </si>
  <si>
    <t>Sports and Youth Affairs</t>
  </si>
  <si>
    <t>Tourism and Civil Aviation</t>
  </si>
  <si>
    <t>Urban Development and Housing</t>
  </si>
  <si>
    <t>Vigilance</t>
  </si>
  <si>
    <t>Panchayati Raj Institutions</t>
  </si>
  <si>
    <t>Municipal Affairs</t>
  </si>
  <si>
    <t>Gross Total :-</t>
  </si>
  <si>
    <t>Deduct Recoveries (-)</t>
  </si>
  <si>
    <t>Total {A}</t>
  </si>
</sst>
</file>

<file path=xl/styles.xml><?xml version="1.0" encoding="utf-8"?>
<styleSheet xmlns="http://schemas.openxmlformats.org/spreadsheetml/2006/main">
  <numFmts count="3">
    <numFmt numFmtId="164" formatCode="_-* #,##0.00\ _k_r_-;\-* #,##0.00\ _k_r_-;_-* &quot;-&quot;??\ _k_r_-;_-@_-"/>
    <numFmt numFmtId="165" formatCode="_-* #,##0\ _k_r_-;\-* #,##0\ _k_r_-;_-* &quot;-&quot;??\ _k_r_-;_-@_-"/>
    <numFmt numFmtId="166" formatCode="_(* #,##0.00_);_(* \(#,##0.00\);_(* &quot;-&quot;??_);_(@_)"/>
  </numFmts>
  <fonts count="8">
    <font>
      <sz val="10"/>
      <name val="Courier"/>
      <family val="3"/>
    </font>
    <font>
      <sz val="10"/>
      <name val="Courier"/>
      <family val="3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sz val="10"/>
      <name val="Arial"/>
      <family val="2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0" fontId="1" fillId="0" borderId="0"/>
    <xf numFmtId="166" fontId="6" fillId="0" borderId="0" applyFont="0" applyFill="0" applyBorder="0" applyAlignment="0" applyProtection="0"/>
    <xf numFmtId="0" fontId="1" fillId="0" borderId="0"/>
  </cellStyleXfs>
  <cellXfs count="49">
    <xf numFmtId="0" fontId="0" fillId="0" borderId="0" xfId="0"/>
    <xf numFmtId="0" fontId="2" fillId="0" borderId="0" xfId="0" applyFont="1" applyFill="1" applyAlignment="1" applyProtection="1">
      <alignment horizontal="center"/>
    </xf>
    <xf numFmtId="0" fontId="4" fillId="2" borderId="0" xfId="0" applyFont="1" applyFill="1"/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/>
    <xf numFmtId="0" fontId="4" fillId="0" borderId="0" xfId="0" applyFont="1" applyFill="1" applyBorder="1"/>
    <xf numFmtId="0" fontId="5" fillId="0" borderId="0" xfId="0" applyFont="1" applyFill="1" applyBorder="1" applyAlignment="1" applyProtection="1">
      <alignment horizontal="right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left" vertical="center" wrapText="1"/>
    </xf>
    <xf numFmtId="165" fontId="4" fillId="0" borderId="2" xfId="1" applyNumberFormat="1" applyFont="1" applyFill="1" applyBorder="1" applyAlignment="1" applyProtection="1">
      <alignment horizontal="right" vertical="center" wrapText="1"/>
    </xf>
    <xf numFmtId="0" fontId="4" fillId="0" borderId="2" xfId="1" applyNumberFormat="1" applyFont="1" applyFill="1" applyBorder="1" applyAlignment="1" applyProtection="1">
      <alignment horizontal="right" vertical="center" wrapText="1"/>
    </xf>
    <xf numFmtId="0" fontId="3" fillId="0" borderId="2" xfId="1" applyNumberFormat="1" applyFont="1" applyFill="1" applyBorder="1" applyAlignment="1" applyProtection="1">
      <alignment horizontal="right" vertical="center" wrapText="1"/>
    </xf>
    <xf numFmtId="0" fontId="4" fillId="3" borderId="0" xfId="0" applyFont="1" applyFill="1"/>
    <xf numFmtId="164" fontId="4" fillId="0" borderId="2" xfId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right" vertical="center" wrapText="1"/>
    </xf>
    <xf numFmtId="0" fontId="3" fillId="0" borderId="2" xfId="0" applyFont="1" applyFill="1" applyBorder="1" applyAlignment="1" applyProtection="1">
      <alignment horizontal="right" vertical="center" wrapText="1"/>
    </xf>
    <xf numFmtId="164" fontId="7" fillId="0" borderId="2" xfId="1" applyFont="1" applyFill="1" applyBorder="1" applyAlignment="1" applyProtection="1">
      <alignment horizontal="right" wrapText="1"/>
    </xf>
    <xf numFmtId="0" fontId="7" fillId="0" borderId="2" xfId="1" applyNumberFormat="1" applyFont="1" applyFill="1" applyBorder="1" applyAlignment="1" applyProtection="1">
      <alignment horizontal="right" wrapText="1"/>
    </xf>
    <xf numFmtId="0" fontId="7" fillId="0" borderId="2" xfId="2" applyNumberFormat="1" applyFont="1" applyFill="1" applyBorder="1" applyProtection="1"/>
    <xf numFmtId="0" fontId="4" fillId="4" borderId="0" xfId="0" applyFont="1" applyFill="1"/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right" vertical="center" wrapText="1"/>
    </xf>
    <xf numFmtId="1" fontId="4" fillId="0" borderId="2" xfId="0" applyNumberFormat="1" applyFont="1" applyFill="1" applyBorder="1" applyAlignment="1" applyProtection="1">
      <alignment horizontal="right" vertical="center" wrapText="1"/>
    </xf>
    <xf numFmtId="1" fontId="3" fillId="0" borderId="2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vertical="center"/>
    </xf>
    <xf numFmtId="0" fontId="4" fillId="0" borderId="2" xfId="0" applyFont="1" applyFill="1" applyBorder="1" applyAlignment="1">
      <alignment vertical="center"/>
    </xf>
    <xf numFmtId="164" fontId="4" fillId="0" borderId="2" xfId="1" applyFont="1" applyFill="1" applyBorder="1" applyAlignment="1">
      <alignment horizontal="right" vertical="center" wrapText="1"/>
    </xf>
    <xf numFmtId="0" fontId="4" fillId="0" borderId="2" xfId="1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 applyProtection="1">
      <alignment vertical="center"/>
    </xf>
    <xf numFmtId="164" fontId="3" fillId="0" borderId="2" xfId="1" applyFont="1" applyFill="1" applyBorder="1" applyAlignment="1" applyProtection="1">
      <alignment horizontal="right" vertical="center" wrapText="1"/>
    </xf>
    <xf numFmtId="0" fontId="3" fillId="0" borderId="2" xfId="0" applyFont="1" applyFill="1" applyBorder="1" applyAlignment="1" applyProtection="1">
      <alignment horizontal="left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 vertical="top" wrapText="1"/>
    </xf>
  </cellXfs>
  <cellStyles count="5">
    <cellStyle name="Comma" xfId="1" builtinId="3"/>
    <cellStyle name="Comma 2" xfId="3"/>
    <cellStyle name="Normal" xfId="0" builtinId="0"/>
    <cellStyle name="Normal 2" xfId="4"/>
    <cellStyle name="Normal_BUDGET FOR  03-0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%20server/$Budget%20documents$/$Budgets%202002%20onward$/$Bud2015$/BUDGET_SUMMARY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%20server/$Budget%20documents$/$Budgets%202002%20onward$/$Bud2015$/Dem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%20server/$Budget%20documents$/$Budgets%202002%20onward$/$Bud2015$/Dem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%20server/$Budget%20documents$/$Budgets%202002%20onward$/$Bud2015$/Dem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%20server/$Budget%20documents$/$Budgets%202002%20onward$/$Bud2015$/Dem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%20server/$Budget%20documents$/$Budgets%202002%20onward$/$Bud2015$/Budget%20text%20files/Dem11.txt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%20server/$Budget%20documents$/$Budgets%202002%20onward$/$Bud2015$/Dem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%20server/$Budget%20documents$/$Budgets%202002%20onward$/$Bud2015$/Dem2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%20server/$Budget%20documents$/$Budgets%202002%20onward$/$Bud2015$/Dem38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%20server/$Budget%20documents$/$Budgets%202002%20onward$/$Bud2015$/Dem4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%20server/$Budget%20documents$/$Budgets%202002%20onward$/$Bud2015$/Dem4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hendra\AppData\Roaming\Microsoft\Excel\Dem1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hendra\AppData\Roaming\Microsoft\Excel\Dem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hendra\AppData\Roaming\Microsoft\Excel\Dem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otal1"/>
      <sheetName val="SUMMARY-Pre"/>
      <sheetName val="EXP Memo"/>
      <sheetName val="BudgetAtGlance"/>
      <sheetName val="AFS_details"/>
      <sheetName val="SUMMARY"/>
      <sheetName val="Contents"/>
      <sheetName val="RECEIPT"/>
      <sheetName val="Salary_Cal"/>
      <sheetName val="AFS-DIS"/>
      <sheetName val="AFS-RCT"/>
      <sheetName val="total (2)"/>
      <sheetName val="salaries"/>
      <sheetName val="wages"/>
    </sheetNames>
    <definedNames>
      <definedName name="recovery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1"/>
    </sheetNames>
    <definedNames>
      <definedName name="summary" refersTo="='Dem1'!$D$375:$I$375" sheetId="0"/>
    </definedNames>
    <sheetDataSet>
      <sheetData sheetId="0">
        <row r="13">
          <cell r="E13">
            <v>754332</v>
          </cell>
        </row>
        <row r="375">
          <cell r="E375">
            <v>0</v>
          </cell>
          <cell r="F375">
            <v>318480</v>
          </cell>
          <cell r="G375">
            <v>180600</v>
          </cell>
          <cell r="H375">
            <v>273252</v>
          </cell>
          <cell r="I375">
            <v>772332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</sheetNames>
    <sheetDataSet>
      <sheetData sheetId="0">
        <row r="12">
          <cell r="E12">
            <v>579262</v>
          </cell>
        </row>
        <row r="503">
          <cell r="E503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m5"/>
    </sheetNames>
    <sheetDataSet>
      <sheetData sheetId="0">
        <row r="10">
          <cell r="E10">
            <v>96990</v>
          </cell>
        </row>
        <row r="102">
          <cell r="D102" t="str">
            <v>NEC</v>
          </cell>
          <cell r="E102" t="str">
            <v>NL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hart1"/>
      <sheetName val="Chart2"/>
      <sheetName val="dem10"/>
    </sheetNames>
    <sheetDataSet>
      <sheetData sheetId="0" refreshError="1"/>
      <sheetData sheetId="1" refreshError="1"/>
      <sheetData sheetId="2">
        <row r="21">
          <cell r="E21">
            <v>2852665</v>
          </cell>
        </row>
        <row r="521">
          <cell r="D521">
            <v>0</v>
          </cell>
          <cell r="E521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em11"/>
    </sheetNames>
    <sheetDataSet>
      <sheetData sheetId="0">
        <row r="16">
          <cell r="E16">
            <v>263319</v>
          </cell>
        </row>
        <row r="235">
          <cell r="E235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em14"/>
    </sheetNames>
    <sheetDataSet>
      <sheetData sheetId="0">
        <row r="14">
          <cell r="E14">
            <v>496670</v>
          </cell>
        </row>
        <row r="171">
          <cell r="D171">
            <v>0</v>
          </cell>
          <cell r="E171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dem23"/>
    </sheetNames>
    <sheetDataSet>
      <sheetData sheetId="0">
        <row r="10">
          <cell r="E10">
            <v>18452</v>
          </cell>
        </row>
        <row r="97">
          <cell r="D97">
            <v>0</v>
          </cell>
          <cell r="E97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dem38"/>
      <sheetName val="Sheet1"/>
      <sheetName val="Sheet2"/>
    </sheetNames>
    <sheetDataSet>
      <sheetData sheetId="0">
        <row r="27">
          <cell r="D27">
            <v>1699033</v>
          </cell>
        </row>
        <row r="745">
          <cell r="D745">
            <v>0</v>
          </cell>
          <cell r="E745">
            <v>0</v>
          </cell>
        </row>
      </sheetData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em42"/>
    </sheetNames>
    <sheetDataSet>
      <sheetData sheetId="0">
        <row r="8">
          <cell r="E8">
            <v>75708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dem43"/>
      <sheetName val="ShareofGrantCal"/>
      <sheetName val="ShareofTaxesCal-_26_5_2015"/>
      <sheetName val="summaryp"/>
      <sheetName val="summarynp"/>
    </sheetNames>
    <sheetDataSet>
      <sheetData sheetId="0">
        <row r="12">
          <cell r="E12">
            <v>3882935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>
        <row r="9">
          <cell r="E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Dem1"/>
      <sheetName val="DEMAND1"/>
      <sheetName val="Sheet1"/>
      <sheetName val="Sheet2"/>
      <sheetName val="Sheet3"/>
      <sheetName val="#REF"/>
      <sheetName val="dem9"/>
      <sheetName val="d"/>
      <sheetName val="de"/>
      <sheetName val="dem"/>
      <sheetName val="dem20"/>
      <sheetName val="dem31"/>
      <sheetName val="dem381"/>
      <sheetName val="dem38"/>
      <sheetName val="dem41"/>
      <sheetName val="dem14"/>
      <sheetName val="dem43"/>
    </sheetNames>
    <sheetDataSet>
      <sheetData sheetId="0">
        <row r="7">
          <cell r="E7">
            <v>2435</v>
          </cell>
          <cell r="F7" t="str">
            <v>Other Agricultural Programmes</v>
          </cell>
        </row>
        <row r="76">
          <cell r="D76">
            <v>1404</v>
          </cell>
          <cell r="E76">
            <v>16966</v>
          </cell>
          <cell r="F76">
            <v>1880</v>
          </cell>
          <cell r="G76">
            <v>22953</v>
          </cell>
          <cell r="H76">
            <v>0</v>
          </cell>
          <cell r="I76">
            <v>0</v>
          </cell>
          <cell r="J76">
            <v>0</v>
          </cell>
          <cell r="K76">
            <v>10596</v>
          </cell>
          <cell r="L76">
            <v>10596</v>
          </cell>
        </row>
        <row r="103">
          <cell r="E103">
            <v>18</v>
          </cell>
          <cell r="F103">
            <v>0</v>
          </cell>
          <cell r="G103">
            <v>20</v>
          </cell>
          <cell r="H103">
            <v>0</v>
          </cell>
          <cell r="I103">
            <v>0</v>
          </cell>
          <cell r="J103">
            <v>0</v>
          </cell>
          <cell r="K103">
            <v>20</v>
          </cell>
          <cell r="L103">
            <v>20</v>
          </cell>
        </row>
        <row r="130">
          <cell r="D130">
            <v>0</v>
          </cell>
          <cell r="E130">
            <v>0</v>
          </cell>
          <cell r="F130">
            <v>105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237">
          <cell r="D237">
            <v>4884</v>
          </cell>
          <cell r="E237">
            <v>0</v>
          </cell>
          <cell r="F237">
            <v>670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53">
          <cell r="D253">
            <v>78711</v>
          </cell>
          <cell r="E253">
            <v>140604</v>
          </cell>
          <cell r="F253">
            <v>88047</v>
          </cell>
          <cell r="G253">
            <v>161618</v>
          </cell>
          <cell r="H253">
            <v>6754</v>
          </cell>
          <cell r="I253">
            <v>0</v>
          </cell>
          <cell r="J253">
            <v>0</v>
          </cell>
          <cell r="K253">
            <v>187643</v>
          </cell>
          <cell r="L253">
            <v>187643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12">
          <cell r="E12">
            <v>273697</v>
          </cell>
        </row>
        <row r="162">
          <cell r="E162">
            <v>0</v>
          </cell>
          <cell r="F162">
            <v>50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290">
          <cell r="E290">
            <v>1638</v>
          </cell>
          <cell r="F290">
            <v>0</v>
          </cell>
          <cell r="G290">
            <v>1739</v>
          </cell>
          <cell r="H290">
            <v>0</v>
          </cell>
          <cell r="I290">
            <v>0</v>
          </cell>
          <cell r="J290">
            <v>0</v>
          </cell>
          <cell r="K290">
            <v>1140</v>
          </cell>
          <cell r="L290">
            <v>1140</v>
          </cell>
        </row>
        <row r="315">
          <cell r="E315">
            <v>1957</v>
          </cell>
          <cell r="F315">
            <v>0</v>
          </cell>
          <cell r="G315">
            <v>1924</v>
          </cell>
          <cell r="H315">
            <v>0</v>
          </cell>
          <cell r="I315">
            <v>0</v>
          </cell>
          <cell r="J315">
            <v>0</v>
          </cell>
          <cell r="K315">
            <v>4189</v>
          </cell>
          <cell r="L315">
            <v>4189</v>
          </cell>
        </row>
        <row r="348">
          <cell r="D348">
            <v>3059</v>
          </cell>
          <cell r="E348">
            <v>1983</v>
          </cell>
          <cell r="F348">
            <v>4414</v>
          </cell>
          <cell r="G348">
            <v>1995</v>
          </cell>
          <cell r="H348">
            <v>0</v>
          </cell>
          <cell r="I348">
            <v>0</v>
          </cell>
          <cell r="J348">
            <v>0</v>
          </cell>
          <cell r="K348">
            <v>2465</v>
          </cell>
          <cell r="L348">
            <v>2465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33" transitionEvaluation="1" codeName="Sheet3">
    <tabColor indexed="10"/>
  </sheetPr>
  <dimension ref="A2:I58"/>
  <sheetViews>
    <sheetView tabSelected="1" view="pageBreakPreview" zoomScale="115" zoomScaleSheetLayoutView="115" workbookViewId="0">
      <pane ySplit="8" topLeftCell="A33" activePane="bottomLeft" state="frozen"/>
      <selection pane="bottomLeft" activeCell="B17" sqref="B17"/>
    </sheetView>
  </sheetViews>
  <sheetFormatPr defaultColWidth="8.875" defaultRowHeight="12.75"/>
  <cols>
    <col min="1" max="1" width="7.625" style="47" customWidth="1"/>
    <col min="2" max="2" width="62.625" style="48" customWidth="1"/>
    <col min="3" max="3" width="20.125" style="46" hidden="1" customWidth="1"/>
    <col min="4" max="4" width="11.875" style="46" hidden="1" customWidth="1"/>
    <col min="5" max="5" width="1.875" style="46" hidden="1" customWidth="1"/>
    <col min="6" max="9" width="12.625" style="46" customWidth="1"/>
    <col min="10" max="16384" width="8.875" style="2"/>
  </cols>
  <sheetData>
    <row r="2" spans="1:9" ht="15.75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9" ht="15.75">
      <c r="A3" s="1" t="s">
        <v>1</v>
      </c>
      <c r="B3" s="1"/>
      <c r="C3" s="1"/>
      <c r="D3" s="1"/>
      <c r="E3" s="1"/>
      <c r="F3" s="1"/>
      <c r="G3" s="1"/>
      <c r="H3" s="1"/>
      <c r="I3" s="1"/>
    </row>
    <row r="4" spans="1:9" ht="15.75">
      <c r="A4" s="1" t="s">
        <v>2</v>
      </c>
      <c r="B4" s="1"/>
      <c r="C4" s="1"/>
      <c r="D4" s="1"/>
      <c r="E4" s="1"/>
      <c r="F4" s="1"/>
      <c r="G4" s="1"/>
      <c r="H4" s="1"/>
      <c r="I4" s="1"/>
    </row>
    <row r="5" spans="1:9">
      <c r="A5" s="3"/>
      <c r="B5" s="3"/>
      <c r="C5" s="3"/>
      <c r="D5" s="3"/>
      <c r="E5" s="3"/>
      <c r="F5" s="3"/>
      <c r="G5" s="3"/>
      <c r="H5" s="3"/>
      <c r="I5" s="3"/>
    </row>
    <row r="6" spans="1:9" ht="12.75" customHeight="1">
      <c r="A6" s="4"/>
      <c r="B6" s="5"/>
      <c r="C6" s="6"/>
      <c r="D6" s="6"/>
      <c r="E6" s="6"/>
      <c r="F6" s="6"/>
      <c r="G6" s="6"/>
      <c r="H6" s="7"/>
      <c r="I6" s="8" t="s">
        <v>3</v>
      </c>
    </row>
    <row r="7" spans="1:9" ht="15.95" customHeight="1">
      <c r="A7" s="9" t="s">
        <v>4</v>
      </c>
      <c r="B7" s="10" t="s">
        <v>5</v>
      </c>
      <c r="C7" s="11" t="s">
        <v>6</v>
      </c>
      <c r="D7" s="12" t="s">
        <v>7</v>
      </c>
      <c r="E7" s="12"/>
      <c r="F7" s="12"/>
      <c r="G7" s="12"/>
      <c r="H7" s="12"/>
      <c r="I7" s="13"/>
    </row>
    <row r="8" spans="1:9" ht="15.95" customHeight="1">
      <c r="A8" s="14"/>
      <c r="B8" s="10"/>
      <c r="C8" s="15"/>
      <c r="D8" s="16"/>
      <c r="E8" s="17"/>
      <c r="F8" s="17" t="s">
        <v>8</v>
      </c>
      <c r="G8" s="17" t="s">
        <v>9</v>
      </c>
      <c r="H8" s="17" t="s">
        <v>10</v>
      </c>
      <c r="I8" s="17" t="s">
        <v>11</v>
      </c>
    </row>
    <row r="9" spans="1:9" ht="15.95" customHeight="1">
      <c r="A9" s="18" t="s">
        <v>12</v>
      </c>
      <c r="B9" s="18" t="s">
        <v>13</v>
      </c>
      <c r="C9" s="19"/>
      <c r="D9" s="20"/>
      <c r="E9" s="18"/>
      <c r="F9" s="18">
        <v>3</v>
      </c>
      <c r="G9" s="18">
        <v>4</v>
      </c>
      <c r="H9" s="18">
        <v>5</v>
      </c>
      <c r="I9" s="21">
        <v>6</v>
      </c>
    </row>
    <row r="10" spans="1:9" s="27" customFormat="1" ht="16.5" customHeight="1">
      <c r="A10" s="22">
        <v>1</v>
      </c>
      <c r="B10" s="23" t="s">
        <v>14</v>
      </c>
      <c r="C10" s="22"/>
      <c r="D10" s="24">
        <f>[2]Dem1!summary</f>
        <v>0</v>
      </c>
      <c r="E10" s="24">
        <f>[2]Dem1!summary</f>
        <v>0</v>
      </c>
      <c r="F10" s="25">
        <v>318480</v>
      </c>
      <c r="G10" s="25">
        <v>180600</v>
      </c>
      <c r="H10" s="25">
        <v>273252</v>
      </c>
      <c r="I10" s="26">
        <f>SUM(F10:H10)</f>
        <v>772332</v>
      </c>
    </row>
    <row r="11" spans="1:9" s="27" customFormat="1" ht="16.5" customHeight="1">
      <c r="A11" s="22">
        <v>2</v>
      </c>
      <c r="B11" s="23" t="s">
        <v>15</v>
      </c>
      <c r="C11" s="22"/>
      <c r="D11" s="28">
        <f>[3]dem2!D503</f>
        <v>0</v>
      </c>
      <c r="E11" s="28">
        <f>[3]dem2!E503</f>
        <v>0</v>
      </c>
      <c r="F11" s="29">
        <v>109800</v>
      </c>
      <c r="G11" s="29">
        <v>191263</v>
      </c>
      <c r="H11" s="29">
        <v>321318</v>
      </c>
      <c r="I11" s="26">
        <f t="shared" ref="I11:I55" si="0">SUM(F11:H11)</f>
        <v>622381</v>
      </c>
    </row>
    <row r="12" spans="1:9" s="27" customFormat="1" ht="16.5" customHeight="1">
      <c r="A12" s="22">
        <v>3</v>
      </c>
      <c r="B12" s="23" t="s">
        <v>16</v>
      </c>
      <c r="C12" s="22"/>
      <c r="D12" s="28"/>
      <c r="E12" s="28"/>
      <c r="F12" s="29">
        <v>74071</v>
      </c>
      <c r="G12" s="29">
        <v>374400</v>
      </c>
      <c r="H12" s="29">
        <v>190372</v>
      </c>
      <c r="I12" s="26">
        <f t="shared" si="0"/>
        <v>638843</v>
      </c>
    </row>
    <row r="13" spans="1:9" s="27" customFormat="1" ht="16.5" customHeight="1">
      <c r="A13" s="22">
        <v>4</v>
      </c>
      <c r="B13" s="23" t="s">
        <v>17</v>
      </c>
      <c r="C13" s="22"/>
      <c r="D13" s="28"/>
      <c r="E13" s="28"/>
      <c r="F13" s="29">
        <v>46700</v>
      </c>
      <c r="G13" s="29">
        <v>13750</v>
      </c>
      <c r="H13" s="29">
        <v>99699</v>
      </c>
      <c r="I13" s="26">
        <f t="shared" si="0"/>
        <v>160149</v>
      </c>
    </row>
    <row r="14" spans="1:9" ht="16.5" customHeight="1">
      <c r="A14" s="22">
        <v>5</v>
      </c>
      <c r="B14" s="23" t="s">
        <v>18</v>
      </c>
      <c r="C14" s="22"/>
      <c r="D14" s="28" t="str">
        <f>[4]dem5!D102</f>
        <v>NEC</v>
      </c>
      <c r="E14" s="28" t="str">
        <f>[4]dem5!E102</f>
        <v>NL</v>
      </c>
      <c r="F14" s="25">
        <v>213526</v>
      </c>
      <c r="G14" s="28">
        <v>0</v>
      </c>
      <c r="H14" s="29">
        <v>44040</v>
      </c>
      <c r="I14" s="26">
        <f t="shared" si="0"/>
        <v>257566</v>
      </c>
    </row>
    <row r="15" spans="1:9" s="27" customFormat="1" ht="16.5" customHeight="1">
      <c r="A15" s="22">
        <v>6</v>
      </c>
      <c r="B15" s="23" t="s">
        <v>19</v>
      </c>
      <c r="C15" s="22"/>
      <c r="D15" s="28"/>
      <c r="E15" s="28"/>
      <c r="F15" s="28">
        <v>0</v>
      </c>
      <c r="G15" s="28">
        <v>0</v>
      </c>
      <c r="H15" s="29">
        <v>71777</v>
      </c>
      <c r="I15" s="26">
        <f t="shared" si="0"/>
        <v>71777</v>
      </c>
    </row>
    <row r="16" spans="1:9" ht="16.5" customHeight="1">
      <c r="A16" s="22">
        <v>7</v>
      </c>
      <c r="B16" s="23" t="s">
        <v>20</v>
      </c>
      <c r="C16" s="22"/>
      <c r="D16" s="28"/>
      <c r="E16" s="28"/>
      <c r="F16" s="29">
        <v>1623989</v>
      </c>
      <c r="G16" s="29">
        <v>1061660</v>
      </c>
      <c r="H16" s="29">
        <v>2608160</v>
      </c>
      <c r="I16" s="26">
        <f t="shared" si="0"/>
        <v>5293809</v>
      </c>
    </row>
    <row r="17" spans="1:9" s="27" customFormat="1" ht="16.5" customHeight="1">
      <c r="A17" s="22">
        <v>8</v>
      </c>
      <c r="B17" s="23" t="s">
        <v>21</v>
      </c>
      <c r="C17" s="22"/>
      <c r="D17" s="28"/>
      <c r="E17" s="28"/>
      <c r="F17" s="28">
        <v>0</v>
      </c>
      <c r="G17" s="28">
        <v>0</v>
      </c>
      <c r="H17" s="25">
        <v>39422</v>
      </c>
      <c r="I17" s="26">
        <f t="shared" si="0"/>
        <v>39422</v>
      </c>
    </row>
    <row r="18" spans="1:9" s="27" customFormat="1" ht="16.5" customHeight="1">
      <c r="A18" s="22">
        <v>9</v>
      </c>
      <c r="B18" s="23" t="s">
        <v>22</v>
      </c>
      <c r="C18" s="22"/>
      <c r="D18" s="28"/>
      <c r="E18" s="28"/>
      <c r="F18" s="28">
        <v>0</v>
      </c>
      <c r="G18" s="28">
        <v>0</v>
      </c>
      <c r="H18" s="25">
        <v>77256</v>
      </c>
      <c r="I18" s="26">
        <f t="shared" si="0"/>
        <v>77256</v>
      </c>
    </row>
    <row r="19" spans="1:9" s="27" customFormat="1" ht="16.5" customHeight="1">
      <c r="A19" s="22">
        <v>10</v>
      </c>
      <c r="B19" s="23" t="s">
        <v>23</v>
      </c>
      <c r="C19" s="22"/>
      <c r="D19" s="28">
        <f>[5]dem10!D521</f>
        <v>0</v>
      </c>
      <c r="E19" s="28">
        <f>[5]dem10!E521</f>
        <v>0</v>
      </c>
      <c r="F19" s="31">
        <v>0</v>
      </c>
      <c r="G19" s="32">
        <v>10840</v>
      </c>
      <c r="H19" s="33">
        <v>9708235</v>
      </c>
      <c r="I19" s="26">
        <f t="shared" si="0"/>
        <v>9719075</v>
      </c>
    </row>
    <row r="20" spans="1:9" ht="16.5" customHeight="1">
      <c r="A20" s="22">
        <v>11</v>
      </c>
      <c r="B20" s="23" t="s">
        <v>24</v>
      </c>
      <c r="C20" s="22"/>
      <c r="D20" s="28">
        <f>[6]Dem11!D235</f>
        <v>0</v>
      </c>
      <c r="E20" s="28">
        <f>[6]Dem11!E235</f>
        <v>0</v>
      </c>
      <c r="F20" s="29">
        <v>56418</v>
      </c>
      <c r="G20" s="29">
        <v>1181</v>
      </c>
      <c r="H20" s="29">
        <v>225967</v>
      </c>
      <c r="I20" s="26">
        <f t="shared" si="0"/>
        <v>283566</v>
      </c>
    </row>
    <row r="21" spans="1:9" s="34" customFormat="1" ht="16.5" customHeight="1">
      <c r="A21" s="22">
        <v>12</v>
      </c>
      <c r="B21" s="23" t="s">
        <v>25</v>
      </c>
      <c r="C21" s="22"/>
      <c r="D21" s="28"/>
      <c r="E21" s="28"/>
      <c r="F21" s="29">
        <v>757838</v>
      </c>
      <c r="G21" s="29">
        <v>499745</v>
      </c>
      <c r="H21" s="29">
        <v>892886</v>
      </c>
      <c r="I21" s="26">
        <f t="shared" si="0"/>
        <v>2150469</v>
      </c>
    </row>
    <row r="22" spans="1:9" ht="16.5" customHeight="1">
      <c r="A22" s="22" t="s">
        <v>26</v>
      </c>
      <c r="B22" s="23" t="s">
        <v>27</v>
      </c>
      <c r="C22" s="22"/>
      <c r="D22" s="28"/>
      <c r="E22" s="28"/>
      <c r="F22" s="28">
        <v>0</v>
      </c>
      <c r="G22" s="28">
        <v>0</v>
      </c>
      <c r="H22" s="25">
        <v>65807</v>
      </c>
      <c r="I22" s="26">
        <f t="shared" si="0"/>
        <v>65807</v>
      </c>
    </row>
    <row r="23" spans="1:9" ht="16.5" customHeight="1">
      <c r="A23" s="22">
        <v>13</v>
      </c>
      <c r="B23" s="23" t="s">
        <v>28</v>
      </c>
      <c r="C23" s="22"/>
      <c r="D23" s="28"/>
      <c r="E23" s="28"/>
      <c r="F23" s="29">
        <v>1650119</v>
      </c>
      <c r="G23" s="29">
        <v>697980</v>
      </c>
      <c r="H23" s="29">
        <v>1086015</v>
      </c>
      <c r="I23" s="26">
        <f t="shared" si="0"/>
        <v>3434114</v>
      </c>
    </row>
    <row r="24" spans="1:9" s="34" customFormat="1" ht="16.5" customHeight="1">
      <c r="A24" s="22">
        <v>14</v>
      </c>
      <c r="B24" s="23" t="s">
        <v>29</v>
      </c>
      <c r="C24" s="22"/>
      <c r="D24" s="28">
        <f>[7]dem14!D171</f>
        <v>0</v>
      </c>
      <c r="E24" s="28">
        <f>[7]dem14!E171</f>
        <v>0</v>
      </c>
      <c r="F24" s="25">
        <v>4500</v>
      </c>
      <c r="G24" s="28">
        <v>0</v>
      </c>
      <c r="H24" s="25">
        <v>492170</v>
      </c>
      <c r="I24" s="26">
        <f t="shared" si="0"/>
        <v>496670</v>
      </c>
    </row>
    <row r="25" spans="1:9" s="34" customFormat="1" ht="16.5" customHeight="1">
      <c r="A25" s="22">
        <v>15</v>
      </c>
      <c r="B25" s="23" t="s">
        <v>30</v>
      </c>
      <c r="C25" s="22"/>
      <c r="D25" s="28"/>
      <c r="E25" s="28"/>
      <c r="F25" s="29">
        <v>399000</v>
      </c>
      <c r="G25" s="29">
        <v>470100</v>
      </c>
      <c r="H25" s="29">
        <v>199878</v>
      </c>
      <c r="I25" s="26">
        <f t="shared" si="0"/>
        <v>1068978</v>
      </c>
    </row>
    <row r="26" spans="1:9" ht="16.5" customHeight="1">
      <c r="A26" s="22">
        <v>16</v>
      </c>
      <c r="B26" s="23" t="s">
        <v>31</v>
      </c>
      <c r="C26" s="22"/>
      <c r="D26" s="28"/>
      <c r="E26" s="28"/>
      <c r="F26" s="29">
        <v>176128</v>
      </c>
      <c r="G26" s="29">
        <v>3095</v>
      </c>
      <c r="H26" s="29">
        <v>310760</v>
      </c>
      <c r="I26" s="26">
        <f t="shared" si="0"/>
        <v>489983</v>
      </c>
    </row>
    <row r="27" spans="1:9" s="34" customFormat="1" ht="16.5" customHeight="1">
      <c r="A27" s="22">
        <v>17</v>
      </c>
      <c r="B27" s="23" t="s">
        <v>32</v>
      </c>
      <c r="C27" s="22"/>
      <c r="D27" s="28"/>
      <c r="E27" s="28"/>
      <c r="F27" s="29">
        <v>15200</v>
      </c>
      <c r="G27" s="28">
        <v>0</v>
      </c>
      <c r="H27" s="29">
        <v>44059</v>
      </c>
      <c r="I27" s="26">
        <f t="shared" si="0"/>
        <v>59259</v>
      </c>
    </row>
    <row r="28" spans="1:9" ht="16.5" customHeight="1">
      <c r="A28" s="22">
        <v>18</v>
      </c>
      <c r="B28" s="23" t="s">
        <v>33</v>
      </c>
      <c r="C28" s="22"/>
      <c r="D28" s="28"/>
      <c r="E28" s="28"/>
      <c r="F28" s="29">
        <v>22000</v>
      </c>
      <c r="G28" s="29">
        <v>43648</v>
      </c>
      <c r="H28" s="29">
        <v>1500</v>
      </c>
      <c r="I28" s="26">
        <f t="shared" si="0"/>
        <v>67148</v>
      </c>
    </row>
    <row r="29" spans="1:9" ht="16.5" customHeight="1">
      <c r="A29" s="22">
        <v>19</v>
      </c>
      <c r="B29" s="23" t="s">
        <v>34</v>
      </c>
      <c r="C29" s="22"/>
      <c r="D29" s="28"/>
      <c r="E29" s="28"/>
      <c r="F29" s="29">
        <v>1126547</v>
      </c>
      <c r="G29" s="28">
        <v>0</v>
      </c>
      <c r="H29" s="29">
        <v>29559</v>
      </c>
      <c r="I29" s="26">
        <f t="shared" si="0"/>
        <v>1156106</v>
      </c>
    </row>
    <row r="30" spans="1:9" ht="16.5" customHeight="1">
      <c r="A30" s="35">
        <v>20</v>
      </c>
      <c r="B30" s="23" t="s">
        <v>35</v>
      </c>
      <c r="C30" s="22"/>
      <c r="D30" s="28"/>
      <c r="E30" s="28"/>
      <c r="F30" s="28">
        <v>0</v>
      </c>
      <c r="G30" s="28">
        <v>0</v>
      </c>
      <c r="H30" s="25">
        <v>297252</v>
      </c>
      <c r="I30" s="26">
        <f t="shared" si="0"/>
        <v>297252</v>
      </c>
    </row>
    <row r="31" spans="1:9" ht="16.5" customHeight="1">
      <c r="A31" s="22">
        <v>21</v>
      </c>
      <c r="B31" s="23" t="s">
        <v>36</v>
      </c>
      <c r="C31" s="22"/>
      <c r="D31" s="28"/>
      <c r="E31" s="28"/>
      <c r="F31" s="29">
        <v>41590</v>
      </c>
      <c r="G31" s="28">
        <v>0</v>
      </c>
      <c r="H31" s="36">
        <v>47776</v>
      </c>
      <c r="I31" s="26">
        <f t="shared" si="0"/>
        <v>89366</v>
      </c>
    </row>
    <row r="32" spans="1:9" s="34" customFormat="1" ht="16.5" customHeight="1">
      <c r="A32" s="22">
        <v>22</v>
      </c>
      <c r="B32" s="23" t="s">
        <v>37</v>
      </c>
      <c r="C32" s="22"/>
      <c r="D32" s="28"/>
      <c r="E32" s="28"/>
      <c r="F32" s="29">
        <v>1458665</v>
      </c>
      <c r="G32" s="29">
        <v>25453</v>
      </c>
      <c r="H32" s="36">
        <v>1118407</v>
      </c>
      <c r="I32" s="26">
        <f t="shared" si="0"/>
        <v>2602525</v>
      </c>
    </row>
    <row r="33" spans="1:9" ht="16.5" customHeight="1">
      <c r="A33" s="22">
        <v>23</v>
      </c>
      <c r="B33" s="23" t="s">
        <v>38</v>
      </c>
      <c r="C33" s="22"/>
      <c r="D33" s="28">
        <f>[8]dem23!D97</f>
        <v>0</v>
      </c>
      <c r="E33" s="28">
        <f>[8]dem23!E97</f>
        <v>0</v>
      </c>
      <c r="F33" s="28">
        <v>0</v>
      </c>
      <c r="G33" s="28">
        <v>0</v>
      </c>
      <c r="H33" s="25">
        <v>92881</v>
      </c>
      <c r="I33" s="26">
        <f t="shared" si="0"/>
        <v>92881</v>
      </c>
    </row>
    <row r="34" spans="1:9" ht="16.5" customHeight="1">
      <c r="A34" s="22">
        <v>24</v>
      </c>
      <c r="B34" s="23" t="s">
        <v>39</v>
      </c>
      <c r="C34" s="22"/>
      <c r="D34" s="28"/>
      <c r="E34" s="28"/>
      <c r="F34" s="28">
        <v>0</v>
      </c>
      <c r="G34" s="28">
        <v>0</v>
      </c>
      <c r="H34" s="25">
        <v>178144</v>
      </c>
      <c r="I34" s="26">
        <f t="shared" si="0"/>
        <v>178144</v>
      </c>
    </row>
    <row r="35" spans="1:9" ht="16.5" customHeight="1">
      <c r="A35" s="22">
        <v>25</v>
      </c>
      <c r="B35" s="23" t="s">
        <v>40</v>
      </c>
      <c r="C35" s="22"/>
      <c r="D35" s="28"/>
      <c r="E35" s="28"/>
      <c r="F35" s="29">
        <v>12860</v>
      </c>
      <c r="G35" s="28">
        <v>0</v>
      </c>
      <c r="H35" s="36">
        <v>24624</v>
      </c>
      <c r="I35" s="26">
        <f t="shared" si="0"/>
        <v>37484</v>
      </c>
    </row>
    <row r="36" spans="1:9" ht="16.5" customHeight="1">
      <c r="A36" s="22">
        <v>26</v>
      </c>
      <c r="B36" s="23" t="s">
        <v>41</v>
      </c>
      <c r="C36" s="22"/>
      <c r="D36" s="28"/>
      <c r="E36" s="28"/>
      <c r="F36" s="28">
        <v>0</v>
      </c>
      <c r="G36" s="28">
        <v>0</v>
      </c>
      <c r="H36" s="25">
        <v>56035</v>
      </c>
      <c r="I36" s="26">
        <f t="shared" si="0"/>
        <v>56035</v>
      </c>
    </row>
    <row r="37" spans="1:9" ht="16.5" customHeight="1">
      <c r="A37" s="22">
        <v>27</v>
      </c>
      <c r="B37" s="23" t="s">
        <v>42</v>
      </c>
      <c r="C37" s="22"/>
      <c r="D37" s="28"/>
      <c r="E37" s="28"/>
      <c r="F37" s="28">
        <v>0</v>
      </c>
      <c r="G37" s="28">
        <v>0</v>
      </c>
      <c r="H37" s="25">
        <v>10833</v>
      </c>
      <c r="I37" s="26">
        <f t="shared" si="0"/>
        <v>10833</v>
      </c>
    </row>
    <row r="38" spans="1:9" ht="29.25" customHeight="1">
      <c r="A38" s="22">
        <v>28</v>
      </c>
      <c r="B38" s="23" t="s">
        <v>43</v>
      </c>
      <c r="C38" s="22"/>
      <c r="D38" s="28"/>
      <c r="E38" s="28"/>
      <c r="F38" s="28">
        <v>0</v>
      </c>
      <c r="G38" s="29">
        <v>4423</v>
      </c>
      <c r="H38" s="29">
        <v>74588</v>
      </c>
      <c r="I38" s="26">
        <f t="shared" si="0"/>
        <v>79011</v>
      </c>
    </row>
    <row r="39" spans="1:9">
      <c r="A39" s="22">
        <v>29</v>
      </c>
      <c r="B39" s="23" t="s">
        <v>44</v>
      </c>
      <c r="C39" s="22"/>
      <c r="D39" s="28"/>
      <c r="E39" s="28"/>
      <c r="F39" s="29">
        <v>4103208</v>
      </c>
      <c r="G39" s="29">
        <v>119148</v>
      </c>
      <c r="H39" s="29">
        <v>19284</v>
      </c>
      <c r="I39" s="26">
        <f t="shared" si="0"/>
        <v>4241640</v>
      </c>
    </row>
    <row r="40" spans="1:9" ht="16.5" customHeight="1">
      <c r="A40" s="22">
        <v>30</v>
      </c>
      <c r="B40" s="23" t="s">
        <v>45</v>
      </c>
      <c r="C40" s="22"/>
      <c r="D40" s="28"/>
      <c r="E40" s="28"/>
      <c r="F40" s="29">
        <v>14282</v>
      </c>
      <c r="G40" s="29">
        <v>43084</v>
      </c>
      <c r="H40" s="29">
        <v>2731744</v>
      </c>
      <c r="I40" s="26">
        <f t="shared" si="0"/>
        <v>2789110</v>
      </c>
    </row>
    <row r="41" spans="1:9" s="34" customFormat="1" ht="16.5" customHeight="1">
      <c r="A41" s="22">
        <v>31</v>
      </c>
      <c r="B41" s="23" t="s">
        <v>46</v>
      </c>
      <c r="C41" s="22"/>
      <c r="D41" s="28"/>
      <c r="E41" s="28"/>
      <c r="F41" s="29">
        <v>1369045</v>
      </c>
      <c r="G41" s="29">
        <v>15969</v>
      </c>
      <c r="H41" s="29">
        <v>1743217</v>
      </c>
      <c r="I41" s="26">
        <f t="shared" si="0"/>
        <v>3128231</v>
      </c>
    </row>
    <row r="42" spans="1:9" ht="16.5" customHeight="1">
      <c r="A42" s="22">
        <v>32</v>
      </c>
      <c r="B42" s="23" t="s">
        <v>47</v>
      </c>
      <c r="C42" s="22"/>
      <c r="D42" s="28"/>
      <c r="E42" s="28"/>
      <c r="F42" s="29">
        <v>18200</v>
      </c>
      <c r="G42" s="29" t="s">
        <v>26</v>
      </c>
      <c r="H42" s="29">
        <v>58049</v>
      </c>
      <c r="I42" s="26">
        <f t="shared" si="0"/>
        <v>76249</v>
      </c>
    </row>
    <row r="43" spans="1:9" ht="16.5" customHeight="1">
      <c r="A43" s="22">
        <v>33</v>
      </c>
      <c r="B43" s="23" t="s">
        <v>48</v>
      </c>
      <c r="C43" s="22"/>
      <c r="D43" s="28"/>
      <c r="E43" s="28"/>
      <c r="F43" s="29">
        <v>545269</v>
      </c>
      <c r="G43" s="29">
        <v>22810</v>
      </c>
      <c r="H43" s="29">
        <v>156795</v>
      </c>
      <c r="I43" s="26">
        <f t="shared" si="0"/>
        <v>724874</v>
      </c>
    </row>
    <row r="44" spans="1:9" ht="16.5" customHeight="1">
      <c r="A44" s="35" t="s">
        <v>26</v>
      </c>
      <c r="B44" s="23" t="s">
        <v>49</v>
      </c>
      <c r="C44" s="22"/>
      <c r="D44" s="28"/>
      <c r="E44" s="28"/>
      <c r="F44" s="28">
        <v>0</v>
      </c>
      <c r="G44" s="28">
        <v>0</v>
      </c>
      <c r="H44" s="25">
        <v>31945</v>
      </c>
      <c r="I44" s="26">
        <f t="shared" si="0"/>
        <v>31945</v>
      </c>
    </row>
    <row r="45" spans="1:9" ht="16.5" customHeight="1">
      <c r="A45" s="22">
        <v>34</v>
      </c>
      <c r="B45" s="23" t="s">
        <v>50</v>
      </c>
      <c r="C45" s="22"/>
      <c r="D45" s="28"/>
      <c r="E45" s="28"/>
      <c r="F45" s="37">
        <v>1663397</v>
      </c>
      <c r="G45" s="37">
        <v>239260</v>
      </c>
      <c r="H45" s="37">
        <v>429052</v>
      </c>
      <c r="I45" s="26">
        <f t="shared" si="0"/>
        <v>2331709</v>
      </c>
    </row>
    <row r="46" spans="1:9" ht="16.5" customHeight="1">
      <c r="A46" s="22">
        <v>35</v>
      </c>
      <c r="B46" s="23" t="s">
        <v>51</v>
      </c>
      <c r="C46" s="22"/>
      <c r="D46" s="28"/>
      <c r="E46" s="28"/>
      <c r="F46" s="29">
        <v>822665</v>
      </c>
      <c r="G46" s="29">
        <v>2440520</v>
      </c>
      <c r="H46" s="29">
        <v>150882</v>
      </c>
      <c r="I46" s="26">
        <f t="shared" si="0"/>
        <v>3414067</v>
      </c>
    </row>
    <row r="47" spans="1:9" ht="16.5" customHeight="1">
      <c r="A47" s="22">
        <v>36</v>
      </c>
      <c r="B47" s="23" t="s">
        <v>52</v>
      </c>
      <c r="C47" s="22"/>
      <c r="D47" s="28"/>
      <c r="E47" s="28"/>
      <c r="F47" s="29">
        <v>20375</v>
      </c>
      <c r="G47" s="28">
        <v>0</v>
      </c>
      <c r="H47" s="28">
        <v>0</v>
      </c>
      <c r="I47" s="26">
        <f t="shared" si="0"/>
        <v>20375</v>
      </c>
    </row>
    <row r="48" spans="1:9" ht="16.5" customHeight="1">
      <c r="A48" s="22">
        <v>37</v>
      </c>
      <c r="B48" s="23" t="s">
        <v>53</v>
      </c>
      <c r="C48" s="22"/>
      <c r="D48" s="28"/>
      <c r="E48" s="28"/>
      <c r="F48" s="29">
        <v>41714</v>
      </c>
      <c r="G48" s="29">
        <v>2806</v>
      </c>
      <c r="H48" s="29">
        <v>413194</v>
      </c>
      <c r="I48" s="26">
        <f t="shared" si="0"/>
        <v>457714</v>
      </c>
    </row>
    <row r="49" spans="1:9" s="34" customFormat="1" ht="16.5" customHeight="1">
      <c r="A49" s="22">
        <v>38</v>
      </c>
      <c r="B49" s="23" t="s">
        <v>54</v>
      </c>
      <c r="C49" s="22"/>
      <c r="D49" s="28">
        <f>[9]dem38!D745</f>
        <v>0</v>
      </c>
      <c r="E49" s="28">
        <f>[9]dem38!E745</f>
        <v>0</v>
      </c>
      <c r="F49" s="29">
        <v>794377</v>
      </c>
      <c r="G49" s="29">
        <v>1215865</v>
      </c>
      <c r="H49" s="29">
        <v>95894</v>
      </c>
      <c r="I49" s="26">
        <f t="shared" si="0"/>
        <v>2106136</v>
      </c>
    </row>
    <row r="50" spans="1:9" ht="16.5" customHeight="1">
      <c r="A50" s="22">
        <v>39</v>
      </c>
      <c r="B50" s="23" t="s">
        <v>55</v>
      </c>
      <c r="C50" s="22"/>
      <c r="D50" s="28"/>
      <c r="E50" s="28"/>
      <c r="F50" s="29">
        <v>141661</v>
      </c>
      <c r="G50" s="29">
        <v>34260</v>
      </c>
      <c r="H50" s="29">
        <v>36526</v>
      </c>
      <c r="I50" s="26">
        <f t="shared" si="0"/>
        <v>212447</v>
      </c>
    </row>
    <row r="51" spans="1:9" ht="16.5" customHeight="1">
      <c r="A51" s="22">
        <v>40</v>
      </c>
      <c r="B51" s="23" t="s">
        <v>56</v>
      </c>
      <c r="C51" s="39"/>
      <c r="D51" s="28"/>
      <c r="E51" s="28"/>
      <c r="F51" s="29">
        <v>315239</v>
      </c>
      <c r="G51" s="29">
        <v>1147405</v>
      </c>
      <c r="H51" s="29">
        <v>69600</v>
      </c>
      <c r="I51" s="26">
        <f t="shared" si="0"/>
        <v>1532244</v>
      </c>
    </row>
    <row r="52" spans="1:9" ht="16.5" customHeight="1">
      <c r="A52" s="22">
        <v>41</v>
      </c>
      <c r="B52" s="23" t="s">
        <v>57</v>
      </c>
      <c r="C52" s="40"/>
      <c r="D52" s="28"/>
      <c r="E52" s="28"/>
      <c r="F52" s="29">
        <v>323169</v>
      </c>
      <c r="G52" s="29">
        <v>776960</v>
      </c>
      <c r="H52" s="29">
        <v>135774</v>
      </c>
      <c r="I52" s="26">
        <f t="shared" si="0"/>
        <v>1235903</v>
      </c>
    </row>
    <row r="53" spans="1:9" ht="16.5" customHeight="1">
      <c r="A53" s="22">
        <v>42</v>
      </c>
      <c r="B53" s="23" t="s">
        <v>58</v>
      </c>
      <c r="C53" s="22"/>
      <c r="D53" s="28">
        <f>[10]dem42!D48</f>
        <v>0</v>
      </c>
      <c r="E53" s="28">
        <f>[10]dem42!E48</f>
        <v>0</v>
      </c>
      <c r="F53" s="28">
        <v>0</v>
      </c>
      <c r="G53" s="28">
        <v>0</v>
      </c>
      <c r="H53" s="25">
        <v>75708</v>
      </c>
      <c r="I53" s="26">
        <f t="shared" si="0"/>
        <v>75708</v>
      </c>
    </row>
    <row r="54" spans="1:9" ht="16.5" customHeight="1">
      <c r="A54" s="22">
        <v>43</v>
      </c>
      <c r="B54" s="23" t="s">
        <v>59</v>
      </c>
      <c r="C54" s="22"/>
      <c r="D54" s="41">
        <f>[11]dem43!E227</f>
        <v>0</v>
      </c>
      <c r="E54" s="41">
        <f>[11]dem43!F227</f>
        <v>0</v>
      </c>
      <c r="F54" s="42">
        <v>1088622</v>
      </c>
      <c r="G54" s="41">
        <v>0</v>
      </c>
      <c r="H54" s="42">
        <v>2794313</v>
      </c>
      <c r="I54" s="26">
        <f t="shared" si="0"/>
        <v>3882935</v>
      </c>
    </row>
    <row r="55" spans="1:9" ht="16.5" customHeight="1">
      <c r="A55" s="22">
        <v>46</v>
      </c>
      <c r="B55" s="23" t="s">
        <v>60</v>
      </c>
      <c r="C55" s="22"/>
      <c r="D55" s="28"/>
      <c r="E55" s="28"/>
      <c r="F55" s="28">
        <v>0</v>
      </c>
      <c r="G55" s="28">
        <v>0</v>
      </c>
      <c r="H55" s="25">
        <v>70218</v>
      </c>
      <c r="I55" s="26">
        <f t="shared" si="0"/>
        <v>70218</v>
      </c>
    </row>
    <row r="56" spans="1:9" ht="16.5" customHeight="1">
      <c r="A56" s="35"/>
      <c r="B56" s="30" t="s">
        <v>61</v>
      </c>
      <c r="C56" s="43"/>
      <c r="D56" s="44"/>
      <c r="E56" s="44"/>
      <c r="F56" s="30">
        <f t="shared" ref="F56:I56" si="1">SUM(F10:F55)</f>
        <v>19368654</v>
      </c>
      <c r="G56" s="30">
        <f t="shared" si="1"/>
        <v>9636225</v>
      </c>
      <c r="H56" s="38">
        <f t="shared" si="1"/>
        <v>27694867</v>
      </c>
      <c r="I56" s="30">
        <f t="shared" si="1"/>
        <v>56699746</v>
      </c>
    </row>
    <row r="57" spans="1:9" ht="16.5" customHeight="1">
      <c r="A57" s="35"/>
      <c r="B57" s="30" t="s">
        <v>62</v>
      </c>
      <c r="C57" s="45"/>
      <c r="D57" s="44"/>
      <c r="E57" s="44"/>
      <c r="F57" s="30">
        <v>952000</v>
      </c>
      <c r="G57" s="44">
        <v>0</v>
      </c>
      <c r="H57" s="38">
        <v>490500</v>
      </c>
      <c r="I57" s="30">
        <f>H57+G57+F57</f>
        <v>1442500</v>
      </c>
    </row>
    <row r="58" spans="1:9" ht="16.5" customHeight="1">
      <c r="A58" s="35"/>
      <c r="B58" s="30" t="s">
        <v>63</v>
      </c>
      <c r="C58" s="43"/>
      <c r="D58" s="44"/>
      <c r="E58" s="44"/>
      <c r="F58" s="30">
        <f>F56-F57</f>
        <v>18416654</v>
      </c>
      <c r="G58" s="30">
        <f>G56-G57</f>
        <v>9636225</v>
      </c>
      <c r="H58" s="38">
        <f>H56-H57</f>
        <v>27204367</v>
      </c>
      <c r="I58" s="30">
        <f>I56-I57</f>
        <v>55257246</v>
      </c>
    </row>
  </sheetData>
  <autoFilter ref="A9:I58"/>
  <mergeCells count="6">
    <mergeCell ref="A2:I2"/>
    <mergeCell ref="A3:I3"/>
    <mergeCell ref="A4:I4"/>
    <mergeCell ref="A7:A8"/>
    <mergeCell ref="B7:B8"/>
    <mergeCell ref="D7:I7"/>
  </mergeCells>
  <printOptions horizontalCentered="1"/>
  <pageMargins left="0.98425196850393704" right="0.78740157480314998" top="0.74803149606299202" bottom="0.90551181102362199" header="0.511811023622047" footer="0.511811023622047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SUMMARY</vt:lpstr>
      <vt:lpstr>SUMMARY!Print_Area</vt:lpstr>
      <vt:lpstr>SUMMARY!Print_Area_MI</vt:lpstr>
      <vt:lpstr>SUMMARY!Print_Titles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2015-07-27T09:57:01Z</cp:lastPrinted>
  <dcterms:created xsi:type="dcterms:W3CDTF">2015-07-27T09:54:32Z</dcterms:created>
  <dcterms:modified xsi:type="dcterms:W3CDTF">2015-07-27T09:57:09Z</dcterms:modified>
</cp:coreProperties>
</file>