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-195" windowWidth="7905" windowHeight="7320"/>
  </bookViews>
  <sheets>
    <sheet name="dem22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'dem22'!$A$27:$L$354</definedName>
    <definedName name="_rec2" localSheetId="0">'dem22'!#REF!</definedName>
    <definedName name="_Regression_Int" localSheetId="0" hidden="1">1</definedName>
    <definedName name="censusrec" localSheetId="0">'dem22'!#REF!</definedName>
    <definedName name="crfrec" localSheetId="0">'dem22'!$D$362:$L$362</definedName>
    <definedName name="css" localSheetId="0">'dem22'!$D$296:$L$296</definedName>
    <definedName name="da" localSheetId="0">'dem22'!$D$201:$L$201</definedName>
    <definedName name="darec" localSheetId="0">'dem22'!$D$357:$L$357</definedName>
    <definedName name="fwlcap">#REF!</definedName>
    <definedName name="fwlrec">#REF!</definedName>
    <definedName name="housing" localSheetId="0">'dem22'!#REF!</definedName>
    <definedName name="lr" localSheetId="0">'dem22'!$D$75:$L$75</definedName>
    <definedName name="lrrec" localSheetId="0">'dem22'!#REF!</definedName>
    <definedName name="nc" localSheetId="0">'dem22'!$D$267:$L$267</definedName>
    <definedName name="ncfund" localSheetId="0">'dem22'!$K$362</definedName>
    <definedName name="ncfund1" localSheetId="0">'dem22'!$J$362</definedName>
    <definedName name="ncrec1" localSheetId="0">'dem22'!$D$357:$L$357</definedName>
    <definedName name="ncrec2" localSheetId="0">'dem22'!#REF!</definedName>
    <definedName name="np" localSheetId="0">'dem22'!$K$353</definedName>
    <definedName name="Nutrition" localSheetId="0">#REF!</definedName>
    <definedName name="oas" localSheetId="0">'dem22'!#REF!</definedName>
    <definedName name="_xlnm.Print_Area" localSheetId="0">'dem22'!$A$1:$L$363</definedName>
    <definedName name="_xlnm.Print_Titles" localSheetId="0">'dem22'!$24:$27</definedName>
    <definedName name="pwcap" localSheetId="0">'dem22'!$D$322:$L$322</definedName>
    <definedName name="rec" localSheetId="0">'dem22'!#REF!</definedName>
    <definedName name="reform" localSheetId="0">'dem22'!$D$286:$L$286</definedName>
    <definedName name="revise" localSheetId="0">'dem22'!#REF!</definedName>
    <definedName name="roads" localSheetId="0">'dem22'!$D$351:$L$351</definedName>
    <definedName name="scst" localSheetId="0">#REF!</definedName>
    <definedName name="ses" localSheetId="0">'dem22'!#REF!</definedName>
    <definedName name="sgs" localSheetId="0">'dem22'!$D$85:$L$85</definedName>
    <definedName name="SocialSecurity" localSheetId="0">#REF!</definedName>
    <definedName name="socialwelfare" localSheetId="0">#REF!</definedName>
    <definedName name="sss" localSheetId="0">'dem22'!#REF!</definedName>
    <definedName name="summary" localSheetId="0">'dem22'!#REF!</definedName>
    <definedName name="Voted">#REF!</definedName>
    <definedName name="water" localSheetId="0">'dem22'!$D$333:$L$333</definedName>
    <definedName name="welfarecap" localSheetId="0">#REF!</definedName>
    <definedName name="Z_239EE218_578E_4317_BEED_14D5D7089E27_.wvu.FilterData" localSheetId="0" hidden="1">'dem22'!$A$1:$L$363</definedName>
    <definedName name="Z_239EE218_578E_4317_BEED_14D5D7089E27_.wvu.PrintArea" localSheetId="0" hidden="1">'dem22'!$A$1:$L$363</definedName>
    <definedName name="Z_239EE218_578E_4317_BEED_14D5D7089E27_.wvu.PrintTitles" localSheetId="0" hidden="1">'dem22'!$24:$27</definedName>
    <definedName name="Z_302A3EA3_AE96_11D5_A646_0050BA3D7AFD_.wvu.FilterData" localSheetId="0" hidden="1">'dem22'!$A$1:$L$363</definedName>
    <definedName name="Z_302A3EA3_AE96_11D5_A646_0050BA3D7AFD_.wvu.PrintArea" localSheetId="0" hidden="1">'dem22'!$A$1:$L$363</definedName>
    <definedName name="Z_302A3EA3_AE96_11D5_A646_0050BA3D7AFD_.wvu.PrintTitles" localSheetId="0" hidden="1">'dem22'!$24:$27</definedName>
    <definedName name="Z_36DBA021_0ECB_11D4_8064_004005726899_.wvu.FilterData" localSheetId="0" hidden="1">'dem22'!$C$29:$C$362</definedName>
    <definedName name="Z_36DBA021_0ECB_11D4_8064_004005726899_.wvu.PrintArea" localSheetId="0" hidden="1">'dem22'!$A$1:$L$363</definedName>
    <definedName name="Z_36DBA021_0ECB_11D4_8064_004005726899_.wvu.PrintTitles" localSheetId="0" hidden="1">'dem22'!$24:$27</definedName>
    <definedName name="Z_93EBE921_AE91_11D5_8685_004005726899_.wvu.FilterData" localSheetId="0" hidden="1">'dem22'!$C$29:$C$362</definedName>
    <definedName name="Z_93EBE921_AE91_11D5_8685_004005726899_.wvu.PrintArea" localSheetId="0" hidden="1">'dem22'!$A$1:$L$363</definedName>
    <definedName name="Z_93EBE921_AE91_11D5_8685_004005726899_.wvu.PrintTitles" localSheetId="0" hidden="1">'dem22'!$24:$27</definedName>
    <definedName name="Z_94DA79C1_0FDE_11D5_9579_000021DAEEA2_.wvu.FilterData" localSheetId="0" hidden="1">'dem22'!$C$29:$C$362</definedName>
    <definedName name="Z_94DA79C1_0FDE_11D5_9579_000021DAEEA2_.wvu.PrintArea" localSheetId="0" hidden="1">'dem22'!$A$1:$L$363</definedName>
    <definedName name="Z_94DA79C1_0FDE_11D5_9579_000021DAEEA2_.wvu.PrintTitles" localSheetId="0" hidden="1">'dem22'!$24:$27</definedName>
    <definedName name="Z_B4CB096A_161F_11D5_8064_004005726899_.wvu.FilterData" localSheetId="0" hidden="1">'dem22'!$C$29:$C$362</definedName>
    <definedName name="Z_B4CB099B_161F_11D5_8064_004005726899_.wvu.FilterData" localSheetId="0" hidden="1">'dem22'!$C$29:$C$362</definedName>
    <definedName name="Z_C868F8C3_16D7_11D5_A68D_81D6213F5331_.wvu.FilterData" localSheetId="0" hidden="1">'dem22'!$C$29:$C$362</definedName>
    <definedName name="Z_C868F8C3_16D7_11D5_A68D_81D6213F5331_.wvu.PrintArea" localSheetId="0" hidden="1">'dem22'!$A$1:$L$363</definedName>
    <definedName name="Z_C868F8C3_16D7_11D5_A68D_81D6213F5331_.wvu.PrintTitles" localSheetId="0" hidden="1">'dem22'!$24:$27</definedName>
    <definedName name="Z_E5DF37BD_125C_11D5_8DC4_D0F5D88B3549_.wvu.FilterData" localSheetId="0" hidden="1">'dem22'!$C$29:$C$362</definedName>
    <definedName name="Z_E5DF37BD_125C_11D5_8DC4_D0F5D88B3549_.wvu.PrintArea" localSheetId="0" hidden="1">'dem22'!$A$1:$L$363</definedName>
    <definedName name="Z_E5DF37BD_125C_11D5_8DC4_D0F5D88B3549_.wvu.PrintTitles" localSheetId="0" hidden="1">'dem22'!$24:$27</definedName>
    <definedName name="Z_F8ADACC1_164E_11D6_B603_000021DAEEA2_.wvu.FilterData" localSheetId="0" hidden="1">'dem22'!$C$29:$C$362</definedName>
    <definedName name="Z_F8ADACC1_164E_11D6_B603_000021DAEEA2_.wvu.PrintArea" localSheetId="0" hidden="1">'dem22'!$A$1:$L$363</definedName>
    <definedName name="Z_F8ADACC1_164E_11D6_B603_000021DAEEA2_.wvu.PrintTitles" localSheetId="0" hidden="1">'dem22'!$24:$27</definedName>
  </definedNames>
  <calcPr calcId="124519"/>
</workbook>
</file>

<file path=xl/calcChain.xml><?xml version="1.0" encoding="utf-8"?>
<calcChain xmlns="http://schemas.openxmlformats.org/spreadsheetml/2006/main">
  <c r="L347" i="4"/>
  <c r="L340"/>
  <c r="L329"/>
  <c r="L319"/>
  <c r="L314"/>
  <c r="L310"/>
  <c r="L305"/>
  <c r="L292"/>
  <c r="L283"/>
  <c r="L282"/>
  <c r="L277"/>
  <c r="L273"/>
  <c r="L272"/>
  <c r="L264"/>
  <c r="L263"/>
  <c r="L262"/>
  <c r="L256"/>
  <c r="L255"/>
  <c r="L254"/>
  <c r="L247"/>
  <c r="L241"/>
  <c r="L240"/>
  <c r="L239"/>
  <c r="L235"/>
  <c r="L231"/>
  <c r="L227"/>
  <c r="L219"/>
  <c r="L210"/>
  <c r="L207"/>
  <c r="L197"/>
  <c r="L196"/>
  <c r="L195"/>
  <c r="L191"/>
  <c r="L190"/>
  <c r="L189"/>
  <c r="L185"/>
  <c r="L184"/>
  <c r="L183"/>
  <c r="L179"/>
  <c r="L178"/>
  <c r="L177"/>
  <c r="L173"/>
  <c r="L172"/>
  <c r="L171"/>
  <c r="L167"/>
  <c r="L166"/>
  <c r="L165"/>
  <c r="L161"/>
  <c r="L160"/>
  <c r="L159"/>
  <c r="L155"/>
  <c r="L154"/>
  <c r="L153"/>
  <c r="L152"/>
  <c r="L148"/>
  <c r="L147"/>
  <c r="L146"/>
  <c r="L145"/>
  <c r="L141"/>
  <c r="L140"/>
  <c r="L139"/>
  <c r="L138"/>
  <c r="L134"/>
  <c r="L133"/>
  <c r="L132"/>
  <c r="L128"/>
  <c r="L127"/>
  <c r="L126"/>
  <c r="L119"/>
  <c r="L118"/>
  <c r="L117"/>
  <c r="L116"/>
  <c r="L115"/>
  <c r="L111"/>
  <c r="L110"/>
  <c r="L109"/>
  <c r="L108"/>
  <c r="L107"/>
  <c r="L106"/>
  <c r="L102"/>
  <c r="L101"/>
  <c r="L100"/>
  <c r="L99"/>
  <c r="L98"/>
  <c r="L94"/>
  <c r="L93"/>
  <c r="L92"/>
  <c r="L91"/>
  <c r="L90"/>
  <c r="L82"/>
  <c r="L81"/>
  <c r="L80"/>
  <c r="L72"/>
  <c r="L71"/>
  <c r="L70"/>
  <c r="L63"/>
  <c r="L62"/>
  <c r="L61"/>
  <c r="L57"/>
  <c r="L56"/>
  <c r="L51"/>
  <c r="L50"/>
  <c r="L49"/>
  <c r="L45"/>
  <c r="L44"/>
  <c r="L43"/>
  <c r="L36"/>
  <c r="L35"/>
  <c r="L34"/>
  <c r="E284"/>
  <c r="E285" s="1"/>
  <c r="F284"/>
  <c r="F285" s="1"/>
  <c r="G284"/>
  <c r="G285" s="1"/>
  <c r="H284"/>
  <c r="H285" s="1"/>
  <c r="I284"/>
  <c r="I285" s="1"/>
  <c r="J284"/>
  <c r="K284"/>
  <c r="D284"/>
  <c r="D265"/>
  <c r="E265"/>
  <c r="F265"/>
  <c r="G265"/>
  <c r="H265"/>
  <c r="I265"/>
  <c r="K265"/>
  <c r="J265"/>
  <c r="K55"/>
  <c r="L55" s="1"/>
  <c r="K33"/>
  <c r="L33" s="1"/>
  <c r="I349"/>
  <c r="H349"/>
  <c r="G349"/>
  <c r="F349"/>
  <c r="E349"/>
  <c r="D349"/>
  <c r="I348"/>
  <c r="H348"/>
  <c r="G348"/>
  <c r="F348"/>
  <c r="E348"/>
  <c r="D348"/>
  <c r="I342"/>
  <c r="H342"/>
  <c r="G342"/>
  <c r="F342"/>
  <c r="E342"/>
  <c r="D342"/>
  <c r="D351" s="1"/>
  <c r="I341"/>
  <c r="H341"/>
  <c r="G341"/>
  <c r="F341"/>
  <c r="E341"/>
  <c r="D341"/>
  <c r="I330"/>
  <c r="I331" s="1"/>
  <c r="H330"/>
  <c r="H333" s="1"/>
  <c r="G330"/>
  <c r="G331" s="1"/>
  <c r="F330"/>
  <c r="F333" s="1"/>
  <c r="E330"/>
  <c r="E331" s="1"/>
  <c r="D330"/>
  <c r="D333" s="1"/>
  <c r="I316"/>
  <c r="H316"/>
  <c r="G316"/>
  <c r="F316"/>
  <c r="E316"/>
  <c r="D316"/>
  <c r="I315"/>
  <c r="H315"/>
  <c r="G315"/>
  <c r="F315"/>
  <c r="E315"/>
  <c r="D315"/>
  <c r="I311"/>
  <c r="H311"/>
  <c r="G311"/>
  <c r="F311"/>
  <c r="E311"/>
  <c r="D311"/>
  <c r="I306"/>
  <c r="H306"/>
  <c r="G306"/>
  <c r="F306"/>
  <c r="E306"/>
  <c r="D306"/>
  <c r="I293"/>
  <c r="I294" s="1"/>
  <c r="I295" s="1"/>
  <c r="I296" s="1"/>
  <c r="H293"/>
  <c r="H294" s="1"/>
  <c r="H295" s="1"/>
  <c r="H296" s="1"/>
  <c r="G293"/>
  <c r="G294" s="1"/>
  <c r="G295" s="1"/>
  <c r="G296" s="1"/>
  <c r="F293"/>
  <c r="F294" s="1"/>
  <c r="F295" s="1"/>
  <c r="F296" s="1"/>
  <c r="E293"/>
  <c r="E294" s="1"/>
  <c r="E295" s="1"/>
  <c r="E296" s="1"/>
  <c r="D293"/>
  <c r="D294" s="1"/>
  <c r="D295" s="1"/>
  <c r="D296" s="1"/>
  <c r="D285"/>
  <c r="I274"/>
  <c r="I278" s="1"/>
  <c r="H274"/>
  <c r="H278" s="1"/>
  <c r="G274"/>
  <c r="G278" s="1"/>
  <c r="F274"/>
  <c r="F278" s="1"/>
  <c r="E274"/>
  <c r="E278" s="1"/>
  <c r="D274"/>
  <c r="D278" s="1"/>
  <c r="I257"/>
  <c r="I258" s="1"/>
  <c r="H257"/>
  <c r="H258" s="1"/>
  <c r="G257"/>
  <c r="G258" s="1"/>
  <c r="F257"/>
  <c r="F258" s="1"/>
  <c r="E257"/>
  <c r="E258" s="1"/>
  <c r="D257"/>
  <c r="D258" s="1"/>
  <c r="I248"/>
  <c r="I249" s="1"/>
  <c r="H248"/>
  <c r="H249" s="1"/>
  <c r="G248"/>
  <c r="G249" s="1"/>
  <c r="F248"/>
  <c r="F249" s="1"/>
  <c r="E248"/>
  <c r="E249" s="1"/>
  <c r="D248"/>
  <c r="D249" s="1"/>
  <c r="I242"/>
  <c r="H242"/>
  <c r="G242"/>
  <c r="F242"/>
  <c r="E242"/>
  <c r="D242"/>
  <c r="I236"/>
  <c r="H236"/>
  <c r="G236"/>
  <c r="F236"/>
  <c r="E236"/>
  <c r="D236"/>
  <c r="I232"/>
  <c r="H232"/>
  <c r="G232"/>
  <c r="F232"/>
  <c r="E232"/>
  <c r="D232"/>
  <c r="I228"/>
  <c r="H228"/>
  <c r="G228"/>
  <c r="F228"/>
  <c r="E228"/>
  <c r="D228"/>
  <c r="I222"/>
  <c r="H222"/>
  <c r="G222"/>
  <c r="F222"/>
  <c r="E222"/>
  <c r="D222"/>
  <c r="I220"/>
  <c r="I221" s="1"/>
  <c r="H220"/>
  <c r="H221" s="1"/>
  <c r="G220"/>
  <c r="G221" s="1"/>
  <c r="F220"/>
  <c r="F221" s="1"/>
  <c r="E220"/>
  <c r="E221" s="1"/>
  <c r="D220"/>
  <c r="D221" s="1"/>
  <c r="I211"/>
  <c r="I212" s="1"/>
  <c r="I213" s="1"/>
  <c r="H211"/>
  <c r="H212" s="1"/>
  <c r="H213" s="1"/>
  <c r="G211"/>
  <c r="G212" s="1"/>
  <c r="G213" s="1"/>
  <c r="F211"/>
  <c r="F212" s="1"/>
  <c r="F213" s="1"/>
  <c r="E211"/>
  <c r="E212" s="1"/>
  <c r="E213" s="1"/>
  <c r="D211"/>
  <c r="D212" s="1"/>
  <c r="D213" s="1"/>
  <c r="I198"/>
  <c r="H198"/>
  <c r="G198"/>
  <c r="F198"/>
  <c r="E198"/>
  <c r="D198"/>
  <c r="I192"/>
  <c r="H192"/>
  <c r="G192"/>
  <c r="F192"/>
  <c r="E192"/>
  <c r="D192"/>
  <c r="I186"/>
  <c r="H186"/>
  <c r="G186"/>
  <c r="F186"/>
  <c r="E186"/>
  <c r="D186"/>
  <c r="I180"/>
  <c r="H180"/>
  <c r="G180"/>
  <c r="F180"/>
  <c r="E180"/>
  <c r="D180"/>
  <c r="I174"/>
  <c r="H174"/>
  <c r="G174"/>
  <c r="F174"/>
  <c r="E174"/>
  <c r="D174"/>
  <c r="I168"/>
  <c r="H168"/>
  <c r="G168"/>
  <c r="F168"/>
  <c r="E168"/>
  <c r="D168"/>
  <c r="I162"/>
  <c r="H162"/>
  <c r="G162"/>
  <c r="F162"/>
  <c r="E162"/>
  <c r="D162"/>
  <c r="I156"/>
  <c r="H156"/>
  <c r="G156"/>
  <c r="F156"/>
  <c r="E156"/>
  <c r="D156"/>
  <c r="I149"/>
  <c r="H149"/>
  <c r="G149"/>
  <c r="F149"/>
  <c r="E149"/>
  <c r="D149"/>
  <c r="I142"/>
  <c r="H142"/>
  <c r="G142"/>
  <c r="F142"/>
  <c r="E142"/>
  <c r="D142"/>
  <c r="I135"/>
  <c r="H135"/>
  <c r="G135"/>
  <c r="F135"/>
  <c r="E135"/>
  <c r="D135"/>
  <c r="I129"/>
  <c r="H129"/>
  <c r="G129"/>
  <c r="F129"/>
  <c r="E129"/>
  <c r="D129"/>
  <c r="I120"/>
  <c r="H120"/>
  <c r="G120"/>
  <c r="F120"/>
  <c r="E120"/>
  <c r="D120"/>
  <c r="I112"/>
  <c r="H112"/>
  <c r="G112"/>
  <c r="F112"/>
  <c r="E112"/>
  <c r="D112"/>
  <c r="I103"/>
  <c r="H103"/>
  <c r="G103"/>
  <c r="F103"/>
  <c r="E103"/>
  <c r="D103"/>
  <c r="I95"/>
  <c r="H95"/>
  <c r="G95"/>
  <c r="F95"/>
  <c r="E95"/>
  <c r="D95"/>
  <c r="I83"/>
  <c r="I84" s="1"/>
  <c r="I85" s="1"/>
  <c r="H83"/>
  <c r="H84" s="1"/>
  <c r="H85" s="1"/>
  <c r="G83"/>
  <c r="G84" s="1"/>
  <c r="G85" s="1"/>
  <c r="F83"/>
  <c r="F84" s="1"/>
  <c r="F85" s="1"/>
  <c r="E83"/>
  <c r="E84" s="1"/>
  <c r="E85" s="1"/>
  <c r="D83"/>
  <c r="D84" s="1"/>
  <c r="D85" s="1"/>
  <c r="I73"/>
  <c r="I74" s="1"/>
  <c r="H73"/>
  <c r="H74" s="1"/>
  <c r="G73"/>
  <c r="G74" s="1"/>
  <c r="F73"/>
  <c r="F74" s="1"/>
  <c r="E73"/>
  <c r="E74" s="1"/>
  <c r="D73"/>
  <c r="D74" s="1"/>
  <c r="I64"/>
  <c r="H64"/>
  <c r="G64"/>
  <c r="F64"/>
  <c r="E64"/>
  <c r="D64"/>
  <c r="I58"/>
  <c r="H58"/>
  <c r="G58"/>
  <c r="F58"/>
  <c r="E58"/>
  <c r="D58"/>
  <c r="I52"/>
  <c r="H52"/>
  <c r="G52"/>
  <c r="F52"/>
  <c r="E52"/>
  <c r="D52"/>
  <c r="I46"/>
  <c r="H46"/>
  <c r="G46"/>
  <c r="F46"/>
  <c r="E46"/>
  <c r="D46"/>
  <c r="I37"/>
  <c r="I38" s="1"/>
  <c r="H37"/>
  <c r="H38" s="1"/>
  <c r="G37"/>
  <c r="G38" s="1"/>
  <c r="F37"/>
  <c r="F38" s="1"/>
  <c r="E37"/>
  <c r="E38" s="1"/>
  <c r="D37"/>
  <c r="D38" s="1"/>
  <c r="G320" l="1"/>
  <c r="G266"/>
  <c r="E320"/>
  <c r="E321" s="1"/>
  <c r="E322" s="1"/>
  <c r="I320"/>
  <c r="I321" s="1"/>
  <c r="I322" s="1"/>
  <c r="F320"/>
  <c r="D320"/>
  <c r="D321" s="1"/>
  <c r="D322" s="1"/>
  <c r="D352" s="1"/>
  <c r="H320"/>
  <c r="H321" s="1"/>
  <c r="H322" s="1"/>
  <c r="I333"/>
  <c r="G333"/>
  <c r="E333"/>
  <c r="H266"/>
  <c r="E266"/>
  <c r="I266"/>
  <c r="F266"/>
  <c r="E66"/>
  <c r="E65" s="1"/>
  <c r="G66"/>
  <c r="G65" s="1"/>
  <c r="I66"/>
  <c r="I65" s="1"/>
  <c r="E121"/>
  <c r="G121"/>
  <c r="I121"/>
  <c r="E200"/>
  <c r="G200"/>
  <c r="G199" s="1"/>
  <c r="I200"/>
  <c r="I199" s="1"/>
  <c r="E243"/>
  <c r="G243"/>
  <c r="I243"/>
  <c r="G321"/>
  <c r="G322" s="1"/>
  <c r="E350"/>
  <c r="G350"/>
  <c r="I350"/>
  <c r="D66"/>
  <c r="D65" s="1"/>
  <c r="F66"/>
  <c r="F65" s="1"/>
  <c r="H66"/>
  <c r="H65" s="1"/>
  <c r="D121"/>
  <c r="F121"/>
  <c r="H121"/>
  <c r="F200"/>
  <c r="F199" s="1"/>
  <c r="H200"/>
  <c r="H199" s="1"/>
  <c r="D243"/>
  <c r="F243"/>
  <c r="H243"/>
  <c r="F321"/>
  <c r="F322" s="1"/>
  <c r="F351"/>
  <c r="H351"/>
  <c r="E286"/>
  <c r="G286"/>
  <c r="I286"/>
  <c r="F286"/>
  <c r="H286"/>
  <c r="F331"/>
  <c r="H331"/>
  <c r="F350"/>
  <c r="H350"/>
  <c r="E351"/>
  <c r="G351"/>
  <c r="I351"/>
  <c r="D200"/>
  <c r="D199" s="1"/>
  <c r="D266"/>
  <c r="D350"/>
  <c r="D331"/>
  <c r="D286"/>
  <c r="L284"/>
  <c r="L265"/>
  <c r="K95"/>
  <c r="K112"/>
  <c r="K83"/>
  <c r="K84" s="1"/>
  <c r="K85" s="1"/>
  <c r="K103"/>
  <c r="K349"/>
  <c r="K348"/>
  <c r="K342"/>
  <c r="K341"/>
  <c r="K330"/>
  <c r="K333" s="1"/>
  <c r="K316"/>
  <c r="K315"/>
  <c r="K311"/>
  <c r="K306"/>
  <c r="K293"/>
  <c r="K294" s="1"/>
  <c r="K295" s="1"/>
  <c r="K296" s="1"/>
  <c r="K285"/>
  <c r="K274"/>
  <c r="K278" s="1"/>
  <c r="K257"/>
  <c r="K258" s="1"/>
  <c r="K248"/>
  <c r="K249" s="1"/>
  <c r="K242"/>
  <c r="K236"/>
  <c r="K232"/>
  <c r="K228"/>
  <c r="K222"/>
  <c r="K220"/>
  <c r="K221" s="1"/>
  <c r="K211"/>
  <c r="K212" s="1"/>
  <c r="K213" s="1"/>
  <c r="K198"/>
  <c r="K192"/>
  <c r="K186"/>
  <c r="K180"/>
  <c r="K174"/>
  <c r="K168"/>
  <c r="K156"/>
  <c r="K149"/>
  <c r="K142"/>
  <c r="K135"/>
  <c r="K129"/>
  <c r="K120"/>
  <c r="K73"/>
  <c r="K74" s="1"/>
  <c r="K64"/>
  <c r="K58"/>
  <c r="K52"/>
  <c r="K46"/>
  <c r="H267" l="1"/>
  <c r="G267"/>
  <c r="G297" s="1"/>
  <c r="E267"/>
  <c r="K320"/>
  <c r="K321" s="1"/>
  <c r="K322" s="1"/>
  <c r="D201"/>
  <c r="F267"/>
  <c r="I267"/>
  <c r="G201"/>
  <c r="H75"/>
  <c r="I201"/>
  <c r="H201"/>
  <c r="G75"/>
  <c r="F201"/>
  <c r="D267"/>
  <c r="D75"/>
  <c r="I75"/>
  <c r="F75"/>
  <c r="I352"/>
  <c r="E201"/>
  <c r="G352"/>
  <c r="E199"/>
  <c r="E75"/>
  <c r="E352"/>
  <c r="H352"/>
  <c r="F352"/>
  <c r="K243"/>
  <c r="K162"/>
  <c r="K200" s="1"/>
  <c r="K37"/>
  <c r="K38" s="1"/>
  <c r="K266"/>
  <c r="K286"/>
  <c r="K350"/>
  <c r="K331"/>
  <c r="K121"/>
  <c r="K66"/>
  <c r="K65" s="1"/>
  <c r="K351"/>
  <c r="H297" l="1"/>
  <c r="I297"/>
  <c r="I353" s="1"/>
  <c r="D297"/>
  <c r="D353" s="1"/>
  <c r="F297"/>
  <c r="F353" s="1"/>
  <c r="E297"/>
  <c r="E353" s="1"/>
  <c r="G353"/>
  <c r="H353"/>
  <c r="K352"/>
  <c r="K267"/>
  <c r="K75"/>
  <c r="K201"/>
  <c r="K199"/>
  <c r="J306"/>
  <c r="J211"/>
  <c r="J212" s="1"/>
  <c r="J213" s="1"/>
  <c r="L349"/>
  <c r="L341"/>
  <c r="L306"/>
  <c r="L311"/>
  <c r="L285"/>
  <c r="L248"/>
  <c r="L249" s="1"/>
  <c r="L236"/>
  <c r="L228"/>
  <c r="L222"/>
  <c r="J274"/>
  <c r="J278" s="1"/>
  <c r="J198"/>
  <c r="J192"/>
  <c r="J349"/>
  <c r="J348"/>
  <c r="J342"/>
  <c r="J341"/>
  <c r="J330"/>
  <c r="L330"/>
  <c r="L333" s="1"/>
  <c r="J316"/>
  <c r="J315"/>
  <c r="L315"/>
  <c r="J311"/>
  <c r="J293"/>
  <c r="J294" s="1"/>
  <c r="J295" s="1"/>
  <c r="J296" s="1"/>
  <c r="J285"/>
  <c r="J257"/>
  <c r="J258" s="1"/>
  <c r="J248"/>
  <c r="J249" s="1"/>
  <c r="J242"/>
  <c r="J236"/>
  <c r="J232"/>
  <c r="L232"/>
  <c r="J228"/>
  <c r="J222"/>
  <c r="J220"/>
  <c r="J221" s="1"/>
  <c r="J186"/>
  <c r="J180"/>
  <c r="J174"/>
  <c r="J168"/>
  <c r="J162"/>
  <c r="J156"/>
  <c r="J149"/>
  <c r="J142"/>
  <c r="J135"/>
  <c r="J129"/>
  <c r="J120"/>
  <c r="J112"/>
  <c r="J103"/>
  <c r="J95"/>
  <c r="J83"/>
  <c r="J84" s="1"/>
  <c r="J85" s="1"/>
  <c r="J73"/>
  <c r="J74" s="1"/>
  <c r="J64"/>
  <c r="J58"/>
  <c r="J52"/>
  <c r="J46"/>
  <c r="J37"/>
  <c r="J38" s="1"/>
  <c r="K297" l="1"/>
  <c r="J320"/>
  <c r="J331"/>
  <c r="J333"/>
  <c r="J243"/>
  <c r="K353"/>
  <c r="J286"/>
  <c r="L103"/>
  <c r="L149"/>
  <c r="J321"/>
  <c r="J322" s="1"/>
  <c r="L180"/>
  <c r="L274"/>
  <c r="L278" s="1"/>
  <c r="L286" s="1"/>
  <c r="L211"/>
  <c r="L212" s="1"/>
  <c r="L213" s="1"/>
  <c r="L198"/>
  <c r="L168"/>
  <c r="L192"/>
  <c r="J266"/>
  <c r="L174"/>
  <c r="L162"/>
  <c r="L83"/>
  <c r="L84" s="1"/>
  <c r="L85" s="1"/>
  <c r="L242"/>
  <c r="L243" s="1"/>
  <c r="L186"/>
  <c r="L58"/>
  <c r="L64"/>
  <c r="L129"/>
  <c r="L52"/>
  <c r="L95"/>
  <c r="L220"/>
  <c r="L221" s="1"/>
  <c r="L348"/>
  <c r="L112"/>
  <c r="L142"/>
  <c r="L156"/>
  <c r="L316"/>
  <c r="L320" s="1"/>
  <c r="J350"/>
  <c r="J66"/>
  <c r="J65" s="1"/>
  <c r="L342"/>
  <c r="L350" s="1"/>
  <c r="L46"/>
  <c r="L135"/>
  <c r="L257"/>
  <c r="L258" s="1"/>
  <c r="J351"/>
  <c r="L37"/>
  <c r="L38" s="1"/>
  <c r="L120"/>
  <c r="L73"/>
  <c r="L74" s="1"/>
  <c r="J121"/>
  <c r="J200"/>
  <c r="L293"/>
  <c r="L294" s="1"/>
  <c r="L295" s="1"/>
  <c r="L296" s="1"/>
  <c r="L331"/>
  <c r="J201" l="1"/>
  <c r="L321"/>
  <c r="L322" s="1"/>
  <c r="L351"/>
  <c r="L121"/>
  <c r="L266"/>
  <c r="K362"/>
  <c r="I362"/>
  <c r="G362"/>
  <c r="J362"/>
  <c r="J267"/>
  <c r="J199"/>
  <c r="L66"/>
  <c r="L65" s="1"/>
  <c r="J75"/>
  <c r="L200"/>
  <c r="L199" s="1"/>
  <c r="J352"/>
  <c r="J297" l="1"/>
  <c r="J353" s="1"/>
  <c r="L75"/>
  <c r="L352"/>
  <c r="F22" s="1"/>
  <c r="L362"/>
  <c r="L267"/>
  <c r="L201"/>
  <c r="L297" l="1"/>
  <c r="E22"/>
  <c r="G22" l="1"/>
  <c r="L353"/>
</calcChain>
</file>

<file path=xl/sharedStrings.xml><?xml version="1.0" encoding="utf-8"?>
<sst xmlns="http://schemas.openxmlformats.org/spreadsheetml/2006/main" count="545" uniqueCount="254">
  <si>
    <t>LAND REVENUE AND DISASTER MANAGEMENT</t>
  </si>
  <si>
    <t>(ii) Collection of Taxes on Property and Capital Transactions</t>
  </si>
  <si>
    <t>Land Revenue</t>
  </si>
  <si>
    <t>(d) Administrative Services</t>
  </si>
  <si>
    <t>Secretariat-General Services</t>
  </si>
  <si>
    <t>District Administration</t>
  </si>
  <si>
    <t>Relief on Account of Natural Calamities</t>
  </si>
  <si>
    <t>(j) General Economic Services</t>
  </si>
  <si>
    <t>Capital Outlay on Public Works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</si>
  <si>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</si>
  <si>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</si>
  <si>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</si>
  <si>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</si>
  <si>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</si>
  <si>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</si>
  <si>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</si>
  <si>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</si>
  <si>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</si>
  <si>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</si>
  <si>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</si>
  <si>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</si>
  <si>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</si>
  <si>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00.44.11</t>
  </si>
  <si>
    <t>Travel Expenses</t>
  </si>
  <si>
    <t>00.44.13</t>
  </si>
  <si>
    <t>Office Expenses</t>
  </si>
  <si>
    <t>00.44.50</t>
  </si>
  <si>
    <t>Other Charges</t>
  </si>
  <si>
    <t>Collection Charges</t>
  </si>
  <si>
    <t>East District</t>
  </si>
  <si>
    <t>60.45.01</t>
  </si>
  <si>
    <t>60.45.11</t>
  </si>
  <si>
    <t>60.45.13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</si>
  <si>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</si>
  <si>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</si>
  <si>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</si>
  <si>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</si>
  <si>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</si>
  <si>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</si>
  <si>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</si>
  <si>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</si>
  <si>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South District</t>
  </si>
  <si>
    <t>60.48.01</t>
  </si>
  <si>
    <t>60.48.11</t>
  </si>
  <si>
    <t>60.48.13</t>
  </si>
  <si>
    <t>Land Records</t>
  </si>
  <si>
    <t>61.00.01</t>
  </si>
  <si>
    <t>61.00.11</t>
  </si>
  <si>
    <t>61.00.13</t>
  </si>
  <si>
    <t>Secretariat - General Services</t>
  </si>
  <si>
    <t>Land Revenue Department</t>
  </si>
  <si>
    <t>23.00.01</t>
  </si>
  <si>
    <t>23.00.11</t>
  </si>
  <si>
    <t>23.00.13</t>
  </si>
  <si>
    <t>District Establishments</t>
  </si>
  <si>
    <t>00.45.01</t>
  </si>
  <si>
    <t>Salaries</t>
  </si>
  <si>
    <t>00.45.11</t>
  </si>
  <si>
    <t>00.45.13</t>
  </si>
  <si>
    <t>00.45.50</t>
  </si>
  <si>
    <t>Other Charges (Entertainment)</t>
  </si>
  <si>
    <t>00.46.01</t>
  </si>
  <si>
    <t>00.46.11</t>
  </si>
  <si>
    <t>00.46.13</t>
  </si>
  <si>
    <t>00.46.50</t>
  </si>
  <si>
    <t>00.47.01</t>
  </si>
  <si>
    <t>00.47.11</t>
  </si>
  <si>
    <t>00.47.13</t>
  </si>
  <si>
    <t>00.47.50</t>
  </si>
  <si>
    <t>00.48.01</t>
  </si>
  <si>
    <t>00.48.11</t>
  </si>
  <si>
    <t>00.48.13</t>
  </si>
  <si>
    <t>00.48.50</t>
  </si>
  <si>
    <t>Sub-Divisional Establishments</t>
  </si>
  <si>
    <t>Pakyong Sub-Division</t>
  </si>
  <si>
    <t>60.50.01</t>
  </si>
  <si>
    <t>60.50.11</t>
  </si>
  <si>
    <t>60.50.13</t>
  </si>
  <si>
    <t>Rongli Sub-Division</t>
  </si>
  <si>
    <t>60.51.01</t>
  </si>
  <si>
    <t>60.51.11</t>
  </si>
  <si>
    <t>60.51.13</t>
  </si>
  <si>
    <t>60.52.01</t>
  </si>
  <si>
    <t>60.52.11</t>
  </si>
  <si>
    <t>60.52.13</t>
  </si>
  <si>
    <t>60.52.14</t>
  </si>
  <si>
    <t>Soreng Sub-Division</t>
  </si>
  <si>
    <t>Chungthang Sub-Division</t>
  </si>
  <si>
    <t>60.55.01</t>
  </si>
  <si>
    <t>60.55.11</t>
  </si>
  <si>
    <t>60.55.13</t>
  </si>
  <si>
    <t>60.55.14</t>
  </si>
  <si>
    <t>Ravangla Sub-Division</t>
  </si>
  <si>
    <t>60.57.01</t>
  </si>
  <si>
    <t>60.57.11</t>
  </si>
  <si>
    <t>60.57.13</t>
  </si>
  <si>
    <t>60.57.14</t>
  </si>
  <si>
    <t>Other Establishments</t>
  </si>
  <si>
    <t>00.00.71</t>
  </si>
  <si>
    <t>Ex-gratia Payment</t>
  </si>
  <si>
    <t>00.00.72</t>
  </si>
  <si>
    <t>00.00.73</t>
  </si>
  <si>
    <t>00.00.75</t>
  </si>
  <si>
    <t>Restoration of Communication Links</t>
  </si>
  <si>
    <t>00.00.78</t>
  </si>
  <si>
    <t>Other Works</t>
  </si>
  <si>
    <t>General</t>
  </si>
  <si>
    <t>Establishment</t>
  </si>
  <si>
    <t>60.00.01</t>
  </si>
  <si>
    <t>60.00.11</t>
  </si>
  <si>
    <t>60.00.13</t>
  </si>
  <si>
    <t>Other Expenditure</t>
  </si>
  <si>
    <t>Land Bank Schemes</t>
  </si>
  <si>
    <t>60.00.72</t>
  </si>
  <si>
    <t>Purchase of Land</t>
  </si>
  <si>
    <t>CAPITAL SECTION</t>
  </si>
  <si>
    <t>Construction</t>
  </si>
  <si>
    <t>DEMAND NO. 22</t>
  </si>
  <si>
    <t>00.45.71</t>
  </si>
  <si>
    <t>00.46.71</t>
  </si>
  <si>
    <t>00.47.71</t>
  </si>
  <si>
    <t>00.48.71</t>
  </si>
  <si>
    <t>Revenue</t>
  </si>
  <si>
    <t>Capital</t>
  </si>
  <si>
    <t>II. Details of the estimates and the heads under which this grant will be accounted for:</t>
  </si>
  <si>
    <t>Secretariat</t>
  </si>
  <si>
    <t>A - General Services (b) Fiscal Services</t>
  </si>
  <si>
    <t>C - Economic Services (b) Rural Development</t>
  </si>
  <si>
    <t>A - Capital Account of General Services</t>
  </si>
  <si>
    <t>Major Works</t>
  </si>
  <si>
    <t>District Collectorate</t>
  </si>
  <si>
    <t>Sikkim Land Record Computerisation 
Project</t>
  </si>
  <si>
    <t>Note:</t>
  </si>
  <si>
    <t>Restoration of Drinking Water Supply, Drainage of Flood Water</t>
  </si>
  <si>
    <t>Deduct Recoveries of Overpayments</t>
  </si>
  <si>
    <t>Census Surveys and Statistics</t>
  </si>
  <si>
    <t>Census</t>
  </si>
  <si>
    <t>01.00.50</t>
  </si>
  <si>
    <t>MH</t>
  </si>
  <si>
    <t xml:space="preserve">Capacity Building for Disaster Response </t>
  </si>
  <si>
    <t>62.00.50</t>
  </si>
  <si>
    <t>Land Reforms</t>
  </si>
  <si>
    <t>Rent, Rates and Taxes</t>
  </si>
  <si>
    <t>Flood, Cyclones, etc.</t>
  </si>
  <si>
    <t>Gratuitous Relief</t>
  </si>
  <si>
    <t>Repairs and Restoration of Damaged Roads and Bridges</t>
  </si>
  <si>
    <t>Repairs and Restoration of Damaged Water Supply, Drainage and Sewerage Works</t>
  </si>
  <si>
    <t>Protective Works, Jhora Training and Soil 
Conservation Works</t>
  </si>
  <si>
    <t>Repairs and Restoration of Power Houses and Lines</t>
  </si>
  <si>
    <t>Other Charges (Grants under 13th Finance Commission)</t>
  </si>
  <si>
    <t>Census Enumeration for Decennial Population Census-2011 (Reimbursable by the Govt. of India)</t>
  </si>
  <si>
    <t>Management of Natural Disasters, Contingency Plans in Disaster Prone 
Areas</t>
  </si>
  <si>
    <t>Maintenance of Land Records</t>
  </si>
  <si>
    <t>State Disaster Response Fund</t>
  </si>
  <si>
    <t>Transfer to Reserve Fund and Deposit Accounts- State Disaster Response Fund</t>
  </si>
  <si>
    <t>Transfer to Reserve Funds and Deposit 
Account -State Disaster Response Fund</t>
  </si>
  <si>
    <t>The above estimate does not include the recoveries shown below which are adjusted in accounts as reduction of expenditure by debit to 8121- General and Other Reserve funds,122-State Disaster Response Fund and Credit to 2245- Relief on Account of Natural Calamities, 05- State Disaster Response Fund</t>
  </si>
  <si>
    <t>(In Thousands of Rupees)</t>
  </si>
  <si>
    <t>Housing</t>
  </si>
  <si>
    <t>Rural Housing</t>
  </si>
  <si>
    <t>Reconstruction of damaged/collasped Rural Houses</t>
  </si>
  <si>
    <t>Minor Works</t>
  </si>
  <si>
    <t>03.800</t>
  </si>
  <si>
    <t>60.00.27</t>
  </si>
  <si>
    <t>Reconstruction of Assets Damaged by 18th September Earthquake (SPA)</t>
  </si>
  <si>
    <t>Reconstruction of Tashiling Secretariat</t>
  </si>
  <si>
    <t>Capital Outlay on Roads &amp; Bridges</t>
  </si>
  <si>
    <t>District &amp; Other Roads</t>
  </si>
  <si>
    <t>Road Works</t>
  </si>
  <si>
    <t>Bridges</t>
  </si>
  <si>
    <t>Rehabilitation of Bridges</t>
  </si>
  <si>
    <t>Rehabilitation of Roads</t>
  </si>
  <si>
    <t>Capital Outlay on Water Supply &amp; 
Sanitation</t>
  </si>
  <si>
    <t>Water Supply</t>
  </si>
  <si>
    <t>Urban Water Supply</t>
  </si>
  <si>
    <t>Transfer to Reserve Funds and Deposit Account -State Disaster Response Fund</t>
  </si>
  <si>
    <t>Capital Outlay on Water Supply &amp; Sanitation</t>
  </si>
  <si>
    <t>C - Capital Accounts of Economic Services</t>
  </si>
  <si>
    <t>(g) Capital Account of Transport</t>
  </si>
  <si>
    <t>B - Capital Accounts of Social Services</t>
  </si>
  <si>
    <t>(c) Water  Supply, Sanitation, Housing &amp; Urban Development</t>
  </si>
  <si>
    <t xml:space="preserve">Rehabilitation of Water Supply </t>
  </si>
  <si>
    <t>Retrofitting of Damaged Government
Buildings</t>
  </si>
  <si>
    <t>Rec</t>
  </si>
  <si>
    <t>Public Works</t>
  </si>
  <si>
    <t>Other Buildings</t>
  </si>
  <si>
    <t>Maintenance and Repairs</t>
  </si>
  <si>
    <t>Repair of Assets Damaged by 18th September Earthquake (SPA)</t>
  </si>
  <si>
    <t>Major Works (100% CSS)</t>
  </si>
  <si>
    <t>75.66.53</t>
  </si>
  <si>
    <t>75.67.53</t>
  </si>
  <si>
    <t>75.70.53</t>
  </si>
  <si>
    <t>75.69.53</t>
  </si>
  <si>
    <t>75.68.53</t>
  </si>
  <si>
    <t>75.00.27</t>
  </si>
  <si>
    <t>Construction of VLO centre and Land Record Office</t>
  </si>
  <si>
    <t>77.00.53</t>
  </si>
  <si>
    <t>B-Social Services, (c) Water Supply, Sanitation</t>
  </si>
  <si>
    <t>Housing &amp; Urban Development</t>
  </si>
  <si>
    <t xml:space="preserve"> (g) Social Welfare and Nutrition</t>
  </si>
  <si>
    <t>2014-15</t>
  </si>
  <si>
    <t>Relief on Account of Natural Calamities, 05.901- Deduct amount met from Calamity Relief Fund</t>
  </si>
  <si>
    <t>Kabi</t>
  </si>
  <si>
    <t>Rangpo</t>
  </si>
  <si>
    <t>Yangang</t>
  </si>
  <si>
    <t>Jorethang</t>
  </si>
  <si>
    <t>Dentam</t>
  </si>
  <si>
    <t>60.58.01</t>
  </si>
  <si>
    <t>60.58.11</t>
  </si>
  <si>
    <t>60.58.13</t>
  </si>
  <si>
    <t>60.59.01</t>
  </si>
  <si>
    <t>60.59.11</t>
  </si>
  <si>
    <t>60.59.13</t>
  </si>
  <si>
    <t>60.60.01</t>
  </si>
  <si>
    <t>60.60.11</t>
  </si>
  <si>
    <t>60.60.13</t>
  </si>
  <si>
    <t>60.61.01</t>
  </si>
  <si>
    <t>60.61.11</t>
  </si>
  <si>
    <t>60.61.13</t>
  </si>
  <si>
    <t>60.62.01</t>
  </si>
  <si>
    <t>60.62.11</t>
  </si>
  <si>
    <t>60.62.13</t>
  </si>
  <si>
    <t>60.63.01</t>
  </si>
  <si>
    <t>60.63.11</t>
  </si>
  <si>
    <t>60.63.13</t>
  </si>
  <si>
    <t>60.64.01</t>
  </si>
  <si>
    <t>60.64.11</t>
  </si>
  <si>
    <t>60.64.13</t>
  </si>
  <si>
    <t>Dzongu</t>
  </si>
  <si>
    <t>Yoksum</t>
  </si>
  <si>
    <t>National Land Record Management Programme ( NLRMP)</t>
  </si>
  <si>
    <t>Construction of Civil Defence Training Institute (100 %CSS)</t>
  </si>
  <si>
    <t>Agrarian Studies and Computerisation of Land Records (90% CSS)</t>
  </si>
  <si>
    <t>National Scheme for Modernization of Police and other Forces</t>
  </si>
  <si>
    <t>39.00.70</t>
  </si>
  <si>
    <t>39.00.71</t>
  </si>
  <si>
    <t>19.76.53</t>
  </si>
  <si>
    <t>Repair and Maintenance</t>
  </si>
  <si>
    <t>76.00.27</t>
  </si>
  <si>
    <t>71.00.50</t>
  </si>
  <si>
    <t>2015-16</t>
  </si>
  <si>
    <t>Land Revenue, 00.911- Deduct recoveries of over payments</t>
  </si>
  <si>
    <t>00.47.14</t>
  </si>
  <si>
    <t>Agrarian Studies and 
Computerisation of Land Records 
(10% State Share)</t>
  </si>
  <si>
    <t>I. Estimate of the amount required in the year ending 31st March, 2017 to defray the charges in respect of Land Revenue and Disaster Management</t>
  </si>
  <si>
    <t>2016-17</t>
  </si>
  <si>
    <t>Relief on Account of Natural Calamities, 02.911- Deduct recoveries of over payments</t>
  </si>
  <si>
    <t>62.00.72</t>
  </si>
  <si>
    <t>Strengthening of State Disaster Management Authorities and District Disaster Management Authorities in the State ( 100% CSS)</t>
  </si>
  <si>
    <t>Umbrella Pilot Scheme to Demonstrate benefits of Land slide mitigation measure at Mangan ( 80% CSS)</t>
  </si>
  <si>
    <t>60.00.73</t>
  </si>
  <si>
    <t>Land Compensation Corpus Fund</t>
  </si>
  <si>
    <t>Cadestral Survey</t>
  </si>
  <si>
    <t>62.00.73</t>
  </si>
</sst>
</file>

<file path=xl/styles.xml><?xml version="1.0" encoding="utf-8"?>
<styleSheet xmlns="http://schemas.openxmlformats.org/spreadsheetml/2006/main">
  <numFmts count="13">
    <numFmt numFmtId="164" formatCode="_ * #,##0.00_ ;_ * \-#,##0.00_ ;_ * &quot;-&quot;??_ ;_ @_ "/>
    <numFmt numFmtId="165" formatCode="0_)"/>
    <numFmt numFmtId="166" formatCode="0#"/>
    <numFmt numFmtId="167" formatCode="0##"/>
    <numFmt numFmtId="168" formatCode="00000#"/>
    <numFmt numFmtId="169" formatCode="00.###"/>
    <numFmt numFmtId="170" formatCode="00.000"/>
    <numFmt numFmtId="171" formatCode="00.00"/>
    <numFmt numFmtId="172" formatCode="00.\4\4"/>
    <numFmt numFmtId="173" formatCode="00.0#"/>
    <numFmt numFmtId="174" formatCode="_-* #,##0.00\ _k_r_-;\-* #,##0.00\ _k_r_-;_-* &quot;-&quot;??\ _k_r_-;_-@_-"/>
    <numFmt numFmtId="175" formatCode="0#.#00"/>
    <numFmt numFmtId="176" formatCode="0#.###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</cellStyleXfs>
  <cellXfs count="171">
    <xf numFmtId="0" fontId="0" fillId="0" borderId="0" xfId="0"/>
    <xf numFmtId="0" fontId="4" fillId="0" borderId="1" xfId="6" applyNumberFormat="1" applyFont="1" applyFill="1" applyBorder="1" applyAlignment="1" applyProtection="1">
      <alignment horizontal="right"/>
    </xf>
    <xf numFmtId="0" fontId="6" fillId="0" borderId="0" xfId="5" applyFont="1" applyFill="1"/>
    <xf numFmtId="0" fontId="6" fillId="0" borderId="0" xfId="5" applyFont="1" applyFill="1" applyBorder="1" applyAlignment="1">
      <alignment vertical="top" wrapText="1"/>
    </xf>
    <xf numFmtId="0" fontId="6" fillId="0" borderId="0" xfId="5" applyFont="1" applyFill="1" applyBorder="1" applyAlignment="1" applyProtection="1">
      <alignment horizontal="center"/>
    </xf>
    <xf numFmtId="0" fontId="6" fillId="0" borderId="0" xfId="5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center"/>
    </xf>
    <xf numFmtId="0" fontId="6" fillId="0" borderId="0" xfId="5" applyFont="1" applyFill="1" applyAlignment="1">
      <alignment vertical="top" wrapText="1"/>
    </xf>
    <xf numFmtId="0" fontId="6" fillId="0" borderId="0" xfId="5" applyFont="1" applyFill="1" applyAlignment="1" applyProtection="1">
      <alignment horizontal="center"/>
    </xf>
    <xf numFmtId="0" fontId="6" fillId="0" borderId="0" xfId="5" applyNumberFormat="1" applyFont="1" applyFill="1" applyAlignment="1" applyProtection="1">
      <alignment horizontal="right"/>
    </xf>
    <xf numFmtId="0" fontId="5" fillId="0" borderId="0" xfId="5" applyNumberFormat="1" applyFont="1" applyFill="1" applyAlignment="1" applyProtection="1">
      <alignment horizontal="center"/>
    </xf>
    <xf numFmtId="0" fontId="6" fillId="0" borderId="0" xfId="5" applyNumberFormat="1" applyFont="1" applyFill="1" applyAlignment="1" applyProtection="1">
      <alignment horizontal="center"/>
    </xf>
    <xf numFmtId="0" fontId="6" fillId="0" borderId="0" xfId="5" applyNumberFormat="1" applyFont="1" applyFill="1" applyAlignment="1">
      <alignment horizontal="right"/>
    </xf>
    <xf numFmtId="0" fontId="6" fillId="0" borderId="0" xfId="5" applyFont="1" applyFill="1" applyAlignment="1" applyProtection="1"/>
    <xf numFmtId="0" fontId="6" fillId="0" borderId="0" xfId="5" applyFont="1" applyFill="1" applyAlignment="1" applyProtection="1">
      <alignment horizontal="left"/>
    </xf>
    <xf numFmtId="0" fontId="6" fillId="0" borderId="0" xfId="5" applyNumberFormat="1" applyFont="1" applyFill="1" applyAlignment="1" applyProtection="1">
      <alignment horizontal="left"/>
    </xf>
    <xf numFmtId="165" fontId="5" fillId="0" borderId="0" xfId="9" applyFont="1" applyFill="1" applyBorder="1" applyAlignment="1">
      <alignment horizontal="center" vertical="top" wrapText="1"/>
    </xf>
    <xf numFmtId="165" fontId="6" fillId="0" borderId="0" xfId="9" applyNumberFormat="1" applyFont="1" applyFill="1" applyBorder="1" applyAlignment="1" applyProtection="1">
      <alignment horizontal="left" vertical="top"/>
    </xf>
    <xf numFmtId="0" fontId="6" fillId="0" borderId="0" xfId="5" applyNumberFormat="1" applyFont="1" applyFill="1"/>
    <xf numFmtId="0" fontId="6" fillId="0" borderId="0" xfId="5" applyNumberFormat="1" applyFont="1" applyFill="1" applyAlignment="1">
      <alignment horizontal="center"/>
    </xf>
    <xf numFmtId="0" fontId="5" fillId="0" borderId="0" xfId="5" applyNumberFormat="1" applyFont="1" applyFill="1" applyBorder="1"/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right"/>
    </xf>
    <xf numFmtId="0" fontId="6" fillId="0" borderId="1" xfId="6" applyFont="1" applyFill="1" applyBorder="1"/>
    <xf numFmtId="0" fontId="6" fillId="0" borderId="1" xfId="6" applyNumberFormat="1" applyFont="1" applyFill="1" applyBorder="1"/>
    <xf numFmtId="0" fontId="6" fillId="0" borderId="1" xfId="6" applyNumberFormat="1" applyFont="1" applyFill="1" applyBorder="1" applyAlignment="1" applyProtection="1">
      <alignment horizontal="left"/>
    </xf>
    <xf numFmtId="0" fontId="7" fillId="0" borderId="1" xfId="6" applyNumberFormat="1" applyFont="1" applyFill="1" applyBorder="1" applyAlignment="1" applyProtection="1">
      <alignment horizontal="left"/>
    </xf>
    <xf numFmtId="0" fontId="7" fillId="0" borderId="1" xfId="6" applyNumberFormat="1" applyFont="1" applyFill="1" applyBorder="1"/>
    <xf numFmtId="0" fontId="6" fillId="0" borderId="2" xfId="7" applyFont="1" applyFill="1" applyBorder="1" applyAlignment="1" applyProtection="1">
      <alignment horizontal="right" vertical="top" wrapText="1"/>
    </xf>
    <xf numFmtId="0" fontId="6" fillId="0" borderId="0" xfId="6" applyFont="1" applyFill="1" applyBorder="1" applyProtection="1"/>
    <xf numFmtId="0" fontId="6" fillId="0" borderId="0" xfId="7" applyFont="1" applyFill="1" applyProtection="1"/>
    <xf numFmtId="0" fontId="6" fillId="0" borderId="0" xfId="7" applyFont="1" applyFill="1" applyBorder="1" applyAlignment="1" applyProtection="1">
      <alignment vertical="top" wrapText="1"/>
    </xf>
    <xf numFmtId="0" fontId="6" fillId="0" borderId="0" xfId="7" applyFont="1" applyFill="1" applyBorder="1" applyAlignment="1" applyProtection="1">
      <alignment horizontal="right" vertical="top" wrapText="1"/>
    </xf>
    <xf numFmtId="0" fontId="6" fillId="0" borderId="1" xfId="7" applyFont="1" applyFill="1" applyBorder="1" applyAlignment="1" applyProtection="1">
      <alignment horizontal="right" vertical="top" wrapText="1"/>
    </xf>
    <xf numFmtId="0" fontId="6" fillId="0" borderId="1" xfId="6" applyNumberFormat="1" applyFont="1" applyFill="1" applyBorder="1" applyAlignment="1" applyProtection="1">
      <alignment horizontal="right"/>
    </xf>
    <xf numFmtId="0" fontId="6" fillId="0" borderId="0" xfId="6" applyNumberFormat="1" applyFont="1" applyFill="1" applyBorder="1" applyAlignment="1" applyProtection="1">
      <alignment horizontal="right"/>
    </xf>
    <xf numFmtId="0" fontId="5" fillId="0" borderId="0" xfId="5" applyFont="1" applyFill="1" applyAlignment="1" applyProtection="1">
      <alignment horizontal="left" vertical="top" wrapText="1"/>
    </xf>
    <xf numFmtId="0" fontId="6" fillId="0" borderId="0" xfId="5" applyFont="1" applyFill="1" applyBorder="1" applyAlignment="1" applyProtection="1">
      <alignment horizontal="left" vertical="top" wrapText="1"/>
    </xf>
    <xf numFmtId="164" fontId="6" fillId="0" borderId="0" xfId="1" applyFont="1" applyFill="1" applyAlignment="1" applyProtection="1">
      <alignment horizontal="right" wrapText="1"/>
    </xf>
    <xf numFmtId="0" fontId="6" fillId="0" borderId="0" xfId="5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164" fontId="6" fillId="0" borderId="0" xfId="1" applyFont="1" applyFill="1" applyBorder="1" applyAlignment="1" applyProtection="1">
      <alignment horizontal="right" wrapText="1"/>
    </xf>
    <xf numFmtId="0" fontId="6" fillId="0" borderId="3" xfId="5" applyNumberFormat="1" applyFont="1" applyFill="1" applyBorder="1" applyAlignment="1" applyProtection="1">
      <alignment horizontal="right" wrapText="1"/>
    </xf>
    <xf numFmtId="164" fontId="6" fillId="0" borderId="3" xfId="1" applyFont="1" applyFill="1" applyBorder="1" applyAlignment="1" applyProtection="1">
      <alignment horizontal="right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6" fillId="0" borderId="0" xfId="5" applyNumberFormat="1" applyFont="1" applyFill="1" applyBorder="1" applyAlignment="1" applyProtection="1">
      <alignment horizontal="right"/>
    </xf>
    <xf numFmtId="0" fontId="6" fillId="0" borderId="0" xfId="5" applyNumberFormat="1" applyFont="1" applyFill="1" applyBorder="1" applyAlignment="1">
      <alignment horizontal="right"/>
    </xf>
    <xf numFmtId="0" fontId="6" fillId="0" borderId="1" xfId="5" applyFont="1" applyFill="1" applyBorder="1" applyAlignment="1">
      <alignment vertical="top" wrapText="1"/>
    </xf>
    <xf numFmtId="0" fontId="6" fillId="0" borderId="1" xfId="5" applyFont="1" applyFill="1" applyBorder="1" applyAlignment="1" applyProtection="1">
      <alignment horizontal="left" vertical="top" wrapText="1"/>
    </xf>
    <xf numFmtId="164" fontId="6" fillId="0" borderId="1" xfId="1" applyFont="1" applyFill="1" applyBorder="1" applyAlignment="1" applyProtection="1">
      <alignment horizontal="right" wrapText="1"/>
    </xf>
    <xf numFmtId="0" fontId="6" fillId="0" borderId="1" xfId="5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1" xfId="5" applyNumberFormat="1" applyFont="1" applyFill="1" applyBorder="1" applyAlignment="1" applyProtection="1">
      <alignment horizontal="right"/>
    </xf>
    <xf numFmtId="164" fontId="6" fillId="0" borderId="2" xfId="1" applyFont="1" applyFill="1" applyBorder="1" applyAlignment="1" applyProtection="1">
      <alignment horizontal="right" wrapText="1"/>
    </xf>
    <xf numFmtId="0" fontId="6" fillId="0" borderId="2" xfId="1" applyNumberFormat="1" applyFont="1" applyFill="1" applyBorder="1" applyAlignment="1" applyProtection="1">
      <alignment horizontal="right" wrapText="1"/>
    </xf>
    <xf numFmtId="0" fontId="6" fillId="0" borderId="0" xfId="5" applyFont="1" applyFill="1" applyBorder="1"/>
    <xf numFmtId="173" fontId="6" fillId="0" borderId="0" xfId="5" applyNumberFormat="1" applyFont="1" applyFill="1" applyBorder="1" applyAlignment="1">
      <alignment horizontal="right" vertical="top" wrapText="1"/>
    </xf>
    <xf numFmtId="0" fontId="6" fillId="0" borderId="0" xfId="5" applyFont="1" applyFill="1" applyBorder="1" applyAlignment="1" applyProtection="1">
      <alignment vertical="top" wrapText="1"/>
    </xf>
    <xf numFmtId="0" fontId="6" fillId="0" borderId="3" xfId="1" applyNumberFormat="1" applyFont="1" applyFill="1" applyBorder="1" applyAlignment="1" applyProtection="1">
      <alignment horizontal="right" wrapText="1"/>
    </xf>
    <xf numFmtId="0" fontId="5" fillId="0" borderId="0" xfId="5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>
      <alignment horizontal="right"/>
    </xf>
    <xf numFmtId="174" fontId="6" fillId="0" borderId="2" xfId="1" applyNumberFormat="1" applyFont="1" applyFill="1" applyBorder="1" applyAlignment="1" applyProtection="1">
      <alignment horizontal="right" wrapText="1"/>
    </xf>
    <xf numFmtId="174" fontId="6" fillId="0" borderId="0" xfId="1" applyNumberFormat="1" applyFont="1" applyFill="1" applyBorder="1" applyAlignment="1" applyProtection="1">
      <alignment horizontal="right" wrapText="1"/>
    </xf>
    <xf numFmtId="164" fontId="6" fillId="0" borderId="1" xfId="1" applyFont="1" applyFill="1" applyBorder="1" applyAlignment="1">
      <alignment horizontal="right" wrapText="1"/>
    </xf>
    <xf numFmtId="165" fontId="6" fillId="0" borderId="0" xfId="9" applyFont="1" applyFill="1" applyBorder="1" applyAlignment="1">
      <alignment vertical="top" wrapText="1"/>
    </xf>
    <xf numFmtId="165" fontId="5" fillId="0" borderId="0" xfId="9" applyFont="1" applyFill="1" applyBorder="1" applyAlignment="1">
      <alignment horizontal="right" vertical="top" wrapText="1"/>
    </xf>
    <xf numFmtId="165" fontId="5" fillId="0" borderId="0" xfId="9" applyNumberFormat="1" applyFont="1" applyFill="1" applyBorder="1" applyAlignment="1" applyProtection="1">
      <alignment horizontal="left" vertical="top" wrapText="1"/>
    </xf>
    <xf numFmtId="165" fontId="6" fillId="0" borderId="0" xfId="9" applyNumberFormat="1" applyFont="1" applyFill="1" applyBorder="1" applyAlignment="1" applyProtection="1">
      <alignment horizontal="left" vertical="top" wrapText="1"/>
    </xf>
    <xf numFmtId="166" fontId="6" fillId="0" borderId="0" xfId="9" applyNumberFormat="1" applyFont="1" applyFill="1" applyBorder="1" applyAlignment="1">
      <alignment horizontal="right" vertical="top" wrapText="1"/>
    </xf>
    <xf numFmtId="0" fontId="6" fillId="0" borderId="3" xfId="5" applyFont="1" applyFill="1" applyBorder="1" applyAlignment="1">
      <alignment vertical="top" wrapText="1"/>
    </xf>
    <xf numFmtId="0" fontId="5" fillId="0" borderId="3" xfId="5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>
      <alignment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>
      <alignment horizontal="right" vertical="top" wrapText="1"/>
    </xf>
    <xf numFmtId="0" fontId="5" fillId="0" borderId="3" xfId="8" applyFont="1" applyFill="1" applyBorder="1" applyAlignment="1" applyProtection="1">
      <alignment horizontal="left" vertical="top" wrapText="1"/>
    </xf>
    <xf numFmtId="0" fontId="6" fillId="0" borderId="1" xfId="5" applyFont="1" applyFill="1" applyBorder="1" applyAlignment="1" applyProtection="1">
      <alignment horizontal="left"/>
    </xf>
    <xf numFmtId="0" fontId="6" fillId="0" borderId="1" xfId="5" applyNumberFormat="1" applyFont="1" applyFill="1" applyBorder="1"/>
    <xf numFmtId="0" fontId="6" fillId="0" borderId="2" xfId="7" applyFont="1" applyFill="1" applyBorder="1" applyAlignment="1" applyProtection="1">
      <alignment vertical="top"/>
    </xf>
    <xf numFmtId="0" fontId="6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6" fillId="0" borderId="0" xfId="2" applyFont="1" applyFill="1" applyAlignment="1">
      <alignment horizontal="left" vertical="top" wrapText="1"/>
    </xf>
    <xf numFmtId="166" fontId="6" fillId="0" borderId="0" xfId="2" applyNumberFormat="1" applyFont="1" applyFill="1" applyAlignment="1">
      <alignment horizontal="right" vertical="top" wrapText="1"/>
    </xf>
    <xf numFmtId="0" fontId="6" fillId="0" borderId="0" xfId="2" applyFont="1" applyFill="1" applyAlignment="1" applyProtection="1">
      <alignment horizontal="left" vertical="top" wrapText="1"/>
    </xf>
    <xf numFmtId="170" fontId="5" fillId="0" borderId="0" xfId="8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66" fontId="6" fillId="0" borderId="0" xfId="4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4" applyFont="1" applyFill="1" applyBorder="1" applyAlignment="1" applyProtection="1">
      <alignment horizontal="left" vertical="top"/>
    </xf>
    <xf numFmtId="0" fontId="6" fillId="0" borderId="0" xfId="2" applyFont="1" applyFill="1" applyBorder="1" applyAlignment="1" applyProtection="1">
      <alignment horizontal="left" vertical="top"/>
    </xf>
    <xf numFmtId="0" fontId="6" fillId="0" borderId="0" xfId="2" applyNumberFormat="1" applyFont="1" applyFill="1" applyAlignment="1" applyProtection="1">
      <alignment horizontal="right"/>
    </xf>
    <xf numFmtId="164" fontId="6" fillId="0" borderId="0" xfId="1" applyFont="1" applyFill="1" applyBorder="1" applyAlignment="1">
      <alignment horizontal="right" wrapText="1"/>
    </xf>
    <xf numFmtId="169" fontId="5" fillId="0" borderId="0" xfId="5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5" applyFont="1" applyFill="1" applyBorder="1" applyAlignment="1">
      <alignment horizontal="right" vertical="top" wrapText="1"/>
    </xf>
    <xf numFmtId="0" fontId="5" fillId="0" borderId="0" xfId="8" applyFont="1" applyFill="1" applyBorder="1" applyAlignment="1">
      <alignment horizontal="right" vertical="top" wrapText="1"/>
    </xf>
    <xf numFmtId="167" fontId="6" fillId="0" borderId="0" xfId="8" applyNumberFormat="1" applyFont="1" applyFill="1" applyBorder="1" applyAlignment="1">
      <alignment horizontal="right" vertical="top" wrapText="1"/>
    </xf>
    <xf numFmtId="49" fontId="5" fillId="0" borderId="0" xfId="8" applyNumberFormat="1" applyFont="1" applyFill="1" applyBorder="1" applyAlignment="1">
      <alignment horizontal="right" vertical="top" wrapText="1"/>
    </xf>
    <xf numFmtId="0" fontId="6" fillId="0" borderId="1" xfId="5" applyFont="1" applyFill="1" applyBorder="1" applyAlignment="1" applyProtection="1">
      <alignment vertical="top" wrapText="1"/>
    </xf>
    <xf numFmtId="0" fontId="6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right" vertical="top" wrapText="1"/>
    </xf>
    <xf numFmtId="0" fontId="5" fillId="0" borderId="1" xfId="2" applyFont="1" applyFill="1" applyBorder="1" applyAlignment="1" applyProtection="1">
      <alignment horizontal="left" vertical="top" wrapText="1"/>
    </xf>
    <xf numFmtId="0" fontId="6" fillId="0" borderId="2" xfId="7" applyFont="1" applyFill="1" applyBorder="1" applyAlignment="1" applyProtection="1">
      <alignment horizontal="left" vertical="top" wrapText="1"/>
    </xf>
    <xf numFmtId="0" fontId="6" fillId="0" borderId="0" xfId="6" applyFont="1" applyFill="1" applyBorder="1" applyAlignment="1" applyProtection="1">
      <alignment horizontal="left"/>
    </xf>
    <xf numFmtId="0" fontId="6" fillId="0" borderId="0" xfId="7" applyFont="1" applyFill="1" applyBorder="1" applyAlignment="1" applyProtection="1">
      <alignment horizontal="left" vertical="top" wrapText="1"/>
    </xf>
    <xf numFmtId="0" fontId="6" fillId="0" borderId="1" xfId="7" applyFont="1" applyFill="1" applyBorder="1" applyAlignment="1" applyProtection="1">
      <alignment horizontal="left" vertical="top" wrapText="1"/>
    </xf>
    <xf numFmtId="0" fontId="6" fillId="0" borderId="1" xfId="6" applyFont="1" applyFill="1" applyBorder="1" applyAlignment="1" applyProtection="1">
      <alignment horizontal="left"/>
    </xf>
    <xf numFmtId="0" fontId="5" fillId="0" borderId="0" xfId="8" applyNumberFormat="1" applyFont="1" applyFill="1" applyAlignment="1" applyProtection="1">
      <alignment horizontal="right" vertical="top"/>
    </xf>
    <xf numFmtId="0" fontId="5" fillId="0" borderId="0" xfId="8" applyNumberFormat="1" applyFont="1" applyFill="1" applyAlignment="1" applyProtection="1">
      <alignment horizontal="left" vertical="top" wrapText="1"/>
    </xf>
    <xf numFmtId="176" fontId="5" fillId="0" borderId="0" xfId="8" applyNumberFormat="1" applyFont="1" applyFill="1" applyAlignment="1" applyProtection="1">
      <alignment horizontal="right" vertical="top"/>
    </xf>
    <xf numFmtId="0" fontId="5" fillId="0" borderId="0" xfId="8" applyFont="1" applyFill="1" applyAlignment="1" applyProtection="1">
      <alignment horizontal="left" vertical="top" wrapText="1"/>
    </xf>
    <xf numFmtId="0" fontId="6" fillId="0" borderId="0" xfId="8" applyNumberFormat="1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Alignment="1" applyProtection="1">
      <alignment horizontal="center" vertical="top"/>
    </xf>
    <xf numFmtId="0" fontId="6" fillId="0" borderId="0" xfId="8" applyNumberFormat="1" applyFont="1" applyFill="1" applyAlignment="1" applyProtection="1">
      <alignment horizontal="left" vertical="top"/>
    </xf>
    <xf numFmtId="176" fontId="5" fillId="0" borderId="0" xfId="8" applyNumberFormat="1" applyFont="1" applyFill="1" applyBorder="1" applyAlignment="1" applyProtection="1">
      <alignment horizontal="right" vertical="top"/>
    </xf>
    <xf numFmtId="0" fontId="6" fillId="0" borderId="0" xfId="8" applyNumberFormat="1" applyFont="1" applyFill="1" applyProtection="1"/>
    <xf numFmtId="0" fontId="6" fillId="0" borderId="0" xfId="8" applyNumberFormat="1" applyFont="1" applyFill="1" applyAlignment="1" applyProtection="1">
      <alignment horizontal="right"/>
    </xf>
    <xf numFmtId="0" fontId="6" fillId="0" borderId="0" xfId="8" applyNumberFormat="1" applyFont="1" applyFill="1" applyAlignment="1" applyProtection="1">
      <alignment horizontal="left"/>
    </xf>
    <xf numFmtId="0" fontId="6" fillId="0" borderId="1" xfId="8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4" fontId="6" fillId="0" borderId="3" xfId="1" applyFont="1" applyFill="1" applyBorder="1" applyAlignment="1">
      <alignment horizontal="right" wrapText="1"/>
    </xf>
    <xf numFmtId="0" fontId="6" fillId="0" borderId="3" xfId="1" applyNumberFormat="1" applyFont="1" applyFill="1" applyBorder="1" applyAlignment="1">
      <alignment horizontal="right" wrapText="1"/>
    </xf>
    <xf numFmtId="0" fontId="5" fillId="0" borderId="1" xfId="5" applyFont="1" applyFill="1" applyBorder="1" applyAlignment="1" applyProtection="1">
      <alignment horizontal="left" vertical="top" wrapText="1"/>
    </xf>
    <xf numFmtId="168" fontId="6" fillId="0" borderId="0" xfId="5" applyNumberFormat="1" applyFont="1" applyFill="1" applyBorder="1" applyAlignment="1">
      <alignment horizontal="right" vertical="top" wrapText="1"/>
    </xf>
    <xf numFmtId="168" fontId="6" fillId="0" borderId="1" xfId="5" applyNumberFormat="1" applyFont="1" applyFill="1" applyBorder="1" applyAlignment="1">
      <alignment horizontal="right" vertical="top" wrapText="1"/>
    </xf>
    <xf numFmtId="0" fontId="6" fillId="0" borderId="0" xfId="5" applyNumberFormat="1" applyFont="1" applyFill="1" applyBorder="1" applyAlignment="1" applyProtection="1">
      <alignment horizontal="right" vertical="top"/>
    </xf>
    <xf numFmtId="170" fontId="6" fillId="0" borderId="0" xfId="5" applyNumberFormat="1" applyFont="1" applyFill="1" applyBorder="1" applyAlignment="1">
      <alignment horizontal="right" vertical="top" wrapText="1"/>
    </xf>
    <xf numFmtId="0" fontId="6" fillId="0" borderId="0" xfId="5" applyFont="1" applyFill="1" applyAlignment="1">
      <alignment horizontal="right" vertical="top" wrapText="1"/>
    </xf>
    <xf numFmtId="0" fontId="5" fillId="0" borderId="0" xfId="5" applyFont="1" applyFill="1" applyAlignment="1">
      <alignment horizontal="right" vertical="top" wrapText="1"/>
    </xf>
    <xf numFmtId="170" fontId="5" fillId="0" borderId="0" xfId="5" applyNumberFormat="1" applyFont="1" applyFill="1" applyAlignment="1">
      <alignment horizontal="right" vertical="top" wrapText="1"/>
    </xf>
    <xf numFmtId="172" fontId="6" fillId="0" borderId="0" xfId="5" applyNumberFormat="1" applyFont="1" applyFill="1" applyAlignment="1">
      <alignment horizontal="right" vertical="top" wrapText="1"/>
    </xf>
    <xf numFmtId="172" fontId="6" fillId="0" borderId="0" xfId="5" applyNumberFormat="1" applyFont="1" applyFill="1" applyBorder="1" applyAlignment="1">
      <alignment horizontal="right" vertical="top" wrapText="1"/>
    </xf>
    <xf numFmtId="170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right" vertical="top" wrapText="1"/>
    </xf>
    <xf numFmtId="171" fontId="6" fillId="0" borderId="0" xfId="5" applyNumberFormat="1" applyFont="1" applyFill="1" applyBorder="1" applyAlignment="1">
      <alignment horizontal="right" vertical="top" wrapText="1"/>
    </xf>
    <xf numFmtId="167" fontId="5" fillId="0" borderId="0" xfId="5" applyNumberFormat="1" applyFont="1" applyFill="1" applyBorder="1" applyAlignment="1">
      <alignment horizontal="right" vertical="top" wrapText="1"/>
    </xf>
    <xf numFmtId="0" fontId="6" fillId="0" borderId="1" xfId="5" applyFont="1" applyFill="1" applyBorder="1" applyAlignment="1">
      <alignment horizontal="right" vertical="top" wrapText="1"/>
    </xf>
    <xf numFmtId="0" fontId="5" fillId="0" borderId="1" xfId="5" applyFont="1" applyFill="1" applyBorder="1" applyAlignment="1">
      <alignment horizontal="right" vertical="top" wrapText="1"/>
    </xf>
    <xf numFmtId="166" fontId="6" fillId="0" borderId="0" xfId="5" applyNumberFormat="1" applyFont="1" applyFill="1" applyBorder="1" applyAlignment="1">
      <alignment horizontal="right" vertical="top" wrapText="1"/>
    </xf>
    <xf numFmtId="175" fontId="5" fillId="0" borderId="0" xfId="5" applyNumberFormat="1" applyFont="1" applyFill="1" applyAlignment="1">
      <alignment horizontal="right"/>
    </xf>
    <xf numFmtId="175" fontId="5" fillId="0" borderId="0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right" vertical="top" wrapText="1"/>
    </xf>
    <xf numFmtId="0" fontId="5" fillId="0" borderId="3" xfId="5" applyFont="1" applyFill="1" applyBorder="1" applyAlignment="1">
      <alignment horizontal="right" vertical="top" wrapText="1"/>
    </xf>
    <xf numFmtId="0" fontId="6" fillId="0" borderId="0" xfId="5" applyFont="1" applyFill="1" applyAlignment="1" applyProtection="1">
      <alignment horizontal="right" vertical="top" wrapText="1"/>
    </xf>
    <xf numFmtId="0" fontId="6" fillId="0" borderId="0" xfId="5" applyNumberFormat="1" applyFont="1" applyFill="1" applyAlignment="1" applyProtection="1">
      <alignment horizontal="right" wrapText="1"/>
    </xf>
    <xf numFmtId="0" fontId="6" fillId="0" borderId="1" xfId="5" applyNumberFormat="1" applyFont="1" applyFill="1" applyBorder="1" applyAlignment="1">
      <alignment horizontal="right" wrapText="1"/>
    </xf>
    <xf numFmtId="0" fontId="6" fillId="0" borderId="0" xfId="5" applyNumberFormat="1" applyFont="1" applyFill="1" applyAlignment="1">
      <alignment horizontal="right" wrapText="1"/>
    </xf>
    <xf numFmtId="0" fontId="6" fillId="0" borderId="1" xfId="1" applyNumberFormat="1" applyFont="1" applyFill="1" applyBorder="1" applyAlignment="1">
      <alignment horizontal="right" wrapText="1"/>
    </xf>
    <xf numFmtId="0" fontId="6" fillId="0" borderId="0" xfId="5" applyFont="1" applyFill="1" applyAlignment="1" applyProtection="1">
      <alignment horizontal="left" vertical="top" wrapText="1"/>
    </xf>
    <xf numFmtId="0" fontId="5" fillId="0" borderId="0" xfId="8" applyNumberFormat="1" applyFont="1" applyFill="1" applyBorder="1" applyAlignment="1" applyProtection="1">
      <alignment horizontal="right" vertical="top"/>
    </xf>
    <xf numFmtId="0" fontId="5" fillId="0" borderId="0" xfId="8" applyNumberFormat="1" applyFont="1" applyFill="1" applyBorder="1" applyAlignment="1" applyProtection="1">
      <alignment horizontal="left" vertical="top" wrapText="1"/>
    </xf>
    <xf numFmtId="165" fontId="6" fillId="0" borderId="0" xfId="9" applyFont="1" applyFill="1" applyBorder="1" applyAlignment="1">
      <alignment horizontal="right" vertical="top" wrapText="1"/>
    </xf>
    <xf numFmtId="170" fontId="5" fillId="0" borderId="1" xfId="5" applyNumberFormat="1" applyFont="1" applyFill="1" applyBorder="1" applyAlignment="1">
      <alignment horizontal="right" vertical="top" wrapText="1"/>
    </xf>
    <xf numFmtId="173" fontId="6" fillId="0" borderId="1" xfId="5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0" fontId="5" fillId="0" borderId="1" xfId="8" applyFont="1" applyFill="1" applyBorder="1" applyAlignment="1" applyProtection="1">
      <alignment horizontal="left" vertical="top" wrapText="1"/>
    </xf>
    <xf numFmtId="166" fontId="6" fillId="0" borderId="1" xfId="2" applyNumberFormat="1" applyFont="1" applyFill="1" applyBorder="1" applyAlignment="1">
      <alignment horizontal="right" vertical="top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6" fillId="0" borderId="0" xfId="5" applyFont="1" applyFill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horizontal="center"/>
    </xf>
    <xf numFmtId="0" fontId="6" fillId="0" borderId="2" xfId="6" applyNumberFormat="1" applyFont="1" applyFill="1" applyBorder="1" applyAlignment="1" applyProtection="1">
      <alignment horizontal="center"/>
    </xf>
    <xf numFmtId="0" fontId="5" fillId="0" borderId="0" xfId="8" applyNumberFormat="1" applyFont="1" applyFill="1" applyAlignment="1" applyProtection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03-04" xfId="5"/>
    <cellStyle name="Normal_BUDGET-2000" xfId="6"/>
    <cellStyle name="Normal_budgetDocNIC02-03" xfId="7"/>
    <cellStyle name="Normal_DEMAND17" xfId="8"/>
    <cellStyle name="Normal_DEMAND5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04-05/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4" transitionEvaluation="1" codeName="Sheet1"/>
  <dimension ref="A1:L363"/>
  <sheetViews>
    <sheetView tabSelected="1" view="pageBreakPreview" topLeftCell="A14" zoomScaleSheetLayoutView="100" workbookViewId="0">
      <selection activeCell="I29" sqref="I29"/>
    </sheetView>
  </sheetViews>
  <sheetFormatPr defaultColWidth="12.42578125" defaultRowHeight="12.75"/>
  <cols>
    <col min="1" max="1" width="6.42578125" style="7" customWidth="1"/>
    <col min="2" max="2" width="8.140625" style="134" customWidth="1"/>
    <col min="3" max="3" width="34.5703125" style="2" customWidth="1"/>
    <col min="4" max="4" width="8.5703125" style="18" customWidth="1"/>
    <col min="5" max="5" width="9.42578125" style="18" customWidth="1"/>
    <col min="6" max="6" width="8.42578125" style="2" customWidth="1"/>
    <col min="7" max="7" width="8.5703125" style="2" customWidth="1"/>
    <col min="8" max="8" width="8.5703125" style="18" customWidth="1"/>
    <col min="9" max="9" width="8.42578125" style="18" customWidth="1"/>
    <col min="10" max="10" width="8.5703125" style="18" customWidth="1"/>
    <col min="11" max="11" width="9.140625" style="18" customWidth="1"/>
    <col min="12" max="12" width="8.42578125" style="18" customWidth="1"/>
    <col min="13" max="16384" width="12.42578125" style="2"/>
  </cols>
  <sheetData>
    <row r="1" spans="1:12">
      <c r="A1" s="167" t="s">
        <v>117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1.45" customHeight="1">
      <c r="A3" s="3"/>
      <c r="B3" s="99"/>
      <c r="C3" s="4"/>
      <c r="D3" s="5"/>
      <c r="E3" s="6"/>
      <c r="F3" s="4"/>
      <c r="G3" s="4"/>
      <c r="H3" s="5"/>
      <c r="I3" s="5"/>
      <c r="J3" s="5"/>
      <c r="K3" s="5"/>
      <c r="L3" s="5"/>
    </row>
    <row r="4" spans="1:12" ht="13.15" customHeight="1">
      <c r="C4" s="8"/>
      <c r="D4" s="9" t="s">
        <v>126</v>
      </c>
      <c r="E4" s="10"/>
      <c r="F4" s="8"/>
      <c r="G4" s="8"/>
      <c r="H4" s="11"/>
      <c r="I4" s="11"/>
      <c r="J4" s="11"/>
      <c r="K4" s="11"/>
      <c r="L4" s="11"/>
    </row>
    <row r="5" spans="1:12" ht="13.15" customHeight="1">
      <c r="D5" s="12" t="s">
        <v>1</v>
      </c>
      <c r="E5" s="10">
        <v>2029</v>
      </c>
      <c r="F5" s="13" t="s">
        <v>2</v>
      </c>
      <c r="G5" s="8"/>
      <c r="H5" s="11"/>
      <c r="I5" s="11"/>
      <c r="J5" s="11"/>
      <c r="K5" s="11"/>
      <c r="L5" s="11"/>
    </row>
    <row r="6" spans="1:12" ht="13.15" customHeight="1">
      <c r="D6" s="9" t="s">
        <v>3</v>
      </c>
      <c r="E6" s="10">
        <v>2052</v>
      </c>
      <c r="F6" s="14" t="s">
        <v>4</v>
      </c>
      <c r="G6" s="8"/>
      <c r="H6" s="11"/>
      <c r="I6" s="11"/>
      <c r="J6" s="11"/>
      <c r="K6" s="11"/>
      <c r="L6" s="11"/>
    </row>
    <row r="7" spans="1:12" ht="13.15" customHeight="1">
      <c r="D7" s="12"/>
      <c r="E7" s="10">
        <v>2053</v>
      </c>
      <c r="F7" s="14" t="s">
        <v>5</v>
      </c>
      <c r="G7" s="8"/>
      <c r="H7" s="11"/>
      <c r="I7" s="11"/>
      <c r="J7" s="11"/>
      <c r="K7" s="11"/>
      <c r="L7" s="11"/>
    </row>
    <row r="8" spans="1:12" ht="13.15" customHeight="1">
      <c r="D8" s="12"/>
      <c r="E8" s="117">
        <v>2059</v>
      </c>
      <c r="F8" s="118" t="s">
        <v>184</v>
      </c>
      <c r="G8" s="8"/>
      <c r="H8" s="11"/>
      <c r="I8" s="11"/>
      <c r="J8" s="11"/>
      <c r="K8" s="11"/>
      <c r="L8" s="11"/>
    </row>
    <row r="9" spans="1:12" ht="13.15" customHeight="1">
      <c r="C9" s="120"/>
      <c r="D9" s="121" t="s">
        <v>197</v>
      </c>
      <c r="E9" s="170">
        <v>2216</v>
      </c>
      <c r="F9" s="120"/>
      <c r="G9" s="8"/>
      <c r="H9" s="11"/>
      <c r="I9" s="11"/>
      <c r="J9" s="11"/>
      <c r="K9" s="11"/>
      <c r="L9" s="11"/>
    </row>
    <row r="10" spans="1:12" ht="13.15" customHeight="1">
      <c r="C10" s="120"/>
      <c r="D10" s="121" t="s">
        <v>198</v>
      </c>
      <c r="E10" s="170"/>
      <c r="F10" s="122" t="s">
        <v>158</v>
      </c>
      <c r="G10" s="8"/>
      <c r="H10" s="11"/>
      <c r="I10" s="11"/>
      <c r="J10" s="11"/>
      <c r="K10" s="11"/>
      <c r="L10" s="11"/>
    </row>
    <row r="11" spans="1:12" ht="13.15" customHeight="1">
      <c r="D11" s="9" t="s">
        <v>199</v>
      </c>
      <c r="E11" s="10">
        <v>2245</v>
      </c>
      <c r="F11" s="15" t="s">
        <v>6</v>
      </c>
      <c r="G11" s="11"/>
      <c r="H11" s="11"/>
      <c r="I11" s="11"/>
      <c r="J11" s="11"/>
      <c r="K11" s="11"/>
      <c r="L11" s="11"/>
    </row>
    <row r="12" spans="1:12" ht="13.15" customHeight="1">
      <c r="D12" s="9" t="s">
        <v>127</v>
      </c>
      <c r="E12" s="10">
        <v>2506</v>
      </c>
      <c r="F12" s="15" t="s">
        <v>141</v>
      </c>
      <c r="G12" s="11"/>
      <c r="H12" s="11"/>
      <c r="I12" s="11"/>
      <c r="J12" s="11"/>
      <c r="K12" s="11"/>
      <c r="L12" s="11"/>
    </row>
    <row r="13" spans="1:12" ht="13.15" customHeight="1">
      <c r="D13" s="9" t="s">
        <v>7</v>
      </c>
      <c r="E13" s="16">
        <v>3454</v>
      </c>
      <c r="F13" s="17" t="s">
        <v>135</v>
      </c>
      <c r="G13" s="11"/>
      <c r="H13" s="11"/>
      <c r="I13" s="11"/>
      <c r="J13" s="11"/>
      <c r="K13" s="11"/>
      <c r="L13" s="11"/>
    </row>
    <row r="14" spans="1:12" ht="13.15" customHeight="1">
      <c r="D14" s="9" t="s">
        <v>128</v>
      </c>
      <c r="E14" s="10">
        <v>4059</v>
      </c>
      <c r="F14" s="15" t="s">
        <v>8</v>
      </c>
      <c r="G14" s="11"/>
      <c r="H14" s="11"/>
      <c r="I14" s="11"/>
      <c r="J14" s="11"/>
      <c r="K14" s="11"/>
      <c r="L14" s="11"/>
    </row>
    <row r="15" spans="1:12" ht="13.15" customHeight="1">
      <c r="D15" s="95" t="s">
        <v>179</v>
      </c>
      <c r="E15" s="10"/>
      <c r="F15" s="15"/>
      <c r="G15" s="11"/>
      <c r="H15" s="11"/>
      <c r="I15" s="11"/>
      <c r="J15" s="11"/>
      <c r="K15" s="11"/>
      <c r="L15" s="11"/>
    </row>
    <row r="16" spans="1:12" ht="13.15" customHeight="1">
      <c r="D16" s="95" t="s">
        <v>180</v>
      </c>
      <c r="E16" s="91">
        <v>4215</v>
      </c>
      <c r="F16" s="93" t="s">
        <v>176</v>
      </c>
      <c r="G16" s="11"/>
      <c r="H16" s="11"/>
      <c r="I16" s="11"/>
      <c r="J16" s="11"/>
      <c r="K16" s="11"/>
      <c r="L16" s="11"/>
    </row>
    <row r="17" spans="1:12" ht="13.15" customHeight="1">
      <c r="D17" s="9" t="s">
        <v>177</v>
      </c>
      <c r="E17" s="91"/>
      <c r="F17" s="93"/>
      <c r="G17" s="11"/>
      <c r="H17" s="11"/>
      <c r="I17" s="11"/>
      <c r="J17" s="11"/>
      <c r="K17" s="11"/>
      <c r="L17" s="11"/>
    </row>
    <row r="18" spans="1:12" ht="13.15" customHeight="1">
      <c r="D18" s="95" t="s">
        <v>178</v>
      </c>
      <c r="E18" s="92">
        <v>5054</v>
      </c>
      <c r="F18" s="94" t="s">
        <v>166</v>
      </c>
      <c r="G18" s="11"/>
      <c r="H18" s="11"/>
      <c r="I18" s="11"/>
      <c r="J18" s="11"/>
      <c r="K18" s="11"/>
      <c r="L18" s="11"/>
    </row>
    <row r="19" spans="1:12" ht="13.15" customHeight="1">
      <c r="D19" s="9"/>
      <c r="E19" s="10"/>
      <c r="F19" s="15"/>
      <c r="G19" s="11"/>
      <c r="H19" s="11"/>
      <c r="I19" s="11"/>
      <c r="J19" s="11"/>
      <c r="K19" s="11"/>
      <c r="L19" s="11"/>
    </row>
    <row r="20" spans="1:12" ht="13.15" customHeight="1">
      <c r="A20" s="13" t="s">
        <v>244</v>
      </c>
      <c r="E20" s="19"/>
      <c r="F20" s="11"/>
      <c r="G20" s="11"/>
      <c r="H20" s="11"/>
      <c r="I20" s="11"/>
      <c r="J20" s="11"/>
      <c r="K20" s="11"/>
      <c r="L20" s="11"/>
    </row>
    <row r="21" spans="1:12" ht="13.15" customHeight="1">
      <c r="D21" s="20"/>
      <c r="E21" s="21" t="s">
        <v>122</v>
      </c>
      <c r="F21" s="21" t="s">
        <v>123</v>
      </c>
      <c r="G21" s="21" t="s">
        <v>16</v>
      </c>
    </row>
    <row r="22" spans="1:12" ht="13.15" customHeight="1">
      <c r="D22" s="22" t="s">
        <v>9</v>
      </c>
      <c r="E22" s="6">
        <f>L297</f>
        <v>1663714</v>
      </c>
      <c r="F22" s="98">
        <f>L352</f>
        <v>492241</v>
      </c>
      <c r="G22" s="6">
        <f>F22+E22</f>
        <v>2155955</v>
      </c>
    </row>
    <row r="23" spans="1:12" ht="13.15" customHeight="1">
      <c r="A23" s="13" t="s">
        <v>124</v>
      </c>
      <c r="C23" s="14"/>
      <c r="F23" s="18"/>
      <c r="G23" s="18"/>
    </row>
    <row r="24" spans="1:12" ht="13.5">
      <c r="C24" s="23"/>
      <c r="D24" s="24"/>
      <c r="E24" s="24"/>
      <c r="F24" s="24"/>
      <c r="G24" s="24"/>
      <c r="H24" s="24"/>
      <c r="I24" s="25"/>
      <c r="J24" s="26"/>
      <c r="K24" s="27"/>
      <c r="L24" s="1" t="s">
        <v>157</v>
      </c>
    </row>
    <row r="25" spans="1:12" s="30" customFormat="1">
      <c r="A25" s="107"/>
      <c r="B25" s="28"/>
      <c r="C25" s="108"/>
      <c r="D25" s="169" t="s">
        <v>10</v>
      </c>
      <c r="E25" s="169"/>
      <c r="F25" s="168" t="s">
        <v>11</v>
      </c>
      <c r="G25" s="168"/>
      <c r="H25" s="168" t="s">
        <v>12</v>
      </c>
      <c r="I25" s="168"/>
      <c r="J25" s="168" t="s">
        <v>11</v>
      </c>
      <c r="K25" s="168"/>
      <c r="L25" s="168"/>
    </row>
    <row r="26" spans="1:12" s="30" customFormat="1">
      <c r="A26" s="109"/>
      <c r="B26" s="32"/>
      <c r="C26" s="108" t="s">
        <v>13</v>
      </c>
      <c r="D26" s="168" t="s">
        <v>200</v>
      </c>
      <c r="E26" s="168"/>
      <c r="F26" s="168" t="s">
        <v>240</v>
      </c>
      <c r="G26" s="168"/>
      <c r="H26" s="168" t="s">
        <v>240</v>
      </c>
      <c r="I26" s="168"/>
      <c r="J26" s="168" t="s">
        <v>245</v>
      </c>
      <c r="K26" s="168"/>
      <c r="L26" s="168"/>
    </row>
    <row r="27" spans="1:12" s="30" customFormat="1">
      <c r="A27" s="110"/>
      <c r="B27" s="33"/>
      <c r="C27" s="111"/>
      <c r="D27" s="34" t="s">
        <v>14</v>
      </c>
      <c r="E27" s="34" t="s">
        <v>15</v>
      </c>
      <c r="F27" s="34" t="s">
        <v>14</v>
      </c>
      <c r="G27" s="34" t="s">
        <v>15</v>
      </c>
      <c r="H27" s="34" t="s">
        <v>14</v>
      </c>
      <c r="I27" s="34" t="s">
        <v>15</v>
      </c>
      <c r="J27" s="34" t="s">
        <v>14</v>
      </c>
      <c r="K27" s="34" t="s">
        <v>15</v>
      </c>
      <c r="L27" s="34" t="s">
        <v>16</v>
      </c>
    </row>
    <row r="28" spans="1:12" s="30" customFormat="1" ht="14.1" customHeight="1">
      <c r="A28" s="31"/>
      <c r="B28" s="32"/>
      <c r="C28" s="29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4.1" customHeight="1">
      <c r="C29" s="36" t="s">
        <v>17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4.1" customHeight="1">
      <c r="A30" s="7" t="s">
        <v>18</v>
      </c>
      <c r="B30" s="135">
        <v>2029</v>
      </c>
      <c r="C30" s="36" t="s">
        <v>2</v>
      </c>
      <c r="F30" s="18"/>
      <c r="G30" s="18"/>
    </row>
    <row r="31" spans="1:12" ht="13.9" customHeight="1">
      <c r="B31" s="136">
        <v>1E-3</v>
      </c>
      <c r="C31" s="36" t="s">
        <v>19</v>
      </c>
      <c r="F31" s="18"/>
      <c r="G31" s="18"/>
    </row>
    <row r="32" spans="1:12" ht="13.9" customHeight="1">
      <c r="B32" s="137">
        <v>0.44</v>
      </c>
      <c r="C32" s="155" t="s">
        <v>20</v>
      </c>
      <c r="F32" s="18"/>
      <c r="G32" s="18"/>
    </row>
    <row r="33" spans="1:12" ht="13.9" customHeight="1">
      <c r="A33" s="3"/>
      <c r="B33" s="130" t="s">
        <v>21</v>
      </c>
      <c r="C33" s="37" t="s">
        <v>56</v>
      </c>
      <c r="D33" s="38">
        <v>0</v>
      </c>
      <c r="E33" s="151">
        <v>17195</v>
      </c>
      <c r="F33" s="38">
        <v>0</v>
      </c>
      <c r="G33" s="151">
        <v>22239</v>
      </c>
      <c r="H33" s="38">
        <v>0</v>
      </c>
      <c r="I33" s="151">
        <v>22239</v>
      </c>
      <c r="J33" s="38">
        <v>0</v>
      </c>
      <c r="K33" s="151">
        <f>22043+336</f>
        <v>22379</v>
      </c>
      <c r="L33" s="9">
        <f>SUM(J33:K33)</f>
        <v>22379</v>
      </c>
    </row>
    <row r="34" spans="1:12" ht="13.9" customHeight="1">
      <c r="A34" s="3"/>
      <c r="B34" s="130" t="s">
        <v>22</v>
      </c>
      <c r="C34" s="37" t="s">
        <v>23</v>
      </c>
      <c r="D34" s="41">
        <v>0</v>
      </c>
      <c r="E34" s="39">
        <v>176</v>
      </c>
      <c r="F34" s="41">
        <v>0</v>
      </c>
      <c r="G34" s="39">
        <v>176</v>
      </c>
      <c r="H34" s="41">
        <v>0</v>
      </c>
      <c r="I34" s="39">
        <v>176</v>
      </c>
      <c r="J34" s="41">
        <v>0</v>
      </c>
      <c r="K34" s="39">
        <v>176</v>
      </c>
      <c r="L34" s="45">
        <f>SUM(J34:K34)</f>
        <v>176</v>
      </c>
    </row>
    <row r="35" spans="1:12" ht="13.9" customHeight="1">
      <c r="A35" s="3"/>
      <c r="B35" s="130" t="s">
        <v>24</v>
      </c>
      <c r="C35" s="37" t="s">
        <v>25</v>
      </c>
      <c r="D35" s="40">
        <v>1292</v>
      </c>
      <c r="E35" s="39">
        <v>3080</v>
      </c>
      <c r="F35" s="41">
        <v>0</v>
      </c>
      <c r="G35" s="39">
        <v>3081</v>
      </c>
      <c r="H35" s="41">
        <v>0</v>
      </c>
      <c r="I35" s="39">
        <v>3081</v>
      </c>
      <c r="J35" s="41">
        <v>0</v>
      </c>
      <c r="K35" s="39">
        <v>3081</v>
      </c>
      <c r="L35" s="45">
        <f>SUM(J35:K35)</f>
        <v>3081</v>
      </c>
    </row>
    <row r="36" spans="1:12" ht="13.9" customHeight="1">
      <c r="A36" s="3"/>
      <c r="B36" s="130" t="s">
        <v>26</v>
      </c>
      <c r="C36" s="37" t="s">
        <v>27</v>
      </c>
      <c r="D36" s="49">
        <v>0</v>
      </c>
      <c r="E36" s="51">
        <v>6462</v>
      </c>
      <c r="F36" s="49">
        <v>0</v>
      </c>
      <c r="G36" s="51">
        <v>6462</v>
      </c>
      <c r="H36" s="49">
        <v>0</v>
      </c>
      <c r="I36" s="51">
        <v>6462</v>
      </c>
      <c r="J36" s="49">
        <v>0</v>
      </c>
      <c r="K36" s="51">
        <v>6462</v>
      </c>
      <c r="L36" s="51">
        <f>SUM(J36:K36)</f>
        <v>6462</v>
      </c>
    </row>
    <row r="37" spans="1:12" ht="13.9" customHeight="1">
      <c r="A37" s="3" t="s">
        <v>16</v>
      </c>
      <c r="B37" s="138">
        <v>0.44</v>
      </c>
      <c r="C37" s="37" t="s">
        <v>20</v>
      </c>
      <c r="D37" s="50">
        <f t="shared" ref="D37:L37" si="0">SUM(D33:D36)</f>
        <v>1292</v>
      </c>
      <c r="E37" s="50">
        <f t="shared" si="0"/>
        <v>26913</v>
      </c>
      <c r="F37" s="49">
        <f t="shared" si="0"/>
        <v>0</v>
      </c>
      <c r="G37" s="50">
        <f t="shared" si="0"/>
        <v>31958</v>
      </c>
      <c r="H37" s="49">
        <f t="shared" si="0"/>
        <v>0</v>
      </c>
      <c r="I37" s="50">
        <f t="shared" si="0"/>
        <v>31958</v>
      </c>
      <c r="J37" s="49">
        <f t="shared" si="0"/>
        <v>0</v>
      </c>
      <c r="K37" s="50">
        <f t="shared" ref="K37" si="1">SUM(K33:K36)</f>
        <v>32098</v>
      </c>
      <c r="L37" s="50">
        <f t="shared" si="0"/>
        <v>32098</v>
      </c>
    </row>
    <row r="38" spans="1:12" ht="13.9" customHeight="1">
      <c r="A38" s="47" t="s">
        <v>16</v>
      </c>
      <c r="B38" s="159">
        <v>1E-3</v>
      </c>
      <c r="C38" s="129" t="s">
        <v>19</v>
      </c>
      <c r="D38" s="42">
        <f t="shared" ref="D38:L38" si="2">D37</f>
        <v>1292</v>
      </c>
      <c r="E38" s="42">
        <f t="shared" si="2"/>
        <v>26913</v>
      </c>
      <c r="F38" s="43">
        <f t="shared" si="2"/>
        <v>0</v>
      </c>
      <c r="G38" s="42">
        <f t="shared" si="2"/>
        <v>31958</v>
      </c>
      <c r="H38" s="43">
        <f t="shared" si="2"/>
        <v>0</v>
      </c>
      <c r="I38" s="42">
        <f t="shared" si="2"/>
        <v>31958</v>
      </c>
      <c r="J38" s="43">
        <f t="shared" si="2"/>
        <v>0</v>
      </c>
      <c r="K38" s="42">
        <f t="shared" ref="K38" si="3">K37</f>
        <v>32098</v>
      </c>
      <c r="L38" s="42">
        <f t="shared" si="2"/>
        <v>32098</v>
      </c>
    </row>
    <row r="39" spans="1:12" ht="10.9" customHeight="1">
      <c r="A39" s="3"/>
      <c r="B39" s="99"/>
      <c r="C39" s="3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3.35" customHeight="1">
      <c r="A40" s="3"/>
      <c r="B40" s="139">
        <v>0.10100000000000001</v>
      </c>
      <c r="C40" s="44" t="s">
        <v>28</v>
      </c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3.35" customHeight="1">
      <c r="A41" s="3"/>
      <c r="B41" s="99">
        <v>60</v>
      </c>
      <c r="C41" s="37" t="s">
        <v>130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3.35" customHeight="1">
      <c r="A42" s="3"/>
      <c r="B42" s="99">
        <v>45</v>
      </c>
      <c r="C42" s="37" t="s">
        <v>29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3.35" customHeight="1">
      <c r="A43" s="3"/>
      <c r="B43" s="130" t="s">
        <v>30</v>
      </c>
      <c r="C43" s="37" t="s">
        <v>56</v>
      </c>
      <c r="D43" s="41">
        <v>0</v>
      </c>
      <c r="E43" s="39">
        <v>41742</v>
      </c>
      <c r="F43" s="41">
        <v>0</v>
      </c>
      <c r="G43" s="39">
        <v>31588</v>
      </c>
      <c r="H43" s="41">
        <v>0</v>
      </c>
      <c r="I43" s="39">
        <v>31588</v>
      </c>
      <c r="J43" s="41">
        <v>0</v>
      </c>
      <c r="K43" s="39">
        <v>28460</v>
      </c>
      <c r="L43" s="45">
        <f>SUM(J43:K43)</f>
        <v>28460</v>
      </c>
    </row>
    <row r="44" spans="1:12" ht="13.35" customHeight="1">
      <c r="A44" s="3"/>
      <c r="B44" s="130" t="s">
        <v>31</v>
      </c>
      <c r="C44" s="37" t="s">
        <v>23</v>
      </c>
      <c r="D44" s="41">
        <v>0</v>
      </c>
      <c r="E44" s="39">
        <v>110</v>
      </c>
      <c r="F44" s="41">
        <v>0</v>
      </c>
      <c r="G44" s="39">
        <v>107</v>
      </c>
      <c r="H44" s="41">
        <v>0</v>
      </c>
      <c r="I44" s="39">
        <v>107</v>
      </c>
      <c r="J44" s="41">
        <v>0</v>
      </c>
      <c r="K44" s="39">
        <v>107</v>
      </c>
      <c r="L44" s="45">
        <f>SUM(J44:K44)</f>
        <v>107</v>
      </c>
    </row>
    <row r="45" spans="1:12" ht="13.35" customHeight="1">
      <c r="A45" s="3"/>
      <c r="B45" s="130" t="s">
        <v>32</v>
      </c>
      <c r="C45" s="37" t="s">
        <v>25</v>
      </c>
      <c r="D45" s="41">
        <v>0</v>
      </c>
      <c r="E45" s="39">
        <v>790</v>
      </c>
      <c r="F45" s="41">
        <v>0</v>
      </c>
      <c r="G45" s="39">
        <v>790</v>
      </c>
      <c r="H45" s="41">
        <v>0</v>
      </c>
      <c r="I45" s="39">
        <v>790</v>
      </c>
      <c r="J45" s="41">
        <v>0</v>
      </c>
      <c r="K45" s="39">
        <v>790</v>
      </c>
      <c r="L45" s="52">
        <f>SUM(J45:K45)</f>
        <v>790</v>
      </c>
    </row>
    <row r="46" spans="1:12" ht="13.35" customHeight="1">
      <c r="A46" s="3" t="s">
        <v>16</v>
      </c>
      <c r="B46" s="99">
        <v>45</v>
      </c>
      <c r="C46" s="37" t="s">
        <v>29</v>
      </c>
      <c r="D46" s="43">
        <f t="shared" ref="D46:L46" si="4">SUM(D43:D45)</f>
        <v>0</v>
      </c>
      <c r="E46" s="42">
        <f t="shared" si="4"/>
        <v>42642</v>
      </c>
      <c r="F46" s="43">
        <f t="shared" si="4"/>
        <v>0</v>
      </c>
      <c r="G46" s="42">
        <f t="shared" si="4"/>
        <v>32485</v>
      </c>
      <c r="H46" s="43">
        <f t="shared" si="4"/>
        <v>0</v>
      </c>
      <c r="I46" s="42">
        <f t="shared" si="4"/>
        <v>32485</v>
      </c>
      <c r="J46" s="43">
        <f t="shared" si="4"/>
        <v>0</v>
      </c>
      <c r="K46" s="42">
        <f t="shared" ref="K46" si="5">SUM(K43:K45)</f>
        <v>29357</v>
      </c>
      <c r="L46" s="42">
        <f t="shared" si="4"/>
        <v>29357</v>
      </c>
    </row>
    <row r="47" spans="1:12" ht="13.15" customHeight="1">
      <c r="A47" s="3"/>
      <c r="B47" s="99"/>
      <c r="C47" s="37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3.35" customHeight="1">
      <c r="A48" s="3"/>
      <c r="B48" s="99">
        <v>46</v>
      </c>
      <c r="C48" s="37" t="s">
        <v>33</v>
      </c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3.35" customHeight="1">
      <c r="A49" s="3"/>
      <c r="B49" s="130" t="s">
        <v>34</v>
      </c>
      <c r="C49" s="37" t="s">
        <v>56</v>
      </c>
      <c r="D49" s="38">
        <v>0</v>
      </c>
      <c r="E49" s="151">
        <v>18620</v>
      </c>
      <c r="F49" s="38">
        <v>0</v>
      </c>
      <c r="G49" s="151">
        <v>19988</v>
      </c>
      <c r="H49" s="38">
        <v>0</v>
      </c>
      <c r="I49" s="151">
        <v>19988</v>
      </c>
      <c r="J49" s="38">
        <v>0</v>
      </c>
      <c r="K49" s="151">
        <v>16361</v>
      </c>
      <c r="L49" s="9">
        <f>SUM(J49:K49)</f>
        <v>16361</v>
      </c>
    </row>
    <row r="50" spans="1:12" ht="13.35" customHeight="1">
      <c r="A50" s="3"/>
      <c r="B50" s="130" t="s">
        <v>35</v>
      </c>
      <c r="C50" s="37" t="s">
        <v>23</v>
      </c>
      <c r="D50" s="38">
        <v>0</v>
      </c>
      <c r="E50" s="151">
        <v>87</v>
      </c>
      <c r="F50" s="38">
        <v>0</v>
      </c>
      <c r="G50" s="151">
        <v>90</v>
      </c>
      <c r="H50" s="38">
        <v>0</v>
      </c>
      <c r="I50" s="151">
        <v>90</v>
      </c>
      <c r="J50" s="38">
        <v>0</v>
      </c>
      <c r="K50" s="151">
        <v>90</v>
      </c>
      <c r="L50" s="9">
        <f>SUM(J50:K50)</f>
        <v>90</v>
      </c>
    </row>
    <row r="51" spans="1:12" ht="13.35" customHeight="1">
      <c r="A51" s="3"/>
      <c r="B51" s="130" t="s">
        <v>36</v>
      </c>
      <c r="C51" s="37" t="s">
        <v>25</v>
      </c>
      <c r="D51" s="41">
        <v>0</v>
      </c>
      <c r="E51" s="39">
        <v>424</v>
      </c>
      <c r="F51" s="38">
        <v>0</v>
      </c>
      <c r="G51" s="151">
        <v>436</v>
      </c>
      <c r="H51" s="38">
        <v>0</v>
      </c>
      <c r="I51" s="39">
        <v>436</v>
      </c>
      <c r="J51" s="38">
        <v>0</v>
      </c>
      <c r="K51" s="151">
        <v>436</v>
      </c>
      <c r="L51" s="52">
        <f>SUM(J51:K51)</f>
        <v>436</v>
      </c>
    </row>
    <row r="52" spans="1:12" ht="13.35" customHeight="1">
      <c r="A52" s="3" t="s">
        <v>16</v>
      </c>
      <c r="B52" s="99">
        <v>46</v>
      </c>
      <c r="C52" s="37" t="s">
        <v>33</v>
      </c>
      <c r="D52" s="43">
        <f t="shared" ref="D52:L52" si="6">SUM(D49:D51)</f>
        <v>0</v>
      </c>
      <c r="E52" s="42">
        <f t="shared" si="6"/>
        <v>19131</v>
      </c>
      <c r="F52" s="43">
        <f t="shared" si="6"/>
        <v>0</v>
      </c>
      <c r="G52" s="42">
        <f t="shared" si="6"/>
        <v>20514</v>
      </c>
      <c r="H52" s="43">
        <f t="shared" si="6"/>
        <v>0</v>
      </c>
      <c r="I52" s="42">
        <f t="shared" si="6"/>
        <v>20514</v>
      </c>
      <c r="J52" s="43">
        <f t="shared" si="6"/>
        <v>0</v>
      </c>
      <c r="K52" s="42">
        <f t="shared" ref="K52" si="7">SUM(K49:K51)</f>
        <v>16887</v>
      </c>
      <c r="L52" s="42">
        <f t="shared" si="6"/>
        <v>16887</v>
      </c>
    </row>
    <row r="53" spans="1:12" ht="13.15" customHeight="1">
      <c r="A53" s="3"/>
      <c r="B53" s="99"/>
      <c r="C53" s="37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3.35" customHeight="1">
      <c r="A54" s="3"/>
      <c r="B54" s="99">
        <v>47</v>
      </c>
      <c r="C54" s="37" t="s">
        <v>37</v>
      </c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3.35" customHeight="1">
      <c r="A55" s="3"/>
      <c r="B55" s="130" t="s">
        <v>38</v>
      </c>
      <c r="C55" s="37" t="s">
        <v>56</v>
      </c>
      <c r="D55" s="38">
        <v>0</v>
      </c>
      <c r="E55" s="151">
        <v>9552</v>
      </c>
      <c r="F55" s="38">
        <v>0</v>
      </c>
      <c r="G55" s="151">
        <v>6503</v>
      </c>
      <c r="H55" s="38">
        <v>0</v>
      </c>
      <c r="I55" s="151">
        <v>6503</v>
      </c>
      <c r="J55" s="38">
        <v>0</v>
      </c>
      <c r="K55" s="151">
        <f>6826+216</f>
        <v>7042</v>
      </c>
      <c r="L55" s="9">
        <f>SUM(J55:K55)</f>
        <v>7042</v>
      </c>
    </row>
    <row r="56" spans="1:12" ht="13.35" customHeight="1">
      <c r="A56" s="3"/>
      <c r="B56" s="130" t="s">
        <v>39</v>
      </c>
      <c r="C56" s="37" t="s">
        <v>23</v>
      </c>
      <c r="D56" s="38">
        <v>0</v>
      </c>
      <c r="E56" s="151">
        <v>200</v>
      </c>
      <c r="F56" s="38">
        <v>0</v>
      </c>
      <c r="G56" s="151">
        <v>200</v>
      </c>
      <c r="H56" s="38">
        <v>0</v>
      </c>
      <c r="I56" s="151">
        <v>200</v>
      </c>
      <c r="J56" s="38">
        <v>0</v>
      </c>
      <c r="K56" s="151">
        <v>200</v>
      </c>
      <c r="L56" s="9">
        <f>SUM(J56:K56)</f>
        <v>200</v>
      </c>
    </row>
    <row r="57" spans="1:12" ht="13.35" customHeight="1">
      <c r="A57" s="3"/>
      <c r="B57" s="130" t="s">
        <v>40</v>
      </c>
      <c r="C57" s="37" t="s">
        <v>25</v>
      </c>
      <c r="D57" s="41">
        <v>0</v>
      </c>
      <c r="E57" s="39">
        <v>163</v>
      </c>
      <c r="F57" s="38">
        <v>0</v>
      </c>
      <c r="G57" s="151">
        <v>163</v>
      </c>
      <c r="H57" s="38">
        <v>0</v>
      </c>
      <c r="I57" s="39">
        <v>163</v>
      </c>
      <c r="J57" s="38">
        <v>0</v>
      </c>
      <c r="K57" s="151">
        <v>163</v>
      </c>
      <c r="L57" s="45">
        <f>SUM(J57:K57)</f>
        <v>163</v>
      </c>
    </row>
    <row r="58" spans="1:12" ht="13.35" customHeight="1">
      <c r="A58" s="3" t="s">
        <v>16</v>
      </c>
      <c r="B58" s="99">
        <v>47</v>
      </c>
      <c r="C58" s="37" t="s">
        <v>37</v>
      </c>
      <c r="D58" s="43">
        <f t="shared" ref="D58:L58" si="8">SUM(D55:D57)</f>
        <v>0</v>
      </c>
      <c r="E58" s="42">
        <f t="shared" si="8"/>
        <v>9915</v>
      </c>
      <c r="F58" s="43">
        <f t="shared" si="8"/>
        <v>0</v>
      </c>
      <c r="G58" s="42">
        <f t="shared" si="8"/>
        <v>6866</v>
      </c>
      <c r="H58" s="43">
        <f t="shared" si="8"/>
        <v>0</v>
      </c>
      <c r="I58" s="42">
        <f t="shared" si="8"/>
        <v>6866</v>
      </c>
      <c r="J58" s="43">
        <f t="shared" si="8"/>
        <v>0</v>
      </c>
      <c r="K58" s="42">
        <f t="shared" ref="K58" si="9">SUM(K55:K57)</f>
        <v>7405</v>
      </c>
      <c r="L58" s="42">
        <f t="shared" si="8"/>
        <v>7405</v>
      </c>
    </row>
    <row r="59" spans="1:12" ht="13.15" customHeight="1">
      <c r="A59" s="3"/>
      <c r="B59" s="99"/>
      <c r="C59" s="37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3.35" customHeight="1">
      <c r="A60" s="3"/>
      <c r="B60" s="99">
        <v>48</v>
      </c>
      <c r="C60" s="37" t="s">
        <v>41</v>
      </c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3.35" customHeight="1">
      <c r="A61" s="3"/>
      <c r="B61" s="130" t="s">
        <v>42</v>
      </c>
      <c r="C61" s="37" t="s">
        <v>56</v>
      </c>
      <c r="D61" s="38">
        <v>0</v>
      </c>
      <c r="E61" s="151">
        <v>22541</v>
      </c>
      <c r="F61" s="38">
        <v>0</v>
      </c>
      <c r="G61" s="151">
        <v>21082</v>
      </c>
      <c r="H61" s="38">
        <v>0</v>
      </c>
      <c r="I61" s="151">
        <v>21082</v>
      </c>
      <c r="J61" s="38">
        <v>0</v>
      </c>
      <c r="K61" s="151">
        <v>17090</v>
      </c>
      <c r="L61" s="9">
        <f>SUM(J61:K61)</f>
        <v>17090</v>
      </c>
    </row>
    <row r="62" spans="1:12" ht="13.35" customHeight="1">
      <c r="A62" s="3"/>
      <c r="B62" s="130" t="s">
        <v>43</v>
      </c>
      <c r="C62" s="37" t="s">
        <v>23</v>
      </c>
      <c r="D62" s="38">
        <v>0</v>
      </c>
      <c r="E62" s="151">
        <v>239</v>
      </c>
      <c r="F62" s="38">
        <v>0</v>
      </c>
      <c r="G62" s="151">
        <v>248</v>
      </c>
      <c r="H62" s="38">
        <v>0</v>
      </c>
      <c r="I62" s="151">
        <v>248</v>
      </c>
      <c r="J62" s="38">
        <v>0</v>
      </c>
      <c r="K62" s="151">
        <v>248</v>
      </c>
      <c r="L62" s="9">
        <f>SUM(J62:K62)</f>
        <v>248</v>
      </c>
    </row>
    <row r="63" spans="1:12" ht="13.35" customHeight="1">
      <c r="A63" s="3"/>
      <c r="B63" s="130" t="s">
        <v>44</v>
      </c>
      <c r="C63" s="37" t="s">
        <v>25</v>
      </c>
      <c r="D63" s="41">
        <v>0</v>
      </c>
      <c r="E63" s="39">
        <v>676</v>
      </c>
      <c r="F63" s="38">
        <v>0</v>
      </c>
      <c r="G63" s="151">
        <v>675</v>
      </c>
      <c r="H63" s="38">
        <v>0</v>
      </c>
      <c r="I63" s="39">
        <v>675</v>
      </c>
      <c r="J63" s="38">
        <v>0</v>
      </c>
      <c r="K63" s="151">
        <v>675</v>
      </c>
      <c r="L63" s="45">
        <f>SUM(J63:K63)</f>
        <v>675</v>
      </c>
    </row>
    <row r="64" spans="1:12" ht="13.35" customHeight="1">
      <c r="A64" s="3" t="s">
        <v>16</v>
      </c>
      <c r="B64" s="99">
        <v>48</v>
      </c>
      <c r="C64" s="37" t="s">
        <v>41</v>
      </c>
      <c r="D64" s="43">
        <f t="shared" ref="D64:L64" si="10">SUM(D61:D63)</f>
        <v>0</v>
      </c>
      <c r="E64" s="42">
        <f t="shared" si="10"/>
        <v>23456</v>
      </c>
      <c r="F64" s="43">
        <f t="shared" si="10"/>
        <v>0</v>
      </c>
      <c r="G64" s="42">
        <f t="shared" si="10"/>
        <v>22005</v>
      </c>
      <c r="H64" s="43">
        <f t="shared" si="10"/>
        <v>0</v>
      </c>
      <c r="I64" s="42">
        <f t="shared" si="10"/>
        <v>22005</v>
      </c>
      <c r="J64" s="43">
        <f t="shared" si="10"/>
        <v>0</v>
      </c>
      <c r="K64" s="42">
        <f t="shared" ref="K64" si="11">SUM(K61:K63)</f>
        <v>18013</v>
      </c>
      <c r="L64" s="42">
        <f t="shared" si="10"/>
        <v>18013</v>
      </c>
    </row>
    <row r="65" spans="1:12" ht="13.35" customHeight="1">
      <c r="A65" s="3" t="s">
        <v>16</v>
      </c>
      <c r="B65" s="99">
        <v>60</v>
      </c>
      <c r="C65" s="37" t="s">
        <v>130</v>
      </c>
      <c r="D65" s="49">
        <f t="shared" ref="D65:K65" si="12">D66</f>
        <v>0</v>
      </c>
      <c r="E65" s="51">
        <f t="shared" si="12"/>
        <v>95144</v>
      </c>
      <c r="F65" s="49">
        <f t="shared" si="12"/>
        <v>0</v>
      </c>
      <c r="G65" s="51">
        <f t="shared" si="12"/>
        <v>81870</v>
      </c>
      <c r="H65" s="49">
        <f t="shared" si="12"/>
        <v>0</v>
      </c>
      <c r="I65" s="51">
        <f t="shared" si="12"/>
        <v>81870</v>
      </c>
      <c r="J65" s="49">
        <f t="shared" si="12"/>
        <v>0</v>
      </c>
      <c r="K65" s="51">
        <f t="shared" si="12"/>
        <v>71662</v>
      </c>
      <c r="L65" s="51">
        <f>L66</f>
        <v>71662</v>
      </c>
    </row>
    <row r="66" spans="1:12" ht="13.35" customHeight="1">
      <c r="A66" s="3" t="s">
        <v>16</v>
      </c>
      <c r="B66" s="139">
        <v>0.10100000000000001</v>
      </c>
      <c r="C66" s="44" t="s">
        <v>28</v>
      </c>
      <c r="D66" s="49">
        <f t="shared" ref="D66:J66" si="13">D64+D58+D52+D46</f>
        <v>0</v>
      </c>
      <c r="E66" s="50">
        <f t="shared" si="13"/>
        <v>95144</v>
      </c>
      <c r="F66" s="49">
        <f t="shared" si="13"/>
        <v>0</v>
      </c>
      <c r="G66" s="50">
        <f t="shared" si="13"/>
        <v>81870</v>
      </c>
      <c r="H66" s="49">
        <f t="shared" si="13"/>
        <v>0</v>
      </c>
      <c r="I66" s="50">
        <f t="shared" si="13"/>
        <v>81870</v>
      </c>
      <c r="J66" s="49">
        <f t="shared" si="13"/>
        <v>0</v>
      </c>
      <c r="K66" s="50">
        <f t="shared" ref="K66" si="14">K64+K58+K52+K46</f>
        <v>71662</v>
      </c>
      <c r="L66" s="50">
        <f>L64+L58+L52+L46</f>
        <v>71662</v>
      </c>
    </row>
    <row r="67" spans="1:12" ht="7.15" customHeight="1">
      <c r="A67" s="3"/>
      <c r="B67" s="140"/>
      <c r="C67" s="44"/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3.35" customHeight="1">
      <c r="A68" s="3"/>
      <c r="B68" s="139">
        <v>0.10299999999999999</v>
      </c>
      <c r="C68" s="44" t="s">
        <v>45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3.35" customHeight="1">
      <c r="A69" s="3"/>
      <c r="B69" s="99">
        <v>61</v>
      </c>
      <c r="C69" s="37" t="s">
        <v>45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3.35" customHeight="1">
      <c r="A70" s="3"/>
      <c r="B70" s="130" t="s">
        <v>46</v>
      </c>
      <c r="C70" s="37" t="s">
        <v>56</v>
      </c>
      <c r="D70" s="41">
        <v>0</v>
      </c>
      <c r="E70" s="39">
        <v>8851</v>
      </c>
      <c r="F70" s="41">
        <v>0</v>
      </c>
      <c r="G70" s="39">
        <v>9736</v>
      </c>
      <c r="H70" s="41">
        <v>0</v>
      </c>
      <c r="I70" s="39">
        <v>9736</v>
      </c>
      <c r="J70" s="41">
        <v>0</v>
      </c>
      <c r="K70" s="39">
        <v>7682</v>
      </c>
      <c r="L70" s="45">
        <f>SUM(J70:K70)</f>
        <v>7682</v>
      </c>
    </row>
    <row r="71" spans="1:12" ht="13.35" customHeight="1">
      <c r="A71" s="3"/>
      <c r="B71" s="130" t="s">
        <v>47</v>
      </c>
      <c r="C71" s="37" t="s">
        <v>23</v>
      </c>
      <c r="D71" s="41">
        <v>0</v>
      </c>
      <c r="E71" s="39">
        <v>134</v>
      </c>
      <c r="F71" s="41">
        <v>0</v>
      </c>
      <c r="G71" s="39">
        <v>135</v>
      </c>
      <c r="H71" s="41">
        <v>0</v>
      </c>
      <c r="I71" s="39">
        <v>135</v>
      </c>
      <c r="J71" s="41">
        <v>0</v>
      </c>
      <c r="K71" s="39">
        <v>135</v>
      </c>
      <c r="L71" s="45">
        <f>SUM(J71:K71)</f>
        <v>135</v>
      </c>
    </row>
    <row r="72" spans="1:12" ht="13.35" customHeight="1">
      <c r="A72" s="47"/>
      <c r="B72" s="131" t="s">
        <v>48</v>
      </c>
      <c r="C72" s="48" t="s">
        <v>25</v>
      </c>
      <c r="D72" s="49">
        <v>0</v>
      </c>
      <c r="E72" s="50">
        <v>225</v>
      </c>
      <c r="F72" s="49">
        <v>0</v>
      </c>
      <c r="G72" s="50">
        <v>225</v>
      </c>
      <c r="H72" s="49">
        <v>0</v>
      </c>
      <c r="I72" s="50">
        <v>225</v>
      </c>
      <c r="J72" s="49">
        <v>0</v>
      </c>
      <c r="K72" s="50">
        <v>225</v>
      </c>
      <c r="L72" s="52">
        <f>SUM(J72:K72)</f>
        <v>225</v>
      </c>
    </row>
    <row r="73" spans="1:12" ht="13.9" customHeight="1">
      <c r="A73" s="3" t="s">
        <v>16</v>
      </c>
      <c r="B73" s="99">
        <v>61</v>
      </c>
      <c r="C73" s="37" t="s">
        <v>45</v>
      </c>
      <c r="D73" s="49">
        <f t="shared" ref="D73:L73" si="15">SUM(D70:D72)</f>
        <v>0</v>
      </c>
      <c r="E73" s="50">
        <f t="shared" si="15"/>
        <v>9210</v>
      </c>
      <c r="F73" s="49">
        <f t="shared" si="15"/>
        <v>0</v>
      </c>
      <c r="G73" s="50">
        <f t="shared" si="15"/>
        <v>10096</v>
      </c>
      <c r="H73" s="49">
        <f t="shared" si="15"/>
        <v>0</v>
      </c>
      <c r="I73" s="50">
        <f t="shared" si="15"/>
        <v>10096</v>
      </c>
      <c r="J73" s="49">
        <f t="shared" si="15"/>
        <v>0</v>
      </c>
      <c r="K73" s="50">
        <f t="shared" ref="K73" si="16">SUM(K70:K72)</f>
        <v>8042</v>
      </c>
      <c r="L73" s="50">
        <f t="shared" si="15"/>
        <v>8042</v>
      </c>
    </row>
    <row r="74" spans="1:12" ht="13.9" customHeight="1">
      <c r="A74" s="3" t="s">
        <v>16</v>
      </c>
      <c r="B74" s="139">
        <v>0.10299999999999999</v>
      </c>
      <c r="C74" s="44" t="s">
        <v>45</v>
      </c>
      <c r="D74" s="49">
        <f t="shared" ref="D74:L74" si="17">D73</f>
        <v>0</v>
      </c>
      <c r="E74" s="42">
        <f t="shared" si="17"/>
        <v>9210</v>
      </c>
      <c r="F74" s="43">
        <f t="shared" si="17"/>
        <v>0</v>
      </c>
      <c r="G74" s="42">
        <f t="shared" si="17"/>
        <v>10096</v>
      </c>
      <c r="H74" s="43">
        <f t="shared" si="17"/>
        <v>0</v>
      </c>
      <c r="I74" s="42">
        <f t="shared" si="17"/>
        <v>10096</v>
      </c>
      <c r="J74" s="43">
        <f t="shared" si="17"/>
        <v>0</v>
      </c>
      <c r="K74" s="42">
        <f t="shared" ref="K74" si="18">K73</f>
        <v>8042</v>
      </c>
      <c r="L74" s="42">
        <f t="shared" si="17"/>
        <v>8042</v>
      </c>
    </row>
    <row r="75" spans="1:12" ht="13.9" customHeight="1">
      <c r="A75" s="3" t="s">
        <v>16</v>
      </c>
      <c r="B75" s="140">
        <v>2029</v>
      </c>
      <c r="C75" s="44" t="s">
        <v>2</v>
      </c>
      <c r="D75" s="50">
        <f t="shared" ref="D75:L75" si="19">D74+D66+D38</f>
        <v>1292</v>
      </c>
      <c r="E75" s="50">
        <f t="shared" si="19"/>
        <v>131267</v>
      </c>
      <c r="F75" s="49">
        <f t="shared" si="19"/>
        <v>0</v>
      </c>
      <c r="G75" s="50">
        <f t="shared" si="19"/>
        <v>123924</v>
      </c>
      <c r="H75" s="49">
        <f t="shared" si="19"/>
        <v>0</v>
      </c>
      <c r="I75" s="50">
        <f t="shared" si="19"/>
        <v>123924</v>
      </c>
      <c r="J75" s="49">
        <f t="shared" si="19"/>
        <v>0</v>
      </c>
      <c r="K75" s="50">
        <f t="shared" ref="K75" si="20">K74+K66+K38</f>
        <v>111802</v>
      </c>
      <c r="L75" s="50">
        <f t="shared" si="19"/>
        <v>111802</v>
      </c>
    </row>
    <row r="76" spans="1:12" ht="13.9" customHeight="1">
      <c r="A76" s="3"/>
      <c r="B76" s="140"/>
      <c r="C76" s="44"/>
      <c r="D76" s="45"/>
      <c r="E76" s="45"/>
      <c r="F76" s="40"/>
      <c r="G76" s="45"/>
      <c r="H76" s="45"/>
      <c r="I76" s="45"/>
      <c r="J76" s="40"/>
      <c r="K76" s="45"/>
      <c r="L76" s="45"/>
    </row>
    <row r="77" spans="1:12" ht="13.9" customHeight="1">
      <c r="A77" s="3" t="s">
        <v>18</v>
      </c>
      <c r="B77" s="140">
        <v>2052</v>
      </c>
      <c r="C77" s="44" t="s">
        <v>49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3.9" customHeight="1">
      <c r="A78" s="3"/>
      <c r="B78" s="139">
        <v>0.09</v>
      </c>
      <c r="C78" s="44" t="s">
        <v>125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3.9" customHeight="1">
      <c r="A79" s="3"/>
      <c r="B79" s="99">
        <v>23</v>
      </c>
      <c r="C79" s="37" t="s">
        <v>50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3.9" customHeight="1">
      <c r="A80" s="3"/>
      <c r="B80" s="130" t="s">
        <v>51</v>
      </c>
      <c r="C80" s="37" t="s">
        <v>56</v>
      </c>
      <c r="D80" s="41">
        <v>0</v>
      </c>
      <c r="E80" s="39">
        <v>22504</v>
      </c>
      <c r="F80" s="41">
        <v>0</v>
      </c>
      <c r="G80" s="39">
        <v>21697</v>
      </c>
      <c r="H80" s="41">
        <v>0</v>
      </c>
      <c r="I80" s="39">
        <v>21697</v>
      </c>
      <c r="J80" s="41">
        <v>0</v>
      </c>
      <c r="K80" s="39">
        <v>23767</v>
      </c>
      <c r="L80" s="45">
        <f>SUM(J80:K80)</f>
        <v>23767</v>
      </c>
    </row>
    <row r="81" spans="1:12" ht="13.9" customHeight="1">
      <c r="A81" s="3"/>
      <c r="B81" s="130" t="s">
        <v>52</v>
      </c>
      <c r="C81" s="37" t="s">
        <v>23</v>
      </c>
      <c r="D81" s="41">
        <v>0</v>
      </c>
      <c r="E81" s="39">
        <v>200</v>
      </c>
      <c r="F81" s="41">
        <v>0</v>
      </c>
      <c r="G81" s="151">
        <v>200</v>
      </c>
      <c r="H81" s="41">
        <v>0</v>
      </c>
      <c r="I81" s="39">
        <v>200</v>
      </c>
      <c r="J81" s="41">
        <v>0</v>
      </c>
      <c r="K81" s="151">
        <v>200</v>
      </c>
      <c r="L81" s="45">
        <f>SUM(J81:K81)</f>
        <v>200</v>
      </c>
    </row>
    <row r="82" spans="1:12" ht="13.9" customHeight="1">
      <c r="A82" s="3"/>
      <c r="B82" s="130" t="s">
        <v>53</v>
      </c>
      <c r="C82" s="37" t="s">
        <v>25</v>
      </c>
      <c r="D82" s="38">
        <v>0</v>
      </c>
      <c r="E82" s="151">
        <v>1992</v>
      </c>
      <c r="F82" s="38">
        <v>0</v>
      </c>
      <c r="G82" s="151">
        <v>2671</v>
      </c>
      <c r="H82" s="38">
        <v>0</v>
      </c>
      <c r="I82" s="151">
        <v>2671</v>
      </c>
      <c r="J82" s="38">
        <v>0</v>
      </c>
      <c r="K82" s="151">
        <v>2671</v>
      </c>
      <c r="L82" s="9">
        <f>SUM(J82:K82)</f>
        <v>2671</v>
      </c>
    </row>
    <row r="83" spans="1:12" ht="13.9" customHeight="1">
      <c r="A83" s="3" t="s">
        <v>16</v>
      </c>
      <c r="B83" s="99">
        <v>23</v>
      </c>
      <c r="C83" s="37" t="s">
        <v>50</v>
      </c>
      <c r="D83" s="43">
        <f t="shared" ref="D83:L83" si="21">SUM(D80:D82)</f>
        <v>0</v>
      </c>
      <c r="E83" s="42">
        <f t="shared" si="21"/>
        <v>24696</v>
      </c>
      <c r="F83" s="43">
        <f t="shared" si="21"/>
        <v>0</v>
      </c>
      <c r="G83" s="42">
        <f t="shared" si="21"/>
        <v>24568</v>
      </c>
      <c r="H83" s="43">
        <f t="shared" si="21"/>
        <v>0</v>
      </c>
      <c r="I83" s="42">
        <f t="shared" si="21"/>
        <v>24568</v>
      </c>
      <c r="J83" s="43">
        <f t="shared" si="21"/>
        <v>0</v>
      </c>
      <c r="K83" s="42">
        <f t="shared" ref="K83" si="22">SUM(K80:K82)</f>
        <v>26638</v>
      </c>
      <c r="L83" s="42">
        <f t="shared" si="21"/>
        <v>26638</v>
      </c>
    </row>
    <row r="84" spans="1:12" ht="13.9" customHeight="1">
      <c r="A84" s="3" t="s">
        <v>16</v>
      </c>
      <c r="B84" s="139">
        <v>0.09</v>
      </c>
      <c r="C84" s="44" t="s">
        <v>125</v>
      </c>
      <c r="D84" s="43">
        <f t="shared" ref="D84:L85" si="23">D83</f>
        <v>0</v>
      </c>
      <c r="E84" s="42">
        <f t="shared" si="23"/>
        <v>24696</v>
      </c>
      <c r="F84" s="43">
        <f t="shared" si="23"/>
        <v>0</v>
      </c>
      <c r="G84" s="42">
        <f t="shared" si="23"/>
        <v>24568</v>
      </c>
      <c r="H84" s="43">
        <f t="shared" si="23"/>
        <v>0</v>
      </c>
      <c r="I84" s="42">
        <f t="shared" si="23"/>
        <v>24568</v>
      </c>
      <c r="J84" s="43">
        <f t="shared" si="23"/>
        <v>0</v>
      </c>
      <c r="K84" s="42">
        <f t="shared" ref="K84" si="24">K83</f>
        <v>26638</v>
      </c>
      <c r="L84" s="42">
        <f t="shared" si="23"/>
        <v>26638</v>
      </c>
    </row>
    <row r="85" spans="1:12" ht="13.9" customHeight="1">
      <c r="A85" s="3" t="s">
        <v>16</v>
      </c>
      <c r="B85" s="140">
        <v>2052</v>
      </c>
      <c r="C85" s="44" t="s">
        <v>49</v>
      </c>
      <c r="D85" s="43">
        <f t="shared" si="23"/>
        <v>0</v>
      </c>
      <c r="E85" s="42">
        <f t="shared" si="23"/>
        <v>24696</v>
      </c>
      <c r="F85" s="43">
        <f t="shared" si="23"/>
        <v>0</v>
      </c>
      <c r="G85" s="42">
        <f t="shared" si="23"/>
        <v>24568</v>
      </c>
      <c r="H85" s="43">
        <f t="shared" si="23"/>
        <v>0</v>
      </c>
      <c r="I85" s="42">
        <f t="shared" si="23"/>
        <v>24568</v>
      </c>
      <c r="J85" s="43">
        <f t="shared" si="23"/>
        <v>0</v>
      </c>
      <c r="K85" s="42">
        <f t="shared" ref="K85" si="25">K84</f>
        <v>26638</v>
      </c>
      <c r="L85" s="42">
        <f t="shared" si="23"/>
        <v>26638</v>
      </c>
    </row>
    <row r="86" spans="1:12" ht="13.9" customHeight="1">
      <c r="A86" s="3"/>
      <c r="B86" s="140"/>
      <c r="C86" s="44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3.9" customHeight="1">
      <c r="A87" s="3" t="s">
        <v>18</v>
      </c>
      <c r="B87" s="140">
        <v>2053</v>
      </c>
      <c r="C87" s="44" t="s">
        <v>5</v>
      </c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3.9" customHeight="1">
      <c r="A88" s="3"/>
      <c r="B88" s="139">
        <v>9.2999999999999999E-2</v>
      </c>
      <c r="C88" s="44" t="s">
        <v>54</v>
      </c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3.9" customHeight="1">
      <c r="A89" s="3"/>
      <c r="B89" s="56">
        <v>0.45</v>
      </c>
      <c r="C89" s="37" t="s">
        <v>29</v>
      </c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3.9" customHeight="1">
      <c r="A90" s="3"/>
      <c r="B90" s="130" t="s">
        <v>55</v>
      </c>
      <c r="C90" s="37" t="s">
        <v>56</v>
      </c>
      <c r="D90" s="38">
        <v>0</v>
      </c>
      <c r="E90" s="151">
        <v>19863</v>
      </c>
      <c r="F90" s="38">
        <v>0</v>
      </c>
      <c r="G90" s="151">
        <v>29023</v>
      </c>
      <c r="H90" s="38">
        <v>0</v>
      </c>
      <c r="I90" s="151">
        <v>29023</v>
      </c>
      <c r="J90" s="38">
        <v>0</v>
      </c>
      <c r="K90" s="151">
        <v>26974</v>
      </c>
      <c r="L90" s="9">
        <f>SUM(J90:K90)</f>
        <v>26974</v>
      </c>
    </row>
    <row r="91" spans="1:12" ht="13.9" customHeight="1">
      <c r="A91" s="3"/>
      <c r="B91" s="130" t="s">
        <v>57</v>
      </c>
      <c r="C91" s="37" t="s">
        <v>23</v>
      </c>
      <c r="D91" s="38">
        <v>0</v>
      </c>
      <c r="E91" s="151">
        <v>250</v>
      </c>
      <c r="F91" s="38">
        <v>0</v>
      </c>
      <c r="G91" s="151">
        <v>250</v>
      </c>
      <c r="H91" s="38">
        <v>0</v>
      </c>
      <c r="I91" s="151">
        <v>250</v>
      </c>
      <c r="J91" s="38">
        <v>0</v>
      </c>
      <c r="K91" s="151">
        <v>250</v>
      </c>
      <c r="L91" s="9">
        <f>SUM(J91:K91)</f>
        <v>250</v>
      </c>
    </row>
    <row r="92" spans="1:12" ht="13.9" customHeight="1">
      <c r="A92" s="3"/>
      <c r="B92" s="130" t="s">
        <v>58</v>
      </c>
      <c r="C92" s="37" t="s">
        <v>25</v>
      </c>
      <c r="D92" s="38">
        <v>0</v>
      </c>
      <c r="E92" s="151">
        <v>2525</v>
      </c>
      <c r="F92" s="38">
        <v>0</v>
      </c>
      <c r="G92" s="151">
        <v>2317</v>
      </c>
      <c r="H92" s="38">
        <v>0</v>
      </c>
      <c r="I92" s="151">
        <v>2317</v>
      </c>
      <c r="J92" s="38">
        <v>0</v>
      </c>
      <c r="K92" s="151">
        <v>2317</v>
      </c>
      <c r="L92" s="9">
        <f>SUM(J92:K92)</f>
        <v>2317</v>
      </c>
    </row>
    <row r="93" spans="1:12" ht="13.9" customHeight="1">
      <c r="A93" s="3"/>
      <c r="B93" s="130" t="s">
        <v>59</v>
      </c>
      <c r="C93" s="37" t="s">
        <v>60</v>
      </c>
      <c r="D93" s="38">
        <v>0</v>
      </c>
      <c r="E93" s="38">
        <v>0</v>
      </c>
      <c r="F93" s="38">
        <v>0</v>
      </c>
      <c r="G93" s="151">
        <v>45</v>
      </c>
      <c r="H93" s="38">
        <v>0</v>
      </c>
      <c r="I93" s="151">
        <v>45</v>
      </c>
      <c r="J93" s="38">
        <v>0</v>
      </c>
      <c r="K93" s="151">
        <v>45</v>
      </c>
      <c r="L93" s="9">
        <f>SUM(J93:K93)</f>
        <v>45</v>
      </c>
    </row>
    <row r="94" spans="1:12" ht="13.9" customHeight="1">
      <c r="A94" s="3"/>
      <c r="B94" s="130" t="s">
        <v>118</v>
      </c>
      <c r="C94" s="37" t="s">
        <v>131</v>
      </c>
      <c r="D94" s="38">
        <v>0</v>
      </c>
      <c r="E94" s="38">
        <v>0</v>
      </c>
      <c r="F94" s="38">
        <v>0</v>
      </c>
      <c r="G94" s="151">
        <v>163</v>
      </c>
      <c r="H94" s="38">
        <v>0</v>
      </c>
      <c r="I94" s="151">
        <v>163</v>
      </c>
      <c r="J94" s="38">
        <v>0</v>
      </c>
      <c r="K94" s="151">
        <v>163</v>
      </c>
      <c r="L94" s="9">
        <f>SUM(J94:K94)</f>
        <v>163</v>
      </c>
    </row>
    <row r="95" spans="1:12" ht="13.9" customHeight="1">
      <c r="A95" s="3" t="s">
        <v>16</v>
      </c>
      <c r="B95" s="56">
        <v>0.45</v>
      </c>
      <c r="C95" s="37" t="s">
        <v>29</v>
      </c>
      <c r="D95" s="43">
        <f t="shared" ref="D95:L95" si="26">SUM(D90:D94)</f>
        <v>0</v>
      </c>
      <c r="E95" s="42">
        <f t="shared" si="26"/>
        <v>22638</v>
      </c>
      <c r="F95" s="43">
        <f t="shared" si="26"/>
        <v>0</v>
      </c>
      <c r="G95" s="42">
        <f t="shared" si="26"/>
        <v>31798</v>
      </c>
      <c r="H95" s="43">
        <f t="shared" si="26"/>
        <v>0</v>
      </c>
      <c r="I95" s="42">
        <f t="shared" si="26"/>
        <v>31798</v>
      </c>
      <c r="J95" s="43">
        <f t="shared" si="26"/>
        <v>0</v>
      </c>
      <c r="K95" s="42">
        <f t="shared" ref="K95" si="27">SUM(K90:K94)</f>
        <v>29749</v>
      </c>
      <c r="L95" s="42">
        <f t="shared" si="26"/>
        <v>29749</v>
      </c>
    </row>
    <row r="96" spans="1:12" ht="13.9" customHeight="1">
      <c r="A96" s="3"/>
      <c r="B96" s="141"/>
      <c r="C96" s="37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3.9" customHeight="1">
      <c r="A97" s="3"/>
      <c r="B97" s="56">
        <v>0.46</v>
      </c>
      <c r="C97" s="37" t="s">
        <v>33</v>
      </c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3.9" customHeight="1">
      <c r="A98" s="3"/>
      <c r="B98" s="130" t="s">
        <v>61</v>
      </c>
      <c r="C98" s="37" t="s">
        <v>56</v>
      </c>
      <c r="D98" s="38">
        <v>0</v>
      </c>
      <c r="E98" s="151">
        <v>10695</v>
      </c>
      <c r="F98" s="38">
        <v>0</v>
      </c>
      <c r="G98" s="151">
        <v>12150</v>
      </c>
      <c r="H98" s="38">
        <v>0</v>
      </c>
      <c r="I98" s="151">
        <v>12150</v>
      </c>
      <c r="J98" s="38">
        <v>0</v>
      </c>
      <c r="K98" s="151">
        <v>17679</v>
      </c>
      <c r="L98" s="9">
        <f>SUM(J98:K98)</f>
        <v>17679</v>
      </c>
    </row>
    <row r="99" spans="1:12" ht="13.9" customHeight="1">
      <c r="A99" s="3"/>
      <c r="B99" s="130" t="s">
        <v>62</v>
      </c>
      <c r="C99" s="37" t="s">
        <v>23</v>
      </c>
      <c r="D99" s="38">
        <v>0</v>
      </c>
      <c r="E99" s="151">
        <v>347</v>
      </c>
      <c r="F99" s="38">
        <v>0</v>
      </c>
      <c r="G99" s="151">
        <v>350</v>
      </c>
      <c r="H99" s="38">
        <v>0</v>
      </c>
      <c r="I99" s="151">
        <v>350</v>
      </c>
      <c r="J99" s="38">
        <v>0</v>
      </c>
      <c r="K99" s="151">
        <v>350</v>
      </c>
      <c r="L99" s="9">
        <f>SUM(J99:K99)</f>
        <v>350</v>
      </c>
    </row>
    <row r="100" spans="1:12" ht="13.9" customHeight="1">
      <c r="A100" s="3"/>
      <c r="B100" s="130" t="s">
        <v>63</v>
      </c>
      <c r="C100" s="37" t="s">
        <v>25</v>
      </c>
      <c r="D100" s="38">
        <v>0</v>
      </c>
      <c r="E100" s="151">
        <v>2056</v>
      </c>
      <c r="F100" s="38">
        <v>0</v>
      </c>
      <c r="G100" s="151">
        <v>2077</v>
      </c>
      <c r="H100" s="38">
        <v>0</v>
      </c>
      <c r="I100" s="151">
        <v>2077</v>
      </c>
      <c r="J100" s="38">
        <v>0</v>
      </c>
      <c r="K100" s="151">
        <v>2077</v>
      </c>
      <c r="L100" s="9">
        <f>SUM(J100:K100)</f>
        <v>2077</v>
      </c>
    </row>
    <row r="101" spans="1:12" ht="13.9" customHeight="1">
      <c r="A101" s="3"/>
      <c r="B101" s="130" t="s">
        <v>64</v>
      </c>
      <c r="C101" s="37" t="s">
        <v>60</v>
      </c>
      <c r="D101" s="41">
        <v>0</v>
      </c>
      <c r="E101" s="39">
        <v>36</v>
      </c>
      <c r="F101" s="41">
        <v>0</v>
      </c>
      <c r="G101" s="39">
        <v>26</v>
      </c>
      <c r="H101" s="41">
        <v>0</v>
      </c>
      <c r="I101" s="39">
        <v>26</v>
      </c>
      <c r="J101" s="41">
        <v>0</v>
      </c>
      <c r="K101" s="39">
        <v>26</v>
      </c>
      <c r="L101" s="45">
        <f>SUM(J101:K101)</f>
        <v>26</v>
      </c>
    </row>
    <row r="102" spans="1:12" ht="13.9" customHeight="1">
      <c r="A102" s="3"/>
      <c r="B102" s="130" t="s">
        <v>119</v>
      </c>
      <c r="C102" s="37" t="s">
        <v>131</v>
      </c>
      <c r="D102" s="41">
        <v>0</v>
      </c>
      <c r="E102" s="39">
        <v>100</v>
      </c>
      <c r="F102" s="41">
        <v>0</v>
      </c>
      <c r="G102" s="39">
        <v>100</v>
      </c>
      <c r="H102" s="41">
        <v>0</v>
      </c>
      <c r="I102" s="39">
        <v>100</v>
      </c>
      <c r="J102" s="41">
        <v>0</v>
      </c>
      <c r="K102" s="39">
        <v>100</v>
      </c>
      <c r="L102" s="45">
        <f>SUM(J102:K102)</f>
        <v>100</v>
      </c>
    </row>
    <row r="103" spans="1:12" ht="13.9" customHeight="1">
      <c r="A103" s="47" t="s">
        <v>16</v>
      </c>
      <c r="B103" s="160">
        <v>0.46</v>
      </c>
      <c r="C103" s="48" t="s">
        <v>33</v>
      </c>
      <c r="D103" s="49">
        <f t="shared" ref="D103:L103" si="28">SUM(D98:D102)</f>
        <v>0</v>
      </c>
      <c r="E103" s="50">
        <f t="shared" si="28"/>
        <v>13234</v>
      </c>
      <c r="F103" s="49">
        <f t="shared" si="28"/>
        <v>0</v>
      </c>
      <c r="G103" s="50">
        <f t="shared" si="28"/>
        <v>14703</v>
      </c>
      <c r="H103" s="49">
        <f t="shared" si="28"/>
        <v>0</v>
      </c>
      <c r="I103" s="50">
        <f t="shared" si="28"/>
        <v>14703</v>
      </c>
      <c r="J103" s="49">
        <f t="shared" si="28"/>
        <v>0</v>
      </c>
      <c r="K103" s="50">
        <f t="shared" ref="K103" si="29">SUM(K98:K102)</f>
        <v>20232</v>
      </c>
      <c r="L103" s="50">
        <f t="shared" si="28"/>
        <v>20232</v>
      </c>
    </row>
    <row r="104" spans="1:12" ht="13.9" customHeight="1">
      <c r="A104" s="3"/>
      <c r="B104" s="141"/>
      <c r="C104" s="37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3.9" customHeight="1">
      <c r="A105" s="3"/>
      <c r="B105" s="56">
        <v>0.47</v>
      </c>
      <c r="C105" s="37" t="s">
        <v>37</v>
      </c>
      <c r="D105" s="12"/>
      <c r="E105" s="12"/>
      <c r="F105" s="12"/>
      <c r="G105" s="12"/>
      <c r="H105" s="12"/>
      <c r="I105" s="12"/>
      <c r="J105" s="12"/>
      <c r="K105" s="12"/>
      <c r="L105" s="9"/>
    </row>
    <row r="106" spans="1:12" ht="13.9" customHeight="1">
      <c r="A106" s="3"/>
      <c r="B106" s="130" t="s">
        <v>65</v>
      </c>
      <c r="C106" s="37" t="s">
        <v>56</v>
      </c>
      <c r="D106" s="41">
        <v>0</v>
      </c>
      <c r="E106" s="39">
        <v>13200</v>
      </c>
      <c r="F106" s="41">
        <v>0</v>
      </c>
      <c r="G106" s="39">
        <v>14917</v>
      </c>
      <c r="H106" s="41">
        <v>0</v>
      </c>
      <c r="I106" s="39">
        <v>14917</v>
      </c>
      <c r="J106" s="41">
        <v>0</v>
      </c>
      <c r="K106" s="39">
        <v>16500</v>
      </c>
      <c r="L106" s="45">
        <f t="shared" ref="L106:L111" si="30">SUM(J106:K106)</f>
        <v>16500</v>
      </c>
    </row>
    <row r="107" spans="1:12" ht="13.9" customHeight="1">
      <c r="A107" s="3"/>
      <c r="B107" s="130" t="s">
        <v>66</v>
      </c>
      <c r="C107" s="37" t="s">
        <v>23</v>
      </c>
      <c r="D107" s="41">
        <v>0</v>
      </c>
      <c r="E107" s="40">
        <v>247</v>
      </c>
      <c r="F107" s="41">
        <v>0</v>
      </c>
      <c r="G107" s="39">
        <v>247</v>
      </c>
      <c r="H107" s="41">
        <v>0</v>
      </c>
      <c r="I107" s="39">
        <v>247</v>
      </c>
      <c r="J107" s="41">
        <v>0</v>
      </c>
      <c r="K107" s="39">
        <v>247</v>
      </c>
      <c r="L107" s="45">
        <f t="shared" si="30"/>
        <v>247</v>
      </c>
    </row>
    <row r="108" spans="1:12" ht="13.9" customHeight="1">
      <c r="A108" s="3"/>
      <c r="B108" s="130" t="s">
        <v>67</v>
      </c>
      <c r="C108" s="37" t="s">
        <v>25</v>
      </c>
      <c r="D108" s="41">
        <v>0</v>
      </c>
      <c r="E108" s="39">
        <v>1672</v>
      </c>
      <c r="F108" s="41">
        <v>0</v>
      </c>
      <c r="G108" s="39">
        <v>1673</v>
      </c>
      <c r="H108" s="41">
        <v>0</v>
      </c>
      <c r="I108" s="39">
        <v>1673</v>
      </c>
      <c r="J108" s="41">
        <v>0</v>
      </c>
      <c r="K108" s="39">
        <v>1673</v>
      </c>
      <c r="L108" s="45">
        <f t="shared" si="30"/>
        <v>1673</v>
      </c>
    </row>
    <row r="109" spans="1:12" ht="13.9" customHeight="1">
      <c r="A109" s="3"/>
      <c r="B109" s="130" t="s">
        <v>242</v>
      </c>
      <c r="C109" s="37" t="s">
        <v>142</v>
      </c>
      <c r="D109" s="41">
        <v>0</v>
      </c>
      <c r="E109" s="41">
        <v>0</v>
      </c>
      <c r="F109" s="41">
        <v>0</v>
      </c>
      <c r="G109" s="40">
        <v>55</v>
      </c>
      <c r="H109" s="41">
        <v>0</v>
      </c>
      <c r="I109" s="40">
        <v>55</v>
      </c>
      <c r="J109" s="41">
        <v>0</v>
      </c>
      <c r="K109" s="40">
        <v>55</v>
      </c>
      <c r="L109" s="45">
        <f t="shared" si="30"/>
        <v>55</v>
      </c>
    </row>
    <row r="110" spans="1:12" ht="13.9" customHeight="1">
      <c r="A110" s="3"/>
      <c r="B110" s="130" t="s">
        <v>68</v>
      </c>
      <c r="C110" s="37" t="s">
        <v>60</v>
      </c>
      <c r="D110" s="41">
        <v>0</v>
      </c>
      <c r="E110" s="39">
        <v>30</v>
      </c>
      <c r="F110" s="41">
        <v>0</v>
      </c>
      <c r="G110" s="39">
        <v>30</v>
      </c>
      <c r="H110" s="41">
        <v>0</v>
      </c>
      <c r="I110" s="39">
        <v>30</v>
      </c>
      <c r="J110" s="41">
        <v>0</v>
      </c>
      <c r="K110" s="39">
        <v>30</v>
      </c>
      <c r="L110" s="45">
        <f t="shared" si="30"/>
        <v>30</v>
      </c>
    </row>
    <row r="111" spans="1:12" ht="13.9" customHeight="1">
      <c r="A111" s="3"/>
      <c r="B111" s="130" t="s">
        <v>120</v>
      </c>
      <c r="C111" s="37" t="s">
        <v>131</v>
      </c>
      <c r="D111" s="41">
        <v>0</v>
      </c>
      <c r="E111" s="39">
        <v>60</v>
      </c>
      <c r="F111" s="38">
        <v>0</v>
      </c>
      <c r="G111" s="151">
        <v>60</v>
      </c>
      <c r="H111" s="38">
        <v>0</v>
      </c>
      <c r="I111" s="39">
        <v>60</v>
      </c>
      <c r="J111" s="38">
        <v>0</v>
      </c>
      <c r="K111" s="151">
        <v>60</v>
      </c>
      <c r="L111" s="45">
        <f t="shared" si="30"/>
        <v>60</v>
      </c>
    </row>
    <row r="112" spans="1:12" ht="13.9" customHeight="1">
      <c r="A112" s="3" t="s">
        <v>16</v>
      </c>
      <c r="B112" s="56">
        <v>0.47</v>
      </c>
      <c r="C112" s="37" t="s">
        <v>37</v>
      </c>
      <c r="D112" s="43">
        <f t="shared" ref="D112:L112" si="31">SUM(D106:D111)</f>
        <v>0</v>
      </c>
      <c r="E112" s="42">
        <f t="shared" si="31"/>
        <v>15209</v>
      </c>
      <c r="F112" s="43">
        <f t="shared" si="31"/>
        <v>0</v>
      </c>
      <c r="G112" s="42">
        <f t="shared" si="31"/>
        <v>16982</v>
      </c>
      <c r="H112" s="43">
        <f t="shared" si="31"/>
        <v>0</v>
      </c>
      <c r="I112" s="42">
        <f t="shared" si="31"/>
        <v>16982</v>
      </c>
      <c r="J112" s="43">
        <f t="shared" si="31"/>
        <v>0</v>
      </c>
      <c r="K112" s="42">
        <f>SUM(K106:K111)</f>
        <v>18565</v>
      </c>
      <c r="L112" s="42">
        <f t="shared" si="31"/>
        <v>18565</v>
      </c>
    </row>
    <row r="113" spans="1:12" ht="13.9" customHeight="1">
      <c r="A113" s="3"/>
      <c r="B113" s="99"/>
      <c r="C113" s="37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3.9" customHeight="1">
      <c r="A114" s="3"/>
      <c r="B114" s="56">
        <v>0.48</v>
      </c>
      <c r="C114" s="37" t="s">
        <v>41</v>
      </c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>
      <c r="A115" s="3"/>
      <c r="B115" s="130" t="s">
        <v>69</v>
      </c>
      <c r="C115" s="37" t="s">
        <v>56</v>
      </c>
      <c r="D115" s="41">
        <v>0</v>
      </c>
      <c r="E115" s="39">
        <v>20984</v>
      </c>
      <c r="F115" s="41">
        <v>0</v>
      </c>
      <c r="G115" s="39">
        <v>20564</v>
      </c>
      <c r="H115" s="41">
        <v>0</v>
      </c>
      <c r="I115" s="39">
        <v>20564</v>
      </c>
      <c r="J115" s="41">
        <v>0</v>
      </c>
      <c r="K115" s="39">
        <v>20714</v>
      </c>
      <c r="L115" s="45">
        <f>SUM(J115:K115)</f>
        <v>20714</v>
      </c>
    </row>
    <row r="116" spans="1:12">
      <c r="A116" s="3"/>
      <c r="B116" s="130" t="s">
        <v>70</v>
      </c>
      <c r="C116" s="37" t="s">
        <v>23</v>
      </c>
      <c r="D116" s="41">
        <v>0</v>
      </c>
      <c r="E116" s="39">
        <v>440</v>
      </c>
      <c r="F116" s="41">
        <v>0</v>
      </c>
      <c r="G116" s="151">
        <v>441</v>
      </c>
      <c r="H116" s="41">
        <v>0</v>
      </c>
      <c r="I116" s="39">
        <v>441</v>
      </c>
      <c r="J116" s="41">
        <v>0</v>
      </c>
      <c r="K116" s="151">
        <v>441</v>
      </c>
      <c r="L116" s="45">
        <f>SUM(J116:K116)</f>
        <v>441</v>
      </c>
    </row>
    <row r="117" spans="1:12">
      <c r="A117" s="3"/>
      <c r="B117" s="130" t="s">
        <v>71</v>
      </c>
      <c r="C117" s="37" t="s">
        <v>25</v>
      </c>
      <c r="D117" s="41">
        <v>0</v>
      </c>
      <c r="E117" s="39">
        <v>1876</v>
      </c>
      <c r="F117" s="41">
        <v>0</v>
      </c>
      <c r="G117" s="151">
        <v>1876</v>
      </c>
      <c r="H117" s="41">
        <v>0</v>
      </c>
      <c r="I117" s="39">
        <v>1876</v>
      </c>
      <c r="J117" s="41">
        <v>0</v>
      </c>
      <c r="K117" s="151">
        <v>1876</v>
      </c>
      <c r="L117" s="45">
        <f>SUM(J117:K117)</f>
        <v>1876</v>
      </c>
    </row>
    <row r="118" spans="1:12">
      <c r="A118" s="3"/>
      <c r="B118" s="130" t="s">
        <v>72</v>
      </c>
      <c r="C118" s="37" t="s">
        <v>60</v>
      </c>
      <c r="D118" s="38">
        <v>0</v>
      </c>
      <c r="E118" s="151">
        <v>45</v>
      </c>
      <c r="F118" s="38">
        <v>0</v>
      </c>
      <c r="G118" s="151">
        <v>45</v>
      </c>
      <c r="H118" s="38">
        <v>0</v>
      </c>
      <c r="I118" s="151">
        <v>45</v>
      </c>
      <c r="J118" s="38">
        <v>0</v>
      </c>
      <c r="K118" s="151">
        <v>45</v>
      </c>
      <c r="L118" s="9">
        <f>SUM(J118:K118)</f>
        <v>45</v>
      </c>
    </row>
    <row r="119" spans="1:12" ht="25.5">
      <c r="A119" s="3"/>
      <c r="B119" s="130" t="s">
        <v>121</v>
      </c>
      <c r="C119" s="37" t="s">
        <v>131</v>
      </c>
      <c r="D119" s="38">
        <v>0</v>
      </c>
      <c r="E119" s="151">
        <v>218</v>
      </c>
      <c r="F119" s="38">
        <v>0</v>
      </c>
      <c r="G119" s="151">
        <v>218</v>
      </c>
      <c r="H119" s="38">
        <v>0</v>
      </c>
      <c r="I119" s="151">
        <v>218</v>
      </c>
      <c r="J119" s="38">
        <v>0</v>
      </c>
      <c r="K119" s="151">
        <v>218</v>
      </c>
      <c r="L119" s="9">
        <f>SUM(J119:K119)</f>
        <v>218</v>
      </c>
    </row>
    <row r="120" spans="1:12">
      <c r="A120" s="3" t="s">
        <v>16</v>
      </c>
      <c r="B120" s="56">
        <v>0.48</v>
      </c>
      <c r="C120" s="37" t="s">
        <v>41</v>
      </c>
      <c r="D120" s="43">
        <f t="shared" ref="D120:L120" si="32">SUM(D115:D119)</f>
        <v>0</v>
      </c>
      <c r="E120" s="42">
        <f t="shared" si="32"/>
        <v>23563</v>
      </c>
      <c r="F120" s="43">
        <f t="shared" si="32"/>
        <v>0</v>
      </c>
      <c r="G120" s="42">
        <f t="shared" si="32"/>
        <v>23144</v>
      </c>
      <c r="H120" s="43">
        <f t="shared" si="32"/>
        <v>0</v>
      </c>
      <c r="I120" s="42">
        <f t="shared" si="32"/>
        <v>23144</v>
      </c>
      <c r="J120" s="43">
        <f t="shared" si="32"/>
        <v>0</v>
      </c>
      <c r="K120" s="42">
        <f t="shared" ref="K120" si="33">SUM(K115:K119)</f>
        <v>23294</v>
      </c>
      <c r="L120" s="42">
        <f t="shared" si="32"/>
        <v>23294</v>
      </c>
    </row>
    <row r="121" spans="1:12">
      <c r="A121" s="3" t="s">
        <v>16</v>
      </c>
      <c r="B121" s="139">
        <v>9.2999999999999999E-2</v>
      </c>
      <c r="C121" s="44" t="s">
        <v>54</v>
      </c>
      <c r="D121" s="43">
        <f t="shared" ref="D121:L121" si="34">D120+D112+D103+D95</f>
        <v>0</v>
      </c>
      <c r="E121" s="42">
        <f t="shared" si="34"/>
        <v>74644</v>
      </c>
      <c r="F121" s="43">
        <f t="shared" si="34"/>
        <v>0</v>
      </c>
      <c r="G121" s="42">
        <f t="shared" si="34"/>
        <v>86627</v>
      </c>
      <c r="H121" s="43">
        <f t="shared" si="34"/>
        <v>0</v>
      </c>
      <c r="I121" s="42">
        <f t="shared" si="34"/>
        <v>86627</v>
      </c>
      <c r="J121" s="43">
        <f t="shared" si="34"/>
        <v>0</v>
      </c>
      <c r="K121" s="42">
        <f t="shared" ref="K121" si="35">K120+K112+K103+K95</f>
        <v>91840</v>
      </c>
      <c r="L121" s="42">
        <f t="shared" si="34"/>
        <v>91840</v>
      </c>
    </row>
    <row r="122" spans="1:12" ht="14.45" customHeight="1">
      <c r="A122" s="3"/>
      <c r="B122" s="142"/>
      <c r="C122" s="44"/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>
      <c r="A123" s="3"/>
      <c r="B123" s="139">
        <v>9.4E-2</v>
      </c>
      <c r="C123" s="44" t="s">
        <v>97</v>
      </c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>
      <c r="A124" s="3"/>
      <c r="B124" s="99">
        <v>60</v>
      </c>
      <c r="C124" s="37" t="s">
        <v>73</v>
      </c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>
      <c r="A125" s="3"/>
      <c r="B125" s="99">
        <v>50</v>
      </c>
      <c r="C125" s="37" t="s">
        <v>74</v>
      </c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>
      <c r="A126" s="3"/>
      <c r="B126" s="130" t="s">
        <v>75</v>
      </c>
      <c r="C126" s="37" t="s">
        <v>56</v>
      </c>
      <c r="D126" s="38">
        <v>0</v>
      </c>
      <c r="E126" s="151">
        <v>4228</v>
      </c>
      <c r="F126" s="38">
        <v>0</v>
      </c>
      <c r="G126" s="151">
        <v>11955</v>
      </c>
      <c r="H126" s="38">
        <v>0</v>
      </c>
      <c r="I126" s="151">
        <v>11955</v>
      </c>
      <c r="J126" s="38">
        <v>0</v>
      </c>
      <c r="K126" s="151">
        <v>18353</v>
      </c>
      <c r="L126" s="9">
        <f>SUM(J126:K126)</f>
        <v>18353</v>
      </c>
    </row>
    <row r="127" spans="1:12">
      <c r="A127" s="3"/>
      <c r="B127" s="130" t="s">
        <v>76</v>
      </c>
      <c r="C127" s="37" t="s">
        <v>23</v>
      </c>
      <c r="D127" s="38">
        <v>0</v>
      </c>
      <c r="E127" s="151">
        <v>100</v>
      </c>
      <c r="F127" s="38">
        <v>0</v>
      </c>
      <c r="G127" s="151">
        <v>100</v>
      </c>
      <c r="H127" s="38">
        <v>0</v>
      </c>
      <c r="I127" s="151">
        <v>100</v>
      </c>
      <c r="J127" s="38">
        <v>0</v>
      </c>
      <c r="K127" s="151">
        <v>100</v>
      </c>
      <c r="L127" s="9">
        <f>SUM(J127:K127)</f>
        <v>100</v>
      </c>
    </row>
    <row r="128" spans="1:12">
      <c r="A128" s="3"/>
      <c r="B128" s="130" t="s">
        <v>77</v>
      </c>
      <c r="C128" s="37" t="s">
        <v>25</v>
      </c>
      <c r="D128" s="38">
        <v>0</v>
      </c>
      <c r="E128" s="151">
        <v>484</v>
      </c>
      <c r="F128" s="38">
        <v>0</v>
      </c>
      <c r="G128" s="151">
        <v>484</v>
      </c>
      <c r="H128" s="38">
        <v>0</v>
      </c>
      <c r="I128" s="151">
        <v>484</v>
      </c>
      <c r="J128" s="38">
        <v>0</v>
      </c>
      <c r="K128" s="151">
        <v>484</v>
      </c>
      <c r="L128" s="9">
        <f>SUM(J128:K128)</f>
        <v>484</v>
      </c>
    </row>
    <row r="129" spans="1:12">
      <c r="A129" s="3" t="s">
        <v>16</v>
      </c>
      <c r="B129" s="99">
        <v>50</v>
      </c>
      <c r="C129" s="37" t="s">
        <v>74</v>
      </c>
      <c r="D129" s="43">
        <f t="shared" ref="D129:L129" si="36">SUM(D126:D128)</f>
        <v>0</v>
      </c>
      <c r="E129" s="42">
        <f t="shared" si="36"/>
        <v>4812</v>
      </c>
      <c r="F129" s="43">
        <f t="shared" si="36"/>
        <v>0</v>
      </c>
      <c r="G129" s="42">
        <f t="shared" si="36"/>
        <v>12539</v>
      </c>
      <c r="H129" s="43">
        <f t="shared" si="36"/>
        <v>0</v>
      </c>
      <c r="I129" s="42">
        <f t="shared" si="36"/>
        <v>12539</v>
      </c>
      <c r="J129" s="43">
        <f t="shared" si="36"/>
        <v>0</v>
      </c>
      <c r="K129" s="42">
        <f t="shared" ref="K129" si="37">SUM(K126:K128)</f>
        <v>18937</v>
      </c>
      <c r="L129" s="42">
        <f t="shared" si="36"/>
        <v>18937</v>
      </c>
    </row>
    <row r="130" spans="1:12" ht="15.6" customHeight="1">
      <c r="A130" s="3"/>
      <c r="B130" s="99"/>
      <c r="C130" s="37"/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>
      <c r="A131" s="3"/>
      <c r="B131" s="99">
        <v>51</v>
      </c>
      <c r="C131" s="37" t="s">
        <v>78</v>
      </c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>
      <c r="A132" s="3"/>
      <c r="B132" s="130" t="s">
        <v>79</v>
      </c>
      <c r="C132" s="37" t="s">
        <v>56</v>
      </c>
      <c r="D132" s="38">
        <v>0</v>
      </c>
      <c r="E132" s="151">
        <v>5775</v>
      </c>
      <c r="F132" s="38">
        <v>0</v>
      </c>
      <c r="G132" s="151">
        <v>9146</v>
      </c>
      <c r="H132" s="38">
        <v>0</v>
      </c>
      <c r="I132" s="151">
        <v>9146</v>
      </c>
      <c r="J132" s="38">
        <v>0</v>
      </c>
      <c r="K132" s="151">
        <v>11849</v>
      </c>
      <c r="L132" s="9">
        <f>SUM(J132:K132)</f>
        <v>11849</v>
      </c>
    </row>
    <row r="133" spans="1:12">
      <c r="A133" s="3"/>
      <c r="B133" s="130" t="s">
        <v>80</v>
      </c>
      <c r="C133" s="37" t="s">
        <v>23</v>
      </c>
      <c r="D133" s="38">
        <v>0</v>
      </c>
      <c r="E133" s="151">
        <v>100</v>
      </c>
      <c r="F133" s="38">
        <v>0</v>
      </c>
      <c r="G133" s="151">
        <v>100</v>
      </c>
      <c r="H133" s="38">
        <v>0</v>
      </c>
      <c r="I133" s="151">
        <v>100</v>
      </c>
      <c r="J133" s="38">
        <v>0</v>
      </c>
      <c r="K133" s="151">
        <v>100</v>
      </c>
      <c r="L133" s="9">
        <f>SUM(J133:K133)</f>
        <v>100</v>
      </c>
    </row>
    <row r="134" spans="1:12">
      <c r="A134" s="3"/>
      <c r="B134" s="130" t="s">
        <v>81</v>
      </c>
      <c r="C134" s="37" t="s">
        <v>25</v>
      </c>
      <c r="D134" s="38">
        <v>0</v>
      </c>
      <c r="E134" s="151">
        <v>467</v>
      </c>
      <c r="F134" s="38">
        <v>0</v>
      </c>
      <c r="G134" s="151">
        <v>464</v>
      </c>
      <c r="H134" s="38">
        <v>0</v>
      </c>
      <c r="I134" s="151">
        <v>464</v>
      </c>
      <c r="J134" s="38">
        <v>0</v>
      </c>
      <c r="K134" s="151">
        <v>464</v>
      </c>
      <c r="L134" s="9">
        <f>SUM(J134:K134)</f>
        <v>464</v>
      </c>
    </row>
    <row r="135" spans="1:12">
      <c r="A135" s="47" t="s">
        <v>16</v>
      </c>
      <c r="B135" s="143">
        <v>51</v>
      </c>
      <c r="C135" s="48" t="s">
        <v>78</v>
      </c>
      <c r="D135" s="43">
        <f t="shared" ref="D135:L135" si="38">SUM(D132:D134)</f>
        <v>0</v>
      </c>
      <c r="E135" s="42">
        <f t="shared" si="38"/>
        <v>6342</v>
      </c>
      <c r="F135" s="43">
        <f t="shared" si="38"/>
        <v>0</v>
      </c>
      <c r="G135" s="42">
        <f t="shared" si="38"/>
        <v>9710</v>
      </c>
      <c r="H135" s="43">
        <f t="shared" si="38"/>
        <v>0</v>
      </c>
      <c r="I135" s="42">
        <f t="shared" si="38"/>
        <v>9710</v>
      </c>
      <c r="J135" s="43">
        <f t="shared" si="38"/>
        <v>0</v>
      </c>
      <c r="K135" s="42">
        <f t="shared" ref="K135" si="39">SUM(K132:K134)</f>
        <v>12413</v>
      </c>
      <c r="L135" s="42">
        <f t="shared" si="38"/>
        <v>12413</v>
      </c>
    </row>
    <row r="136" spans="1:12">
      <c r="A136" s="3"/>
      <c r="B136" s="99"/>
      <c r="C136" s="37"/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3.5" customHeight="1">
      <c r="A137" s="3"/>
      <c r="B137" s="99">
        <v>52</v>
      </c>
      <c r="C137" s="37" t="s">
        <v>86</v>
      </c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3.5" customHeight="1">
      <c r="A138" s="3"/>
      <c r="B138" s="130" t="s">
        <v>82</v>
      </c>
      <c r="C138" s="37" t="s">
        <v>56</v>
      </c>
      <c r="D138" s="38">
        <v>0</v>
      </c>
      <c r="E138" s="151">
        <v>5944</v>
      </c>
      <c r="F138" s="38">
        <v>0</v>
      </c>
      <c r="G138" s="151">
        <v>6499</v>
      </c>
      <c r="H138" s="38">
        <v>0</v>
      </c>
      <c r="I138" s="151">
        <v>6499</v>
      </c>
      <c r="J138" s="38">
        <v>0</v>
      </c>
      <c r="K138" s="151">
        <v>8012</v>
      </c>
      <c r="L138" s="9">
        <f>SUM(J138:K138)</f>
        <v>8012</v>
      </c>
    </row>
    <row r="139" spans="1:12" ht="13.5" customHeight="1">
      <c r="A139" s="3"/>
      <c r="B139" s="130" t="s">
        <v>83</v>
      </c>
      <c r="C139" s="37" t="s">
        <v>23</v>
      </c>
      <c r="D139" s="41">
        <v>0</v>
      </c>
      <c r="E139" s="39">
        <v>93</v>
      </c>
      <c r="F139" s="41">
        <v>0</v>
      </c>
      <c r="G139" s="39">
        <v>100</v>
      </c>
      <c r="H139" s="41">
        <v>0</v>
      </c>
      <c r="I139" s="39">
        <v>100</v>
      </c>
      <c r="J139" s="41">
        <v>0</v>
      </c>
      <c r="K139" s="39">
        <v>100</v>
      </c>
      <c r="L139" s="45">
        <f>SUM(J139:K139)</f>
        <v>100</v>
      </c>
    </row>
    <row r="140" spans="1:12" ht="13.5" customHeight="1">
      <c r="A140" s="3"/>
      <c r="B140" s="130" t="s">
        <v>84</v>
      </c>
      <c r="C140" s="37" t="s">
        <v>25</v>
      </c>
      <c r="D140" s="41">
        <v>0</v>
      </c>
      <c r="E140" s="39">
        <v>442</v>
      </c>
      <c r="F140" s="41">
        <v>0</v>
      </c>
      <c r="G140" s="39">
        <v>436</v>
      </c>
      <c r="H140" s="41">
        <v>0</v>
      </c>
      <c r="I140" s="39">
        <v>436</v>
      </c>
      <c r="J140" s="41">
        <v>0</v>
      </c>
      <c r="K140" s="39">
        <v>436</v>
      </c>
      <c r="L140" s="45">
        <f>SUM(J140:K140)</f>
        <v>436</v>
      </c>
    </row>
    <row r="141" spans="1:12" ht="13.5" customHeight="1">
      <c r="A141" s="3"/>
      <c r="B141" s="130" t="s">
        <v>85</v>
      </c>
      <c r="C141" s="37" t="s">
        <v>142</v>
      </c>
      <c r="D141" s="41">
        <v>0</v>
      </c>
      <c r="E141" s="39">
        <v>26</v>
      </c>
      <c r="F141" s="41">
        <v>0</v>
      </c>
      <c r="G141" s="39">
        <v>35</v>
      </c>
      <c r="H141" s="41">
        <v>0</v>
      </c>
      <c r="I141" s="39">
        <v>35</v>
      </c>
      <c r="J141" s="41">
        <v>0</v>
      </c>
      <c r="K141" s="39">
        <v>35</v>
      </c>
      <c r="L141" s="45">
        <f>SUM(J141:K141)</f>
        <v>35</v>
      </c>
    </row>
    <row r="142" spans="1:12" ht="13.5" customHeight="1">
      <c r="A142" s="3" t="s">
        <v>16</v>
      </c>
      <c r="B142" s="99">
        <v>52</v>
      </c>
      <c r="C142" s="37" t="s">
        <v>86</v>
      </c>
      <c r="D142" s="41">
        <f t="shared" ref="D142:L142" si="40">SUM(D138:D141)</f>
        <v>0</v>
      </c>
      <c r="E142" s="39">
        <f t="shared" si="40"/>
        <v>6505</v>
      </c>
      <c r="F142" s="41">
        <f t="shared" si="40"/>
        <v>0</v>
      </c>
      <c r="G142" s="39">
        <f t="shared" si="40"/>
        <v>7070</v>
      </c>
      <c r="H142" s="41">
        <f t="shared" si="40"/>
        <v>0</v>
      </c>
      <c r="I142" s="39">
        <f t="shared" si="40"/>
        <v>7070</v>
      </c>
      <c r="J142" s="41">
        <f t="shared" si="40"/>
        <v>0</v>
      </c>
      <c r="K142" s="39">
        <f t="shared" ref="K142" si="41">SUM(K138:K141)</f>
        <v>8583</v>
      </c>
      <c r="L142" s="39">
        <f t="shared" si="40"/>
        <v>8583</v>
      </c>
    </row>
    <row r="143" spans="1:12" ht="13.5" customHeight="1">
      <c r="A143" s="3"/>
      <c r="B143" s="99"/>
      <c r="C143" s="37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3.5" customHeight="1">
      <c r="A144" s="3"/>
      <c r="B144" s="99">
        <v>55</v>
      </c>
      <c r="C144" s="37" t="s">
        <v>87</v>
      </c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3.5" customHeight="1">
      <c r="A145" s="3"/>
      <c r="B145" s="130" t="s">
        <v>88</v>
      </c>
      <c r="C145" s="37" t="s">
        <v>56</v>
      </c>
      <c r="D145" s="38">
        <v>0</v>
      </c>
      <c r="E145" s="151">
        <v>3861</v>
      </c>
      <c r="F145" s="38">
        <v>0</v>
      </c>
      <c r="G145" s="151">
        <v>5721</v>
      </c>
      <c r="H145" s="38">
        <v>0</v>
      </c>
      <c r="I145" s="151">
        <v>5721</v>
      </c>
      <c r="J145" s="38">
        <v>0</v>
      </c>
      <c r="K145" s="151">
        <v>6997</v>
      </c>
      <c r="L145" s="9">
        <f>SUM(J145:K145)</f>
        <v>6997</v>
      </c>
    </row>
    <row r="146" spans="1:12" ht="13.5" customHeight="1">
      <c r="A146" s="3"/>
      <c r="B146" s="130" t="s">
        <v>89</v>
      </c>
      <c r="C146" s="37" t="s">
        <v>23</v>
      </c>
      <c r="D146" s="38">
        <v>0</v>
      </c>
      <c r="E146" s="151">
        <v>100</v>
      </c>
      <c r="F146" s="38">
        <v>0</v>
      </c>
      <c r="G146" s="151">
        <v>100</v>
      </c>
      <c r="H146" s="38">
        <v>0</v>
      </c>
      <c r="I146" s="151">
        <v>100</v>
      </c>
      <c r="J146" s="38">
        <v>0</v>
      </c>
      <c r="K146" s="151">
        <v>100</v>
      </c>
      <c r="L146" s="9">
        <f>SUM(J146:K146)</f>
        <v>100</v>
      </c>
    </row>
    <row r="147" spans="1:12" ht="13.5" customHeight="1">
      <c r="A147" s="3"/>
      <c r="B147" s="130" t="s">
        <v>90</v>
      </c>
      <c r="C147" s="37" t="s">
        <v>25</v>
      </c>
      <c r="D147" s="38">
        <v>0</v>
      </c>
      <c r="E147" s="151">
        <v>337</v>
      </c>
      <c r="F147" s="38">
        <v>0</v>
      </c>
      <c r="G147" s="151">
        <v>337</v>
      </c>
      <c r="H147" s="38">
        <v>0</v>
      </c>
      <c r="I147" s="151">
        <v>337</v>
      </c>
      <c r="J147" s="38">
        <v>0</v>
      </c>
      <c r="K147" s="151">
        <v>337</v>
      </c>
      <c r="L147" s="9">
        <f>SUM(J147:K147)</f>
        <v>337</v>
      </c>
    </row>
    <row r="148" spans="1:12" ht="13.5" customHeight="1">
      <c r="A148" s="3"/>
      <c r="B148" s="130" t="s">
        <v>91</v>
      </c>
      <c r="C148" s="37" t="s">
        <v>142</v>
      </c>
      <c r="D148" s="41">
        <v>0</v>
      </c>
      <c r="E148" s="39">
        <v>55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38">
        <f>SUM(J148:K148)</f>
        <v>0</v>
      </c>
    </row>
    <row r="149" spans="1:12" ht="13.5" customHeight="1">
      <c r="A149" s="3" t="s">
        <v>16</v>
      </c>
      <c r="B149" s="99">
        <v>55</v>
      </c>
      <c r="C149" s="37" t="s">
        <v>87</v>
      </c>
      <c r="D149" s="43">
        <f t="shared" ref="D149:L149" si="42">SUM(D145:D148)</f>
        <v>0</v>
      </c>
      <c r="E149" s="42">
        <f t="shared" si="42"/>
        <v>4353</v>
      </c>
      <c r="F149" s="43">
        <f t="shared" si="42"/>
        <v>0</v>
      </c>
      <c r="G149" s="42">
        <f t="shared" si="42"/>
        <v>6158</v>
      </c>
      <c r="H149" s="43">
        <f t="shared" si="42"/>
        <v>0</v>
      </c>
      <c r="I149" s="42">
        <f t="shared" si="42"/>
        <v>6158</v>
      </c>
      <c r="J149" s="43">
        <f t="shared" si="42"/>
        <v>0</v>
      </c>
      <c r="K149" s="42">
        <f t="shared" ref="K149" si="43">SUM(K145:K148)</f>
        <v>7434</v>
      </c>
      <c r="L149" s="42">
        <f t="shared" si="42"/>
        <v>7434</v>
      </c>
    </row>
    <row r="150" spans="1:12" ht="9.6" customHeight="1">
      <c r="A150" s="3"/>
      <c r="B150" s="99"/>
      <c r="C150" s="37"/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3.5" customHeight="1">
      <c r="A151" s="3"/>
      <c r="B151" s="99">
        <v>57</v>
      </c>
      <c r="C151" s="37" t="s">
        <v>92</v>
      </c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3.5" customHeight="1">
      <c r="A152" s="3"/>
      <c r="B152" s="130" t="s">
        <v>93</v>
      </c>
      <c r="C152" s="37" t="s">
        <v>56</v>
      </c>
      <c r="D152" s="38">
        <v>0</v>
      </c>
      <c r="E152" s="151">
        <v>5285</v>
      </c>
      <c r="F152" s="38">
        <v>0</v>
      </c>
      <c r="G152" s="151">
        <v>6048</v>
      </c>
      <c r="H152" s="38">
        <v>0</v>
      </c>
      <c r="I152" s="151">
        <v>6048</v>
      </c>
      <c r="J152" s="38">
        <v>0</v>
      </c>
      <c r="K152" s="151">
        <v>12609</v>
      </c>
      <c r="L152" s="9">
        <f>SUM(J152:K152)</f>
        <v>12609</v>
      </c>
    </row>
    <row r="153" spans="1:12" ht="13.5" customHeight="1">
      <c r="A153" s="3"/>
      <c r="B153" s="130" t="s">
        <v>94</v>
      </c>
      <c r="C153" s="37" t="s">
        <v>23</v>
      </c>
      <c r="D153" s="38">
        <v>0</v>
      </c>
      <c r="E153" s="151">
        <v>147</v>
      </c>
      <c r="F153" s="38">
        <v>0</v>
      </c>
      <c r="G153" s="151">
        <v>147</v>
      </c>
      <c r="H153" s="38">
        <v>0</v>
      </c>
      <c r="I153" s="151">
        <v>147</v>
      </c>
      <c r="J153" s="38">
        <v>0</v>
      </c>
      <c r="K153" s="151">
        <v>147</v>
      </c>
      <c r="L153" s="9">
        <f>SUM(J153:K153)</f>
        <v>147</v>
      </c>
    </row>
    <row r="154" spans="1:12" ht="13.5" customHeight="1">
      <c r="A154" s="3"/>
      <c r="B154" s="130" t="s">
        <v>95</v>
      </c>
      <c r="C154" s="37" t="s">
        <v>25</v>
      </c>
      <c r="D154" s="38">
        <v>0</v>
      </c>
      <c r="E154" s="151">
        <v>484</v>
      </c>
      <c r="F154" s="38">
        <v>0</v>
      </c>
      <c r="G154" s="151">
        <v>484</v>
      </c>
      <c r="H154" s="38">
        <v>0</v>
      </c>
      <c r="I154" s="151">
        <v>484</v>
      </c>
      <c r="J154" s="38">
        <v>0</v>
      </c>
      <c r="K154" s="151">
        <v>484</v>
      </c>
      <c r="L154" s="9">
        <f>SUM(J154:K154)</f>
        <v>484</v>
      </c>
    </row>
    <row r="155" spans="1:12" ht="13.5" customHeight="1">
      <c r="A155" s="3"/>
      <c r="B155" s="130" t="s">
        <v>96</v>
      </c>
      <c r="C155" s="37" t="s">
        <v>142</v>
      </c>
      <c r="D155" s="38">
        <v>0</v>
      </c>
      <c r="E155" s="151">
        <v>44</v>
      </c>
      <c r="F155" s="38">
        <v>0</v>
      </c>
      <c r="G155" s="151">
        <v>44</v>
      </c>
      <c r="H155" s="38">
        <v>0</v>
      </c>
      <c r="I155" s="151">
        <v>44</v>
      </c>
      <c r="J155" s="38">
        <v>0</v>
      </c>
      <c r="K155" s="151">
        <v>44</v>
      </c>
      <c r="L155" s="9">
        <f>SUM(J155:K155)</f>
        <v>44</v>
      </c>
    </row>
    <row r="156" spans="1:12" ht="13.5" customHeight="1">
      <c r="A156" s="3" t="s">
        <v>16</v>
      </c>
      <c r="B156" s="99">
        <v>57</v>
      </c>
      <c r="C156" s="37" t="s">
        <v>92</v>
      </c>
      <c r="D156" s="43">
        <f t="shared" ref="D156:L156" si="44">SUM(D152:D155)</f>
        <v>0</v>
      </c>
      <c r="E156" s="42">
        <f t="shared" si="44"/>
        <v>5960</v>
      </c>
      <c r="F156" s="43">
        <f t="shared" si="44"/>
        <v>0</v>
      </c>
      <c r="G156" s="42">
        <f t="shared" si="44"/>
        <v>6723</v>
      </c>
      <c r="H156" s="43">
        <f t="shared" si="44"/>
        <v>0</v>
      </c>
      <c r="I156" s="42">
        <f t="shared" si="44"/>
        <v>6723</v>
      </c>
      <c r="J156" s="43">
        <f t="shared" si="44"/>
        <v>0</v>
      </c>
      <c r="K156" s="42">
        <f t="shared" ref="K156" si="45">SUM(K152:K155)</f>
        <v>13284</v>
      </c>
      <c r="L156" s="42">
        <f t="shared" si="44"/>
        <v>13284</v>
      </c>
    </row>
    <row r="157" spans="1:12" ht="9.6" customHeight="1">
      <c r="A157" s="3"/>
      <c r="B157" s="99"/>
      <c r="C157" s="37"/>
      <c r="D157" s="41"/>
      <c r="E157" s="39"/>
      <c r="F157" s="41"/>
      <c r="G157" s="39"/>
      <c r="H157" s="41"/>
      <c r="I157" s="39"/>
      <c r="J157" s="40"/>
      <c r="K157" s="39"/>
      <c r="L157" s="39"/>
    </row>
    <row r="158" spans="1:12" ht="13.5" customHeight="1">
      <c r="A158" s="3"/>
      <c r="B158" s="99">
        <v>58</v>
      </c>
      <c r="C158" s="37" t="s">
        <v>228</v>
      </c>
      <c r="D158" s="40"/>
      <c r="E158" s="39"/>
      <c r="F158" s="40"/>
      <c r="G158" s="39"/>
      <c r="H158" s="40"/>
      <c r="I158" s="39"/>
      <c r="J158" s="40"/>
      <c r="K158" s="39"/>
      <c r="L158" s="39"/>
    </row>
    <row r="159" spans="1:12" ht="13.5" customHeight="1">
      <c r="A159" s="3"/>
      <c r="B159" s="99" t="s">
        <v>207</v>
      </c>
      <c r="C159" s="37" t="s">
        <v>56</v>
      </c>
      <c r="D159" s="41">
        <v>0</v>
      </c>
      <c r="E159" s="40">
        <v>1111</v>
      </c>
      <c r="F159" s="41">
        <v>0</v>
      </c>
      <c r="G159" s="40">
        <v>7192</v>
      </c>
      <c r="H159" s="41">
        <v>0</v>
      </c>
      <c r="I159" s="40">
        <v>7192</v>
      </c>
      <c r="J159" s="41">
        <v>0</v>
      </c>
      <c r="K159" s="40">
        <v>7452</v>
      </c>
      <c r="L159" s="40">
        <f>SUM(J159:K159)</f>
        <v>7452</v>
      </c>
    </row>
    <row r="160" spans="1:12" ht="13.5" customHeight="1">
      <c r="A160" s="3"/>
      <c r="B160" s="99" t="s">
        <v>208</v>
      </c>
      <c r="C160" s="37" t="s">
        <v>23</v>
      </c>
      <c r="D160" s="40">
        <v>100</v>
      </c>
      <c r="E160" s="41">
        <v>0</v>
      </c>
      <c r="F160" s="40">
        <v>100</v>
      </c>
      <c r="G160" s="41">
        <v>0</v>
      </c>
      <c r="H160" s="40">
        <v>100</v>
      </c>
      <c r="I160" s="41">
        <v>0</v>
      </c>
      <c r="J160" s="40">
        <v>100</v>
      </c>
      <c r="K160" s="41">
        <v>0</v>
      </c>
      <c r="L160" s="40">
        <f>SUM(J160:K160)</f>
        <v>100</v>
      </c>
    </row>
    <row r="161" spans="1:12" ht="13.5" customHeight="1">
      <c r="A161" s="3"/>
      <c r="B161" s="99" t="s">
        <v>209</v>
      </c>
      <c r="C161" s="37" t="s">
        <v>25</v>
      </c>
      <c r="D161" s="40">
        <v>920</v>
      </c>
      <c r="E161" s="41">
        <v>0</v>
      </c>
      <c r="F161" s="40">
        <v>700</v>
      </c>
      <c r="G161" s="41">
        <v>0</v>
      </c>
      <c r="H161" s="40">
        <v>700</v>
      </c>
      <c r="I161" s="41">
        <v>0</v>
      </c>
      <c r="J161" s="40">
        <v>450</v>
      </c>
      <c r="K161" s="41">
        <v>0</v>
      </c>
      <c r="L161" s="40">
        <f>SUM(J161:K161)</f>
        <v>450</v>
      </c>
    </row>
    <row r="162" spans="1:12" ht="13.5" customHeight="1">
      <c r="A162" s="3" t="s">
        <v>16</v>
      </c>
      <c r="B162" s="99">
        <v>58</v>
      </c>
      <c r="C162" s="37" t="s">
        <v>228</v>
      </c>
      <c r="D162" s="58">
        <f t="shared" ref="D162:L162" si="46">SUM(D159:D161)</f>
        <v>1020</v>
      </c>
      <c r="E162" s="58">
        <f t="shared" si="46"/>
        <v>1111</v>
      </c>
      <c r="F162" s="58">
        <f t="shared" si="46"/>
        <v>800</v>
      </c>
      <c r="G162" s="58">
        <f t="shared" si="46"/>
        <v>7192</v>
      </c>
      <c r="H162" s="58">
        <f t="shared" si="46"/>
        <v>800</v>
      </c>
      <c r="I162" s="58">
        <f t="shared" si="46"/>
        <v>7192</v>
      </c>
      <c r="J162" s="58">
        <f t="shared" si="46"/>
        <v>550</v>
      </c>
      <c r="K162" s="58">
        <f t="shared" ref="K162" si="47">SUM(K159:K161)</f>
        <v>7452</v>
      </c>
      <c r="L162" s="58">
        <f t="shared" si="46"/>
        <v>8002</v>
      </c>
    </row>
    <row r="163" spans="1:12" ht="9.6" customHeight="1">
      <c r="A163" s="3"/>
      <c r="B163" s="99"/>
      <c r="C163" s="37"/>
      <c r="D163" s="40"/>
      <c r="E163" s="39"/>
      <c r="F163" s="40"/>
      <c r="G163" s="39"/>
      <c r="H163" s="40"/>
      <c r="I163" s="39"/>
      <c r="J163" s="40"/>
      <c r="K163" s="39"/>
      <c r="L163" s="39"/>
    </row>
    <row r="164" spans="1:12" ht="13.5" customHeight="1">
      <c r="A164" s="3"/>
      <c r="B164" s="99">
        <v>59</v>
      </c>
      <c r="C164" s="37" t="s">
        <v>202</v>
      </c>
      <c r="D164" s="40"/>
      <c r="E164" s="39"/>
      <c r="F164" s="40"/>
      <c r="G164" s="39"/>
      <c r="H164" s="40"/>
      <c r="I164" s="39"/>
      <c r="J164" s="40"/>
      <c r="K164" s="39"/>
      <c r="L164" s="39"/>
    </row>
    <row r="165" spans="1:12" ht="13.5" customHeight="1">
      <c r="A165" s="3"/>
      <c r="B165" s="99" t="s">
        <v>210</v>
      </c>
      <c r="C165" s="37" t="s">
        <v>56</v>
      </c>
      <c r="D165" s="41">
        <v>0</v>
      </c>
      <c r="E165" s="40">
        <v>792</v>
      </c>
      <c r="F165" s="41">
        <v>0</v>
      </c>
      <c r="G165" s="40">
        <v>5420</v>
      </c>
      <c r="H165" s="41">
        <v>0</v>
      </c>
      <c r="I165" s="40">
        <v>5420</v>
      </c>
      <c r="J165" s="41">
        <v>0</v>
      </c>
      <c r="K165" s="40">
        <v>5929</v>
      </c>
      <c r="L165" s="40">
        <f>SUM(J165:K165)</f>
        <v>5929</v>
      </c>
    </row>
    <row r="166" spans="1:12" ht="13.5" customHeight="1">
      <c r="A166" s="3"/>
      <c r="B166" s="99" t="s">
        <v>211</v>
      </c>
      <c r="C166" s="37" t="s">
        <v>23</v>
      </c>
      <c r="D166" s="40">
        <v>100</v>
      </c>
      <c r="E166" s="41">
        <v>0</v>
      </c>
      <c r="F166" s="40">
        <v>100</v>
      </c>
      <c r="G166" s="41">
        <v>0</v>
      </c>
      <c r="H166" s="40">
        <v>100</v>
      </c>
      <c r="I166" s="41">
        <v>0</v>
      </c>
      <c r="J166" s="40">
        <v>100</v>
      </c>
      <c r="K166" s="41">
        <v>0</v>
      </c>
      <c r="L166" s="40">
        <f>SUM(J166:K166)</f>
        <v>100</v>
      </c>
    </row>
    <row r="167" spans="1:12" ht="13.5" customHeight="1">
      <c r="A167" s="3"/>
      <c r="B167" s="99" t="s">
        <v>212</v>
      </c>
      <c r="C167" s="37" t="s">
        <v>25</v>
      </c>
      <c r="D167" s="40">
        <v>880</v>
      </c>
      <c r="E167" s="41">
        <v>0</v>
      </c>
      <c r="F167" s="40">
        <v>700</v>
      </c>
      <c r="G167" s="41">
        <v>0</v>
      </c>
      <c r="H167" s="40">
        <v>700</v>
      </c>
      <c r="I167" s="41">
        <v>0</v>
      </c>
      <c r="J167" s="40">
        <v>450</v>
      </c>
      <c r="K167" s="41">
        <v>0</v>
      </c>
      <c r="L167" s="40">
        <f>SUM(J167:K167)</f>
        <v>450</v>
      </c>
    </row>
    <row r="168" spans="1:12" ht="13.5" customHeight="1">
      <c r="A168" s="47" t="s">
        <v>16</v>
      </c>
      <c r="B168" s="143">
        <v>59</v>
      </c>
      <c r="C168" s="48" t="s">
        <v>202</v>
      </c>
      <c r="D168" s="58">
        <f t="shared" ref="D168:L168" si="48">SUM(D165:D167)</f>
        <v>980</v>
      </c>
      <c r="E168" s="58">
        <f t="shared" si="48"/>
        <v>792</v>
      </c>
      <c r="F168" s="58">
        <f t="shared" si="48"/>
        <v>800</v>
      </c>
      <c r="G168" s="58">
        <f t="shared" si="48"/>
        <v>5420</v>
      </c>
      <c r="H168" s="58">
        <f t="shared" si="48"/>
        <v>800</v>
      </c>
      <c r="I168" s="58">
        <f t="shared" si="48"/>
        <v>5420</v>
      </c>
      <c r="J168" s="58">
        <f t="shared" si="48"/>
        <v>550</v>
      </c>
      <c r="K168" s="58">
        <f t="shared" ref="K168" si="49">SUM(K165:K167)</f>
        <v>5929</v>
      </c>
      <c r="L168" s="58">
        <f t="shared" si="48"/>
        <v>6479</v>
      </c>
    </row>
    <row r="169" spans="1:12" ht="9.6" customHeight="1">
      <c r="A169" s="3"/>
      <c r="B169" s="99"/>
      <c r="C169" s="37"/>
      <c r="D169" s="40"/>
      <c r="E169" s="39"/>
      <c r="F169" s="40"/>
      <c r="G169" s="39"/>
      <c r="H169" s="40"/>
      <c r="I169" s="39"/>
      <c r="J169" s="40"/>
      <c r="K169" s="39"/>
      <c r="L169" s="39"/>
    </row>
    <row r="170" spans="1:12" ht="13.5" customHeight="1">
      <c r="A170" s="3"/>
      <c r="B170" s="99">
        <v>60</v>
      </c>
      <c r="C170" s="37" t="s">
        <v>203</v>
      </c>
      <c r="D170" s="40"/>
      <c r="E170" s="39"/>
      <c r="F170" s="40"/>
      <c r="G170" s="39"/>
      <c r="H170" s="40"/>
      <c r="I170" s="39"/>
      <c r="J170" s="40"/>
      <c r="K170" s="39"/>
      <c r="L170" s="39"/>
    </row>
    <row r="171" spans="1:12" ht="13.5" customHeight="1">
      <c r="A171" s="3"/>
      <c r="B171" s="99" t="s">
        <v>213</v>
      </c>
      <c r="C171" s="37" t="s">
        <v>56</v>
      </c>
      <c r="D171" s="41">
        <v>0</v>
      </c>
      <c r="E171" s="40">
        <v>937</v>
      </c>
      <c r="F171" s="41">
        <v>0</v>
      </c>
      <c r="G171" s="40">
        <v>2547</v>
      </c>
      <c r="H171" s="41">
        <v>0</v>
      </c>
      <c r="I171" s="40">
        <v>2547</v>
      </c>
      <c r="J171" s="41">
        <v>0</v>
      </c>
      <c r="K171" s="40">
        <v>7235</v>
      </c>
      <c r="L171" s="40">
        <f>SUM(J171:K171)</f>
        <v>7235</v>
      </c>
    </row>
    <row r="172" spans="1:12" ht="13.5" customHeight="1">
      <c r="A172" s="3"/>
      <c r="B172" s="99" t="s">
        <v>214</v>
      </c>
      <c r="C172" s="37" t="s">
        <v>23</v>
      </c>
      <c r="D172" s="40">
        <v>100</v>
      </c>
      <c r="E172" s="41">
        <v>0</v>
      </c>
      <c r="F172" s="40">
        <v>100</v>
      </c>
      <c r="G172" s="41">
        <v>0</v>
      </c>
      <c r="H172" s="40">
        <v>100</v>
      </c>
      <c r="I172" s="41">
        <v>0</v>
      </c>
      <c r="J172" s="40">
        <v>100</v>
      </c>
      <c r="K172" s="41">
        <v>0</v>
      </c>
      <c r="L172" s="40">
        <f>SUM(J172:K172)</f>
        <v>100</v>
      </c>
    </row>
    <row r="173" spans="1:12" ht="13.5" customHeight="1">
      <c r="A173" s="3"/>
      <c r="B173" s="99" t="s">
        <v>215</v>
      </c>
      <c r="C173" s="37" t="s">
        <v>25</v>
      </c>
      <c r="D173" s="40">
        <v>900</v>
      </c>
      <c r="E173" s="41">
        <v>0</v>
      </c>
      <c r="F173" s="40">
        <v>700</v>
      </c>
      <c r="G173" s="41">
        <v>0</v>
      </c>
      <c r="H173" s="40">
        <v>700</v>
      </c>
      <c r="I173" s="41">
        <v>0</v>
      </c>
      <c r="J173" s="40">
        <v>450</v>
      </c>
      <c r="K173" s="41">
        <v>0</v>
      </c>
      <c r="L173" s="40">
        <f>SUM(J173:K173)</f>
        <v>450</v>
      </c>
    </row>
    <row r="174" spans="1:12" ht="13.5" customHeight="1">
      <c r="A174" s="3" t="s">
        <v>16</v>
      </c>
      <c r="B174" s="99">
        <v>60</v>
      </c>
      <c r="C174" s="37" t="s">
        <v>203</v>
      </c>
      <c r="D174" s="58">
        <f t="shared" ref="D174:L174" si="50">SUM(D171:D173)</f>
        <v>1000</v>
      </c>
      <c r="E174" s="58">
        <f t="shared" si="50"/>
        <v>937</v>
      </c>
      <c r="F174" s="58">
        <f t="shared" si="50"/>
        <v>800</v>
      </c>
      <c r="G174" s="58">
        <f t="shared" si="50"/>
        <v>2547</v>
      </c>
      <c r="H174" s="58">
        <f t="shared" si="50"/>
        <v>800</v>
      </c>
      <c r="I174" s="58">
        <f t="shared" si="50"/>
        <v>2547</v>
      </c>
      <c r="J174" s="58">
        <f t="shared" si="50"/>
        <v>550</v>
      </c>
      <c r="K174" s="58">
        <f t="shared" ref="K174" si="51">SUM(K171:K173)</f>
        <v>7235</v>
      </c>
      <c r="L174" s="58">
        <f t="shared" si="50"/>
        <v>7785</v>
      </c>
    </row>
    <row r="175" spans="1:12" ht="9.6" customHeight="1">
      <c r="A175" s="3"/>
      <c r="B175" s="99"/>
      <c r="C175" s="37"/>
      <c r="D175" s="40"/>
      <c r="E175" s="39"/>
      <c r="F175" s="40"/>
      <c r="G175" s="39"/>
      <c r="H175" s="40"/>
      <c r="I175" s="39"/>
      <c r="J175" s="40"/>
      <c r="K175" s="39"/>
      <c r="L175" s="39"/>
    </row>
    <row r="176" spans="1:12" ht="13.5" customHeight="1">
      <c r="A176" s="3"/>
      <c r="B176" s="99">
        <v>61</v>
      </c>
      <c r="C176" s="37" t="s">
        <v>204</v>
      </c>
      <c r="D176" s="40"/>
      <c r="E176" s="39"/>
      <c r="F176" s="40"/>
      <c r="G176" s="39"/>
      <c r="H176" s="40"/>
      <c r="I176" s="39"/>
      <c r="J176" s="40"/>
      <c r="K176" s="39"/>
      <c r="L176" s="39"/>
    </row>
    <row r="177" spans="1:12" ht="13.5" customHeight="1">
      <c r="A177" s="3"/>
      <c r="B177" s="99" t="s">
        <v>216</v>
      </c>
      <c r="C177" s="37" t="s">
        <v>56</v>
      </c>
      <c r="D177" s="41">
        <v>0</v>
      </c>
      <c r="E177" s="40">
        <v>1460</v>
      </c>
      <c r="F177" s="41">
        <v>0</v>
      </c>
      <c r="G177" s="40">
        <v>4655</v>
      </c>
      <c r="H177" s="41">
        <v>0</v>
      </c>
      <c r="I177" s="40">
        <v>4655</v>
      </c>
      <c r="J177" s="41">
        <v>0</v>
      </c>
      <c r="K177" s="40">
        <v>5470</v>
      </c>
      <c r="L177" s="40">
        <f>SUM(J177:K177)</f>
        <v>5470</v>
      </c>
    </row>
    <row r="178" spans="1:12" ht="13.5" customHeight="1">
      <c r="A178" s="3"/>
      <c r="B178" s="99" t="s">
        <v>217</v>
      </c>
      <c r="C178" s="37" t="s">
        <v>23</v>
      </c>
      <c r="D178" s="40">
        <v>100</v>
      </c>
      <c r="E178" s="41">
        <v>0</v>
      </c>
      <c r="F178" s="40">
        <v>100</v>
      </c>
      <c r="G178" s="41">
        <v>0</v>
      </c>
      <c r="H178" s="40">
        <v>100</v>
      </c>
      <c r="I178" s="41">
        <v>0</v>
      </c>
      <c r="J178" s="40">
        <v>100</v>
      </c>
      <c r="K178" s="41">
        <v>0</v>
      </c>
      <c r="L178" s="40">
        <f>SUM(J178:K178)</f>
        <v>100</v>
      </c>
    </row>
    <row r="179" spans="1:12" ht="13.5" customHeight="1">
      <c r="A179" s="3"/>
      <c r="B179" s="99" t="s">
        <v>218</v>
      </c>
      <c r="C179" s="37" t="s">
        <v>25</v>
      </c>
      <c r="D179" s="40">
        <v>900</v>
      </c>
      <c r="E179" s="41">
        <v>0</v>
      </c>
      <c r="F179" s="40">
        <v>700</v>
      </c>
      <c r="G179" s="41">
        <v>0</v>
      </c>
      <c r="H179" s="40">
        <v>700</v>
      </c>
      <c r="I179" s="41">
        <v>0</v>
      </c>
      <c r="J179" s="40">
        <v>450</v>
      </c>
      <c r="K179" s="41">
        <v>0</v>
      </c>
      <c r="L179" s="40">
        <f>SUM(J179:K179)</f>
        <v>450</v>
      </c>
    </row>
    <row r="180" spans="1:12" ht="13.5" customHeight="1">
      <c r="A180" s="3" t="s">
        <v>16</v>
      </c>
      <c r="B180" s="99">
        <v>61</v>
      </c>
      <c r="C180" s="37" t="s">
        <v>204</v>
      </c>
      <c r="D180" s="58">
        <f t="shared" ref="D180:L180" si="52">SUM(D177:D179)</f>
        <v>1000</v>
      </c>
      <c r="E180" s="58">
        <f t="shared" si="52"/>
        <v>1460</v>
      </c>
      <c r="F180" s="58">
        <f t="shared" si="52"/>
        <v>800</v>
      </c>
      <c r="G180" s="58">
        <f t="shared" si="52"/>
        <v>4655</v>
      </c>
      <c r="H180" s="58">
        <f t="shared" si="52"/>
        <v>800</v>
      </c>
      <c r="I180" s="58">
        <f t="shared" si="52"/>
        <v>4655</v>
      </c>
      <c r="J180" s="58">
        <f t="shared" si="52"/>
        <v>550</v>
      </c>
      <c r="K180" s="58">
        <f t="shared" ref="K180" si="53">SUM(K177:K179)</f>
        <v>5470</v>
      </c>
      <c r="L180" s="58">
        <f t="shared" si="52"/>
        <v>6020</v>
      </c>
    </row>
    <row r="181" spans="1:12" ht="13.5" customHeight="1">
      <c r="A181" s="3"/>
      <c r="B181" s="99"/>
      <c r="C181" s="37"/>
      <c r="D181" s="40"/>
      <c r="E181" s="39"/>
      <c r="F181" s="40"/>
      <c r="G181" s="39"/>
      <c r="H181" s="40"/>
      <c r="I181" s="39"/>
      <c r="J181" s="40"/>
      <c r="K181" s="39"/>
      <c r="L181" s="39"/>
    </row>
    <row r="182" spans="1:12" ht="13.5" customHeight="1">
      <c r="A182" s="3"/>
      <c r="B182" s="99">
        <v>62</v>
      </c>
      <c r="C182" s="37" t="s">
        <v>205</v>
      </c>
      <c r="D182" s="40"/>
      <c r="E182" s="39"/>
      <c r="F182" s="40"/>
      <c r="G182" s="39"/>
      <c r="H182" s="40"/>
      <c r="I182" s="39"/>
      <c r="J182" s="40"/>
      <c r="K182" s="39"/>
      <c r="L182" s="39"/>
    </row>
    <row r="183" spans="1:12" ht="13.5" customHeight="1">
      <c r="A183" s="3"/>
      <c r="B183" s="99" t="s">
        <v>219</v>
      </c>
      <c r="C183" s="37" t="s">
        <v>56</v>
      </c>
      <c r="D183" s="41">
        <v>0</v>
      </c>
      <c r="E183" s="40">
        <v>1428</v>
      </c>
      <c r="F183" s="41">
        <v>0</v>
      </c>
      <c r="G183" s="40">
        <v>4483</v>
      </c>
      <c r="H183" s="41">
        <v>0</v>
      </c>
      <c r="I183" s="40">
        <v>4483</v>
      </c>
      <c r="J183" s="41">
        <v>0</v>
      </c>
      <c r="K183" s="40">
        <v>5017</v>
      </c>
      <c r="L183" s="40">
        <f>SUM(J183:K183)</f>
        <v>5017</v>
      </c>
    </row>
    <row r="184" spans="1:12" ht="13.5" customHeight="1">
      <c r="A184" s="3"/>
      <c r="B184" s="99" t="s">
        <v>220</v>
      </c>
      <c r="C184" s="37" t="s">
        <v>23</v>
      </c>
      <c r="D184" s="40">
        <v>100</v>
      </c>
      <c r="E184" s="41">
        <v>0</v>
      </c>
      <c r="F184" s="40">
        <v>100</v>
      </c>
      <c r="G184" s="41">
        <v>0</v>
      </c>
      <c r="H184" s="40">
        <v>100</v>
      </c>
      <c r="I184" s="41">
        <v>0</v>
      </c>
      <c r="J184" s="40">
        <v>100</v>
      </c>
      <c r="K184" s="41">
        <v>0</v>
      </c>
      <c r="L184" s="40">
        <f>SUM(J184:K184)</f>
        <v>100</v>
      </c>
    </row>
    <row r="185" spans="1:12" ht="13.5" customHeight="1">
      <c r="A185" s="3"/>
      <c r="B185" s="99" t="s">
        <v>221</v>
      </c>
      <c r="C185" s="37" t="s">
        <v>25</v>
      </c>
      <c r="D185" s="40">
        <v>900</v>
      </c>
      <c r="E185" s="41">
        <v>0</v>
      </c>
      <c r="F185" s="40">
        <v>700</v>
      </c>
      <c r="G185" s="41">
        <v>0</v>
      </c>
      <c r="H185" s="40">
        <v>700</v>
      </c>
      <c r="I185" s="41">
        <v>0</v>
      </c>
      <c r="J185" s="40">
        <v>450</v>
      </c>
      <c r="K185" s="41">
        <v>0</v>
      </c>
      <c r="L185" s="40">
        <f>SUM(J185:K185)</f>
        <v>450</v>
      </c>
    </row>
    <row r="186" spans="1:12" ht="13.5" customHeight="1">
      <c r="A186" s="3" t="s">
        <v>16</v>
      </c>
      <c r="B186" s="99">
        <v>62</v>
      </c>
      <c r="C186" s="37" t="s">
        <v>205</v>
      </c>
      <c r="D186" s="58">
        <f t="shared" ref="D186:L186" si="54">SUM(D183:D185)</f>
        <v>1000</v>
      </c>
      <c r="E186" s="58">
        <f t="shared" si="54"/>
        <v>1428</v>
      </c>
      <c r="F186" s="58">
        <f t="shared" si="54"/>
        <v>800</v>
      </c>
      <c r="G186" s="58">
        <f t="shared" si="54"/>
        <v>4483</v>
      </c>
      <c r="H186" s="58">
        <f t="shared" si="54"/>
        <v>800</v>
      </c>
      <c r="I186" s="58">
        <f t="shared" si="54"/>
        <v>4483</v>
      </c>
      <c r="J186" s="58">
        <f t="shared" si="54"/>
        <v>550</v>
      </c>
      <c r="K186" s="58">
        <f t="shared" ref="K186" si="55">SUM(K183:K185)</f>
        <v>5017</v>
      </c>
      <c r="L186" s="58">
        <f t="shared" si="54"/>
        <v>5567</v>
      </c>
    </row>
    <row r="187" spans="1:12" ht="13.5" customHeight="1">
      <c r="A187" s="3"/>
      <c r="B187" s="99"/>
      <c r="C187" s="37"/>
      <c r="D187" s="40"/>
      <c r="E187" s="39"/>
      <c r="F187" s="40"/>
      <c r="G187" s="39"/>
      <c r="H187" s="40"/>
      <c r="I187" s="39"/>
      <c r="J187" s="40"/>
      <c r="K187" s="39"/>
      <c r="L187" s="39"/>
    </row>
    <row r="188" spans="1:12" ht="13.5" customHeight="1">
      <c r="A188" s="3"/>
      <c r="B188" s="99">
        <v>63</v>
      </c>
      <c r="C188" s="37" t="s">
        <v>229</v>
      </c>
      <c r="D188" s="40"/>
      <c r="E188" s="39"/>
      <c r="F188" s="40"/>
      <c r="G188" s="39"/>
      <c r="H188" s="40"/>
      <c r="I188" s="39"/>
      <c r="J188" s="40"/>
      <c r="K188" s="39"/>
      <c r="L188" s="39"/>
    </row>
    <row r="189" spans="1:12" ht="13.5" customHeight="1">
      <c r="A189" s="3"/>
      <c r="B189" s="99" t="s">
        <v>222</v>
      </c>
      <c r="C189" s="37" t="s">
        <v>56</v>
      </c>
      <c r="D189" s="41">
        <v>0</v>
      </c>
      <c r="E189" s="40">
        <v>1235</v>
      </c>
      <c r="F189" s="41">
        <v>0</v>
      </c>
      <c r="G189" s="40">
        <v>2245</v>
      </c>
      <c r="H189" s="41">
        <v>0</v>
      </c>
      <c r="I189" s="40">
        <v>2245</v>
      </c>
      <c r="J189" s="41">
        <v>0</v>
      </c>
      <c r="K189" s="40">
        <v>3542</v>
      </c>
      <c r="L189" s="40">
        <f>SUM(J189:K189)</f>
        <v>3542</v>
      </c>
    </row>
    <row r="190" spans="1:12" ht="13.5" customHeight="1">
      <c r="A190" s="3"/>
      <c r="B190" s="99" t="s">
        <v>223</v>
      </c>
      <c r="C190" s="37" t="s">
        <v>23</v>
      </c>
      <c r="D190" s="40">
        <v>100</v>
      </c>
      <c r="E190" s="41">
        <v>0</v>
      </c>
      <c r="F190" s="40">
        <v>100</v>
      </c>
      <c r="G190" s="41">
        <v>0</v>
      </c>
      <c r="H190" s="40">
        <v>100</v>
      </c>
      <c r="I190" s="41">
        <v>0</v>
      </c>
      <c r="J190" s="40">
        <v>100</v>
      </c>
      <c r="K190" s="41">
        <v>0</v>
      </c>
      <c r="L190" s="40">
        <f>SUM(J190:K190)</f>
        <v>100</v>
      </c>
    </row>
    <row r="191" spans="1:12" ht="13.5" customHeight="1">
      <c r="A191" s="3"/>
      <c r="B191" s="99" t="s">
        <v>224</v>
      </c>
      <c r="C191" s="37" t="s">
        <v>25</v>
      </c>
      <c r="D191" s="40">
        <v>888</v>
      </c>
      <c r="E191" s="41">
        <v>0</v>
      </c>
      <c r="F191" s="40">
        <v>700</v>
      </c>
      <c r="G191" s="41">
        <v>0</v>
      </c>
      <c r="H191" s="40">
        <v>700</v>
      </c>
      <c r="I191" s="41">
        <v>0</v>
      </c>
      <c r="J191" s="40">
        <v>450</v>
      </c>
      <c r="K191" s="41">
        <v>0</v>
      </c>
      <c r="L191" s="40">
        <f>SUM(J191:K191)</f>
        <v>450</v>
      </c>
    </row>
    <row r="192" spans="1:12" ht="13.5" customHeight="1">
      <c r="A192" s="3" t="s">
        <v>16</v>
      </c>
      <c r="B192" s="99">
        <v>63</v>
      </c>
      <c r="C192" s="37" t="s">
        <v>229</v>
      </c>
      <c r="D192" s="58">
        <f t="shared" ref="D192:L192" si="56">SUM(D189:D191)</f>
        <v>988</v>
      </c>
      <c r="E192" s="58">
        <f t="shared" si="56"/>
        <v>1235</v>
      </c>
      <c r="F192" s="58">
        <f t="shared" si="56"/>
        <v>800</v>
      </c>
      <c r="G192" s="58">
        <f t="shared" si="56"/>
        <v>2245</v>
      </c>
      <c r="H192" s="58">
        <f t="shared" si="56"/>
        <v>800</v>
      </c>
      <c r="I192" s="58">
        <f t="shared" si="56"/>
        <v>2245</v>
      </c>
      <c r="J192" s="58">
        <f t="shared" si="56"/>
        <v>550</v>
      </c>
      <c r="K192" s="58">
        <f t="shared" ref="K192" si="57">SUM(K189:K191)</f>
        <v>3542</v>
      </c>
      <c r="L192" s="58">
        <f t="shared" si="56"/>
        <v>4092</v>
      </c>
    </row>
    <row r="193" spans="1:12" ht="13.5" customHeight="1">
      <c r="A193" s="3"/>
      <c r="B193" s="99"/>
      <c r="C193" s="37"/>
      <c r="D193" s="40"/>
      <c r="E193" s="39"/>
      <c r="F193" s="40"/>
      <c r="G193" s="39"/>
      <c r="H193" s="40"/>
      <c r="I193" s="39"/>
      <c r="J193" s="40"/>
      <c r="K193" s="39"/>
      <c r="L193" s="39"/>
    </row>
    <row r="194" spans="1:12" ht="13.5" customHeight="1">
      <c r="A194" s="3"/>
      <c r="B194" s="99">
        <v>64</v>
      </c>
      <c r="C194" s="37" t="s">
        <v>206</v>
      </c>
      <c r="D194" s="40"/>
      <c r="E194" s="39"/>
      <c r="F194" s="40"/>
      <c r="G194" s="39"/>
      <c r="H194" s="40"/>
      <c r="I194" s="39"/>
      <c r="J194" s="40"/>
      <c r="K194" s="39"/>
      <c r="L194" s="39"/>
    </row>
    <row r="195" spans="1:12" ht="13.5" customHeight="1">
      <c r="A195" s="3"/>
      <c r="B195" s="99" t="s">
        <v>225</v>
      </c>
      <c r="C195" s="37" t="s">
        <v>56</v>
      </c>
      <c r="D195" s="41">
        <v>0</v>
      </c>
      <c r="E195" s="40">
        <v>1271</v>
      </c>
      <c r="F195" s="41">
        <v>0</v>
      </c>
      <c r="G195" s="40">
        <v>2515</v>
      </c>
      <c r="H195" s="41">
        <v>0</v>
      </c>
      <c r="I195" s="40">
        <v>2515</v>
      </c>
      <c r="J195" s="41">
        <v>0</v>
      </c>
      <c r="K195" s="40">
        <v>2632</v>
      </c>
      <c r="L195" s="40">
        <f>SUM(J195:K195)</f>
        <v>2632</v>
      </c>
    </row>
    <row r="196" spans="1:12" ht="13.5" customHeight="1">
      <c r="A196" s="3"/>
      <c r="B196" s="99" t="s">
        <v>226</v>
      </c>
      <c r="C196" s="37" t="s">
        <v>23</v>
      </c>
      <c r="D196" s="40">
        <v>100</v>
      </c>
      <c r="E196" s="41">
        <v>0</v>
      </c>
      <c r="F196" s="40">
        <v>100</v>
      </c>
      <c r="G196" s="41">
        <v>0</v>
      </c>
      <c r="H196" s="40">
        <v>100</v>
      </c>
      <c r="I196" s="41">
        <v>0</v>
      </c>
      <c r="J196" s="40">
        <v>100</v>
      </c>
      <c r="K196" s="41">
        <v>0</v>
      </c>
      <c r="L196" s="40">
        <f>SUM(J196:K196)</f>
        <v>100</v>
      </c>
    </row>
    <row r="197" spans="1:12" ht="13.5" customHeight="1">
      <c r="A197" s="3"/>
      <c r="B197" s="99" t="s">
        <v>227</v>
      </c>
      <c r="C197" s="37" t="s">
        <v>25</v>
      </c>
      <c r="D197" s="40">
        <v>901</v>
      </c>
      <c r="E197" s="41">
        <v>0</v>
      </c>
      <c r="F197" s="40">
        <v>700</v>
      </c>
      <c r="G197" s="41">
        <v>0</v>
      </c>
      <c r="H197" s="40">
        <v>700</v>
      </c>
      <c r="I197" s="41">
        <v>0</v>
      </c>
      <c r="J197" s="40">
        <v>450</v>
      </c>
      <c r="K197" s="41">
        <v>0</v>
      </c>
      <c r="L197" s="40">
        <f>SUM(J197:K197)</f>
        <v>450</v>
      </c>
    </row>
    <row r="198" spans="1:12" ht="13.5" customHeight="1">
      <c r="A198" s="3" t="s">
        <v>16</v>
      </c>
      <c r="B198" s="99">
        <v>64</v>
      </c>
      <c r="C198" s="37" t="s">
        <v>206</v>
      </c>
      <c r="D198" s="58">
        <f t="shared" ref="D198:L198" si="58">SUM(D195:D197)</f>
        <v>1001</v>
      </c>
      <c r="E198" s="58">
        <f t="shared" si="58"/>
        <v>1271</v>
      </c>
      <c r="F198" s="58">
        <f t="shared" si="58"/>
        <v>800</v>
      </c>
      <c r="G198" s="58">
        <f t="shared" si="58"/>
        <v>2515</v>
      </c>
      <c r="H198" s="58">
        <f t="shared" si="58"/>
        <v>800</v>
      </c>
      <c r="I198" s="58">
        <f t="shared" si="58"/>
        <v>2515</v>
      </c>
      <c r="J198" s="58">
        <f t="shared" si="58"/>
        <v>550</v>
      </c>
      <c r="K198" s="58">
        <f t="shared" ref="K198" si="59">SUM(K195:K197)</f>
        <v>2632</v>
      </c>
      <c r="L198" s="58">
        <f t="shared" si="58"/>
        <v>3182</v>
      </c>
    </row>
    <row r="199" spans="1:12" ht="13.5" customHeight="1">
      <c r="A199" s="3" t="s">
        <v>16</v>
      </c>
      <c r="B199" s="99">
        <v>60</v>
      </c>
      <c r="C199" s="37" t="s">
        <v>73</v>
      </c>
      <c r="D199" s="51">
        <f t="shared" ref="D199:L199" si="60">D200</f>
        <v>6989</v>
      </c>
      <c r="E199" s="50">
        <f t="shared" si="60"/>
        <v>36206</v>
      </c>
      <c r="F199" s="51">
        <f t="shared" si="60"/>
        <v>5600</v>
      </c>
      <c r="G199" s="50">
        <f t="shared" si="60"/>
        <v>71257</v>
      </c>
      <c r="H199" s="51">
        <f t="shared" si="60"/>
        <v>5600</v>
      </c>
      <c r="I199" s="51">
        <f t="shared" si="60"/>
        <v>71257</v>
      </c>
      <c r="J199" s="51">
        <f t="shared" si="60"/>
        <v>3850</v>
      </c>
      <c r="K199" s="50">
        <f t="shared" si="60"/>
        <v>97928</v>
      </c>
      <c r="L199" s="50">
        <f t="shared" si="60"/>
        <v>101778</v>
      </c>
    </row>
    <row r="200" spans="1:12" ht="13.5" customHeight="1">
      <c r="A200" s="3" t="s">
        <v>16</v>
      </c>
      <c r="B200" s="139">
        <v>9.4E-2</v>
      </c>
      <c r="C200" s="44" t="s">
        <v>97</v>
      </c>
      <c r="D200" s="51">
        <f t="shared" ref="D200:L200" si="61">D156+D149+D142+D135+D129+D162+D168+D174+D180+D186+D192+D198</f>
        <v>6989</v>
      </c>
      <c r="E200" s="51">
        <f t="shared" si="61"/>
        <v>36206</v>
      </c>
      <c r="F200" s="51">
        <f t="shared" si="61"/>
        <v>5600</v>
      </c>
      <c r="G200" s="51">
        <f t="shared" si="61"/>
        <v>71257</v>
      </c>
      <c r="H200" s="51">
        <f t="shared" si="61"/>
        <v>5600</v>
      </c>
      <c r="I200" s="51">
        <f t="shared" si="61"/>
        <v>71257</v>
      </c>
      <c r="J200" s="51">
        <f t="shared" si="61"/>
        <v>3850</v>
      </c>
      <c r="K200" s="51">
        <f t="shared" ref="K200" si="62">K156+K149+K142+K135+K129+K162+K168+K174+K180+K186+K192+K198</f>
        <v>97928</v>
      </c>
      <c r="L200" s="51">
        <f t="shared" si="61"/>
        <v>101778</v>
      </c>
    </row>
    <row r="201" spans="1:12" ht="13.5" customHeight="1">
      <c r="A201" s="103" t="s">
        <v>16</v>
      </c>
      <c r="B201" s="144">
        <v>2053</v>
      </c>
      <c r="C201" s="129" t="s">
        <v>5</v>
      </c>
      <c r="D201" s="58">
        <f t="shared" ref="D201:L201" si="63">D200+D121</f>
        <v>6989</v>
      </c>
      <c r="E201" s="42">
        <f t="shared" si="63"/>
        <v>110850</v>
      </c>
      <c r="F201" s="58">
        <f t="shared" si="63"/>
        <v>5600</v>
      </c>
      <c r="G201" s="42">
        <f t="shared" si="63"/>
        <v>157884</v>
      </c>
      <c r="H201" s="58">
        <f t="shared" si="63"/>
        <v>5600</v>
      </c>
      <c r="I201" s="58">
        <f t="shared" si="63"/>
        <v>157884</v>
      </c>
      <c r="J201" s="58">
        <f t="shared" si="63"/>
        <v>3850</v>
      </c>
      <c r="K201" s="42">
        <f t="shared" ref="K201" si="64">K200+K121</f>
        <v>189768</v>
      </c>
      <c r="L201" s="42">
        <f t="shared" si="63"/>
        <v>193618</v>
      </c>
    </row>
    <row r="202" spans="1:12">
      <c r="A202" s="57"/>
      <c r="B202" s="140"/>
      <c r="C202" s="44"/>
      <c r="D202" s="41"/>
      <c r="E202" s="39"/>
      <c r="F202" s="41"/>
      <c r="G202" s="39"/>
      <c r="H202" s="41"/>
      <c r="I202" s="39"/>
      <c r="J202" s="40"/>
      <c r="K202" s="39"/>
      <c r="L202" s="39"/>
    </row>
    <row r="203" spans="1:12" ht="14.1" customHeight="1">
      <c r="A203" s="57"/>
      <c r="B203" s="112">
        <v>2059</v>
      </c>
      <c r="C203" s="113" t="s">
        <v>184</v>
      </c>
      <c r="D203" s="41"/>
      <c r="E203" s="39"/>
      <c r="F203" s="41"/>
      <c r="G203" s="39"/>
      <c r="H203" s="41"/>
      <c r="I203" s="39"/>
      <c r="J203" s="40"/>
      <c r="K203" s="39"/>
      <c r="L203" s="39"/>
    </row>
    <row r="204" spans="1:12" ht="14.1" customHeight="1">
      <c r="A204" s="57"/>
      <c r="B204" s="99">
        <v>60</v>
      </c>
      <c r="C204" s="37" t="s">
        <v>185</v>
      </c>
      <c r="D204" s="41"/>
      <c r="E204" s="39"/>
      <c r="F204" s="41"/>
      <c r="G204" s="39"/>
      <c r="H204" s="41"/>
      <c r="I204" s="39"/>
      <c r="J204" s="40"/>
      <c r="K204" s="39"/>
      <c r="L204" s="39"/>
    </row>
    <row r="205" spans="1:12" ht="14.1" customHeight="1">
      <c r="A205" s="57"/>
      <c r="B205" s="114">
        <v>60.052999999999997</v>
      </c>
      <c r="C205" s="115" t="s">
        <v>186</v>
      </c>
      <c r="D205" s="41"/>
      <c r="E205" s="39"/>
      <c r="F205" s="41"/>
      <c r="G205" s="39"/>
      <c r="H205" s="41"/>
      <c r="I205" s="39"/>
      <c r="J205" s="40"/>
      <c r="K205" s="39"/>
      <c r="L205" s="39"/>
    </row>
    <row r="206" spans="1:12" ht="25.5">
      <c r="A206" s="57"/>
      <c r="B206" s="99">
        <v>75</v>
      </c>
      <c r="C206" s="73" t="s">
        <v>187</v>
      </c>
      <c r="D206" s="41"/>
      <c r="E206" s="39"/>
      <c r="F206" s="41"/>
      <c r="G206" s="39"/>
      <c r="H206" s="41"/>
      <c r="I206" s="39"/>
      <c r="J206" s="40"/>
      <c r="K206" s="39"/>
      <c r="L206" s="39"/>
    </row>
    <row r="207" spans="1:12" ht="14.1" customHeight="1">
      <c r="A207" s="57"/>
      <c r="B207" s="132" t="s">
        <v>194</v>
      </c>
      <c r="C207" s="116" t="s">
        <v>161</v>
      </c>
      <c r="D207" s="40">
        <v>23777</v>
      </c>
      <c r="E207" s="41">
        <v>0</v>
      </c>
      <c r="F207" s="40">
        <v>10000</v>
      </c>
      <c r="G207" s="41">
        <v>0</v>
      </c>
      <c r="H207" s="40">
        <v>10000</v>
      </c>
      <c r="I207" s="41">
        <v>0</v>
      </c>
      <c r="J207" s="40">
        <v>5000</v>
      </c>
      <c r="K207" s="41">
        <v>0</v>
      </c>
      <c r="L207" s="40">
        <f>SUM(J207:K207)</f>
        <v>5000</v>
      </c>
    </row>
    <row r="208" spans="1:12" ht="14.1" customHeight="1">
      <c r="A208" s="57"/>
      <c r="B208" s="132"/>
      <c r="C208" s="116"/>
      <c r="D208" s="40"/>
      <c r="E208" s="41"/>
      <c r="F208" s="40"/>
      <c r="G208" s="41"/>
      <c r="H208" s="40"/>
      <c r="I208" s="41"/>
      <c r="J208" s="40"/>
      <c r="K208" s="41"/>
      <c r="L208" s="40"/>
    </row>
    <row r="209" spans="1:12" ht="13.9" customHeight="1">
      <c r="A209" s="57"/>
      <c r="B209" s="132">
        <v>76</v>
      </c>
      <c r="C209" s="116" t="s">
        <v>237</v>
      </c>
      <c r="D209" s="40"/>
      <c r="E209" s="41"/>
      <c r="F209" s="40"/>
      <c r="G209" s="41"/>
      <c r="H209" s="40"/>
      <c r="I209" s="41"/>
      <c r="J209" s="40"/>
      <c r="K209" s="41"/>
      <c r="L209" s="40"/>
    </row>
    <row r="210" spans="1:12" ht="13.9" customHeight="1">
      <c r="A210" s="57"/>
      <c r="B210" s="132" t="s">
        <v>238</v>
      </c>
      <c r="C210" s="116" t="s">
        <v>161</v>
      </c>
      <c r="D210" s="40">
        <v>3940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f>SUM(J210:K210)</f>
        <v>0</v>
      </c>
    </row>
    <row r="211" spans="1:12" ht="13.9" customHeight="1">
      <c r="A211" s="57" t="s">
        <v>16</v>
      </c>
      <c r="B211" s="99">
        <v>60</v>
      </c>
      <c r="C211" s="37" t="s">
        <v>185</v>
      </c>
      <c r="D211" s="58">
        <f t="shared" ref="D211:I211" si="65">D207+D210</f>
        <v>27717</v>
      </c>
      <c r="E211" s="43">
        <f t="shared" si="65"/>
        <v>0</v>
      </c>
      <c r="F211" s="58">
        <f t="shared" si="65"/>
        <v>10000</v>
      </c>
      <c r="G211" s="43">
        <f t="shared" si="65"/>
        <v>0</v>
      </c>
      <c r="H211" s="58">
        <f t="shared" si="65"/>
        <v>10000</v>
      </c>
      <c r="I211" s="43">
        <f t="shared" si="65"/>
        <v>0</v>
      </c>
      <c r="J211" s="58">
        <f>J207+J210</f>
        <v>5000</v>
      </c>
      <c r="K211" s="43">
        <f t="shared" ref="K211" si="66">K207+K210</f>
        <v>0</v>
      </c>
      <c r="L211" s="58">
        <f t="shared" ref="L211" si="67">L207+L210</f>
        <v>5000</v>
      </c>
    </row>
    <row r="212" spans="1:12" ht="13.9" customHeight="1">
      <c r="A212" s="57" t="s">
        <v>16</v>
      </c>
      <c r="B212" s="119">
        <v>60.052999999999997</v>
      </c>
      <c r="C212" s="72" t="s">
        <v>186</v>
      </c>
      <c r="D212" s="58">
        <f t="shared" ref="D212:L213" si="68">D211</f>
        <v>27717</v>
      </c>
      <c r="E212" s="43">
        <f t="shared" si="68"/>
        <v>0</v>
      </c>
      <c r="F212" s="58">
        <f t="shared" si="68"/>
        <v>10000</v>
      </c>
      <c r="G212" s="43">
        <f t="shared" si="68"/>
        <v>0</v>
      </c>
      <c r="H212" s="58">
        <f t="shared" si="68"/>
        <v>10000</v>
      </c>
      <c r="I212" s="43">
        <f t="shared" si="68"/>
        <v>0</v>
      </c>
      <c r="J212" s="58">
        <f t="shared" si="68"/>
        <v>5000</v>
      </c>
      <c r="K212" s="43">
        <f t="shared" ref="K212" si="69">K211</f>
        <v>0</v>
      </c>
      <c r="L212" s="58">
        <f t="shared" si="68"/>
        <v>5000</v>
      </c>
    </row>
    <row r="213" spans="1:12" ht="13.9" customHeight="1">
      <c r="A213" s="57" t="s">
        <v>16</v>
      </c>
      <c r="B213" s="156">
        <v>2059</v>
      </c>
      <c r="C213" s="157" t="s">
        <v>184</v>
      </c>
      <c r="D213" s="58">
        <f t="shared" si="68"/>
        <v>27717</v>
      </c>
      <c r="E213" s="43">
        <f t="shared" si="68"/>
        <v>0</v>
      </c>
      <c r="F213" s="58">
        <f t="shared" si="68"/>
        <v>10000</v>
      </c>
      <c r="G213" s="43">
        <f t="shared" si="68"/>
        <v>0</v>
      </c>
      <c r="H213" s="58">
        <f t="shared" si="68"/>
        <v>10000</v>
      </c>
      <c r="I213" s="43">
        <f t="shared" si="68"/>
        <v>0</v>
      </c>
      <c r="J213" s="58">
        <f t="shared" si="68"/>
        <v>5000</v>
      </c>
      <c r="K213" s="43">
        <f t="shared" ref="K213" si="70">K212</f>
        <v>0</v>
      </c>
      <c r="L213" s="58">
        <f t="shared" si="68"/>
        <v>5000</v>
      </c>
    </row>
    <row r="214" spans="1:12" ht="14.1" customHeight="1">
      <c r="A214" s="57"/>
      <c r="B214" s="140"/>
      <c r="C214" s="44"/>
      <c r="D214" s="41"/>
      <c r="E214" s="39"/>
      <c r="F214" s="41"/>
      <c r="G214" s="39"/>
      <c r="H214" s="41"/>
      <c r="I214" s="39"/>
      <c r="J214" s="40"/>
      <c r="K214" s="39"/>
      <c r="L214" s="39"/>
    </row>
    <row r="215" spans="1:12" ht="13.9" customHeight="1">
      <c r="A215" s="57"/>
      <c r="B215" s="100">
        <v>2216</v>
      </c>
      <c r="C215" s="72" t="s">
        <v>158</v>
      </c>
      <c r="D215" s="41"/>
      <c r="E215" s="39"/>
      <c r="F215" s="41"/>
      <c r="G215" s="39"/>
      <c r="H215" s="39"/>
      <c r="I215" s="39"/>
      <c r="J215" s="40"/>
      <c r="K215" s="39"/>
      <c r="L215" s="39"/>
    </row>
    <row r="216" spans="1:12" ht="13.9" customHeight="1">
      <c r="A216" s="57"/>
      <c r="B216" s="101">
        <v>3</v>
      </c>
      <c r="C216" s="73" t="s">
        <v>159</v>
      </c>
      <c r="D216" s="41"/>
      <c r="E216" s="39"/>
      <c r="F216" s="41"/>
      <c r="G216" s="39"/>
      <c r="H216" s="39"/>
      <c r="I216" s="39"/>
      <c r="J216" s="40"/>
      <c r="K216" s="39"/>
      <c r="L216" s="39"/>
    </row>
    <row r="217" spans="1:12" ht="13.9" customHeight="1">
      <c r="A217" s="57"/>
      <c r="B217" s="102" t="s">
        <v>162</v>
      </c>
      <c r="C217" s="72" t="s">
        <v>111</v>
      </c>
      <c r="D217" s="41"/>
      <c r="E217" s="39"/>
      <c r="F217" s="41"/>
      <c r="G217" s="39"/>
      <c r="H217" s="39"/>
      <c r="I217" s="39"/>
      <c r="J217" s="40"/>
      <c r="K217" s="39"/>
      <c r="L217" s="39"/>
    </row>
    <row r="218" spans="1:12" ht="13.9" customHeight="1">
      <c r="A218" s="57"/>
      <c r="B218" s="99">
        <v>60</v>
      </c>
      <c r="C218" s="37" t="s">
        <v>160</v>
      </c>
      <c r="D218" s="41"/>
      <c r="E218" s="39"/>
      <c r="F218" s="41"/>
      <c r="G218" s="39"/>
      <c r="H218" s="39"/>
      <c r="I218" s="39"/>
      <c r="J218" s="40"/>
      <c r="K218" s="39"/>
      <c r="L218" s="39"/>
    </row>
    <row r="219" spans="1:12" ht="13.9" customHeight="1">
      <c r="A219" s="57"/>
      <c r="B219" s="99" t="s">
        <v>163</v>
      </c>
      <c r="C219" s="37" t="s">
        <v>161</v>
      </c>
      <c r="D219" s="40">
        <v>1220000</v>
      </c>
      <c r="E219" s="41">
        <v>0</v>
      </c>
      <c r="F219" s="40">
        <v>408000</v>
      </c>
      <c r="G219" s="41">
        <v>0</v>
      </c>
      <c r="H219" s="39">
        <v>408000</v>
      </c>
      <c r="I219" s="41">
        <v>0</v>
      </c>
      <c r="J219" s="40">
        <v>158000</v>
      </c>
      <c r="K219" s="41">
        <v>0</v>
      </c>
      <c r="L219" s="40">
        <f>SUM(J219:K219)</f>
        <v>158000</v>
      </c>
    </row>
    <row r="220" spans="1:12" ht="13.9" customHeight="1">
      <c r="A220" s="57" t="s">
        <v>16</v>
      </c>
      <c r="B220" s="102" t="s">
        <v>162</v>
      </c>
      <c r="C220" s="72" t="s">
        <v>111</v>
      </c>
      <c r="D220" s="58">
        <f t="shared" ref="D220:L221" si="71">D219</f>
        <v>1220000</v>
      </c>
      <c r="E220" s="43">
        <f t="shared" si="71"/>
        <v>0</v>
      </c>
      <c r="F220" s="58">
        <f t="shared" si="71"/>
        <v>408000</v>
      </c>
      <c r="G220" s="43">
        <f t="shared" si="71"/>
        <v>0</v>
      </c>
      <c r="H220" s="42">
        <f t="shared" si="71"/>
        <v>408000</v>
      </c>
      <c r="I220" s="43">
        <f t="shared" si="71"/>
        <v>0</v>
      </c>
      <c r="J220" s="58">
        <f t="shared" si="71"/>
        <v>158000</v>
      </c>
      <c r="K220" s="43">
        <f t="shared" ref="K220" si="72">K219</f>
        <v>0</v>
      </c>
      <c r="L220" s="58">
        <f t="shared" si="71"/>
        <v>158000</v>
      </c>
    </row>
    <row r="221" spans="1:12" ht="13.9" customHeight="1">
      <c r="A221" s="57" t="s">
        <v>16</v>
      </c>
      <c r="B221" s="101">
        <v>3</v>
      </c>
      <c r="C221" s="73" t="s">
        <v>159</v>
      </c>
      <c r="D221" s="58">
        <f t="shared" si="71"/>
        <v>1220000</v>
      </c>
      <c r="E221" s="43">
        <f t="shared" si="71"/>
        <v>0</v>
      </c>
      <c r="F221" s="58">
        <f t="shared" si="71"/>
        <v>408000</v>
      </c>
      <c r="G221" s="43">
        <f t="shared" si="71"/>
        <v>0</v>
      </c>
      <c r="H221" s="42">
        <f t="shared" si="71"/>
        <v>408000</v>
      </c>
      <c r="I221" s="43">
        <f t="shared" si="71"/>
        <v>0</v>
      </c>
      <c r="J221" s="58">
        <f t="shared" si="71"/>
        <v>158000</v>
      </c>
      <c r="K221" s="43">
        <f t="shared" ref="K221" si="73">K220</f>
        <v>0</v>
      </c>
      <c r="L221" s="58">
        <f t="shared" si="71"/>
        <v>158000</v>
      </c>
    </row>
    <row r="222" spans="1:12" ht="13.9" customHeight="1">
      <c r="A222" s="57" t="s">
        <v>16</v>
      </c>
      <c r="B222" s="100">
        <v>2216</v>
      </c>
      <c r="C222" s="72" t="s">
        <v>158</v>
      </c>
      <c r="D222" s="58">
        <f t="shared" ref="D222:L222" si="74">D219</f>
        <v>1220000</v>
      </c>
      <c r="E222" s="43">
        <f t="shared" si="74"/>
        <v>0</v>
      </c>
      <c r="F222" s="58">
        <f t="shared" si="74"/>
        <v>408000</v>
      </c>
      <c r="G222" s="43">
        <f t="shared" si="74"/>
        <v>0</v>
      </c>
      <c r="H222" s="58">
        <f t="shared" si="74"/>
        <v>408000</v>
      </c>
      <c r="I222" s="43">
        <f t="shared" si="74"/>
        <v>0</v>
      </c>
      <c r="J222" s="58">
        <f t="shared" si="74"/>
        <v>158000</v>
      </c>
      <c r="K222" s="43">
        <f t="shared" ref="K222" si="75">K219</f>
        <v>0</v>
      </c>
      <c r="L222" s="58">
        <f t="shared" si="74"/>
        <v>158000</v>
      </c>
    </row>
    <row r="223" spans="1:12">
      <c r="A223" s="57"/>
      <c r="B223" s="97"/>
      <c r="C223" s="44"/>
      <c r="D223" s="41"/>
      <c r="E223" s="39"/>
      <c r="F223" s="41"/>
      <c r="G223" s="39"/>
      <c r="H223" s="41"/>
      <c r="I223" s="39"/>
      <c r="J223" s="40"/>
      <c r="K223" s="39"/>
      <c r="L223" s="39"/>
    </row>
    <row r="224" spans="1:12" ht="13.9" customHeight="1">
      <c r="A224" s="3" t="s">
        <v>18</v>
      </c>
      <c r="B224" s="140">
        <v>2245</v>
      </c>
      <c r="C224" s="44" t="s">
        <v>6</v>
      </c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3.9" customHeight="1">
      <c r="A225" s="3"/>
      <c r="B225" s="145">
        <v>2</v>
      </c>
      <c r="C225" s="37" t="s">
        <v>143</v>
      </c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3.9" customHeight="1">
      <c r="A226" s="3"/>
      <c r="B226" s="139">
        <v>2.101</v>
      </c>
      <c r="C226" s="44" t="s">
        <v>144</v>
      </c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3.9" customHeight="1">
      <c r="A227" s="3"/>
      <c r="B227" s="130" t="s">
        <v>98</v>
      </c>
      <c r="C227" s="3" t="s">
        <v>99</v>
      </c>
      <c r="D227" s="38">
        <v>0</v>
      </c>
      <c r="E227" s="151">
        <v>34950</v>
      </c>
      <c r="F227" s="38">
        <v>0</v>
      </c>
      <c r="G227" s="151">
        <v>80000</v>
      </c>
      <c r="H227" s="38">
        <v>0</v>
      </c>
      <c r="I227" s="151">
        <v>80000</v>
      </c>
      <c r="J227" s="38">
        <v>0</v>
      </c>
      <c r="K227" s="151">
        <v>50000</v>
      </c>
      <c r="L227" s="9">
        <f>SUM(J227:K227)</f>
        <v>50000</v>
      </c>
    </row>
    <row r="228" spans="1:12" ht="13.9" customHeight="1">
      <c r="A228" s="3" t="s">
        <v>16</v>
      </c>
      <c r="B228" s="139">
        <v>2.101</v>
      </c>
      <c r="C228" s="44" t="s">
        <v>144</v>
      </c>
      <c r="D228" s="43">
        <f t="shared" ref="D228:L228" si="76">D227</f>
        <v>0</v>
      </c>
      <c r="E228" s="42">
        <f t="shared" si="76"/>
        <v>34950</v>
      </c>
      <c r="F228" s="43">
        <f t="shared" si="76"/>
        <v>0</v>
      </c>
      <c r="G228" s="42">
        <f t="shared" si="76"/>
        <v>80000</v>
      </c>
      <c r="H228" s="43">
        <f t="shared" si="76"/>
        <v>0</v>
      </c>
      <c r="I228" s="42">
        <f t="shared" si="76"/>
        <v>80000</v>
      </c>
      <c r="J228" s="43">
        <f t="shared" si="76"/>
        <v>0</v>
      </c>
      <c r="K228" s="42">
        <f t="shared" ref="K228" si="77">K227</f>
        <v>50000</v>
      </c>
      <c r="L228" s="42">
        <f t="shared" si="76"/>
        <v>50000</v>
      </c>
    </row>
    <row r="229" spans="1:12" ht="15" customHeight="1">
      <c r="A229" s="3"/>
      <c r="B229" s="130"/>
      <c r="C229" s="3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28.9" customHeight="1">
      <c r="A230" s="3"/>
      <c r="B230" s="139">
        <v>2.1059999999999999</v>
      </c>
      <c r="C230" s="59" t="s">
        <v>145</v>
      </c>
      <c r="D230" s="9"/>
      <c r="E230" s="9"/>
      <c r="F230" s="9"/>
      <c r="G230" s="9"/>
      <c r="H230" s="9"/>
      <c r="I230" s="9"/>
      <c r="J230" s="9"/>
      <c r="K230" s="9"/>
      <c r="L230" s="9"/>
    </row>
    <row r="231" spans="1:12">
      <c r="A231" s="47"/>
      <c r="B231" s="131" t="s">
        <v>102</v>
      </c>
      <c r="C231" s="47" t="s">
        <v>103</v>
      </c>
      <c r="D231" s="49">
        <v>0</v>
      </c>
      <c r="E231" s="152">
        <v>33175</v>
      </c>
      <c r="F231" s="49">
        <v>0</v>
      </c>
      <c r="G231" s="50">
        <v>100000</v>
      </c>
      <c r="H231" s="49">
        <v>0</v>
      </c>
      <c r="I231" s="50">
        <v>100000</v>
      </c>
      <c r="J231" s="49">
        <v>0</v>
      </c>
      <c r="K231" s="50">
        <v>60000</v>
      </c>
      <c r="L231" s="52">
        <f>SUM(J231:K231)</f>
        <v>60000</v>
      </c>
    </row>
    <row r="232" spans="1:12" ht="28.9" customHeight="1">
      <c r="A232" s="3" t="s">
        <v>16</v>
      </c>
      <c r="B232" s="139">
        <v>2.1059999999999999</v>
      </c>
      <c r="C232" s="59" t="s">
        <v>145</v>
      </c>
      <c r="D232" s="49">
        <f t="shared" ref="D232:L232" si="78">D231</f>
        <v>0</v>
      </c>
      <c r="E232" s="50">
        <f t="shared" si="78"/>
        <v>33175</v>
      </c>
      <c r="F232" s="49">
        <f t="shared" si="78"/>
        <v>0</v>
      </c>
      <c r="G232" s="50">
        <f t="shared" si="78"/>
        <v>100000</v>
      </c>
      <c r="H232" s="49">
        <f t="shared" si="78"/>
        <v>0</v>
      </c>
      <c r="I232" s="50">
        <f t="shared" si="78"/>
        <v>100000</v>
      </c>
      <c r="J232" s="49">
        <f t="shared" si="78"/>
        <v>0</v>
      </c>
      <c r="K232" s="50">
        <f t="shared" ref="K232" si="79">K231</f>
        <v>60000</v>
      </c>
      <c r="L232" s="50">
        <f t="shared" si="78"/>
        <v>60000</v>
      </c>
    </row>
    <row r="233" spans="1:12" ht="15" customHeight="1">
      <c r="A233" s="3"/>
      <c r="B233" s="130"/>
      <c r="C233" s="3"/>
      <c r="D233" s="9"/>
      <c r="E233" s="12"/>
      <c r="F233" s="9"/>
      <c r="G233" s="9"/>
      <c r="H233" s="9"/>
      <c r="I233" s="9"/>
      <c r="J233" s="9"/>
      <c r="K233" s="9"/>
      <c r="L233" s="9"/>
    </row>
    <row r="234" spans="1:12" ht="28.9" customHeight="1">
      <c r="A234" s="3"/>
      <c r="B234" s="139">
        <v>2.109</v>
      </c>
      <c r="C234" s="59" t="s">
        <v>146</v>
      </c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28.9" customHeight="1">
      <c r="A235" s="3"/>
      <c r="B235" s="130" t="s">
        <v>104</v>
      </c>
      <c r="C235" s="57" t="s">
        <v>133</v>
      </c>
      <c r="D235" s="49">
        <v>0</v>
      </c>
      <c r="E235" s="50">
        <v>2965</v>
      </c>
      <c r="F235" s="49">
        <v>0</v>
      </c>
      <c r="G235" s="50">
        <v>25000</v>
      </c>
      <c r="H235" s="49">
        <v>0</v>
      </c>
      <c r="I235" s="50">
        <v>25000</v>
      </c>
      <c r="J235" s="49">
        <v>0</v>
      </c>
      <c r="K235" s="50">
        <v>25000</v>
      </c>
      <c r="L235" s="52">
        <f>SUM(J235:K235)</f>
        <v>25000</v>
      </c>
    </row>
    <row r="236" spans="1:12" ht="26.45" customHeight="1">
      <c r="A236" s="3" t="s">
        <v>16</v>
      </c>
      <c r="B236" s="139">
        <v>2.109</v>
      </c>
      <c r="C236" s="59" t="s">
        <v>146</v>
      </c>
      <c r="D236" s="49">
        <f t="shared" ref="D236:L236" si="80">D235</f>
        <v>0</v>
      </c>
      <c r="E236" s="50">
        <f t="shared" si="80"/>
        <v>2965</v>
      </c>
      <c r="F236" s="49">
        <f t="shared" si="80"/>
        <v>0</v>
      </c>
      <c r="G236" s="50">
        <f t="shared" si="80"/>
        <v>25000</v>
      </c>
      <c r="H236" s="49">
        <f t="shared" si="80"/>
        <v>0</v>
      </c>
      <c r="I236" s="50">
        <f t="shared" si="80"/>
        <v>25000</v>
      </c>
      <c r="J236" s="49">
        <f t="shared" si="80"/>
        <v>0</v>
      </c>
      <c r="K236" s="50">
        <f t="shared" ref="K236" si="81">K235</f>
        <v>25000</v>
      </c>
      <c r="L236" s="50">
        <f t="shared" si="80"/>
        <v>25000</v>
      </c>
    </row>
    <row r="237" spans="1:12">
      <c r="A237" s="3"/>
      <c r="B237" s="140"/>
      <c r="C237" s="57"/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 customHeight="1">
      <c r="A238" s="3"/>
      <c r="B238" s="139">
        <v>2.8</v>
      </c>
      <c r="C238" s="59" t="s">
        <v>111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25.5">
      <c r="A239" s="3"/>
      <c r="B239" s="130" t="s">
        <v>98</v>
      </c>
      <c r="C239" s="57" t="s">
        <v>148</v>
      </c>
      <c r="D239" s="41">
        <v>0</v>
      </c>
      <c r="E239" s="39">
        <v>49866</v>
      </c>
      <c r="F239" s="41">
        <v>0</v>
      </c>
      <c r="G239" s="39">
        <v>25000</v>
      </c>
      <c r="H239" s="41">
        <v>0</v>
      </c>
      <c r="I239" s="39">
        <v>25000</v>
      </c>
      <c r="J239" s="41">
        <v>0</v>
      </c>
      <c r="K239" s="39">
        <v>25000</v>
      </c>
      <c r="L239" s="45">
        <f>SUM(J239:K239)</f>
        <v>25000</v>
      </c>
    </row>
    <row r="240" spans="1:12" ht="25.5">
      <c r="A240" s="3"/>
      <c r="B240" s="130" t="s">
        <v>100</v>
      </c>
      <c r="C240" s="57" t="s">
        <v>147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f>SUM(J240:K240)</f>
        <v>0</v>
      </c>
    </row>
    <row r="241" spans="1:12" ht="13.9" customHeight="1">
      <c r="A241" s="3"/>
      <c r="B241" s="130" t="s">
        <v>101</v>
      </c>
      <c r="C241" s="57" t="s">
        <v>105</v>
      </c>
      <c r="D241" s="38">
        <v>0</v>
      </c>
      <c r="E241" s="153">
        <v>141879</v>
      </c>
      <c r="F241" s="38">
        <v>0</v>
      </c>
      <c r="G241" s="153">
        <v>260500</v>
      </c>
      <c r="H241" s="38">
        <v>0</v>
      </c>
      <c r="I241" s="153">
        <v>260500</v>
      </c>
      <c r="J241" s="38">
        <v>0</v>
      </c>
      <c r="K241" s="153">
        <v>310000</v>
      </c>
      <c r="L241" s="9">
        <f>SUM(J241:K241)</f>
        <v>310000</v>
      </c>
    </row>
    <row r="242" spans="1:12" ht="13.9" customHeight="1">
      <c r="A242" s="3" t="s">
        <v>16</v>
      </c>
      <c r="B242" s="139">
        <v>2.8</v>
      </c>
      <c r="C242" s="59" t="s">
        <v>111</v>
      </c>
      <c r="D242" s="43">
        <f t="shared" ref="D242:L242" si="82">SUM(D239:D241)</f>
        <v>0</v>
      </c>
      <c r="E242" s="42">
        <f t="shared" si="82"/>
        <v>191745</v>
      </c>
      <c r="F242" s="43">
        <f t="shared" si="82"/>
        <v>0</v>
      </c>
      <c r="G242" s="42">
        <f t="shared" si="82"/>
        <v>285500</v>
      </c>
      <c r="H242" s="43">
        <f t="shared" si="82"/>
        <v>0</v>
      </c>
      <c r="I242" s="42">
        <f t="shared" si="82"/>
        <v>285500</v>
      </c>
      <c r="J242" s="43">
        <f t="shared" si="82"/>
        <v>0</v>
      </c>
      <c r="K242" s="42">
        <f t="shared" ref="K242" si="83">SUM(K239:K241)</f>
        <v>335000</v>
      </c>
      <c r="L242" s="42">
        <f t="shared" si="82"/>
        <v>335000</v>
      </c>
    </row>
    <row r="243" spans="1:12" ht="13.9" customHeight="1">
      <c r="A243" s="3" t="s">
        <v>16</v>
      </c>
      <c r="B243" s="145">
        <v>2</v>
      </c>
      <c r="C243" s="57" t="s">
        <v>143</v>
      </c>
      <c r="D243" s="43">
        <f t="shared" ref="D243:L243" si="84">D242+D236+D232+D228</f>
        <v>0</v>
      </c>
      <c r="E243" s="42">
        <f t="shared" si="84"/>
        <v>262835</v>
      </c>
      <c r="F243" s="43">
        <f t="shared" si="84"/>
        <v>0</v>
      </c>
      <c r="G243" s="42">
        <f t="shared" si="84"/>
        <v>490500</v>
      </c>
      <c r="H243" s="43">
        <f t="shared" si="84"/>
        <v>0</v>
      </c>
      <c r="I243" s="42">
        <f t="shared" si="84"/>
        <v>490500</v>
      </c>
      <c r="J243" s="43">
        <f t="shared" si="84"/>
        <v>0</v>
      </c>
      <c r="K243" s="42">
        <f t="shared" si="84"/>
        <v>470000</v>
      </c>
      <c r="L243" s="42">
        <f t="shared" si="84"/>
        <v>470000</v>
      </c>
    </row>
    <row r="244" spans="1:12">
      <c r="A244" s="3"/>
      <c r="B244" s="145"/>
      <c r="C244" s="57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3.9" customHeight="1">
      <c r="A245" s="3"/>
      <c r="B245" s="145">
        <v>5</v>
      </c>
      <c r="C245" s="57" t="s">
        <v>153</v>
      </c>
      <c r="D245" s="41"/>
      <c r="E245" s="39"/>
      <c r="F245" s="41"/>
      <c r="G245" s="39"/>
      <c r="H245" s="41"/>
      <c r="I245" s="39"/>
      <c r="J245" s="40"/>
      <c r="K245" s="39"/>
      <c r="L245" s="39"/>
    </row>
    <row r="246" spans="1:12" ht="25.5">
      <c r="A246" s="3"/>
      <c r="B246" s="139">
        <v>5.101</v>
      </c>
      <c r="C246" s="59" t="s">
        <v>154</v>
      </c>
      <c r="D246" s="41"/>
      <c r="E246" s="39"/>
      <c r="F246" s="41"/>
      <c r="G246" s="39"/>
      <c r="H246" s="41"/>
      <c r="I246" s="39"/>
      <c r="J246" s="40"/>
      <c r="K246" s="39"/>
      <c r="L246" s="39"/>
    </row>
    <row r="247" spans="1:12" ht="25.5">
      <c r="A247" s="3"/>
      <c r="B247" s="130" t="s">
        <v>98</v>
      </c>
      <c r="C247" s="57" t="s">
        <v>155</v>
      </c>
      <c r="D247" s="49">
        <v>0</v>
      </c>
      <c r="E247" s="51">
        <v>286681</v>
      </c>
      <c r="F247" s="49">
        <v>0</v>
      </c>
      <c r="G247" s="51">
        <v>310000</v>
      </c>
      <c r="H247" s="49">
        <v>0</v>
      </c>
      <c r="I247" s="50">
        <v>310000</v>
      </c>
      <c r="J247" s="49">
        <v>0</v>
      </c>
      <c r="K247" s="51">
        <v>320000</v>
      </c>
      <c r="L247" s="51">
        <f>SUM(J247:K247)</f>
        <v>320000</v>
      </c>
    </row>
    <row r="248" spans="1:12" ht="25.5">
      <c r="A248" s="3" t="s">
        <v>16</v>
      </c>
      <c r="B248" s="139">
        <v>5.101</v>
      </c>
      <c r="C248" s="59" t="s">
        <v>175</v>
      </c>
      <c r="D248" s="49">
        <f t="shared" ref="D248:L249" si="85">D247</f>
        <v>0</v>
      </c>
      <c r="E248" s="51">
        <f t="shared" si="85"/>
        <v>286681</v>
      </c>
      <c r="F248" s="49">
        <f t="shared" si="85"/>
        <v>0</v>
      </c>
      <c r="G248" s="50">
        <f t="shared" si="85"/>
        <v>310000</v>
      </c>
      <c r="H248" s="49">
        <f t="shared" si="85"/>
        <v>0</v>
      </c>
      <c r="I248" s="50">
        <f t="shared" si="85"/>
        <v>310000</v>
      </c>
      <c r="J248" s="49">
        <f t="shared" si="85"/>
        <v>0</v>
      </c>
      <c r="K248" s="50">
        <f t="shared" ref="K248" si="86">K247</f>
        <v>320000</v>
      </c>
      <c r="L248" s="50">
        <f t="shared" si="85"/>
        <v>320000</v>
      </c>
    </row>
    <row r="249" spans="1:12" ht="13.9" customHeight="1">
      <c r="A249" s="3" t="s">
        <v>16</v>
      </c>
      <c r="B249" s="145">
        <v>5</v>
      </c>
      <c r="C249" s="57" t="s">
        <v>153</v>
      </c>
      <c r="D249" s="49">
        <f t="shared" si="85"/>
        <v>0</v>
      </c>
      <c r="E249" s="51">
        <f t="shared" si="85"/>
        <v>286681</v>
      </c>
      <c r="F249" s="49">
        <f t="shared" si="85"/>
        <v>0</v>
      </c>
      <c r="G249" s="50">
        <f t="shared" si="85"/>
        <v>310000</v>
      </c>
      <c r="H249" s="49">
        <f t="shared" si="85"/>
        <v>0</v>
      </c>
      <c r="I249" s="50">
        <f t="shared" si="85"/>
        <v>310000</v>
      </c>
      <c r="J249" s="49">
        <f t="shared" si="85"/>
        <v>0</v>
      </c>
      <c r="K249" s="50">
        <f t="shared" ref="K249" si="87">K248</f>
        <v>320000</v>
      </c>
      <c r="L249" s="50">
        <f t="shared" si="85"/>
        <v>320000</v>
      </c>
    </row>
    <row r="250" spans="1:12">
      <c r="A250" s="3"/>
      <c r="B250" s="145"/>
      <c r="C250" s="57"/>
      <c r="D250" s="41"/>
      <c r="E250" s="39"/>
      <c r="F250" s="41"/>
      <c r="G250" s="39"/>
      <c r="H250" s="41"/>
      <c r="I250" s="39"/>
      <c r="J250" s="40"/>
      <c r="K250" s="39"/>
      <c r="L250" s="39"/>
    </row>
    <row r="251" spans="1:12" ht="13.9" customHeight="1">
      <c r="A251" s="3"/>
      <c r="B251" s="99">
        <v>80</v>
      </c>
      <c r="C251" s="57" t="s">
        <v>106</v>
      </c>
      <c r="D251" s="60"/>
      <c r="E251" s="45"/>
      <c r="F251" s="12"/>
      <c r="G251" s="12"/>
      <c r="H251" s="12"/>
      <c r="I251" s="12"/>
      <c r="J251" s="12"/>
      <c r="K251" s="12"/>
      <c r="L251" s="12"/>
    </row>
    <row r="252" spans="1:12" ht="13.9" customHeight="1">
      <c r="A252" s="3"/>
      <c r="B252" s="139">
        <v>80.001000000000005</v>
      </c>
      <c r="C252" s="59" t="s">
        <v>19</v>
      </c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3.9" customHeight="1">
      <c r="A253" s="3"/>
      <c r="B253" s="145">
        <v>60</v>
      </c>
      <c r="C253" s="57" t="s">
        <v>107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3.9" customHeight="1">
      <c r="A254" s="3"/>
      <c r="B254" s="130" t="s">
        <v>108</v>
      </c>
      <c r="C254" s="57" t="s">
        <v>56</v>
      </c>
      <c r="D254" s="41">
        <v>0</v>
      </c>
      <c r="E254" s="39">
        <v>5882</v>
      </c>
      <c r="F254" s="41">
        <v>0</v>
      </c>
      <c r="G254" s="39">
        <v>7518</v>
      </c>
      <c r="H254" s="41">
        <v>0</v>
      </c>
      <c r="I254" s="39">
        <v>7518</v>
      </c>
      <c r="J254" s="41">
        <v>0</v>
      </c>
      <c r="K254" s="39">
        <v>6344</v>
      </c>
      <c r="L254" s="45">
        <f>SUM(J254:K254)</f>
        <v>6344</v>
      </c>
    </row>
    <row r="255" spans="1:12" ht="13.9" customHeight="1">
      <c r="A255" s="47"/>
      <c r="B255" s="131" t="s">
        <v>109</v>
      </c>
      <c r="C255" s="103" t="s">
        <v>23</v>
      </c>
      <c r="D255" s="49">
        <v>0</v>
      </c>
      <c r="E255" s="50">
        <v>400</v>
      </c>
      <c r="F255" s="49">
        <v>0</v>
      </c>
      <c r="G255" s="50">
        <v>800</v>
      </c>
      <c r="H255" s="49">
        <v>0</v>
      </c>
      <c r="I255" s="50">
        <v>800</v>
      </c>
      <c r="J255" s="49">
        <v>0</v>
      </c>
      <c r="K255" s="50">
        <v>800</v>
      </c>
      <c r="L255" s="52">
        <f>SUM(J255:K255)</f>
        <v>800</v>
      </c>
    </row>
    <row r="256" spans="1:12" ht="13.9" customHeight="1">
      <c r="A256" s="3"/>
      <c r="B256" s="130" t="s">
        <v>110</v>
      </c>
      <c r="C256" s="57" t="s">
        <v>25</v>
      </c>
      <c r="D256" s="49">
        <v>0</v>
      </c>
      <c r="E256" s="50">
        <v>362</v>
      </c>
      <c r="F256" s="49">
        <v>0</v>
      </c>
      <c r="G256" s="50">
        <v>624</v>
      </c>
      <c r="H256" s="49">
        <v>0</v>
      </c>
      <c r="I256" s="50">
        <v>624</v>
      </c>
      <c r="J256" s="49">
        <v>0</v>
      </c>
      <c r="K256" s="50">
        <v>624</v>
      </c>
      <c r="L256" s="52">
        <f>SUM(J256:K256)</f>
        <v>624</v>
      </c>
    </row>
    <row r="257" spans="1:12" ht="13.9" customHeight="1">
      <c r="A257" s="3" t="s">
        <v>16</v>
      </c>
      <c r="B257" s="145">
        <v>60</v>
      </c>
      <c r="C257" s="57" t="s">
        <v>107</v>
      </c>
      <c r="D257" s="49">
        <f t="shared" ref="D257:L257" si="88">SUM(D254:D256)</f>
        <v>0</v>
      </c>
      <c r="E257" s="50">
        <f t="shared" si="88"/>
        <v>6644</v>
      </c>
      <c r="F257" s="49">
        <f t="shared" si="88"/>
        <v>0</v>
      </c>
      <c r="G257" s="50">
        <f t="shared" si="88"/>
        <v>8942</v>
      </c>
      <c r="H257" s="49">
        <f t="shared" si="88"/>
        <v>0</v>
      </c>
      <c r="I257" s="50">
        <f t="shared" si="88"/>
        <v>8942</v>
      </c>
      <c r="J257" s="49">
        <f t="shared" si="88"/>
        <v>0</v>
      </c>
      <c r="K257" s="50">
        <f t="shared" ref="K257" si="89">SUM(K254:K256)</f>
        <v>7768</v>
      </c>
      <c r="L257" s="50">
        <f t="shared" si="88"/>
        <v>7768</v>
      </c>
    </row>
    <row r="258" spans="1:12" ht="13.9" customHeight="1">
      <c r="A258" s="3" t="s">
        <v>16</v>
      </c>
      <c r="B258" s="139">
        <v>80.001000000000005</v>
      </c>
      <c r="C258" s="59" t="s">
        <v>19</v>
      </c>
      <c r="D258" s="49">
        <f t="shared" ref="D258:L258" si="90">D257</f>
        <v>0</v>
      </c>
      <c r="E258" s="50">
        <f t="shared" si="90"/>
        <v>6644</v>
      </c>
      <c r="F258" s="49">
        <f t="shared" si="90"/>
        <v>0</v>
      </c>
      <c r="G258" s="50">
        <f t="shared" si="90"/>
        <v>8942</v>
      </c>
      <c r="H258" s="49">
        <f t="shared" si="90"/>
        <v>0</v>
      </c>
      <c r="I258" s="50">
        <f t="shared" si="90"/>
        <v>8942</v>
      </c>
      <c r="J258" s="49">
        <f t="shared" si="90"/>
        <v>0</v>
      </c>
      <c r="K258" s="50">
        <f t="shared" ref="K258" si="91">K257</f>
        <v>7768</v>
      </c>
      <c r="L258" s="50">
        <f t="shared" si="90"/>
        <v>7768</v>
      </c>
    </row>
    <row r="259" spans="1:12" ht="9" customHeight="1">
      <c r="A259" s="57"/>
      <c r="B259" s="139"/>
      <c r="C259" s="59"/>
      <c r="D259" s="54"/>
      <c r="E259" s="54"/>
      <c r="F259" s="61"/>
      <c r="G259" s="54"/>
      <c r="H259" s="54"/>
      <c r="I259" s="54"/>
      <c r="J259" s="54"/>
      <c r="K259" s="54"/>
      <c r="L259" s="54"/>
    </row>
    <row r="260" spans="1:12" ht="38.25">
      <c r="A260" s="57"/>
      <c r="B260" s="139">
        <v>80.102000000000004</v>
      </c>
      <c r="C260" s="59" t="s">
        <v>151</v>
      </c>
      <c r="D260" s="40"/>
      <c r="E260" s="40"/>
      <c r="F260" s="62"/>
      <c r="G260" s="40"/>
      <c r="H260" s="40"/>
      <c r="I260" s="40"/>
      <c r="J260" s="40"/>
      <c r="K260" s="40"/>
      <c r="L260" s="40"/>
    </row>
    <row r="261" spans="1:12">
      <c r="A261" s="57"/>
      <c r="B261" s="145">
        <v>62</v>
      </c>
      <c r="C261" s="57" t="s">
        <v>139</v>
      </c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25.5">
      <c r="A262" s="57"/>
      <c r="B262" s="133" t="s">
        <v>140</v>
      </c>
      <c r="C262" s="57" t="s">
        <v>149</v>
      </c>
      <c r="D262" s="41">
        <v>0</v>
      </c>
      <c r="E262" s="40">
        <v>14733</v>
      </c>
      <c r="F262" s="41">
        <v>0</v>
      </c>
      <c r="G262" s="40">
        <v>2589</v>
      </c>
      <c r="H262" s="41">
        <v>0</v>
      </c>
      <c r="I262" s="40">
        <v>2589</v>
      </c>
      <c r="J262" s="41">
        <v>0</v>
      </c>
      <c r="K262" s="41">
        <v>0</v>
      </c>
      <c r="L262" s="41">
        <f>SUM(J262:K262)</f>
        <v>0</v>
      </c>
    </row>
    <row r="263" spans="1:12" ht="51">
      <c r="A263" s="57"/>
      <c r="B263" s="133" t="s">
        <v>247</v>
      </c>
      <c r="C263" s="57" t="s">
        <v>248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0">
        <v>4480</v>
      </c>
      <c r="K263" s="41">
        <v>0</v>
      </c>
      <c r="L263" s="40">
        <f>SUM(J263:K263)</f>
        <v>4480</v>
      </c>
    </row>
    <row r="264" spans="1:12" ht="38.25">
      <c r="A264" s="57"/>
      <c r="B264" s="133" t="s">
        <v>253</v>
      </c>
      <c r="C264" s="57" t="s">
        <v>249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0">
        <v>20000</v>
      </c>
      <c r="K264" s="41">
        <v>0</v>
      </c>
      <c r="L264" s="40">
        <f>SUM(J264:K264)</f>
        <v>20000</v>
      </c>
    </row>
    <row r="265" spans="1:12" ht="38.25">
      <c r="A265" s="57" t="s">
        <v>16</v>
      </c>
      <c r="B265" s="139">
        <v>80.102000000000004</v>
      </c>
      <c r="C265" s="59" t="s">
        <v>151</v>
      </c>
      <c r="D265" s="43">
        <f t="shared" ref="D265:I265" si="92">SUM(D261:D264)</f>
        <v>0</v>
      </c>
      <c r="E265" s="58">
        <f t="shared" si="92"/>
        <v>14733</v>
      </c>
      <c r="F265" s="43">
        <f t="shared" si="92"/>
        <v>0</v>
      </c>
      <c r="G265" s="58">
        <f t="shared" si="92"/>
        <v>2589</v>
      </c>
      <c r="H265" s="43">
        <f t="shared" si="92"/>
        <v>0</v>
      </c>
      <c r="I265" s="58">
        <f t="shared" si="92"/>
        <v>2589</v>
      </c>
      <c r="J265" s="58">
        <f>SUM(J261:J264)</f>
        <v>24480</v>
      </c>
      <c r="K265" s="43">
        <f t="shared" ref="K265:L265" si="93">SUM(K261:K264)</f>
        <v>0</v>
      </c>
      <c r="L265" s="58">
        <f t="shared" si="93"/>
        <v>24480</v>
      </c>
    </row>
    <row r="266" spans="1:12" ht="13.9" customHeight="1">
      <c r="A266" s="3" t="s">
        <v>16</v>
      </c>
      <c r="B266" s="99">
        <v>80</v>
      </c>
      <c r="C266" s="57" t="s">
        <v>106</v>
      </c>
      <c r="D266" s="49">
        <f t="shared" ref="D266:L266" si="94">D258+D265</f>
        <v>0</v>
      </c>
      <c r="E266" s="51">
        <f t="shared" si="94"/>
        <v>21377</v>
      </c>
      <c r="F266" s="49">
        <f t="shared" si="94"/>
        <v>0</v>
      </c>
      <c r="G266" s="51">
        <f t="shared" si="94"/>
        <v>11531</v>
      </c>
      <c r="H266" s="49">
        <f t="shared" si="94"/>
        <v>0</v>
      </c>
      <c r="I266" s="51">
        <f t="shared" si="94"/>
        <v>11531</v>
      </c>
      <c r="J266" s="51">
        <f t="shared" si="94"/>
        <v>24480</v>
      </c>
      <c r="K266" s="51">
        <f t="shared" si="94"/>
        <v>7768</v>
      </c>
      <c r="L266" s="51">
        <f t="shared" si="94"/>
        <v>32248</v>
      </c>
    </row>
    <row r="267" spans="1:12" ht="13.9" customHeight="1">
      <c r="A267" s="57" t="s">
        <v>16</v>
      </c>
      <c r="B267" s="140">
        <v>2245</v>
      </c>
      <c r="C267" s="44" t="s">
        <v>6</v>
      </c>
      <c r="D267" s="43">
        <f t="shared" ref="D267:L267" si="95">D266+D243+D249</f>
        <v>0</v>
      </c>
      <c r="E267" s="58">
        <f t="shared" si="95"/>
        <v>570893</v>
      </c>
      <c r="F267" s="43">
        <f t="shared" si="95"/>
        <v>0</v>
      </c>
      <c r="G267" s="58">
        <f t="shared" si="95"/>
        <v>812031</v>
      </c>
      <c r="H267" s="43">
        <f t="shared" si="95"/>
        <v>0</v>
      </c>
      <c r="I267" s="58">
        <f t="shared" si="95"/>
        <v>812031</v>
      </c>
      <c r="J267" s="58">
        <f t="shared" si="95"/>
        <v>24480</v>
      </c>
      <c r="K267" s="58">
        <f t="shared" si="95"/>
        <v>797768</v>
      </c>
      <c r="L267" s="58">
        <f t="shared" si="95"/>
        <v>822248</v>
      </c>
    </row>
    <row r="268" spans="1:12" ht="12.95" customHeight="1">
      <c r="A268" s="57"/>
      <c r="B268" s="140"/>
      <c r="C268" s="44"/>
      <c r="D268" s="41"/>
      <c r="E268" s="39"/>
      <c r="F268" s="40"/>
      <c r="G268" s="39"/>
      <c r="H268" s="39"/>
      <c r="I268" s="39"/>
      <c r="J268" s="40"/>
      <c r="K268" s="39"/>
      <c r="L268" s="39"/>
    </row>
    <row r="269" spans="1:12" ht="13.9" customHeight="1">
      <c r="A269" s="3" t="s">
        <v>18</v>
      </c>
      <c r="B269" s="140">
        <v>2506</v>
      </c>
      <c r="C269" s="44" t="s">
        <v>141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3.9" customHeight="1">
      <c r="A270" s="3"/>
      <c r="B270" s="139">
        <v>0.10299999999999999</v>
      </c>
      <c r="C270" s="44" t="s">
        <v>152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25.5">
      <c r="A271" s="3"/>
      <c r="B271" s="125">
        <v>39</v>
      </c>
      <c r="C271" s="126" t="s">
        <v>230</v>
      </c>
      <c r="D271" s="124"/>
      <c r="E271" s="96"/>
      <c r="F271" s="96"/>
      <c r="G271" s="96"/>
      <c r="H271" s="96"/>
      <c r="I271" s="96"/>
      <c r="J271" s="124"/>
      <c r="K271" s="96"/>
      <c r="L271" s="124"/>
    </row>
    <row r="272" spans="1:12" ht="25.5">
      <c r="A272" s="3"/>
      <c r="B272" s="125" t="s">
        <v>234</v>
      </c>
      <c r="C272" s="126" t="s">
        <v>232</v>
      </c>
      <c r="D272" s="124">
        <v>2600</v>
      </c>
      <c r="E272" s="96">
        <v>0</v>
      </c>
      <c r="F272" s="124">
        <v>20212</v>
      </c>
      <c r="G272" s="96">
        <v>0</v>
      </c>
      <c r="H272" s="124">
        <v>20212</v>
      </c>
      <c r="I272" s="96">
        <v>0</v>
      </c>
      <c r="J272" s="124">
        <v>31407</v>
      </c>
      <c r="K272" s="96">
        <v>0</v>
      </c>
      <c r="L272" s="124">
        <f>SUM(J272:K272)</f>
        <v>31407</v>
      </c>
    </row>
    <row r="273" spans="1:12" ht="42" customHeight="1">
      <c r="A273" s="3"/>
      <c r="B273" s="125" t="s">
        <v>235</v>
      </c>
      <c r="C273" s="126" t="s">
        <v>243</v>
      </c>
      <c r="D273" s="124">
        <v>2000</v>
      </c>
      <c r="E273" s="96">
        <v>0</v>
      </c>
      <c r="F273" s="96">
        <v>0</v>
      </c>
      <c r="G273" s="96">
        <v>0</v>
      </c>
      <c r="H273" s="96">
        <v>0</v>
      </c>
      <c r="I273" s="96">
        <v>0</v>
      </c>
      <c r="J273" s="96">
        <v>0</v>
      </c>
      <c r="K273" s="96">
        <v>0</v>
      </c>
      <c r="L273" s="96">
        <f>SUM(J273:K273)</f>
        <v>0</v>
      </c>
    </row>
    <row r="274" spans="1:12" ht="25.5">
      <c r="A274" s="47" t="s">
        <v>16</v>
      </c>
      <c r="B274" s="161">
        <v>39</v>
      </c>
      <c r="C274" s="162" t="s">
        <v>230</v>
      </c>
      <c r="D274" s="128">
        <f t="shared" ref="D274:L274" si="96">SUM(D272:D273)</f>
        <v>4600</v>
      </c>
      <c r="E274" s="127">
        <f t="shared" si="96"/>
        <v>0</v>
      </c>
      <c r="F274" s="128">
        <f t="shared" si="96"/>
        <v>20212</v>
      </c>
      <c r="G274" s="127">
        <f t="shared" si="96"/>
        <v>0</v>
      </c>
      <c r="H274" s="128">
        <f t="shared" si="96"/>
        <v>20212</v>
      </c>
      <c r="I274" s="127">
        <f t="shared" si="96"/>
        <v>0</v>
      </c>
      <c r="J274" s="128">
        <f t="shared" si="96"/>
        <v>31407</v>
      </c>
      <c r="K274" s="127">
        <f t="shared" ref="K274" si="97">SUM(K272:K273)</f>
        <v>0</v>
      </c>
      <c r="L274" s="128">
        <f t="shared" si="96"/>
        <v>31407</v>
      </c>
    </row>
    <row r="275" spans="1:12" ht="13.5" customHeight="1">
      <c r="A275" s="3"/>
      <c r="B275" s="125"/>
      <c r="C275" s="126"/>
      <c r="D275" s="96"/>
      <c r="E275" s="96"/>
      <c r="F275" s="124"/>
      <c r="G275" s="124"/>
      <c r="H275" s="124"/>
      <c r="I275" s="96"/>
      <c r="J275" s="124"/>
      <c r="K275" s="96"/>
      <c r="L275" s="124"/>
    </row>
    <row r="276" spans="1:12" ht="13.9" customHeight="1">
      <c r="A276" s="3"/>
      <c r="B276" s="125">
        <v>71</v>
      </c>
      <c r="C276" s="126" t="s">
        <v>252</v>
      </c>
      <c r="D276" s="96"/>
      <c r="E276" s="96"/>
      <c r="F276" s="124"/>
      <c r="G276" s="124"/>
      <c r="H276" s="124"/>
      <c r="I276" s="96"/>
      <c r="J276" s="124"/>
      <c r="K276" s="96"/>
      <c r="L276" s="124"/>
    </row>
    <row r="277" spans="1:12" ht="13.9" customHeight="1">
      <c r="A277" s="3"/>
      <c r="B277" s="125" t="s">
        <v>239</v>
      </c>
      <c r="C277" s="126" t="s">
        <v>27</v>
      </c>
      <c r="D277" s="124">
        <v>5250</v>
      </c>
      <c r="E277" s="96">
        <v>0</v>
      </c>
      <c r="F277" s="96">
        <v>0</v>
      </c>
      <c r="G277" s="96">
        <v>0</v>
      </c>
      <c r="H277" s="96">
        <v>0</v>
      </c>
      <c r="I277" s="96">
        <v>0</v>
      </c>
      <c r="J277" s="124">
        <v>5000</v>
      </c>
      <c r="K277" s="96">
        <v>0</v>
      </c>
      <c r="L277" s="124">
        <f>SUM(J277:K277)</f>
        <v>5000</v>
      </c>
    </row>
    <row r="278" spans="1:12" ht="13.9" customHeight="1">
      <c r="A278" s="3" t="s">
        <v>16</v>
      </c>
      <c r="B278" s="139">
        <v>0.10299999999999999</v>
      </c>
      <c r="C278" s="44" t="s">
        <v>152</v>
      </c>
      <c r="D278" s="128">
        <f t="shared" ref="D278:L278" si="98">D274+D277</f>
        <v>9850</v>
      </c>
      <c r="E278" s="127">
        <f t="shared" si="98"/>
        <v>0</v>
      </c>
      <c r="F278" s="128">
        <f t="shared" si="98"/>
        <v>20212</v>
      </c>
      <c r="G278" s="127">
        <f t="shared" si="98"/>
        <v>0</v>
      </c>
      <c r="H278" s="128">
        <f t="shared" si="98"/>
        <v>20212</v>
      </c>
      <c r="I278" s="127">
        <f t="shared" si="98"/>
        <v>0</v>
      </c>
      <c r="J278" s="128">
        <f t="shared" si="98"/>
        <v>36407</v>
      </c>
      <c r="K278" s="127">
        <f t="shared" ref="K278" si="99">K274+K277</f>
        <v>0</v>
      </c>
      <c r="L278" s="128">
        <f t="shared" si="98"/>
        <v>36407</v>
      </c>
    </row>
    <row r="279" spans="1:12" ht="13.9" customHeight="1">
      <c r="A279" s="3"/>
      <c r="B279" s="140"/>
      <c r="C279" s="44"/>
      <c r="D279" s="46"/>
      <c r="E279" s="46"/>
      <c r="F279" s="46"/>
      <c r="G279" s="46"/>
      <c r="H279" s="46"/>
      <c r="I279" s="46"/>
      <c r="J279" s="46"/>
      <c r="K279" s="46"/>
      <c r="L279" s="45"/>
    </row>
    <row r="280" spans="1:12" ht="13.9" customHeight="1">
      <c r="A280" s="3"/>
      <c r="B280" s="139">
        <v>0.8</v>
      </c>
      <c r="C280" s="44" t="s">
        <v>111</v>
      </c>
      <c r="D280" s="12"/>
      <c r="E280" s="12"/>
      <c r="F280" s="12"/>
      <c r="G280" s="12"/>
      <c r="H280" s="12"/>
      <c r="I280" s="12"/>
      <c r="J280" s="12"/>
      <c r="K280" s="12"/>
      <c r="L280" s="9"/>
    </row>
    <row r="281" spans="1:12" ht="13.9" customHeight="1">
      <c r="A281" s="3"/>
      <c r="B281" s="99">
        <v>60</v>
      </c>
      <c r="C281" s="37" t="s">
        <v>112</v>
      </c>
      <c r="D281" s="46"/>
      <c r="E281" s="46"/>
      <c r="F281" s="46"/>
      <c r="G281" s="46"/>
      <c r="H281" s="46"/>
      <c r="I281" s="46"/>
      <c r="J281" s="46"/>
      <c r="K281" s="46"/>
      <c r="L281" s="45"/>
    </row>
    <row r="282" spans="1:12" ht="13.9" customHeight="1">
      <c r="A282" s="3"/>
      <c r="B282" s="130" t="s">
        <v>113</v>
      </c>
      <c r="C282" s="3" t="s">
        <v>114</v>
      </c>
      <c r="D282" s="124">
        <v>50000</v>
      </c>
      <c r="E282" s="41">
        <v>0</v>
      </c>
      <c r="F282" s="96">
        <v>0</v>
      </c>
      <c r="G282" s="41">
        <v>0</v>
      </c>
      <c r="H282" s="96">
        <v>0</v>
      </c>
      <c r="I282" s="41">
        <v>0</v>
      </c>
      <c r="J282" s="124">
        <v>10000</v>
      </c>
      <c r="K282" s="41">
        <v>0</v>
      </c>
      <c r="L282" s="40">
        <f>SUM(J282:K282)</f>
        <v>10000</v>
      </c>
    </row>
    <row r="283" spans="1:12" ht="13.9" customHeight="1">
      <c r="A283" s="3"/>
      <c r="B283" s="130" t="s">
        <v>250</v>
      </c>
      <c r="C283" s="3" t="s">
        <v>251</v>
      </c>
      <c r="D283" s="63">
        <v>0</v>
      </c>
      <c r="E283" s="63">
        <v>0</v>
      </c>
      <c r="F283" s="63">
        <v>0</v>
      </c>
      <c r="G283" s="63">
        <v>0</v>
      </c>
      <c r="H283" s="63">
        <v>0</v>
      </c>
      <c r="I283" s="63">
        <v>0</v>
      </c>
      <c r="J283" s="154">
        <v>300000</v>
      </c>
      <c r="K283" s="49">
        <v>0</v>
      </c>
      <c r="L283" s="51">
        <f>SUM(J283:K283)</f>
        <v>300000</v>
      </c>
    </row>
    <row r="284" spans="1:12" ht="13.9" customHeight="1">
      <c r="A284" s="57" t="s">
        <v>16</v>
      </c>
      <c r="B284" s="99">
        <v>60</v>
      </c>
      <c r="C284" s="37" t="s">
        <v>112</v>
      </c>
      <c r="D284" s="154">
        <f>D282+D283</f>
        <v>50000</v>
      </c>
      <c r="E284" s="63">
        <f t="shared" ref="E284:L284" si="100">E282+E283</f>
        <v>0</v>
      </c>
      <c r="F284" s="63">
        <f t="shared" si="100"/>
        <v>0</v>
      </c>
      <c r="G284" s="63">
        <f t="shared" si="100"/>
        <v>0</v>
      </c>
      <c r="H284" s="63">
        <f t="shared" si="100"/>
        <v>0</v>
      </c>
      <c r="I284" s="63">
        <f t="shared" si="100"/>
        <v>0</v>
      </c>
      <c r="J284" s="154">
        <f t="shared" si="100"/>
        <v>310000</v>
      </c>
      <c r="K284" s="63">
        <f t="shared" si="100"/>
        <v>0</v>
      </c>
      <c r="L284" s="154">
        <f t="shared" si="100"/>
        <v>310000</v>
      </c>
    </row>
    <row r="285" spans="1:12" ht="13.9" customHeight="1">
      <c r="A285" s="57" t="s">
        <v>16</v>
      </c>
      <c r="B285" s="139">
        <v>0.8</v>
      </c>
      <c r="C285" s="44" t="s">
        <v>111</v>
      </c>
      <c r="D285" s="154">
        <f t="shared" ref="D285:J285" si="101">D284</f>
        <v>50000</v>
      </c>
      <c r="E285" s="63">
        <f t="shared" si="101"/>
        <v>0</v>
      </c>
      <c r="F285" s="63">
        <f t="shared" si="101"/>
        <v>0</v>
      </c>
      <c r="G285" s="63">
        <f t="shared" si="101"/>
        <v>0</v>
      </c>
      <c r="H285" s="63">
        <f t="shared" si="101"/>
        <v>0</v>
      </c>
      <c r="I285" s="63">
        <f t="shared" si="101"/>
        <v>0</v>
      </c>
      <c r="J285" s="154">
        <f t="shared" si="101"/>
        <v>310000</v>
      </c>
      <c r="K285" s="63">
        <f t="shared" ref="K285" si="102">K284</f>
        <v>0</v>
      </c>
      <c r="L285" s="154">
        <f>L284</f>
        <v>310000</v>
      </c>
    </row>
    <row r="286" spans="1:12" ht="13.9" customHeight="1">
      <c r="A286" s="57" t="s">
        <v>16</v>
      </c>
      <c r="B286" s="140">
        <v>2506</v>
      </c>
      <c r="C286" s="44" t="s">
        <v>141</v>
      </c>
      <c r="D286" s="51">
        <f t="shared" ref="D286:L286" si="103">D285+D278</f>
        <v>59850</v>
      </c>
      <c r="E286" s="49">
        <f t="shared" si="103"/>
        <v>0</v>
      </c>
      <c r="F286" s="51">
        <f t="shared" si="103"/>
        <v>20212</v>
      </c>
      <c r="G286" s="49">
        <f t="shared" si="103"/>
        <v>0</v>
      </c>
      <c r="H286" s="51">
        <f t="shared" si="103"/>
        <v>20212</v>
      </c>
      <c r="I286" s="49">
        <f t="shared" si="103"/>
        <v>0</v>
      </c>
      <c r="J286" s="51">
        <f t="shared" si="103"/>
        <v>346407</v>
      </c>
      <c r="K286" s="49">
        <f t="shared" si="103"/>
        <v>0</v>
      </c>
      <c r="L286" s="51">
        <f t="shared" si="103"/>
        <v>346407</v>
      </c>
    </row>
    <row r="287" spans="1:12" ht="13.9" customHeight="1">
      <c r="A287" s="57"/>
      <c r="B287" s="140"/>
      <c r="C287" s="37"/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3.9" customHeight="1">
      <c r="A288" s="64" t="s">
        <v>138</v>
      </c>
      <c r="B288" s="65">
        <v>3454</v>
      </c>
      <c r="C288" s="66" t="s">
        <v>135</v>
      </c>
      <c r="D288" s="40"/>
      <c r="E288" s="40"/>
      <c r="F288" s="62"/>
      <c r="G288" s="40"/>
      <c r="H288" s="40"/>
      <c r="I288" s="40"/>
      <c r="J288" s="40"/>
      <c r="K288" s="40"/>
      <c r="L288" s="40"/>
    </row>
    <row r="289" spans="1:12" ht="13.9" customHeight="1">
      <c r="A289" s="64"/>
      <c r="B289" s="68">
        <v>1</v>
      </c>
      <c r="C289" s="67" t="s">
        <v>136</v>
      </c>
      <c r="D289" s="40"/>
      <c r="E289" s="40"/>
      <c r="F289" s="62"/>
      <c r="G289" s="40"/>
      <c r="H289" s="40"/>
      <c r="I289" s="40"/>
      <c r="J289" s="40"/>
      <c r="K289" s="40"/>
      <c r="L289" s="40"/>
    </row>
    <row r="290" spans="1:12" ht="13.9" customHeight="1">
      <c r="A290" s="64"/>
      <c r="B290" s="146">
        <v>1.8</v>
      </c>
      <c r="C290" s="66" t="s">
        <v>111</v>
      </c>
      <c r="D290" s="40"/>
      <c r="E290" s="40"/>
      <c r="F290" s="62"/>
      <c r="G290" s="40"/>
      <c r="H290" s="40"/>
      <c r="I290" s="40"/>
      <c r="J290" s="40"/>
      <c r="K290" s="40"/>
      <c r="L290" s="40"/>
    </row>
    <row r="291" spans="1:12" ht="42" customHeight="1">
      <c r="A291" s="64"/>
      <c r="B291" s="68">
        <v>1</v>
      </c>
      <c r="C291" s="67" t="s">
        <v>150</v>
      </c>
      <c r="D291" s="40"/>
      <c r="E291" s="40"/>
      <c r="F291" s="62"/>
      <c r="G291" s="40"/>
      <c r="H291" s="40"/>
      <c r="I291" s="40"/>
      <c r="J291" s="40"/>
      <c r="K291" s="40"/>
      <c r="L291" s="40"/>
    </row>
    <row r="292" spans="1:12" ht="13.9" customHeight="1">
      <c r="A292" s="64"/>
      <c r="B292" s="158" t="s">
        <v>137</v>
      </c>
      <c r="C292" s="67" t="s">
        <v>27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0">
        <v>1</v>
      </c>
      <c r="K292" s="41">
        <v>0</v>
      </c>
      <c r="L292" s="40">
        <f>SUM(J292:K292)</f>
        <v>1</v>
      </c>
    </row>
    <row r="293" spans="1:12" ht="42" customHeight="1">
      <c r="A293" s="64" t="s">
        <v>16</v>
      </c>
      <c r="B293" s="68">
        <v>1</v>
      </c>
      <c r="C293" s="67" t="s">
        <v>150</v>
      </c>
      <c r="D293" s="49">
        <f t="shared" ref="D293:L293" si="104">SUM(D292:D292)</f>
        <v>0</v>
      </c>
      <c r="E293" s="49">
        <f t="shared" si="104"/>
        <v>0</v>
      </c>
      <c r="F293" s="49">
        <f t="shared" si="104"/>
        <v>0</v>
      </c>
      <c r="G293" s="49">
        <f t="shared" si="104"/>
        <v>0</v>
      </c>
      <c r="H293" s="49">
        <f t="shared" si="104"/>
        <v>0</v>
      </c>
      <c r="I293" s="49">
        <f t="shared" si="104"/>
        <v>0</v>
      </c>
      <c r="J293" s="51">
        <f t="shared" si="104"/>
        <v>1</v>
      </c>
      <c r="K293" s="49">
        <f t="shared" ref="K293" si="105">SUM(K292:K292)</f>
        <v>0</v>
      </c>
      <c r="L293" s="51">
        <f t="shared" si="104"/>
        <v>1</v>
      </c>
    </row>
    <row r="294" spans="1:12" ht="13.9" customHeight="1">
      <c r="A294" s="64" t="s">
        <v>16</v>
      </c>
      <c r="B294" s="147">
        <v>1.8</v>
      </c>
      <c r="C294" s="66" t="s">
        <v>111</v>
      </c>
      <c r="D294" s="43">
        <f t="shared" ref="D294:L296" si="106">D293</f>
        <v>0</v>
      </c>
      <c r="E294" s="43">
        <f t="shared" si="106"/>
        <v>0</v>
      </c>
      <c r="F294" s="43">
        <f t="shared" si="106"/>
        <v>0</v>
      </c>
      <c r="G294" s="43">
        <f t="shared" si="106"/>
        <v>0</v>
      </c>
      <c r="H294" s="43">
        <f t="shared" si="106"/>
        <v>0</v>
      </c>
      <c r="I294" s="43">
        <f t="shared" si="106"/>
        <v>0</v>
      </c>
      <c r="J294" s="58">
        <f t="shared" si="106"/>
        <v>1</v>
      </c>
      <c r="K294" s="43">
        <f t="shared" ref="K294" si="107">K293</f>
        <v>0</v>
      </c>
      <c r="L294" s="58">
        <f t="shared" si="106"/>
        <v>1</v>
      </c>
    </row>
    <row r="295" spans="1:12" ht="13.9" customHeight="1">
      <c r="A295" s="64" t="s">
        <v>16</v>
      </c>
      <c r="B295" s="68">
        <v>1</v>
      </c>
      <c r="C295" s="67" t="s">
        <v>136</v>
      </c>
      <c r="D295" s="49">
        <f t="shared" si="106"/>
        <v>0</v>
      </c>
      <c r="E295" s="49">
        <f t="shared" si="106"/>
        <v>0</v>
      </c>
      <c r="F295" s="49">
        <f t="shared" si="106"/>
        <v>0</v>
      </c>
      <c r="G295" s="49">
        <f t="shared" si="106"/>
        <v>0</v>
      </c>
      <c r="H295" s="49">
        <f t="shared" si="106"/>
        <v>0</v>
      </c>
      <c r="I295" s="49">
        <f t="shared" si="106"/>
        <v>0</v>
      </c>
      <c r="J295" s="51">
        <f t="shared" si="106"/>
        <v>1</v>
      </c>
      <c r="K295" s="49">
        <f t="shared" ref="K295" si="108">K294</f>
        <v>0</v>
      </c>
      <c r="L295" s="51">
        <f t="shared" si="106"/>
        <v>1</v>
      </c>
    </row>
    <row r="296" spans="1:12" ht="13.9" customHeight="1">
      <c r="A296" s="64" t="s">
        <v>16</v>
      </c>
      <c r="B296" s="65">
        <v>3454</v>
      </c>
      <c r="C296" s="66" t="s">
        <v>135</v>
      </c>
      <c r="D296" s="43">
        <f t="shared" si="106"/>
        <v>0</v>
      </c>
      <c r="E296" s="43">
        <f t="shared" si="106"/>
        <v>0</v>
      </c>
      <c r="F296" s="43">
        <f t="shared" si="106"/>
        <v>0</v>
      </c>
      <c r="G296" s="43">
        <f t="shared" si="106"/>
        <v>0</v>
      </c>
      <c r="H296" s="43">
        <f t="shared" si="106"/>
        <v>0</v>
      </c>
      <c r="I296" s="43">
        <f t="shared" si="106"/>
        <v>0</v>
      </c>
      <c r="J296" s="58">
        <f t="shared" si="106"/>
        <v>1</v>
      </c>
      <c r="K296" s="43">
        <f t="shared" ref="K296" si="109">K295</f>
        <v>0</v>
      </c>
      <c r="L296" s="58">
        <f t="shared" si="106"/>
        <v>1</v>
      </c>
    </row>
    <row r="297" spans="1:12" ht="13.9" customHeight="1">
      <c r="A297" s="69" t="s">
        <v>16</v>
      </c>
      <c r="B297" s="148"/>
      <c r="C297" s="70" t="s">
        <v>17</v>
      </c>
      <c r="D297" s="52">
        <f>D267+D201+D85+D286+D75+D296+D213+D222</f>
        <v>1315848</v>
      </c>
      <c r="E297" s="52">
        <f t="shared" ref="E297:L297" si="110">E267+E201+E85+E286+E75+E296+E213+E222</f>
        <v>837706</v>
      </c>
      <c r="F297" s="52">
        <f t="shared" si="110"/>
        <v>443812</v>
      </c>
      <c r="G297" s="52">
        <f t="shared" si="110"/>
        <v>1118407</v>
      </c>
      <c r="H297" s="52">
        <f t="shared" si="110"/>
        <v>443812</v>
      </c>
      <c r="I297" s="52">
        <f t="shared" si="110"/>
        <v>1118407</v>
      </c>
      <c r="J297" s="52">
        <f t="shared" si="110"/>
        <v>537738</v>
      </c>
      <c r="K297" s="52">
        <f t="shared" si="110"/>
        <v>1125976</v>
      </c>
      <c r="L297" s="52">
        <f t="shared" si="110"/>
        <v>1663714</v>
      </c>
    </row>
    <row r="298" spans="1:12">
      <c r="A298" s="3"/>
      <c r="B298" s="99"/>
      <c r="C298" s="44"/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>
      <c r="A299" s="71"/>
      <c r="B299" s="74"/>
      <c r="C299" s="72" t="s">
        <v>115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6.149999999999999" customHeight="1">
      <c r="A300" s="3" t="s">
        <v>18</v>
      </c>
      <c r="B300" s="100">
        <v>4059</v>
      </c>
      <c r="C300" s="72" t="s">
        <v>8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6.149999999999999" customHeight="1">
      <c r="A301" s="71"/>
      <c r="B301" s="74">
        <v>80</v>
      </c>
      <c r="C301" s="73" t="s">
        <v>106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6.149999999999999" customHeight="1">
      <c r="A302" s="123"/>
      <c r="B302" s="159">
        <v>80.051000000000002</v>
      </c>
      <c r="C302" s="163" t="s">
        <v>116</v>
      </c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1:12" ht="30.6" customHeight="1">
      <c r="A303" s="71"/>
      <c r="B303" s="99">
        <v>19</v>
      </c>
      <c r="C303" s="37" t="s">
        <v>233</v>
      </c>
      <c r="D303" s="41"/>
      <c r="E303" s="41"/>
      <c r="F303" s="40"/>
      <c r="G303" s="41"/>
      <c r="H303" s="41"/>
      <c r="I303" s="41"/>
      <c r="J303" s="40"/>
      <c r="K303" s="41"/>
      <c r="L303" s="40"/>
    </row>
    <row r="304" spans="1:12" ht="30" customHeight="1">
      <c r="A304" s="71"/>
      <c r="B304" s="74">
        <v>76</v>
      </c>
      <c r="C304" s="73" t="s">
        <v>231</v>
      </c>
      <c r="D304" s="41"/>
      <c r="E304" s="41"/>
      <c r="F304" s="40"/>
      <c r="G304" s="41"/>
      <c r="H304" s="40"/>
      <c r="I304" s="41"/>
      <c r="J304" s="40"/>
      <c r="K304" s="41"/>
      <c r="L304" s="40"/>
    </row>
    <row r="305" spans="1:12" ht="15.6" customHeight="1">
      <c r="A305" s="71"/>
      <c r="B305" s="74" t="s">
        <v>236</v>
      </c>
      <c r="C305" s="73" t="s">
        <v>188</v>
      </c>
      <c r="D305" s="40">
        <v>3042</v>
      </c>
      <c r="E305" s="41">
        <v>0</v>
      </c>
      <c r="F305" s="40">
        <v>5241</v>
      </c>
      <c r="G305" s="41">
        <v>0</v>
      </c>
      <c r="H305" s="40">
        <v>5241</v>
      </c>
      <c r="I305" s="41">
        <v>0</v>
      </c>
      <c r="J305" s="40">
        <v>5241</v>
      </c>
      <c r="K305" s="41">
        <v>0</v>
      </c>
      <c r="L305" s="51">
        <f>SUM(J305:K305)</f>
        <v>5241</v>
      </c>
    </row>
    <row r="306" spans="1:12" ht="28.9" customHeight="1">
      <c r="A306" s="71" t="s">
        <v>16</v>
      </c>
      <c r="B306" s="99">
        <v>19</v>
      </c>
      <c r="C306" s="37" t="s">
        <v>233</v>
      </c>
      <c r="D306" s="58">
        <f t="shared" ref="D306:L306" si="111">D305</f>
        <v>3042</v>
      </c>
      <c r="E306" s="43">
        <f t="shared" si="111"/>
        <v>0</v>
      </c>
      <c r="F306" s="58">
        <f t="shared" si="111"/>
        <v>5241</v>
      </c>
      <c r="G306" s="43">
        <f t="shared" si="111"/>
        <v>0</v>
      </c>
      <c r="H306" s="58">
        <f t="shared" si="111"/>
        <v>5241</v>
      </c>
      <c r="I306" s="43">
        <f t="shared" si="111"/>
        <v>0</v>
      </c>
      <c r="J306" s="58">
        <f t="shared" si="111"/>
        <v>5241</v>
      </c>
      <c r="K306" s="43">
        <f t="shared" ref="K306" si="112">K305</f>
        <v>0</v>
      </c>
      <c r="L306" s="58">
        <f t="shared" si="111"/>
        <v>5241</v>
      </c>
    </row>
    <row r="307" spans="1:12">
      <c r="A307" s="71"/>
      <c r="B307" s="139"/>
      <c r="C307" s="72"/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29.1" customHeight="1">
      <c r="A308" s="71"/>
      <c r="B308" s="74">
        <v>75</v>
      </c>
      <c r="C308" s="73" t="s">
        <v>164</v>
      </c>
      <c r="D308" s="40"/>
      <c r="E308" s="41"/>
      <c r="F308" s="41"/>
      <c r="G308" s="41"/>
      <c r="H308" s="40"/>
      <c r="I308" s="41"/>
      <c r="J308" s="40"/>
      <c r="K308" s="41"/>
      <c r="L308" s="40"/>
    </row>
    <row r="309" spans="1:12" ht="14.25" customHeight="1">
      <c r="A309" s="71"/>
      <c r="B309" s="74">
        <v>66</v>
      </c>
      <c r="C309" s="73" t="s">
        <v>165</v>
      </c>
      <c r="D309" s="40"/>
      <c r="E309" s="41"/>
      <c r="F309" s="41"/>
      <c r="G309" s="41"/>
      <c r="H309" s="40"/>
      <c r="I309" s="41"/>
      <c r="J309" s="40"/>
      <c r="K309" s="41"/>
      <c r="L309" s="40"/>
    </row>
    <row r="310" spans="1:12" ht="14.25" customHeight="1">
      <c r="A310" s="71"/>
      <c r="B310" s="74" t="s">
        <v>189</v>
      </c>
      <c r="C310" s="73" t="s">
        <v>129</v>
      </c>
      <c r="D310" s="51">
        <v>332375</v>
      </c>
      <c r="E310" s="49">
        <v>0</v>
      </c>
      <c r="F310" s="51">
        <v>476697</v>
      </c>
      <c r="G310" s="49">
        <v>0</v>
      </c>
      <c r="H310" s="51">
        <v>476697</v>
      </c>
      <c r="I310" s="49">
        <v>0</v>
      </c>
      <c r="J310" s="51">
        <v>303700</v>
      </c>
      <c r="K310" s="49">
        <v>0</v>
      </c>
      <c r="L310" s="51">
        <f>SUM(J310:K310)</f>
        <v>303700</v>
      </c>
    </row>
    <row r="311" spans="1:12" ht="29.1" customHeight="1">
      <c r="A311" s="71" t="s">
        <v>16</v>
      </c>
      <c r="B311" s="74">
        <v>75</v>
      </c>
      <c r="C311" s="73" t="s">
        <v>164</v>
      </c>
      <c r="D311" s="58">
        <f t="shared" ref="D311:L311" si="113">D310</f>
        <v>332375</v>
      </c>
      <c r="E311" s="43">
        <f t="shared" si="113"/>
        <v>0</v>
      </c>
      <c r="F311" s="58">
        <f t="shared" si="113"/>
        <v>476697</v>
      </c>
      <c r="G311" s="43">
        <f t="shared" si="113"/>
        <v>0</v>
      </c>
      <c r="H311" s="58">
        <f t="shared" si="113"/>
        <v>476697</v>
      </c>
      <c r="I311" s="43">
        <f t="shared" si="113"/>
        <v>0</v>
      </c>
      <c r="J311" s="58">
        <f t="shared" si="113"/>
        <v>303700</v>
      </c>
      <c r="K311" s="43">
        <f t="shared" ref="K311" si="114">K310</f>
        <v>0</v>
      </c>
      <c r="L311" s="58">
        <f t="shared" si="113"/>
        <v>303700</v>
      </c>
    </row>
    <row r="312" spans="1:12">
      <c r="A312" s="71"/>
      <c r="B312" s="74"/>
      <c r="C312" s="73"/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1:12" ht="29.1" customHeight="1">
      <c r="A313" s="71"/>
      <c r="B313" s="74">
        <v>67</v>
      </c>
      <c r="C313" s="73" t="s">
        <v>182</v>
      </c>
      <c r="D313" s="40"/>
      <c r="E313" s="40"/>
      <c r="F313" s="40"/>
      <c r="G313" s="40"/>
      <c r="H313" s="40"/>
      <c r="I313" s="40"/>
      <c r="J313" s="40"/>
      <c r="K313" s="40"/>
      <c r="L313" s="40"/>
    </row>
    <row r="314" spans="1:12" ht="14.25" customHeight="1">
      <c r="A314" s="71"/>
      <c r="B314" s="74" t="s">
        <v>190</v>
      </c>
      <c r="C314" s="73" t="s">
        <v>129</v>
      </c>
      <c r="D314" s="51">
        <v>263099</v>
      </c>
      <c r="E314" s="49">
        <v>0</v>
      </c>
      <c r="F314" s="51">
        <v>386413</v>
      </c>
      <c r="G314" s="49">
        <v>0</v>
      </c>
      <c r="H314" s="51">
        <v>386413</v>
      </c>
      <c r="I314" s="49">
        <v>0</v>
      </c>
      <c r="J314" s="51">
        <v>137236</v>
      </c>
      <c r="K314" s="49">
        <v>0</v>
      </c>
      <c r="L314" s="51">
        <f>SUM(J314:K314)</f>
        <v>137236</v>
      </c>
    </row>
    <row r="315" spans="1:12" ht="29.1" customHeight="1">
      <c r="A315" s="71" t="s">
        <v>16</v>
      </c>
      <c r="B315" s="74">
        <v>67</v>
      </c>
      <c r="C315" s="73" t="s">
        <v>182</v>
      </c>
      <c r="D315" s="51">
        <f t="shared" ref="D315:L315" si="115">D314</f>
        <v>263099</v>
      </c>
      <c r="E315" s="49">
        <f t="shared" si="115"/>
        <v>0</v>
      </c>
      <c r="F315" s="51">
        <f t="shared" si="115"/>
        <v>386413</v>
      </c>
      <c r="G315" s="49">
        <f t="shared" si="115"/>
        <v>0</v>
      </c>
      <c r="H315" s="51">
        <f t="shared" si="115"/>
        <v>386413</v>
      </c>
      <c r="I315" s="49">
        <f t="shared" si="115"/>
        <v>0</v>
      </c>
      <c r="J315" s="51">
        <f t="shared" si="115"/>
        <v>137236</v>
      </c>
      <c r="K315" s="49">
        <f t="shared" ref="K315" si="116">K314</f>
        <v>0</v>
      </c>
      <c r="L315" s="51">
        <f t="shared" si="115"/>
        <v>137236</v>
      </c>
    </row>
    <row r="316" spans="1:12" ht="29.1" customHeight="1">
      <c r="A316" s="71" t="s">
        <v>16</v>
      </c>
      <c r="B316" s="74">
        <v>75</v>
      </c>
      <c r="C316" s="73" t="s">
        <v>164</v>
      </c>
      <c r="D316" s="58">
        <f t="shared" ref="D316:L316" si="117">D314+D310</f>
        <v>595474</v>
      </c>
      <c r="E316" s="43">
        <f t="shared" si="117"/>
        <v>0</v>
      </c>
      <c r="F316" s="58">
        <f t="shared" si="117"/>
        <v>863110</v>
      </c>
      <c r="G316" s="43">
        <f t="shared" si="117"/>
        <v>0</v>
      </c>
      <c r="H316" s="58">
        <f t="shared" si="117"/>
        <v>863110</v>
      </c>
      <c r="I316" s="43">
        <f t="shared" si="117"/>
        <v>0</v>
      </c>
      <c r="J316" s="58">
        <f t="shared" si="117"/>
        <v>440936</v>
      </c>
      <c r="K316" s="43">
        <f t="shared" ref="K316" si="118">K314+K310</f>
        <v>0</v>
      </c>
      <c r="L316" s="58">
        <f t="shared" si="117"/>
        <v>440936</v>
      </c>
    </row>
    <row r="317" spans="1:12">
      <c r="A317" s="71"/>
      <c r="B317" s="74"/>
      <c r="C317" s="73"/>
      <c r="D317" s="53"/>
      <c r="E317" s="53"/>
      <c r="F317" s="54"/>
      <c r="G317" s="53"/>
      <c r="H317" s="54"/>
      <c r="I317" s="53"/>
      <c r="J317" s="54"/>
      <c r="K317" s="53"/>
      <c r="L317" s="54"/>
    </row>
    <row r="318" spans="1:12" ht="25.5">
      <c r="A318" s="71"/>
      <c r="B318" s="74">
        <v>77</v>
      </c>
      <c r="C318" s="73" t="s">
        <v>195</v>
      </c>
      <c r="D318" s="41"/>
      <c r="E318" s="41"/>
      <c r="F318" s="41"/>
      <c r="G318" s="41"/>
      <c r="H318" s="40"/>
      <c r="I318" s="41"/>
      <c r="J318" s="40"/>
      <c r="K318" s="41"/>
      <c r="L318" s="40"/>
    </row>
    <row r="319" spans="1:12" ht="15" customHeight="1">
      <c r="A319" s="71"/>
      <c r="B319" s="74" t="s">
        <v>196</v>
      </c>
      <c r="C319" s="55" t="s">
        <v>129</v>
      </c>
      <c r="D319" s="51">
        <v>1093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f>SUM(J319:K319)</f>
        <v>0</v>
      </c>
    </row>
    <row r="320" spans="1:12" ht="15" customHeight="1">
      <c r="A320" s="3" t="s">
        <v>16</v>
      </c>
      <c r="B320" s="139">
        <v>80.051000000000002</v>
      </c>
      <c r="C320" s="72" t="s">
        <v>116</v>
      </c>
      <c r="D320" s="51">
        <f t="shared" ref="D320:L320" si="119">D316+D319+D306</f>
        <v>599609</v>
      </c>
      <c r="E320" s="49">
        <f t="shared" si="119"/>
        <v>0</v>
      </c>
      <c r="F320" s="51">
        <f t="shared" si="119"/>
        <v>868351</v>
      </c>
      <c r="G320" s="49">
        <f t="shared" si="119"/>
        <v>0</v>
      </c>
      <c r="H320" s="51">
        <f t="shared" si="119"/>
        <v>868351</v>
      </c>
      <c r="I320" s="49">
        <f t="shared" si="119"/>
        <v>0</v>
      </c>
      <c r="J320" s="51">
        <f t="shared" si="119"/>
        <v>446177</v>
      </c>
      <c r="K320" s="49">
        <f t="shared" si="119"/>
        <v>0</v>
      </c>
      <c r="L320" s="51">
        <f t="shared" si="119"/>
        <v>446177</v>
      </c>
    </row>
    <row r="321" spans="1:12" ht="15" customHeight="1">
      <c r="A321" s="3" t="s">
        <v>16</v>
      </c>
      <c r="B321" s="74">
        <v>80</v>
      </c>
      <c r="C321" s="73" t="s">
        <v>106</v>
      </c>
      <c r="D321" s="40">
        <f t="shared" ref="D321:L322" si="120">D320</f>
        <v>599609</v>
      </c>
      <c r="E321" s="41">
        <f t="shared" si="120"/>
        <v>0</v>
      </c>
      <c r="F321" s="40">
        <f t="shared" si="120"/>
        <v>868351</v>
      </c>
      <c r="G321" s="41">
        <f t="shared" si="120"/>
        <v>0</v>
      </c>
      <c r="H321" s="40">
        <f t="shared" si="120"/>
        <v>868351</v>
      </c>
      <c r="I321" s="41">
        <f t="shared" si="120"/>
        <v>0</v>
      </c>
      <c r="J321" s="40">
        <f t="shared" si="120"/>
        <v>446177</v>
      </c>
      <c r="K321" s="41">
        <f t="shared" ref="K321" si="121">K320</f>
        <v>0</v>
      </c>
      <c r="L321" s="40">
        <f t="shared" si="120"/>
        <v>446177</v>
      </c>
    </row>
    <row r="322" spans="1:12" ht="15" customHeight="1">
      <c r="A322" s="47" t="s">
        <v>16</v>
      </c>
      <c r="B322" s="144">
        <v>4059</v>
      </c>
      <c r="C322" s="163" t="s">
        <v>8</v>
      </c>
      <c r="D322" s="58">
        <f t="shared" si="120"/>
        <v>599609</v>
      </c>
      <c r="E322" s="43">
        <f t="shared" si="120"/>
        <v>0</v>
      </c>
      <c r="F322" s="58">
        <f t="shared" si="120"/>
        <v>868351</v>
      </c>
      <c r="G322" s="43">
        <f t="shared" si="120"/>
        <v>0</v>
      </c>
      <c r="H322" s="58">
        <f t="shared" si="120"/>
        <v>868351</v>
      </c>
      <c r="I322" s="43">
        <f t="shared" si="120"/>
        <v>0</v>
      </c>
      <c r="J322" s="58">
        <f t="shared" si="120"/>
        <v>446177</v>
      </c>
      <c r="K322" s="43">
        <f t="shared" ref="K322" si="122">K321</f>
        <v>0</v>
      </c>
      <c r="L322" s="58">
        <f t="shared" si="120"/>
        <v>446177</v>
      </c>
    </row>
    <row r="323" spans="1:12" ht="9" customHeight="1">
      <c r="A323" s="3"/>
      <c r="B323" s="140"/>
      <c r="C323" s="72"/>
      <c r="D323" s="40"/>
      <c r="E323" s="41"/>
      <c r="F323" s="41"/>
      <c r="G323" s="41"/>
      <c r="H323" s="40"/>
      <c r="I323" s="41"/>
      <c r="J323" s="40"/>
      <c r="K323" s="41"/>
      <c r="L323" s="40"/>
    </row>
    <row r="324" spans="1:12" ht="25.5">
      <c r="A324" s="86" t="s">
        <v>18</v>
      </c>
      <c r="B324" s="87">
        <v>4215</v>
      </c>
      <c r="C324" s="88" t="s">
        <v>172</v>
      </c>
      <c r="D324" s="40"/>
      <c r="E324" s="41"/>
      <c r="F324" s="41"/>
      <c r="G324" s="41"/>
      <c r="H324" s="40"/>
      <c r="I324" s="41"/>
      <c r="J324" s="40"/>
      <c r="K324" s="41"/>
      <c r="L324" s="40"/>
    </row>
    <row r="325" spans="1:12" ht="15" customHeight="1">
      <c r="A325" s="86"/>
      <c r="B325" s="89">
        <v>1</v>
      </c>
      <c r="C325" s="90" t="s">
        <v>173</v>
      </c>
      <c r="D325" s="40"/>
      <c r="E325" s="41"/>
      <c r="F325" s="41"/>
      <c r="G325" s="41"/>
      <c r="H325" s="40"/>
      <c r="I325" s="41"/>
      <c r="J325" s="40"/>
      <c r="K325" s="41"/>
      <c r="L325" s="40"/>
    </row>
    <row r="326" spans="1:12" ht="15" customHeight="1">
      <c r="A326" s="86"/>
      <c r="B326" s="85">
        <v>1.101</v>
      </c>
      <c r="C326" s="88" t="s">
        <v>174</v>
      </c>
      <c r="D326" s="40"/>
      <c r="E326" s="41"/>
      <c r="F326" s="41"/>
      <c r="G326" s="41"/>
      <c r="H326" s="40"/>
      <c r="I326" s="41"/>
      <c r="J326" s="40"/>
      <c r="K326" s="41"/>
      <c r="L326" s="40"/>
    </row>
    <row r="327" spans="1:12" ht="25.5">
      <c r="A327" s="3"/>
      <c r="B327" s="74">
        <v>75</v>
      </c>
      <c r="C327" s="73" t="s">
        <v>164</v>
      </c>
      <c r="D327" s="40"/>
      <c r="E327" s="41"/>
      <c r="F327" s="41"/>
      <c r="G327" s="41"/>
      <c r="H327" s="40"/>
      <c r="I327" s="41"/>
      <c r="J327" s="40"/>
      <c r="K327" s="41"/>
      <c r="L327" s="40"/>
    </row>
    <row r="328" spans="1:12" ht="15" customHeight="1">
      <c r="A328" s="3"/>
      <c r="B328" s="99">
        <v>68</v>
      </c>
      <c r="C328" s="73" t="s">
        <v>181</v>
      </c>
      <c r="D328" s="40"/>
      <c r="E328" s="41"/>
      <c r="F328" s="41"/>
      <c r="G328" s="41"/>
      <c r="H328" s="40"/>
      <c r="I328" s="41"/>
      <c r="J328" s="40"/>
      <c r="K328" s="41"/>
      <c r="L328" s="40"/>
    </row>
    <row r="329" spans="1:12" ht="15" customHeight="1">
      <c r="A329" s="3"/>
      <c r="B329" s="74" t="s">
        <v>193</v>
      </c>
      <c r="C329" s="73" t="s">
        <v>129</v>
      </c>
      <c r="D329" s="51">
        <v>14409</v>
      </c>
      <c r="E329" s="49">
        <v>0</v>
      </c>
      <c r="F329" s="51">
        <v>34755</v>
      </c>
      <c r="G329" s="49">
        <v>0</v>
      </c>
      <c r="H329" s="51">
        <v>34755</v>
      </c>
      <c r="I329" s="49">
        <v>0</v>
      </c>
      <c r="J329" s="51">
        <v>18264</v>
      </c>
      <c r="K329" s="49">
        <v>0</v>
      </c>
      <c r="L329" s="51">
        <f>SUM(J329:K329)</f>
        <v>18264</v>
      </c>
    </row>
    <row r="330" spans="1:12" ht="15" customHeight="1">
      <c r="A330" s="3" t="s">
        <v>16</v>
      </c>
      <c r="B330" s="85">
        <v>1.101</v>
      </c>
      <c r="C330" s="88" t="s">
        <v>174</v>
      </c>
      <c r="D330" s="51">
        <f t="shared" ref="D330:L331" si="123">D329</f>
        <v>14409</v>
      </c>
      <c r="E330" s="49">
        <f t="shared" si="123"/>
        <v>0</v>
      </c>
      <c r="F330" s="51">
        <f t="shared" si="123"/>
        <v>34755</v>
      </c>
      <c r="G330" s="49">
        <f t="shared" si="123"/>
        <v>0</v>
      </c>
      <c r="H330" s="51">
        <f t="shared" si="123"/>
        <v>34755</v>
      </c>
      <c r="I330" s="49">
        <f t="shared" si="123"/>
        <v>0</v>
      </c>
      <c r="J330" s="51">
        <f t="shared" si="123"/>
        <v>18264</v>
      </c>
      <c r="K330" s="49">
        <f t="shared" ref="K330" si="124">K329</f>
        <v>0</v>
      </c>
      <c r="L330" s="51">
        <f t="shared" si="123"/>
        <v>18264</v>
      </c>
    </row>
    <row r="331" spans="1:12" ht="15" customHeight="1">
      <c r="A331" s="3" t="s">
        <v>16</v>
      </c>
      <c r="B331" s="89">
        <v>1</v>
      </c>
      <c r="C331" s="90" t="s">
        <v>173</v>
      </c>
      <c r="D331" s="58">
        <f t="shared" si="123"/>
        <v>14409</v>
      </c>
      <c r="E331" s="43">
        <f t="shared" si="123"/>
        <v>0</v>
      </c>
      <c r="F331" s="58">
        <f t="shared" si="123"/>
        <v>34755</v>
      </c>
      <c r="G331" s="43">
        <f t="shared" si="123"/>
        <v>0</v>
      </c>
      <c r="H331" s="58">
        <f t="shared" si="123"/>
        <v>34755</v>
      </c>
      <c r="I331" s="43">
        <f t="shared" si="123"/>
        <v>0</v>
      </c>
      <c r="J331" s="58">
        <f t="shared" si="123"/>
        <v>18264</v>
      </c>
      <c r="K331" s="43">
        <f t="shared" ref="K331" si="125">K330</f>
        <v>0</v>
      </c>
      <c r="L331" s="58">
        <f t="shared" si="123"/>
        <v>18264</v>
      </c>
    </row>
    <row r="332" spans="1:12" ht="9" customHeight="1">
      <c r="A332" s="3"/>
      <c r="B332" s="89"/>
      <c r="C332" s="90"/>
      <c r="D332" s="53"/>
      <c r="E332" s="53"/>
      <c r="F332" s="54"/>
      <c r="G332" s="53"/>
      <c r="H332" s="54"/>
      <c r="I332" s="53"/>
      <c r="J332" s="54"/>
      <c r="K332" s="53"/>
      <c r="L332" s="54"/>
    </row>
    <row r="333" spans="1:12" ht="25.5">
      <c r="A333" s="3" t="s">
        <v>16</v>
      </c>
      <c r="B333" s="87">
        <v>4215</v>
      </c>
      <c r="C333" s="88" t="s">
        <v>172</v>
      </c>
      <c r="D333" s="51">
        <f>D330</f>
        <v>14409</v>
      </c>
      <c r="E333" s="49">
        <f t="shared" ref="E333:L333" si="126">E330</f>
        <v>0</v>
      </c>
      <c r="F333" s="51">
        <f t="shared" si="126"/>
        <v>34755</v>
      </c>
      <c r="G333" s="49">
        <f t="shared" si="126"/>
        <v>0</v>
      </c>
      <c r="H333" s="51">
        <f t="shared" si="126"/>
        <v>34755</v>
      </c>
      <c r="I333" s="49">
        <f t="shared" si="126"/>
        <v>0</v>
      </c>
      <c r="J333" s="51">
        <f t="shared" si="126"/>
        <v>18264</v>
      </c>
      <c r="K333" s="49">
        <f t="shared" si="126"/>
        <v>0</v>
      </c>
      <c r="L333" s="51">
        <f t="shared" si="126"/>
        <v>18264</v>
      </c>
    </row>
    <row r="334" spans="1:12" ht="9.6" customHeight="1">
      <c r="A334" s="3"/>
      <c r="B334" s="140"/>
      <c r="C334" s="72"/>
      <c r="D334" s="40"/>
      <c r="E334" s="41"/>
      <c r="F334" s="41"/>
      <c r="G334" s="41"/>
      <c r="H334" s="40"/>
      <c r="I334" s="41"/>
      <c r="J334" s="40"/>
      <c r="K334" s="41"/>
      <c r="L334" s="40"/>
    </row>
    <row r="335" spans="1:12">
      <c r="A335" s="79" t="s">
        <v>18</v>
      </c>
      <c r="B335" s="80">
        <v>5054</v>
      </c>
      <c r="C335" s="81" t="s">
        <v>166</v>
      </c>
      <c r="D335" s="40"/>
      <c r="E335" s="41"/>
      <c r="F335" s="41"/>
      <c r="G335" s="41"/>
      <c r="H335" s="40"/>
      <c r="I335" s="41"/>
      <c r="J335" s="40"/>
      <c r="K335" s="41"/>
      <c r="L335" s="40"/>
    </row>
    <row r="336" spans="1:12">
      <c r="A336" s="82"/>
      <c r="B336" s="83">
        <v>4</v>
      </c>
      <c r="C336" s="84" t="s">
        <v>167</v>
      </c>
      <c r="D336" s="40"/>
      <c r="E336" s="41"/>
      <c r="F336" s="41"/>
      <c r="G336" s="41"/>
      <c r="H336" s="40"/>
      <c r="I336" s="41"/>
      <c r="J336" s="40"/>
      <c r="K336" s="41"/>
      <c r="L336" s="40"/>
    </row>
    <row r="337" spans="1:12">
      <c r="A337" s="82"/>
      <c r="B337" s="85">
        <v>4.101</v>
      </c>
      <c r="C337" s="81" t="s">
        <v>169</v>
      </c>
      <c r="D337" s="40"/>
      <c r="E337" s="41"/>
      <c r="F337" s="41"/>
      <c r="G337" s="41"/>
      <c r="H337" s="40"/>
      <c r="I337" s="41"/>
      <c r="J337" s="40"/>
      <c r="K337" s="41"/>
      <c r="L337" s="40"/>
    </row>
    <row r="338" spans="1:12" ht="25.5">
      <c r="A338" s="82"/>
      <c r="B338" s="74">
        <v>75</v>
      </c>
      <c r="C338" s="73" t="s">
        <v>164</v>
      </c>
      <c r="D338" s="40"/>
      <c r="E338" s="41"/>
      <c r="F338" s="41"/>
      <c r="G338" s="41"/>
      <c r="H338" s="40"/>
      <c r="I338" s="41"/>
      <c r="J338" s="40"/>
      <c r="K338" s="41"/>
      <c r="L338" s="40"/>
    </row>
    <row r="339" spans="1:12" ht="13.5" customHeight="1">
      <c r="A339" s="79"/>
      <c r="B339" s="74">
        <v>69</v>
      </c>
      <c r="C339" s="73" t="s">
        <v>170</v>
      </c>
      <c r="D339" s="40"/>
      <c r="E339" s="41"/>
      <c r="F339" s="41"/>
      <c r="G339" s="41"/>
      <c r="H339" s="40"/>
      <c r="I339" s="41"/>
      <c r="J339" s="40"/>
      <c r="K339" s="41"/>
      <c r="L339" s="40"/>
    </row>
    <row r="340" spans="1:12" ht="13.5" customHeight="1">
      <c r="A340" s="79"/>
      <c r="B340" s="74" t="s">
        <v>192</v>
      </c>
      <c r="C340" s="73" t="s">
        <v>129</v>
      </c>
      <c r="D340" s="40">
        <v>64127</v>
      </c>
      <c r="E340" s="41">
        <v>0</v>
      </c>
      <c r="F340" s="40">
        <v>8295</v>
      </c>
      <c r="G340" s="41">
        <v>0</v>
      </c>
      <c r="H340" s="40">
        <v>8295</v>
      </c>
      <c r="I340" s="41">
        <v>0</v>
      </c>
      <c r="J340" s="41">
        <v>0</v>
      </c>
      <c r="K340" s="41">
        <v>0</v>
      </c>
      <c r="L340" s="41">
        <f>SUM(J340:K340)</f>
        <v>0</v>
      </c>
    </row>
    <row r="341" spans="1:12" ht="27.95" customHeight="1">
      <c r="A341" s="79" t="s">
        <v>16</v>
      </c>
      <c r="B341" s="74">
        <v>75</v>
      </c>
      <c r="C341" s="73" t="s">
        <v>164</v>
      </c>
      <c r="D341" s="51">
        <f t="shared" ref="D341:L341" si="127">D340</f>
        <v>64127</v>
      </c>
      <c r="E341" s="49">
        <f t="shared" si="127"/>
        <v>0</v>
      </c>
      <c r="F341" s="51">
        <f t="shared" si="127"/>
        <v>8295</v>
      </c>
      <c r="G341" s="49">
        <f t="shared" si="127"/>
        <v>0</v>
      </c>
      <c r="H341" s="51">
        <f t="shared" si="127"/>
        <v>8295</v>
      </c>
      <c r="I341" s="49">
        <f t="shared" si="127"/>
        <v>0</v>
      </c>
      <c r="J341" s="49">
        <f t="shared" si="127"/>
        <v>0</v>
      </c>
      <c r="K341" s="49">
        <f t="shared" ref="K341" si="128">K340</f>
        <v>0</v>
      </c>
      <c r="L341" s="49">
        <f t="shared" si="127"/>
        <v>0</v>
      </c>
    </row>
    <row r="342" spans="1:12" ht="13.5" customHeight="1">
      <c r="A342" s="79" t="s">
        <v>16</v>
      </c>
      <c r="B342" s="85">
        <v>4.101</v>
      </c>
      <c r="C342" s="81" t="s">
        <v>169</v>
      </c>
      <c r="D342" s="58">
        <f t="shared" ref="D342:L342" si="129">D340</f>
        <v>64127</v>
      </c>
      <c r="E342" s="43">
        <f t="shared" si="129"/>
        <v>0</v>
      </c>
      <c r="F342" s="58">
        <f t="shared" si="129"/>
        <v>8295</v>
      </c>
      <c r="G342" s="43">
        <f t="shared" si="129"/>
        <v>0</v>
      </c>
      <c r="H342" s="58">
        <f t="shared" si="129"/>
        <v>8295</v>
      </c>
      <c r="I342" s="43">
        <f t="shared" si="129"/>
        <v>0</v>
      </c>
      <c r="J342" s="43">
        <f t="shared" si="129"/>
        <v>0</v>
      </c>
      <c r="K342" s="43">
        <f t="shared" ref="K342" si="130">K340</f>
        <v>0</v>
      </c>
      <c r="L342" s="43">
        <f t="shared" si="129"/>
        <v>0</v>
      </c>
    </row>
    <row r="343" spans="1:12" ht="7.9" customHeight="1">
      <c r="A343" s="79"/>
      <c r="B343" s="85"/>
      <c r="C343" s="81"/>
      <c r="D343" s="40"/>
      <c r="E343" s="41"/>
      <c r="F343" s="40"/>
      <c r="G343" s="41"/>
      <c r="H343" s="40"/>
      <c r="I343" s="41"/>
      <c r="J343" s="40"/>
      <c r="K343" s="41"/>
      <c r="L343" s="40"/>
    </row>
    <row r="344" spans="1:12" ht="12.6" customHeight="1">
      <c r="A344" s="3"/>
      <c r="B344" s="85">
        <v>4.3369999999999997</v>
      </c>
      <c r="C344" s="81" t="s">
        <v>168</v>
      </c>
      <c r="D344" s="40"/>
      <c r="E344" s="41"/>
      <c r="F344" s="40"/>
      <c r="G344" s="41"/>
      <c r="H344" s="40"/>
      <c r="I344" s="41"/>
      <c r="J344" s="40"/>
      <c r="K344" s="41"/>
      <c r="L344" s="40"/>
    </row>
    <row r="345" spans="1:12" ht="25.5">
      <c r="A345" s="3"/>
      <c r="B345" s="74">
        <v>75</v>
      </c>
      <c r="C345" s="73" t="s">
        <v>164</v>
      </c>
      <c r="D345" s="40"/>
      <c r="E345" s="41"/>
      <c r="F345" s="40"/>
      <c r="G345" s="41"/>
      <c r="H345" s="40"/>
      <c r="I345" s="41"/>
      <c r="J345" s="40"/>
      <c r="K345" s="41"/>
      <c r="L345" s="40"/>
    </row>
    <row r="346" spans="1:12" ht="12.6" customHeight="1">
      <c r="A346" s="3"/>
      <c r="B346" s="74">
        <v>70</v>
      </c>
      <c r="C346" s="73" t="s">
        <v>171</v>
      </c>
      <c r="D346" s="40"/>
      <c r="E346" s="41"/>
      <c r="F346" s="40"/>
      <c r="G346" s="41"/>
      <c r="H346" s="40"/>
      <c r="I346" s="41"/>
      <c r="J346" s="40"/>
      <c r="K346" s="41"/>
      <c r="L346" s="40"/>
    </row>
    <row r="347" spans="1:12" ht="12.6" customHeight="1">
      <c r="A347" s="3"/>
      <c r="B347" s="74" t="s">
        <v>191</v>
      </c>
      <c r="C347" s="73" t="s">
        <v>129</v>
      </c>
      <c r="D347" s="40">
        <v>110135</v>
      </c>
      <c r="E347" s="41">
        <v>0</v>
      </c>
      <c r="F347" s="40">
        <v>128905</v>
      </c>
      <c r="G347" s="41">
        <v>0</v>
      </c>
      <c r="H347" s="40">
        <v>128905</v>
      </c>
      <c r="I347" s="41">
        <v>0</v>
      </c>
      <c r="J347" s="40">
        <v>27800</v>
      </c>
      <c r="K347" s="41">
        <v>0</v>
      </c>
      <c r="L347" s="40">
        <f>SUM(J347:K347)</f>
        <v>27800</v>
      </c>
    </row>
    <row r="348" spans="1:12" ht="25.5">
      <c r="A348" s="3" t="s">
        <v>16</v>
      </c>
      <c r="B348" s="74">
        <v>75</v>
      </c>
      <c r="C348" s="73" t="s">
        <v>164</v>
      </c>
      <c r="D348" s="58">
        <f t="shared" ref="D348:L348" si="131">D347</f>
        <v>110135</v>
      </c>
      <c r="E348" s="43">
        <f t="shared" si="131"/>
        <v>0</v>
      </c>
      <c r="F348" s="58">
        <f t="shared" si="131"/>
        <v>128905</v>
      </c>
      <c r="G348" s="43">
        <f t="shared" si="131"/>
        <v>0</v>
      </c>
      <c r="H348" s="58">
        <f t="shared" si="131"/>
        <v>128905</v>
      </c>
      <c r="I348" s="43">
        <f t="shared" si="131"/>
        <v>0</v>
      </c>
      <c r="J348" s="58">
        <f t="shared" si="131"/>
        <v>27800</v>
      </c>
      <c r="K348" s="43">
        <f t="shared" ref="K348" si="132">K347</f>
        <v>0</v>
      </c>
      <c r="L348" s="58">
        <f t="shared" si="131"/>
        <v>27800</v>
      </c>
    </row>
    <row r="349" spans="1:12" ht="13.15" customHeight="1">
      <c r="A349" s="3" t="s">
        <v>16</v>
      </c>
      <c r="B349" s="85">
        <v>4.3369999999999997</v>
      </c>
      <c r="C349" s="81" t="s">
        <v>168</v>
      </c>
      <c r="D349" s="58">
        <f t="shared" ref="D349:L349" si="133">D347</f>
        <v>110135</v>
      </c>
      <c r="E349" s="43">
        <f t="shared" si="133"/>
        <v>0</v>
      </c>
      <c r="F349" s="58">
        <f t="shared" si="133"/>
        <v>128905</v>
      </c>
      <c r="G349" s="43">
        <f t="shared" si="133"/>
        <v>0</v>
      </c>
      <c r="H349" s="58">
        <f t="shared" si="133"/>
        <v>128905</v>
      </c>
      <c r="I349" s="43">
        <f t="shared" si="133"/>
        <v>0</v>
      </c>
      <c r="J349" s="58">
        <f t="shared" si="133"/>
        <v>27800</v>
      </c>
      <c r="K349" s="43">
        <f t="shared" ref="K349" si="134">K347</f>
        <v>0</v>
      </c>
      <c r="L349" s="58">
        <f t="shared" si="133"/>
        <v>27800</v>
      </c>
    </row>
    <row r="350" spans="1:12" ht="13.15" customHeight="1">
      <c r="A350" s="47" t="s">
        <v>16</v>
      </c>
      <c r="B350" s="164">
        <v>4</v>
      </c>
      <c r="C350" s="165" t="s">
        <v>167</v>
      </c>
      <c r="D350" s="51">
        <f t="shared" ref="D350:L350" si="135">D349+D342</f>
        <v>174262</v>
      </c>
      <c r="E350" s="49">
        <f t="shared" si="135"/>
        <v>0</v>
      </c>
      <c r="F350" s="51">
        <f t="shared" si="135"/>
        <v>137200</v>
      </c>
      <c r="G350" s="49">
        <f t="shared" si="135"/>
        <v>0</v>
      </c>
      <c r="H350" s="51">
        <f t="shared" si="135"/>
        <v>137200</v>
      </c>
      <c r="I350" s="49">
        <f t="shared" si="135"/>
        <v>0</v>
      </c>
      <c r="J350" s="51">
        <f t="shared" si="135"/>
        <v>27800</v>
      </c>
      <c r="K350" s="49">
        <f t="shared" ref="K350" si="136">K349+K342</f>
        <v>0</v>
      </c>
      <c r="L350" s="51">
        <f t="shared" si="135"/>
        <v>27800</v>
      </c>
    </row>
    <row r="351" spans="1:12" ht="13.15" customHeight="1">
      <c r="A351" s="104" t="s">
        <v>16</v>
      </c>
      <c r="B351" s="105">
        <v>5054</v>
      </c>
      <c r="C351" s="106" t="s">
        <v>166</v>
      </c>
      <c r="D351" s="51">
        <f t="shared" ref="D351:L351" si="137">D349+D342</f>
        <v>174262</v>
      </c>
      <c r="E351" s="49">
        <f t="shared" si="137"/>
        <v>0</v>
      </c>
      <c r="F351" s="51">
        <f t="shared" si="137"/>
        <v>137200</v>
      </c>
      <c r="G351" s="49">
        <f t="shared" si="137"/>
        <v>0</v>
      </c>
      <c r="H351" s="51">
        <f t="shared" si="137"/>
        <v>137200</v>
      </c>
      <c r="I351" s="49">
        <f t="shared" si="137"/>
        <v>0</v>
      </c>
      <c r="J351" s="51">
        <f t="shared" si="137"/>
        <v>27800</v>
      </c>
      <c r="K351" s="49">
        <f t="shared" ref="K351" si="138">K349+K342</f>
        <v>0</v>
      </c>
      <c r="L351" s="51">
        <f t="shared" si="137"/>
        <v>27800</v>
      </c>
    </row>
    <row r="352" spans="1:12" ht="13.15" customHeight="1">
      <c r="A352" s="69" t="s">
        <v>16</v>
      </c>
      <c r="B352" s="149"/>
      <c r="C352" s="75" t="s">
        <v>115</v>
      </c>
      <c r="D352" s="58">
        <f t="shared" ref="D352:L352" si="139">D322+D351+D333</f>
        <v>788280</v>
      </c>
      <c r="E352" s="43">
        <f t="shared" si="139"/>
        <v>0</v>
      </c>
      <c r="F352" s="58">
        <f t="shared" si="139"/>
        <v>1040306</v>
      </c>
      <c r="G352" s="43">
        <f t="shared" si="139"/>
        <v>0</v>
      </c>
      <c r="H352" s="58">
        <f t="shared" si="139"/>
        <v>1040306</v>
      </c>
      <c r="I352" s="43">
        <f t="shared" si="139"/>
        <v>0</v>
      </c>
      <c r="J352" s="58">
        <f t="shared" si="139"/>
        <v>492241</v>
      </c>
      <c r="K352" s="43">
        <f t="shared" si="139"/>
        <v>0</v>
      </c>
      <c r="L352" s="58">
        <f t="shared" si="139"/>
        <v>492241</v>
      </c>
    </row>
    <row r="353" spans="1:12" ht="13.15" customHeight="1">
      <c r="A353" s="69" t="s">
        <v>16</v>
      </c>
      <c r="B353" s="149"/>
      <c r="C353" s="75" t="s">
        <v>9</v>
      </c>
      <c r="D353" s="50">
        <f t="shared" ref="D353:L353" si="140">D352+D297</f>
        <v>2104128</v>
      </c>
      <c r="E353" s="50">
        <f t="shared" si="140"/>
        <v>837706</v>
      </c>
      <c r="F353" s="50">
        <f t="shared" si="140"/>
        <v>1484118</v>
      </c>
      <c r="G353" s="50">
        <f t="shared" si="140"/>
        <v>1118407</v>
      </c>
      <c r="H353" s="50">
        <f t="shared" si="140"/>
        <v>1484118</v>
      </c>
      <c r="I353" s="50">
        <f t="shared" si="140"/>
        <v>1118407</v>
      </c>
      <c r="J353" s="51">
        <f t="shared" si="140"/>
        <v>1029979</v>
      </c>
      <c r="K353" s="50">
        <f t="shared" si="140"/>
        <v>1125976</v>
      </c>
      <c r="L353" s="50">
        <f t="shared" si="140"/>
        <v>2155955</v>
      </c>
    </row>
    <row r="354" spans="1:12" ht="10.15" customHeight="1">
      <c r="A354" s="3"/>
      <c r="B354" s="140"/>
      <c r="C354" s="78"/>
      <c r="D354" s="12"/>
      <c r="E354" s="12"/>
      <c r="F354" s="39"/>
      <c r="G354" s="39"/>
      <c r="H354" s="39"/>
      <c r="I354" s="39"/>
      <c r="J354" s="39"/>
      <c r="K354" s="39"/>
      <c r="L354" s="39"/>
    </row>
    <row r="355" spans="1:12" hidden="1">
      <c r="A355" s="3"/>
      <c r="B355" s="97"/>
      <c r="C355" s="72"/>
      <c r="D355" s="41"/>
      <c r="E355" s="96"/>
      <c r="F355" s="41"/>
      <c r="G355" s="41"/>
      <c r="H355" s="41"/>
      <c r="I355" s="41"/>
      <c r="J355" s="40"/>
      <c r="K355" s="40"/>
      <c r="L355" s="40"/>
    </row>
    <row r="356" spans="1:12" hidden="1">
      <c r="A356" s="3" t="s">
        <v>18</v>
      </c>
      <c r="B356" s="140">
        <v>2053</v>
      </c>
      <c r="C356" s="44" t="s">
        <v>5</v>
      </c>
      <c r="D356" s="46"/>
      <c r="E356" s="46"/>
      <c r="F356" s="39"/>
      <c r="G356" s="39"/>
      <c r="H356" s="39"/>
      <c r="I356" s="39"/>
      <c r="J356" s="40"/>
      <c r="K356" s="40"/>
      <c r="L356" s="40"/>
    </row>
    <row r="357" spans="1:12" hidden="1">
      <c r="A357" s="3"/>
      <c r="B357" s="97">
        <v>0.91100000000000003</v>
      </c>
      <c r="C357" s="72" t="s">
        <v>134</v>
      </c>
      <c r="D357" s="40">
        <v>0</v>
      </c>
      <c r="E357" s="40">
        <v>0</v>
      </c>
      <c r="F357" s="62">
        <v>0</v>
      </c>
      <c r="G357" s="41">
        <v>0</v>
      </c>
      <c r="H357" s="41">
        <v>0</v>
      </c>
      <c r="I357" s="41">
        <v>0</v>
      </c>
      <c r="J357" s="40">
        <v>0</v>
      </c>
      <c r="K357" s="40">
        <v>0</v>
      </c>
      <c r="L357" s="40">
        <v>0</v>
      </c>
    </row>
    <row r="358" spans="1:12" hidden="1">
      <c r="A358" s="3"/>
      <c r="B358" s="97"/>
      <c r="C358" s="72"/>
      <c r="D358" s="62"/>
      <c r="E358" s="46"/>
      <c r="F358" s="62"/>
      <c r="G358" s="41"/>
      <c r="H358" s="41"/>
      <c r="I358" s="41"/>
      <c r="J358" s="40"/>
      <c r="K358" s="40"/>
      <c r="L358" s="40"/>
    </row>
    <row r="359" spans="1:12" ht="26.1" customHeight="1">
      <c r="A359" s="3" t="s">
        <v>183</v>
      </c>
      <c r="B359" s="150">
        <v>2029</v>
      </c>
      <c r="C359" s="37" t="s">
        <v>241</v>
      </c>
      <c r="D359" s="62">
        <v>0</v>
      </c>
      <c r="E359" s="46">
        <v>153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</row>
    <row r="360" spans="1:12" ht="38.25">
      <c r="A360" s="3" t="s">
        <v>183</v>
      </c>
      <c r="B360" s="150">
        <v>2245</v>
      </c>
      <c r="C360" s="37" t="s">
        <v>246</v>
      </c>
      <c r="D360" s="62">
        <v>0</v>
      </c>
      <c r="E360" s="46">
        <v>302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</row>
    <row r="361" spans="1:12" ht="42.75" customHeight="1">
      <c r="A361" s="7" t="s">
        <v>132</v>
      </c>
      <c r="C361" s="166" t="s">
        <v>156</v>
      </c>
      <c r="D361" s="166"/>
      <c r="E361" s="166"/>
      <c r="F361" s="166"/>
      <c r="G361" s="166"/>
      <c r="H361" s="166"/>
      <c r="I361" s="166"/>
      <c r="J361" s="166"/>
      <c r="K361" s="166"/>
      <c r="L361" s="166"/>
    </row>
    <row r="362" spans="1:12" ht="38.25">
      <c r="A362" s="3" t="s">
        <v>183</v>
      </c>
      <c r="B362" s="150">
        <v>2245</v>
      </c>
      <c r="C362" s="37" t="s">
        <v>201</v>
      </c>
      <c r="D362" s="41">
        <v>0</v>
      </c>
      <c r="E362" s="45">
        <v>262533</v>
      </c>
      <c r="F362" s="41">
        <v>0</v>
      </c>
      <c r="G362" s="45">
        <f>G243</f>
        <v>490500</v>
      </c>
      <c r="H362" s="41">
        <v>0</v>
      </c>
      <c r="I362" s="45">
        <f>I243</f>
        <v>490500</v>
      </c>
      <c r="J362" s="41">
        <f>J243</f>
        <v>0</v>
      </c>
      <c r="K362" s="45">
        <f>K243</f>
        <v>470000</v>
      </c>
      <c r="L362" s="45">
        <f>L243</f>
        <v>470000</v>
      </c>
    </row>
    <row r="363" spans="1:12">
      <c r="A363" s="47"/>
      <c r="B363" s="143"/>
      <c r="C363" s="76"/>
      <c r="D363" s="77"/>
      <c r="E363" s="77"/>
      <c r="F363" s="77"/>
      <c r="G363" s="77"/>
      <c r="H363" s="77"/>
      <c r="I363" s="77"/>
      <c r="J363" s="77"/>
      <c r="K363" s="77"/>
      <c r="L363" s="77"/>
    </row>
  </sheetData>
  <autoFilter ref="A27:L354"/>
  <mergeCells count="12">
    <mergeCell ref="C361:L361"/>
    <mergeCell ref="A1:L1"/>
    <mergeCell ref="A2:L2"/>
    <mergeCell ref="J26:L26"/>
    <mergeCell ref="D26:E26"/>
    <mergeCell ref="F26:G26"/>
    <mergeCell ref="J25:L25"/>
    <mergeCell ref="H26:I26"/>
    <mergeCell ref="D25:E25"/>
    <mergeCell ref="F25:G25"/>
    <mergeCell ref="H25:I25"/>
    <mergeCell ref="E9:E10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76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  <rowBreaks count="5" manualBreakCount="5">
    <brk id="104" max="11" man="1"/>
    <brk id="169" max="11" man="1"/>
    <brk id="255" max="11" man="1"/>
    <brk id="323" max="11" man="1"/>
    <brk id="3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dem22</vt:lpstr>
      <vt:lpstr>'dem22'!crfrec</vt:lpstr>
      <vt:lpstr>'dem22'!css</vt:lpstr>
      <vt:lpstr>'dem22'!da</vt:lpstr>
      <vt:lpstr>'dem22'!darec</vt:lpstr>
      <vt:lpstr>'dem22'!lr</vt:lpstr>
      <vt:lpstr>'dem22'!nc</vt:lpstr>
      <vt:lpstr>'dem22'!ncfund</vt:lpstr>
      <vt:lpstr>'dem22'!ncfund1</vt:lpstr>
      <vt:lpstr>'dem22'!ncrec1</vt:lpstr>
      <vt:lpstr>'dem22'!np</vt:lpstr>
      <vt:lpstr>'dem22'!Print_Area</vt:lpstr>
      <vt:lpstr>'dem22'!Print_Titles</vt:lpstr>
      <vt:lpstr>'dem22'!pwcap</vt:lpstr>
      <vt:lpstr>'dem22'!reform</vt:lpstr>
      <vt:lpstr>'dem22'!roads</vt:lpstr>
      <vt:lpstr>'dem22'!sgs</vt:lpstr>
      <vt:lpstr>'dem22'!water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2016-03-14T14:51:01Z</cp:lastPrinted>
  <dcterms:created xsi:type="dcterms:W3CDTF">2004-06-02T16:20:15Z</dcterms:created>
  <dcterms:modified xsi:type="dcterms:W3CDTF">2016-03-28T07:25:28Z</dcterms:modified>
</cp:coreProperties>
</file>