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4800" yWindow="13095" windowWidth="7155" windowHeight="7320"/>
  </bookViews>
  <sheets>
    <sheet name="dem30" sheetId="4" r:id="rId1"/>
  </sheets>
  <definedNames>
    <definedName name="__123Graph_D" hidden="1">#REF!</definedName>
    <definedName name="_xlnm._FilterDatabase" localSheetId="0" hidden="1">'dem30'!$A$19:$L$322</definedName>
    <definedName name="charged">#REF!</definedName>
    <definedName name="da">#REF!</definedName>
    <definedName name="ee">#REF!</definedName>
    <definedName name="fire" localSheetId="0">'dem30'!$D$317:$L$317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'dem30'!$K$319</definedName>
    <definedName name="oas" localSheetId="0">'dem30'!$D$265:$L$265</definedName>
    <definedName name="oasrec" localSheetId="0">'dem30'!#REF!</definedName>
    <definedName name="Police" localSheetId="0">'dem30'!$D$224:$L$224</definedName>
    <definedName name="policecap" localSheetId="0">'dem30'!$D$308:$L$308</definedName>
    <definedName name="policerec" localSheetId="0">'dem30'!#REF!</definedName>
    <definedName name="Polrec" localSheetId="0">'dem30'!#REF!</definedName>
    <definedName name="_xlnm.Print_Area" localSheetId="0">'dem30'!$A$1:$L$322</definedName>
    <definedName name="_xlnm.Print_Titles" localSheetId="0">'dem30'!$16:$19</definedName>
    <definedName name="pw" localSheetId="0">'dem30'!$D$234:$L$234</definedName>
    <definedName name="reform">#REF!</definedName>
    <definedName name="revise" localSheetId="0">'dem30'!#REF!</definedName>
    <definedName name="socialwelfare">#REF!</definedName>
    <definedName name="spfrd">#REF!</definedName>
    <definedName name="sss">#REF!</definedName>
    <definedName name="summary" localSheetId="0">'dem30'!#REF!</definedName>
    <definedName name="urbancap">#REF!</definedName>
    <definedName name="voted" localSheetId="0">'dem30'!$E$14:$G$14</definedName>
    <definedName name="Z_239EE218_578E_4317_BEED_14D5D7089E27_.wvu.FilterData" localSheetId="0" hidden="1">'dem30'!$A$1:$L$322</definedName>
    <definedName name="Z_239EE218_578E_4317_BEED_14D5D7089E27_.wvu.PrintArea" localSheetId="0" hidden="1">'dem30'!$A$1:$L$320</definedName>
    <definedName name="Z_239EE218_578E_4317_BEED_14D5D7089E27_.wvu.PrintTitles" localSheetId="0" hidden="1">'dem30'!$16:$19</definedName>
    <definedName name="Z_302A3EA3_AE96_11D5_A646_0050BA3D7AFD_.wvu.FilterData" localSheetId="0" hidden="1">'dem30'!$A$1:$L$322</definedName>
    <definedName name="Z_302A3EA3_AE96_11D5_A646_0050BA3D7AFD_.wvu.PrintArea" localSheetId="0" hidden="1">'dem30'!$A$1:$L$320</definedName>
    <definedName name="Z_302A3EA3_AE96_11D5_A646_0050BA3D7AFD_.wvu.PrintTitles" localSheetId="0" hidden="1">'dem30'!$16:$19</definedName>
    <definedName name="Z_36DBA021_0ECB_11D4_8064_004005726899_.wvu.FilterData" localSheetId="0" hidden="1">'dem30'!$C$21:$C$236</definedName>
    <definedName name="Z_36DBA021_0ECB_11D4_8064_004005726899_.wvu.PrintArea" localSheetId="0" hidden="1">'dem30'!$A$1:$L$319</definedName>
    <definedName name="Z_36DBA021_0ECB_11D4_8064_004005726899_.wvu.PrintTitles" localSheetId="0" hidden="1">'dem30'!$16:$19</definedName>
    <definedName name="Z_93EBE921_AE91_11D5_8685_004005726899_.wvu.FilterData" localSheetId="0" hidden="1">'dem30'!$C$21:$C$236</definedName>
    <definedName name="Z_93EBE921_AE91_11D5_8685_004005726899_.wvu.PrintArea" localSheetId="0" hidden="1">'dem30'!$A$1:$L$319</definedName>
    <definedName name="Z_93EBE921_AE91_11D5_8685_004005726899_.wvu.PrintTitles" localSheetId="0" hidden="1">'dem30'!$16:$19</definedName>
    <definedName name="Z_94DA79C1_0FDE_11D5_9579_000021DAEEA2_.wvu.FilterData" localSheetId="0" hidden="1">'dem30'!$C$21:$C$236</definedName>
    <definedName name="Z_94DA79C1_0FDE_11D5_9579_000021DAEEA2_.wvu.PrintArea" localSheetId="0" hidden="1">'dem30'!$A$1:$L$319</definedName>
    <definedName name="Z_94DA79C1_0FDE_11D5_9579_000021DAEEA2_.wvu.PrintTitles" localSheetId="0" hidden="1">'dem30'!$16:$19</definedName>
    <definedName name="Z_B4CB096D_161F_11D5_8064_004005726899_.wvu.FilterData" localSheetId="0" hidden="1">'dem30'!$C$21:$C$236</definedName>
    <definedName name="Z_B4CB0970_161F_11D5_8064_004005726899_.wvu.FilterData" localSheetId="0" hidden="1">'dem30'!$C$21:$C$236</definedName>
    <definedName name="Z_B4CB0981_161F_11D5_8064_004005726899_.wvu.FilterData" localSheetId="0" hidden="1">'dem30'!$C$21:$C$236</definedName>
    <definedName name="Z_B4CB099B_161F_11D5_8064_004005726899_.wvu.FilterData" localSheetId="0" hidden="1">'dem30'!$C$21:$C$236</definedName>
    <definedName name="Z_C868F8C3_16D7_11D5_A68D_81D6213F5331_.wvu.FilterData" localSheetId="0" hidden="1">'dem30'!$C$21:$C$236</definedName>
    <definedName name="Z_C868F8C3_16D7_11D5_A68D_81D6213F5331_.wvu.PrintArea" localSheetId="0" hidden="1">'dem30'!$A$1:$L$319</definedName>
    <definedName name="Z_C868F8C3_16D7_11D5_A68D_81D6213F5331_.wvu.PrintTitles" localSheetId="0" hidden="1">'dem30'!$16:$19</definedName>
    <definedName name="Z_E5DF37BD_125C_11D5_8DC4_D0F5D88B3549_.wvu.FilterData" localSheetId="0" hidden="1">'dem30'!$C$21:$C$236</definedName>
    <definedName name="Z_E5DF37BD_125C_11D5_8DC4_D0F5D88B3549_.wvu.PrintArea" localSheetId="0" hidden="1">'dem30'!$A$1:$L$319</definedName>
    <definedName name="Z_E5DF37BD_125C_11D5_8DC4_D0F5D88B3549_.wvu.PrintTitles" localSheetId="0" hidden="1">'dem30'!$16:$19</definedName>
    <definedName name="Z_F8ADACC1_164E_11D6_B603_000021DAEEA2_.wvu.FilterData" localSheetId="0" hidden="1">'dem30'!$C$21:$C$236</definedName>
    <definedName name="Z_F8ADACC1_164E_11D6_B603_000021DAEEA2_.wvu.PrintArea" localSheetId="0" hidden="1">'dem30'!$A$1:$L$320</definedName>
    <definedName name="Z_F8ADACC1_164E_11D6_B603_000021DAEEA2_.wvu.PrintTitles" localSheetId="0" hidden="1">'dem30'!$16:$19</definedName>
  </definedNames>
  <calcPr calcId="124519"/>
</workbook>
</file>

<file path=xl/calcChain.xml><?xml version="1.0" encoding="utf-8"?>
<calcChain xmlns="http://schemas.openxmlformats.org/spreadsheetml/2006/main">
  <c r="L314" i="4"/>
  <c r="L304"/>
  <c r="L303"/>
  <c r="L302"/>
  <c r="L301"/>
  <c r="L300"/>
  <c r="L294"/>
  <c r="L291"/>
  <c r="L287"/>
  <c r="L286"/>
  <c r="L282"/>
  <c r="L272"/>
  <c r="L262"/>
  <c r="L261"/>
  <c r="L260"/>
  <c r="L259"/>
  <c r="L258"/>
  <c r="L252"/>
  <c r="L251"/>
  <c r="L250"/>
  <c r="L249"/>
  <c r="L248"/>
  <c r="L242"/>
  <c r="L241"/>
  <c r="L240"/>
  <c r="L239"/>
  <c r="L231"/>
  <c r="L221"/>
  <c r="L217"/>
  <c r="L216"/>
  <c r="L215"/>
  <c r="L214"/>
  <c r="L213"/>
  <c r="L212"/>
  <c r="L208"/>
  <c r="L207"/>
  <c r="L206"/>
  <c r="L201"/>
  <c r="L200"/>
  <c r="L199"/>
  <c r="L198"/>
  <c r="L197"/>
  <c r="L196"/>
  <c r="L191"/>
  <c r="L187"/>
  <c r="L186"/>
  <c r="L185"/>
  <c r="L179"/>
  <c r="L178"/>
  <c r="L177"/>
  <c r="L176"/>
  <c r="L175"/>
  <c r="L174"/>
  <c r="L168"/>
  <c r="L162"/>
  <c r="L161"/>
  <c r="L160"/>
  <c r="L159"/>
  <c r="L156"/>
  <c r="L155"/>
  <c r="L154"/>
  <c r="L153"/>
  <c r="L152"/>
  <c r="L148"/>
  <c r="L147"/>
  <c r="L146"/>
  <c r="L145"/>
  <c r="L144"/>
  <c r="L140"/>
  <c r="L139"/>
  <c r="L138"/>
  <c r="L137"/>
  <c r="L136"/>
  <c r="L132"/>
  <c r="L131"/>
  <c r="L130"/>
  <c r="L129"/>
  <c r="L128"/>
  <c r="L127"/>
  <c r="L121"/>
  <c r="L120"/>
  <c r="L119"/>
  <c r="L118"/>
  <c r="L117"/>
  <c r="L113"/>
  <c r="L112"/>
  <c r="L111"/>
  <c r="L110"/>
  <c r="L103"/>
  <c r="L102"/>
  <c r="L101"/>
  <c r="L100"/>
  <c r="L99"/>
  <c r="L98"/>
  <c r="L93"/>
  <c r="L92"/>
  <c r="L91"/>
  <c r="L90"/>
  <c r="L89"/>
  <c r="L84"/>
  <c r="L83"/>
  <c r="L82"/>
  <c r="L81"/>
  <c r="L80"/>
  <c r="L75"/>
  <c r="L74"/>
  <c r="L73"/>
  <c r="L66"/>
  <c r="L63"/>
  <c r="L62"/>
  <c r="L61"/>
  <c r="L60"/>
  <c r="L59"/>
  <c r="L55"/>
  <c r="L54"/>
  <c r="L53"/>
  <c r="L52"/>
  <c r="L51"/>
  <c r="L50"/>
  <c r="L44"/>
  <c r="L43"/>
  <c r="L42"/>
  <c r="L41"/>
  <c r="L40"/>
  <c r="L34"/>
  <c r="L33"/>
  <c r="L32"/>
  <c r="L31"/>
  <c r="L30"/>
  <c r="L29"/>
  <c r="L28"/>
  <c r="L27"/>
  <c r="L26"/>
  <c r="L25"/>
  <c r="D305"/>
  <c r="D306" s="1"/>
  <c r="D307" s="1"/>
  <c r="E305"/>
  <c r="E306" s="1"/>
  <c r="E307" s="1"/>
  <c r="F305"/>
  <c r="F306" s="1"/>
  <c r="F307" s="1"/>
  <c r="G305"/>
  <c r="G306" s="1"/>
  <c r="G307" s="1"/>
  <c r="H305"/>
  <c r="H306" s="1"/>
  <c r="H307" s="1"/>
  <c r="I305"/>
  <c r="I306" s="1"/>
  <c r="I307" s="1"/>
  <c r="K305"/>
  <c r="J305"/>
  <c r="K104"/>
  <c r="L104" s="1"/>
  <c r="K85"/>
  <c r="L85" s="1"/>
  <c r="K76"/>
  <c r="L76" s="1"/>
  <c r="K94"/>
  <c r="L94" s="1"/>
  <c r="K169"/>
  <c r="I315"/>
  <c r="I316" s="1"/>
  <c r="I317" s="1"/>
  <c r="H315"/>
  <c r="H316" s="1"/>
  <c r="H317" s="1"/>
  <c r="G315"/>
  <c r="G316" s="1"/>
  <c r="G317" s="1"/>
  <c r="F315"/>
  <c r="F316" s="1"/>
  <c r="F317" s="1"/>
  <c r="E315"/>
  <c r="E316" s="1"/>
  <c r="E317" s="1"/>
  <c r="D315"/>
  <c r="D316" s="1"/>
  <c r="D317" s="1"/>
  <c r="I288"/>
  <c r="H288"/>
  <c r="G288"/>
  <c r="F288"/>
  <c r="E288"/>
  <c r="D288"/>
  <c r="I283"/>
  <c r="H283"/>
  <c r="G283"/>
  <c r="F283"/>
  <c r="E283"/>
  <c r="D283"/>
  <c r="I273"/>
  <c r="I275" s="1"/>
  <c r="H273"/>
  <c r="H275" s="1"/>
  <c r="G273"/>
  <c r="G275" s="1"/>
  <c r="F273"/>
  <c r="F275" s="1"/>
  <c r="E273"/>
  <c r="E275" s="1"/>
  <c r="D273"/>
  <c r="D275" s="1"/>
  <c r="I263"/>
  <c r="I264" s="1"/>
  <c r="H263"/>
  <c r="H264" s="1"/>
  <c r="G263"/>
  <c r="G264" s="1"/>
  <c r="F263"/>
  <c r="F264" s="1"/>
  <c r="E263"/>
  <c r="E264" s="1"/>
  <c r="D263"/>
  <c r="D264" s="1"/>
  <c r="I253"/>
  <c r="I254" s="1"/>
  <c r="H253"/>
  <c r="H254" s="1"/>
  <c r="G253"/>
  <c r="G254" s="1"/>
  <c r="F253"/>
  <c r="F254" s="1"/>
  <c r="E253"/>
  <c r="E254" s="1"/>
  <c r="D253"/>
  <c r="D254" s="1"/>
  <c r="I243"/>
  <c r="I244" s="1"/>
  <c r="H243"/>
  <c r="H244" s="1"/>
  <c r="G243"/>
  <c r="G244" s="1"/>
  <c r="F243"/>
  <c r="F244" s="1"/>
  <c r="E243"/>
  <c r="E244" s="1"/>
  <c r="D243"/>
  <c r="D244" s="1"/>
  <c r="I232"/>
  <c r="I233" s="1"/>
  <c r="I234" s="1"/>
  <c r="H232"/>
  <c r="H233" s="1"/>
  <c r="H234" s="1"/>
  <c r="G232"/>
  <c r="G233" s="1"/>
  <c r="G234" s="1"/>
  <c r="F232"/>
  <c r="F233" s="1"/>
  <c r="F234" s="1"/>
  <c r="E232"/>
  <c r="E233" s="1"/>
  <c r="E234" s="1"/>
  <c r="D232"/>
  <c r="D233" s="1"/>
  <c r="D234" s="1"/>
  <c r="I222"/>
  <c r="H222"/>
  <c r="G222"/>
  <c r="F222"/>
  <c r="E222"/>
  <c r="D222"/>
  <c r="I218"/>
  <c r="H218"/>
  <c r="G218"/>
  <c r="F218"/>
  <c r="E218"/>
  <c r="D218"/>
  <c r="I209"/>
  <c r="H209"/>
  <c r="G209"/>
  <c r="F209"/>
  <c r="E209"/>
  <c r="D209"/>
  <c r="I202"/>
  <c r="H202"/>
  <c r="G202"/>
  <c r="F202"/>
  <c r="E202"/>
  <c r="D202"/>
  <c r="I192"/>
  <c r="H192"/>
  <c r="G192"/>
  <c r="F192"/>
  <c r="E192"/>
  <c r="D192"/>
  <c r="I188"/>
  <c r="H188"/>
  <c r="G188"/>
  <c r="F188"/>
  <c r="E188"/>
  <c r="D188"/>
  <c r="I180"/>
  <c r="I181" s="1"/>
  <c r="H180"/>
  <c r="H181" s="1"/>
  <c r="G180"/>
  <c r="G181" s="1"/>
  <c r="F180"/>
  <c r="F181" s="1"/>
  <c r="E180"/>
  <c r="E181" s="1"/>
  <c r="D180"/>
  <c r="D181" s="1"/>
  <c r="I169"/>
  <c r="I170" s="1"/>
  <c r="H169"/>
  <c r="H170" s="1"/>
  <c r="G169"/>
  <c r="G170" s="1"/>
  <c r="F169"/>
  <c r="F170" s="1"/>
  <c r="E169"/>
  <c r="E170" s="1"/>
  <c r="D169"/>
  <c r="D170" s="1"/>
  <c r="I163"/>
  <c r="H163"/>
  <c r="G163"/>
  <c r="F163"/>
  <c r="E163"/>
  <c r="D163"/>
  <c r="I157"/>
  <c r="H157"/>
  <c r="G157"/>
  <c r="F157"/>
  <c r="E157"/>
  <c r="D157"/>
  <c r="I149"/>
  <c r="H149"/>
  <c r="G149"/>
  <c r="F149"/>
  <c r="E149"/>
  <c r="D149"/>
  <c r="I141"/>
  <c r="H141"/>
  <c r="G141"/>
  <c r="F141"/>
  <c r="E141"/>
  <c r="D141"/>
  <c r="I133"/>
  <c r="H133"/>
  <c r="G133"/>
  <c r="F133"/>
  <c r="E133"/>
  <c r="D133"/>
  <c r="I122"/>
  <c r="H122"/>
  <c r="G122"/>
  <c r="F122"/>
  <c r="E122"/>
  <c r="D122"/>
  <c r="I114"/>
  <c r="H114"/>
  <c r="G114"/>
  <c r="F114"/>
  <c r="E114"/>
  <c r="D114"/>
  <c r="I105"/>
  <c r="H105"/>
  <c r="G105"/>
  <c r="F105"/>
  <c r="E105"/>
  <c r="D105"/>
  <c r="I95"/>
  <c r="H95"/>
  <c r="G95"/>
  <c r="F95"/>
  <c r="E95"/>
  <c r="D95"/>
  <c r="I86"/>
  <c r="H86"/>
  <c r="G86"/>
  <c r="F86"/>
  <c r="E86"/>
  <c r="D86"/>
  <c r="I77"/>
  <c r="H77"/>
  <c r="G77"/>
  <c r="F77"/>
  <c r="E77"/>
  <c r="D77"/>
  <c r="I67"/>
  <c r="I68" s="1"/>
  <c r="H67"/>
  <c r="H68" s="1"/>
  <c r="G67"/>
  <c r="G68" s="1"/>
  <c r="F67"/>
  <c r="F68" s="1"/>
  <c r="E67"/>
  <c r="E68" s="1"/>
  <c r="D67"/>
  <c r="D68" s="1"/>
  <c r="I56"/>
  <c r="H56"/>
  <c r="G56"/>
  <c r="F56"/>
  <c r="E56"/>
  <c r="D56"/>
  <c r="I45"/>
  <c r="I46" s="1"/>
  <c r="H45"/>
  <c r="H46" s="1"/>
  <c r="G45"/>
  <c r="G46" s="1"/>
  <c r="F45"/>
  <c r="F46" s="1"/>
  <c r="E45"/>
  <c r="E46" s="1"/>
  <c r="D45"/>
  <c r="D46" s="1"/>
  <c r="I35"/>
  <c r="I36" s="1"/>
  <c r="H35"/>
  <c r="H36" s="1"/>
  <c r="G35"/>
  <c r="G36" s="1"/>
  <c r="F35"/>
  <c r="F36" s="1"/>
  <c r="E35"/>
  <c r="E36" s="1"/>
  <c r="D35"/>
  <c r="D36" s="1"/>
  <c r="J169"/>
  <c r="L305"/>
  <c r="L169"/>
  <c r="J67"/>
  <c r="J35"/>
  <c r="D193" l="1"/>
  <c r="H193"/>
  <c r="F193"/>
  <c r="E193"/>
  <c r="I193"/>
  <c r="G193"/>
  <c r="D295"/>
  <c r="D308" s="1"/>
  <c r="D318" s="1"/>
  <c r="H295"/>
  <c r="H308" s="1"/>
  <c r="H318" s="1"/>
  <c r="F295"/>
  <c r="I295"/>
  <c r="I308" s="1"/>
  <c r="I318" s="1"/>
  <c r="G295"/>
  <c r="G308" s="1"/>
  <c r="G318" s="1"/>
  <c r="E295"/>
  <c r="E308" s="1"/>
  <c r="E318" s="1"/>
  <c r="D265"/>
  <c r="F265"/>
  <c r="H265"/>
  <c r="E265"/>
  <c r="I265"/>
  <c r="E69"/>
  <c r="G69"/>
  <c r="I69"/>
  <c r="E106"/>
  <c r="G106"/>
  <c r="I106"/>
  <c r="E123"/>
  <c r="G123"/>
  <c r="I123"/>
  <c r="E164"/>
  <c r="G164"/>
  <c r="I164"/>
  <c r="E223"/>
  <c r="G223"/>
  <c r="I223"/>
  <c r="F69"/>
  <c r="H69"/>
  <c r="D106"/>
  <c r="F106"/>
  <c r="H106"/>
  <c r="D123"/>
  <c r="F123"/>
  <c r="H123"/>
  <c r="D164"/>
  <c r="F164"/>
  <c r="H164"/>
  <c r="D223"/>
  <c r="F223"/>
  <c r="H223"/>
  <c r="F308"/>
  <c r="F318" s="1"/>
  <c r="G265"/>
  <c r="D69"/>
  <c r="D274"/>
  <c r="F274"/>
  <c r="H274"/>
  <c r="E274"/>
  <c r="G274"/>
  <c r="I274"/>
  <c r="D224" l="1"/>
  <c r="D276" s="1"/>
  <c r="D319" s="1"/>
  <c r="F224"/>
  <c r="F276" s="1"/>
  <c r="F319" s="1"/>
  <c r="I224"/>
  <c r="I276" s="1"/>
  <c r="I319" s="1"/>
  <c r="G224"/>
  <c r="G276" s="1"/>
  <c r="G319" s="1"/>
  <c r="H224"/>
  <c r="H276" s="1"/>
  <c r="H319" s="1"/>
  <c r="E224"/>
  <c r="E276" s="1"/>
  <c r="E319" s="1"/>
  <c r="K35"/>
  <c r="K315" l="1"/>
  <c r="K316" s="1"/>
  <c r="K317" s="1"/>
  <c r="K288"/>
  <c r="K283"/>
  <c r="K273"/>
  <c r="K274" s="1"/>
  <c r="K263"/>
  <c r="K264" s="1"/>
  <c r="K253"/>
  <c r="K254" s="1"/>
  <c r="K243"/>
  <c r="K244" s="1"/>
  <c r="K232"/>
  <c r="K233" s="1"/>
  <c r="K234" s="1"/>
  <c r="K222"/>
  <c r="K209"/>
  <c r="K202"/>
  <c r="K192"/>
  <c r="K188"/>
  <c r="K180"/>
  <c r="K181" s="1"/>
  <c r="K170"/>
  <c r="K163"/>
  <c r="K157"/>
  <c r="K149"/>
  <c r="K141"/>
  <c r="K133"/>
  <c r="K122"/>
  <c r="K114"/>
  <c r="K105"/>
  <c r="K95"/>
  <c r="K86"/>
  <c r="K77"/>
  <c r="K67"/>
  <c r="K68" s="1"/>
  <c r="K56"/>
  <c r="K45"/>
  <c r="K46" s="1"/>
  <c r="K36"/>
  <c r="J163"/>
  <c r="J188"/>
  <c r="K193" l="1"/>
  <c r="K295"/>
  <c r="K306"/>
  <c r="K307" s="1"/>
  <c r="K218"/>
  <c r="K223" s="1"/>
  <c r="K265"/>
  <c r="K123"/>
  <c r="K164"/>
  <c r="K106"/>
  <c r="K69"/>
  <c r="K275"/>
  <c r="L163"/>
  <c r="K308" l="1"/>
  <c r="K318" s="1"/>
  <c r="K224"/>
  <c r="K276" s="1"/>
  <c r="K319" l="1"/>
  <c r="L35"/>
  <c r="L188" l="1"/>
  <c r="J202"/>
  <c r="L180"/>
  <c r="L181" s="1"/>
  <c r="L149"/>
  <c r="L86"/>
  <c r="L243"/>
  <c r="L244" s="1"/>
  <c r="L218"/>
  <c r="L157"/>
  <c r="L114"/>
  <c r="J315"/>
  <c r="J316" s="1"/>
  <c r="J317" s="1"/>
  <c r="L315"/>
  <c r="L316" s="1"/>
  <c r="L317" s="1"/>
  <c r="L283"/>
  <c r="L273"/>
  <c r="L232"/>
  <c r="L233" s="1"/>
  <c r="L234" s="1"/>
  <c r="L209"/>
  <c r="L67"/>
  <c r="J288"/>
  <c r="J283"/>
  <c r="L222"/>
  <c r="J253"/>
  <c r="J254" s="1"/>
  <c r="J232"/>
  <c r="J233" s="1"/>
  <c r="J234" s="1"/>
  <c r="J114"/>
  <c r="J56"/>
  <c r="J170"/>
  <c r="J273"/>
  <c r="J274" s="1"/>
  <c r="J263"/>
  <c r="J264" s="1"/>
  <c r="J105"/>
  <c r="J68"/>
  <c r="J192"/>
  <c r="J193" s="1"/>
  <c r="J218"/>
  <c r="J209"/>
  <c r="J222"/>
  <c r="J180"/>
  <c r="J181" s="1"/>
  <c r="J157"/>
  <c r="J149"/>
  <c r="J141"/>
  <c r="J133"/>
  <c r="J122"/>
  <c r="J86"/>
  <c r="J77"/>
  <c r="J95"/>
  <c r="J45"/>
  <c r="J46" s="1"/>
  <c r="J36"/>
  <c r="J243"/>
  <c r="J244" s="1"/>
  <c r="L192"/>
  <c r="L193" s="1"/>
  <c r="L202"/>
  <c r="J295" l="1"/>
  <c r="J306"/>
  <c r="J307" s="1"/>
  <c r="L68"/>
  <c r="J164"/>
  <c r="J265"/>
  <c r="L133"/>
  <c r="J275"/>
  <c r="L45"/>
  <c r="L46" s="1"/>
  <c r="L56"/>
  <c r="L95"/>
  <c r="J123"/>
  <c r="L105"/>
  <c r="L122"/>
  <c r="L123" s="1"/>
  <c r="L141"/>
  <c r="L170"/>
  <c r="L253"/>
  <c r="L254" s="1"/>
  <c r="L263"/>
  <c r="L264" s="1"/>
  <c r="L288"/>
  <c r="L295" s="1"/>
  <c r="L223"/>
  <c r="J223"/>
  <c r="J106"/>
  <c r="L36"/>
  <c r="L77"/>
  <c r="L274"/>
  <c r="L275"/>
  <c r="J308" l="1"/>
  <c r="J318" s="1"/>
  <c r="L306"/>
  <c r="L307" s="1"/>
  <c r="L308" s="1"/>
  <c r="L318" s="1"/>
  <c r="F14" s="1"/>
  <c r="L164"/>
  <c r="L69"/>
  <c r="L265"/>
  <c r="L106"/>
  <c r="J69"/>
  <c r="L224" l="1"/>
  <c r="L276" s="1"/>
  <c r="E14" l="1"/>
  <c r="L319"/>
  <c r="G14" l="1"/>
  <c r="J224"/>
  <c r="J276" s="1"/>
  <c r="J319" s="1"/>
</calcChain>
</file>

<file path=xl/comments1.xml><?xml version="1.0" encoding="utf-8"?>
<comments xmlns="http://schemas.openxmlformats.org/spreadsheetml/2006/main">
  <authors>
    <author>aruni</author>
  </authors>
  <commentList>
    <comment ref="C158" authorId="0">
      <text>
        <r>
          <rPr>
            <b/>
            <sz val="8"/>
            <color indexed="81"/>
            <rFont val="Tahoma"/>
            <family val="2"/>
          </rPr>
          <t>aruni:</t>
        </r>
        <r>
          <rPr>
            <sz val="8"/>
            <color indexed="81"/>
            <rFont val="Tahoma"/>
            <family val="2"/>
          </rPr>
          <t xml:space="preserve">
Law and Order
Instead of DIGP Range Office to only Range Office
</t>
        </r>
      </text>
    </comment>
    <comment ref="C163" authorId="0">
      <text>
        <r>
          <rPr>
            <b/>
            <sz val="8"/>
            <color indexed="81"/>
            <rFont val="Tahoma"/>
            <family val="2"/>
          </rPr>
          <t>aruni:</t>
        </r>
        <r>
          <rPr>
            <sz val="8"/>
            <color indexed="81"/>
            <rFont val="Tahoma"/>
            <family val="2"/>
          </rPr>
          <t xml:space="preserve">
Law and Order
Instead of DIGP Range Office to only Range Office
</t>
        </r>
      </text>
    </comment>
  </commentList>
</comments>
</file>

<file path=xl/sharedStrings.xml><?xml version="1.0" encoding="utf-8"?>
<sst xmlns="http://schemas.openxmlformats.org/spreadsheetml/2006/main" count="512" uniqueCount="233">
  <si>
    <t>POLICE</t>
  </si>
  <si>
    <t>Police</t>
  </si>
  <si>
    <t>Public Works</t>
  </si>
  <si>
    <t>Other Administrative Services</t>
  </si>
  <si>
    <t>Capital Outlay on Police</t>
  </si>
  <si>
    <t>Revenue</t>
  </si>
  <si>
    <t>Total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</si>
  <si>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</si>
  <si>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</si>
  <si>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</si>
  <si>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</si>
  <si>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</si>
  <si>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</si>
  <si>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</si>
  <si>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</si>
  <si>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</si>
  <si>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Direction &amp; Administration</t>
  </si>
  <si>
    <t>60.00.01</t>
  </si>
  <si>
    <t>Salaries</t>
  </si>
  <si>
    <t>60.00.11</t>
  </si>
  <si>
    <t>Travel Expenses</t>
  </si>
  <si>
    <t>60.00.13</t>
  </si>
  <si>
    <t>Office Expenses</t>
  </si>
  <si>
    <t>60.00.22</t>
  </si>
  <si>
    <t>Arms &amp; Ammunitions</t>
  </si>
  <si>
    <t>60.00.25</t>
  </si>
  <si>
    <t>Clothing &amp; Tentage</t>
  </si>
  <si>
    <t>Minor Works</t>
  </si>
  <si>
    <t>60.00.41</t>
  </si>
  <si>
    <t>Secret Service Expenditure</t>
  </si>
  <si>
    <t>60.00.50</t>
  </si>
  <si>
    <t>Other Charges</t>
  </si>
  <si>
    <t>60.00.51</t>
  </si>
  <si>
    <t>Motor Vehicles</t>
  </si>
  <si>
    <t>60.00.05</t>
  </si>
  <si>
    <t>Rewards</t>
  </si>
  <si>
    <t>Police Training Centre</t>
  </si>
  <si>
    <t>61.00.01</t>
  </si>
  <si>
    <t>61.00.11</t>
  </si>
  <si>
    <t>61.00.13</t>
  </si>
  <si>
    <t>61.00.51</t>
  </si>
  <si>
    <t>61.00.52</t>
  </si>
  <si>
    <t>Machinery and  Equipments</t>
  </si>
  <si>
    <t>Crime Investigation &amp; Vigilance</t>
  </si>
  <si>
    <t>Intelligence Branch</t>
  </si>
  <si>
    <t>62.00.01</t>
  </si>
  <si>
    <t>62.00.11</t>
  </si>
  <si>
    <t>62.00.13</t>
  </si>
  <si>
    <t>62.00.14</t>
  </si>
  <si>
    <t>Rent, Rates &amp; Taxes</t>
  </si>
  <si>
    <t>62.00.41</t>
  </si>
  <si>
    <t>62.00.51</t>
  </si>
  <si>
    <t>Crime Investigation Branch</t>
  </si>
  <si>
    <t>63.00.01</t>
  </si>
  <si>
    <t>63.00.11</t>
  </si>
  <si>
    <t>63.00.13</t>
  </si>
  <si>
    <t>63.00.41</t>
  </si>
  <si>
    <t>63.00.51</t>
  </si>
  <si>
    <t>Special Police</t>
  </si>
  <si>
    <t>Sikkim Armed Police</t>
  </si>
  <si>
    <t>64.00.01</t>
  </si>
  <si>
    <t>64.00.11</t>
  </si>
  <si>
    <t>64.00.13</t>
  </si>
  <si>
    <t>64.00.51</t>
  </si>
  <si>
    <t>65.00.01</t>
  </si>
  <si>
    <t>65.00.11</t>
  </si>
  <si>
    <t>65.00.13</t>
  </si>
  <si>
    <t>65.00.22</t>
  </si>
  <si>
    <t>65.00.25</t>
  </si>
  <si>
    <t>65.00.51</t>
  </si>
  <si>
    <t>Traffic Police</t>
  </si>
  <si>
    <t>66.00.01</t>
  </si>
  <si>
    <t>66.00.11</t>
  </si>
  <si>
    <t>66.00.13</t>
  </si>
  <si>
    <t>66.00.51</t>
  </si>
  <si>
    <t>Reserve Lines &amp; Police Band</t>
  </si>
  <si>
    <t>67.00.01</t>
  </si>
  <si>
    <t>67.00.11</t>
  </si>
  <si>
    <t>67.00.13</t>
  </si>
  <si>
    <t>67.00.14</t>
  </si>
  <si>
    <t>67.00.51</t>
  </si>
  <si>
    <t>District Police</t>
  </si>
  <si>
    <t>68.00.01</t>
  </si>
  <si>
    <t>68.00.11</t>
  </si>
  <si>
    <t>68.00.13</t>
  </si>
  <si>
    <t>68.00.41</t>
  </si>
  <si>
    <t>East District</t>
  </si>
  <si>
    <t>00.45.01</t>
  </si>
  <si>
    <t>00.45.11</t>
  </si>
  <si>
    <t>00.45.13</t>
  </si>
  <si>
    <t>00.45.14</t>
  </si>
  <si>
    <t>00.45.41</t>
  </si>
  <si>
    <t>00.45.51</t>
  </si>
  <si>
    <t>West District</t>
  </si>
  <si>
    <t>00.46.01</t>
  </si>
  <si>
    <t>00.46.11</t>
  </si>
  <si>
    <t>00.46.13</t>
  </si>
  <si>
    <t>00.46.14</t>
  </si>
  <si>
    <t>00.46.41</t>
  </si>
  <si>
    <t>North District</t>
  </si>
  <si>
    <t>00.47.01</t>
  </si>
  <si>
    <t>00.47.11</t>
  </si>
  <si>
    <t>00.47.13</t>
  </si>
  <si>
    <t>00.47.14</t>
  </si>
  <si>
    <t>00.47.41</t>
  </si>
  <si>
    <t>South District</t>
  </si>
  <si>
    <t>00.48.01</t>
  </si>
  <si>
    <t>00.48.11</t>
  </si>
  <si>
    <t>00.48.13</t>
  </si>
  <si>
    <t>00.48.14</t>
  </si>
  <si>
    <t>00.48.41</t>
  </si>
  <si>
    <t>Welfare of Police Personnel</t>
  </si>
  <si>
    <t>Welfare Programmes</t>
  </si>
  <si>
    <t>69.00.50</t>
  </si>
  <si>
    <t>Wireless &amp; Computers</t>
  </si>
  <si>
    <t>70.00.01</t>
  </si>
  <si>
    <t>70.00.11</t>
  </si>
  <si>
    <t>70.00.13</t>
  </si>
  <si>
    <t>70.00.14</t>
  </si>
  <si>
    <t>70.00.51</t>
  </si>
  <si>
    <t>70.00.52</t>
  </si>
  <si>
    <t>Machinery and Equipments</t>
  </si>
  <si>
    <t>Forensic Science</t>
  </si>
  <si>
    <t>00.00.01</t>
  </si>
  <si>
    <t>00.00.11</t>
  </si>
  <si>
    <t>00.00.13</t>
  </si>
  <si>
    <t>Other Expenditure</t>
  </si>
  <si>
    <t>74.00.01</t>
  </si>
  <si>
    <t>74.00.11</t>
  </si>
  <si>
    <t>74.00.13</t>
  </si>
  <si>
    <t>Check-Posts at Other Places (Expenditure to be reimbursed by Government of India)</t>
  </si>
  <si>
    <t>75.00.01</t>
  </si>
  <si>
    <t>75.00.11</t>
  </si>
  <si>
    <t>75.00.13</t>
  </si>
  <si>
    <t>75.00.14</t>
  </si>
  <si>
    <t>75.00.27</t>
  </si>
  <si>
    <t>75.00.41</t>
  </si>
  <si>
    <t>Office Buildings</t>
  </si>
  <si>
    <t>Maintenance and Repairs</t>
  </si>
  <si>
    <t>Establishment</t>
  </si>
  <si>
    <t>60.00.52</t>
  </si>
  <si>
    <t>Fire Protection and control</t>
  </si>
  <si>
    <t>CAPITAL SECTION</t>
  </si>
  <si>
    <t>Construction</t>
  </si>
  <si>
    <t>Police Housing</t>
  </si>
  <si>
    <t>DEMAND NO. 30</t>
  </si>
  <si>
    <t>Capital Outlay on Public Works</t>
  </si>
  <si>
    <t>Other Buildings</t>
  </si>
  <si>
    <t>Fire Services</t>
  </si>
  <si>
    <t>44.00.71</t>
  </si>
  <si>
    <t>Housing</t>
  </si>
  <si>
    <t>Other Maintenance Expenditure</t>
  </si>
  <si>
    <t>61.82.27</t>
  </si>
  <si>
    <t>61.89.27</t>
  </si>
  <si>
    <t>Modernisation of Police Force</t>
  </si>
  <si>
    <t>II. Details of the estimates and the heads under which this grant will be accounted for:</t>
  </si>
  <si>
    <t>Capital</t>
  </si>
  <si>
    <t>Home Guards (50% Expenditure to be reimbursed by GOI)</t>
  </si>
  <si>
    <t>60.61.75</t>
  </si>
  <si>
    <t>Civil Defence (50% Expenditure to be reimbursed by GOI)</t>
  </si>
  <si>
    <t>Check-Posts Administration (Head 
Quarter)</t>
  </si>
  <si>
    <t>Construction of Police Quarters, Station 
and Outposts</t>
  </si>
  <si>
    <t>A - General Services  (d) Administrative Services</t>
  </si>
  <si>
    <t>B - Social Services (c) Water Supply, Sanitation</t>
  </si>
  <si>
    <t>A - Capital Account of General Services</t>
  </si>
  <si>
    <t>India Reserve Battalion</t>
  </si>
  <si>
    <t>Machinery &amp; Equipments</t>
  </si>
  <si>
    <t>63.83.52</t>
  </si>
  <si>
    <t>Housing &amp; Urban Development</t>
  </si>
  <si>
    <t>State Police Headquarters</t>
  </si>
  <si>
    <t>Maintenance &amp; Repairs</t>
  </si>
  <si>
    <t>Construction of Fire Station</t>
  </si>
  <si>
    <t>66.00.22</t>
  </si>
  <si>
    <t>66.00.25</t>
  </si>
  <si>
    <t>67.00.22</t>
  </si>
  <si>
    <t>67.00.25</t>
  </si>
  <si>
    <t>84.00.52</t>
  </si>
  <si>
    <t>Modernisation of Police Force 
(Central share)</t>
  </si>
  <si>
    <t>Maintenance &amp; repairs of Office 
buildings</t>
  </si>
  <si>
    <t>Strengthening of Enforcement Capabilities 
for Combating Illicit Traffic in Narcotic 
Drugs &amp; Psychotropic Substance 
(100% CSS)</t>
  </si>
  <si>
    <t>Major Works</t>
  </si>
  <si>
    <t>Director General of Police</t>
  </si>
  <si>
    <t>Training</t>
  </si>
  <si>
    <t>Police Communication Branch</t>
  </si>
  <si>
    <t>Expenditure on Maintenance of Central Para-Military Force</t>
  </si>
  <si>
    <t>76.00.74</t>
  </si>
  <si>
    <t>60.61.76</t>
  </si>
  <si>
    <t>60.61.77</t>
  </si>
  <si>
    <t>State Police</t>
  </si>
  <si>
    <t>Reinforcement of Existing Security infrastructure by Creating new Monitoring Check-post, improving Road Transport link, Security Equipment etc ( State Specific Grant under 13th Finance Commission)</t>
  </si>
  <si>
    <t xml:space="preserve">Major Work </t>
  </si>
  <si>
    <t>71.00.53</t>
  </si>
  <si>
    <t>72.00.53</t>
  </si>
  <si>
    <t>72.00.52</t>
  </si>
  <si>
    <t>Machinery and Equipment</t>
  </si>
  <si>
    <t>Construction of IB Head Quarter at Tadong (SPA)</t>
  </si>
  <si>
    <t>73.00.53</t>
  </si>
  <si>
    <t>67.00.50</t>
  </si>
  <si>
    <t>(In Thousands of Rupees)</t>
  </si>
  <si>
    <t>60.61.71</t>
  </si>
  <si>
    <t>Construction of 2nd and 3rd IRBn HQ at Mangley</t>
  </si>
  <si>
    <t>Construction of Residential  Building (State Specific Grant under 13th Finance Commission)</t>
  </si>
  <si>
    <t>Police Training Centre at Yangyang (State Specific Grant under 13th Finance Commission)</t>
  </si>
  <si>
    <t>Construction of  Non-Residential Building
(State Specific Grant under 13th Finance Commission)</t>
  </si>
  <si>
    <t>Reinforcement of Existing Security infrastructure by Creating new Monitoring Check-post, improving Road Transport link, Security Equipment etc (State Specific Grant under 13th Finance Commission)</t>
  </si>
  <si>
    <t>Maintenance of Central Para-Military 
Force</t>
  </si>
  <si>
    <t>Rec</t>
  </si>
  <si>
    <t>India Reserve Battalion  (2nd IRBn)</t>
  </si>
  <si>
    <t>India Reserve Battalion (2nd IRBn)</t>
  </si>
  <si>
    <t>Police, 00.911-Recoveries of Over 
Payments</t>
  </si>
  <si>
    <t>2014-15</t>
  </si>
  <si>
    <t>00.00.51</t>
  </si>
  <si>
    <t>00.00.52</t>
  </si>
  <si>
    <t>00.00.50</t>
  </si>
  <si>
    <t>19.00.81</t>
  </si>
  <si>
    <t>19.00.82</t>
  </si>
  <si>
    <t>Range Office</t>
  </si>
  <si>
    <t>19.00.83</t>
  </si>
  <si>
    <t>Modernisation of Police Force (90 % CSS)</t>
  </si>
  <si>
    <t>Modernisation of Police Force (10 % State Share)</t>
  </si>
  <si>
    <t>Criminal Tracking Network and Systems 
(100% CSS)</t>
  </si>
  <si>
    <t>India Reserve Battalion (3rd IRBn)</t>
  </si>
  <si>
    <t>2015-16</t>
  </si>
  <si>
    <t>60.00.31</t>
  </si>
  <si>
    <t>Grant-in-aid for Yoga instructors (100% CSS)</t>
  </si>
  <si>
    <t>National Scheme for Modernisation of Police and other forces</t>
  </si>
  <si>
    <t>I. Estimate of the amount required in the year ending 31st March, 2017 to defray the charges in respect of Police</t>
  </si>
  <si>
    <t>2016-17</t>
  </si>
  <si>
    <t>Other Administrative Services, 00.911-Recoveries of Over 
Payments</t>
  </si>
  <si>
    <t>60.61.78</t>
  </si>
  <si>
    <t>Construction of Barracks and Toilets for IRBn at Delhi</t>
  </si>
  <si>
    <t>Various Infrastructure Projects delinked by GoI</t>
  </si>
  <si>
    <t>74.00.53</t>
  </si>
</sst>
</file>

<file path=xl/styles.xml><?xml version="1.0" encoding="utf-8"?>
<styleSheet xmlns="http://schemas.openxmlformats.org/spreadsheetml/2006/main">
  <numFmts count="12">
    <numFmt numFmtId="164" formatCode="_ * #,##0.00_ ;_ * \-#,##0.00_ ;_ * &quot;-&quot;??_ ;_ @_ "/>
    <numFmt numFmtId="165" formatCode="_-* #,##0.00\ _k_r_-;\-* #,##0.00\ _k_r_-;_-* &quot;-&quot;??\ _k_r_-;_-@_-"/>
    <numFmt numFmtId="166" formatCode="00#"/>
    <numFmt numFmtId="167" formatCode="0#"/>
    <numFmt numFmtId="168" formatCode="00##"/>
    <numFmt numFmtId="169" formatCode="##"/>
    <numFmt numFmtId="170" formatCode="00000#"/>
    <numFmt numFmtId="171" formatCode="00.00#"/>
    <numFmt numFmtId="172" formatCode="0#.###"/>
    <numFmt numFmtId="173" formatCode="00.##"/>
    <numFmt numFmtId="174" formatCode="00.000"/>
    <numFmt numFmtId="175" formatCode="0#.0##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42">
    <xf numFmtId="0" fontId="0" fillId="0" borderId="0" xfId="0"/>
    <xf numFmtId="0" fontId="3" fillId="2" borderId="0" xfId="3" applyFont="1" applyFill="1" applyBorder="1" applyAlignment="1">
      <alignment vertical="top" wrapText="1"/>
    </xf>
    <xf numFmtId="170" fontId="3" fillId="2" borderId="0" xfId="3" applyNumberFormat="1" applyFont="1" applyFill="1" applyBorder="1" applyAlignment="1">
      <alignment horizontal="right" vertical="top" wrapText="1"/>
    </xf>
    <xf numFmtId="0" fontId="3" fillId="2" borderId="0" xfId="3" applyFont="1" applyFill="1" applyBorder="1" applyAlignment="1" applyProtection="1">
      <alignment horizontal="left" vertical="top" wrapText="1"/>
    </xf>
    <xf numFmtId="164" fontId="3" fillId="2" borderId="0" xfId="1" applyFont="1" applyFill="1" applyBorder="1" applyAlignment="1" applyProtection="1">
      <alignment horizontal="right" wrapText="1"/>
    </xf>
    <xf numFmtId="0" fontId="3" fillId="2" borderId="0" xfId="1" applyNumberFormat="1" applyFont="1" applyFill="1" applyBorder="1" applyAlignment="1" applyProtection="1">
      <alignment horizontal="right" wrapText="1"/>
    </xf>
    <xf numFmtId="0" fontId="3" fillId="2" borderId="0" xfId="1" applyNumberFormat="1" applyFont="1" applyFill="1" applyBorder="1" applyAlignment="1">
      <alignment horizontal="right" wrapText="1"/>
    </xf>
    <xf numFmtId="0" fontId="3" fillId="2" borderId="0" xfId="3" applyNumberFormat="1" applyFont="1" applyFill="1" applyBorder="1" applyAlignment="1">
      <alignment horizontal="right"/>
    </xf>
    <xf numFmtId="0" fontId="3" fillId="2" borderId="0" xfId="3" applyNumberFormat="1" applyFont="1" applyFill="1" applyBorder="1" applyAlignment="1" applyProtection="1">
      <alignment horizontal="right"/>
    </xf>
    <xf numFmtId="0" fontId="3" fillId="2" borderId="0" xfId="3" applyFont="1" applyFill="1"/>
    <xf numFmtId="0" fontId="4" fillId="2" borderId="0" xfId="3" applyFont="1" applyFill="1" applyBorder="1" applyAlignment="1" applyProtection="1">
      <alignment horizontal="center"/>
    </xf>
    <xf numFmtId="0" fontId="4" fillId="2" borderId="0" xfId="3" applyFont="1" applyFill="1" applyBorder="1" applyAlignment="1" applyProtection="1">
      <alignment horizontal="right"/>
    </xf>
    <xf numFmtId="0" fontId="4" fillId="2" borderId="0" xfId="3" applyNumberFormat="1" applyFont="1" applyFill="1" applyBorder="1" applyAlignment="1" applyProtection="1">
      <alignment horizontal="center"/>
    </xf>
    <xf numFmtId="0" fontId="3" fillId="2" borderId="0" xfId="3" applyFont="1" applyFill="1" applyAlignment="1">
      <alignment vertical="top" wrapText="1"/>
    </xf>
    <xf numFmtId="0" fontId="3" fillId="2" borderId="0" xfId="3" applyFont="1" applyFill="1" applyAlignment="1">
      <alignment horizontal="right" vertical="top" wrapText="1"/>
    </xf>
    <xf numFmtId="0" fontId="3" fillId="2" borderId="0" xfId="3" applyNumberFormat="1" applyFont="1" applyFill="1" applyAlignment="1" applyProtection="1">
      <alignment horizontal="right"/>
    </xf>
    <xf numFmtId="0" fontId="4" fillId="2" borderId="0" xfId="3" applyNumberFormat="1" applyFont="1" applyFill="1" applyAlignment="1" applyProtection="1">
      <alignment horizontal="center"/>
    </xf>
    <xf numFmtId="0" fontId="3" fillId="2" borderId="0" xfId="3" applyFont="1" applyFill="1" applyAlignment="1" applyProtection="1">
      <alignment horizontal="left"/>
    </xf>
    <xf numFmtId="0" fontId="4" fillId="2" borderId="0" xfId="3" applyFont="1" applyFill="1" applyAlignment="1" applyProtection="1">
      <alignment horizontal="center"/>
    </xf>
    <xf numFmtId="0" fontId="3" fillId="2" borderId="0" xfId="3" applyNumberFormat="1" applyFont="1" applyFill="1" applyAlignment="1" applyProtection="1">
      <alignment horizontal="left"/>
    </xf>
    <xf numFmtId="0" fontId="3" fillId="2" borderId="0" xfId="6" applyFont="1" applyFill="1"/>
    <xf numFmtId="0" fontId="3" fillId="2" borderId="0" xfId="6" applyNumberFormat="1" applyFont="1" applyFill="1" applyAlignment="1" applyProtection="1">
      <alignment horizontal="right"/>
    </xf>
    <xf numFmtId="0" fontId="3" fillId="2" borderId="0" xfId="6" applyNumberFormat="1" applyFont="1" applyFill="1"/>
    <xf numFmtId="0" fontId="4" fillId="2" borderId="0" xfId="6" applyNumberFormat="1" applyFont="1" applyFill="1" applyAlignment="1">
      <alignment horizontal="center"/>
    </xf>
    <xf numFmtId="0" fontId="3" fillId="2" borderId="0" xfId="6" applyFont="1" applyFill="1" applyAlignment="1" applyProtection="1">
      <alignment horizontal="left"/>
    </xf>
    <xf numFmtId="0" fontId="3" fillId="2" borderId="0" xfId="3" applyFont="1" applyFill="1" applyAlignment="1" applyProtection="1">
      <alignment horizontal="right"/>
    </xf>
    <xf numFmtId="0" fontId="4" fillId="2" borderId="0" xfId="3" applyNumberFormat="1" applyFont="1" applyFill="1"/>
    <xf numFmtId="0" fontId="4" fillId="2" borderId="0" xfId="2" applyNumberFormat="1" applyFont="1" applyFill="1" applyBorder="1" applyAlignment="1" applyProtection="1">
      <alignment horizontal="center"/>
    </xf>
    <xf numFmtId="0" fontId="3" fillId="2" borderId="0" xfId="3" applyNumberFormat="1" applyFont="1" applyFill="1"/>
    <xf numFmtId="0" fontId="4" fillId="2" borderId="0" xfId="3" applyNumberFormat="1" applyFont="1" applyFill="1" applyAlignment="1" applyProtection="1">
      <alignment horizontal="right"/>
    </xf>
    <xf numFmtId="0" fontId="3" fillId="2" borderId="0" xfId="6" applyFont="1" applyFill="1" applyBorder="1" applyAlignment="1">
      <alignment vertical="top" wrapText="1"/>
    </xf>
    <xf numFmtId="0" fontId="3" fillId="2" borderId="0" xfId="6" applyFont="1" applyFill="1" applyBorder="1" applyAlignment="1">
      <alignment horizontal="right" vertical="top" wrapText="1"/>
    </xf>
    <xf numFmtId="0" fontId="3" fillId="2" borderId="1" xfId="4" applyFont="1" applyFill="1" applyBorder="1"/>
    <xf numFmtId="0" fontId="3" fillId="2" borderId="1" xfId="4" applyNumberFormat="1" applyFont="1" applyFill="1" applyBorder="1"/>
    <xf numFmtId="0" fontId="3" fillId="2" borderId="1" xfId="4" applyNumberFormat="1" applyFont="1" applyFill="1" applyBorder="1" applyAlignment="1" applyProtection="1">
      <alignment horizontal="left"/>
    </xf>
    <xf numFmtId="0" fontId="5" fillId="2" borderId="1" xfId="4" applyNumberFormat="1" applyFont="1" applyFill="1" applyBorder="1" applyAlignment="1" applyProtection="1">
      <alignment horizontal="left"/>
    </xf>
    <xf numFmtId="0" fontId="5" fillId="2" borderId="1" xfId="4" applyNumberFormat="1" applyFont="1" applyFill="1" applyBorder="1"/>
    <xf numFmtId="0" fontId="6" fillId="2" borderId="1" xfId="4" applyNumberFormat="1" applyFont="1" applyFill="1" applyBorder="1" applyAlignment="1" applyProtection="1">
      <alignment horizontal="right"/>
    </xf>
    <xf numFmtId="0" fontId="3" fillId="2" borderId="2" xfId="5" applyFont="1" applyFill="1" applyBorder="1" applyAlignment="1" applyProtection="1">
      <alignment horizontal="left" vertical="top" wrapText="1"/>
    </xf>
    <xf numFmtId="0" fontId="3" fillId="2" borderId="2" xfId="5" applyFont="1" applyFill="1" applyBorder="1" applyAlignment="1" applyProtection="1">
      <alignment horizontal="right" vertical="top" wrapText="1"/>
    </xf>
    <xf numFmtId="0" fontId="3" fillId="2" borderId="0" xfId="4" applyFont="1" applyFill="1" applyBorder="1" applyAlignment="1" applyProtection="1">
      <alignment horizontal="left"/>
    </xf>
    <xf numFmtId="0" fontId="3" fillId="2" borderId="0" xfId="5" applyFont="1" applyFill="1" applyProtection="1"/>
    <xf numFmtId="0" fontId="3" fillId="2" borderId="0" xfId="5" applyFont="1" applyFill="1" applyBorder="1" applyAlignment="1" applyProtection="1">
      <alignment horizontal="left" vertical="top" wrapText="1"/>
    </xf>
    <xf numFmtId="0" fontId="3" fillId="2" borderId="0" xfId="5" applyFont="1" applyFill="1" applyBorder="1" applyAlignment="1" applyProtection="1">
      <alignment horizontal="right" vertical="top" wrapText="1"/>
    </xf>
    <xf numFmtId="0" fontId="3" fillId="2" borderId="1" xfId="5" applyFont="1" applyFill="1" applyBorder="1" applyAlignment="1" applyProtection="1">
      <alignment horizontal="left" vertical="top" wrapText="1"/>
    </xf>
    <xf numFmtId="0" fontId="3" fillId="2" borderId="1" xfId="5" applyFont="1" applyFill="1" applyBorder="1" applyAlignment="1" applyProtection="1">
      <alignment horizontal="right" vertical="top" wrapText="1"/>
    </xf>
    <xf numFmtId="0" fontId="3" fillId="2" borderId="1" xfId="4" applyFont="1" applyFill="1" applyBorder="1" applyAlignment="1" applyProtection="1">
      <alignment horizontal="left"/>
    </xf>
    <xf numFmtId="0" fontId="3" fillId="2" borderId="1" xfId="4" applyNumberFormat="1" applyFont="1" applyFill="1" applyBorder="1" applyAlignment="1" applyProtection="1">
      <alignment horizontal="right"/>
    </xf>
    <xf numFmtId="0" fontId="4" fillId="2" borderId="0" xfId="3" applyFont="1" applyFill="1" applyAlignment="1" applyProtection="1">
      <alignment horizontal="left" vertical="top" wrapText="1"/>
    </xf>
    <xf numFmtId="0" fontId="4" fillId="2" borderId="0" xfId="3" applyFont="1" applyFill="1" applyBorder="1" applyAlignment="1">
      <alignment horizontal="right" vertical="top" wrapText="1"/>
    </xf>
    <xf numFmtId="0" fontId="4" fillId="2" borderId="0" xfId="3" applyFont="1" applyFill="1" applyBorder="1" applyAlignment="1">
      <alignment vertical="top" wrapText="1"/>
    </xf>
    <xf numFmtId="171" fontId="4" fillId="2" borderId="0" xfId="3" applyNumberFormat="1" applyFont="1" applyFill="1" applyBorder="1" applyAlignment="1">
      <alignment horizontal="right" vertical="top" wrapText="1"/>
    </xf>
    <xf numFmtId="0" fontId="4" fillId="2" borderId="0" xfId="3" applyFont="1" applyFill="1" applyBorder="1" applyAlignment="1" applyProtection="1">
      <alignment vertical="top" wrapText="1"/>
    </xf>
    <xf numFmtId="0" fontId="3" fillId="2" borderId="0" xfId="3" applyFont="1" applyFill="1" applyBorder="1" applyAlignment="1">
      <alignment horizontal="right" vertical="top" wrapText="1"/>
    </xf>
    <xf numFmtId="0" fontId="3" fillId="2" borderId="0" xfId="3" applyNumberFormat="1" applyFont="1" applyFill="1" applyAlignment="1">
      <alignment horizontal="right"/>
    </xf>
    <xf numFmtId="0" fontId="3" fillId="2" borderId="0" xfId="3" applyFont="1" applyFill="1" applyBorder="1" applyAlignment="1" applyProtection="1">
      <alignment vertical="top" wrapText="1"/>
    </xf>
    <xf numFmtId="164" fontId="3" fillId="2" borderId="0" xfId="1" applyFont="1" applyFill="1" applyAlignment="1" applyProtection="1">
      <alignment horizontal="right" wrapText="1"/>
    </xf>
    <xf numFmtId="0" fontId="3" fillId="2" borderId="0" xfId="1" applyNumberFormat="1" applyFont="1" applyFill="1" applyAlignment="1" applyProtection="1">
      <alignment horizontal="right" wrapText="1"/>
    </xf>
    <xf numFmtId="164" fontId="3" fillId="2" borderId="0" xfId="1" applyFont="1" applyFill="1" applyAlignment="1">
      <alignment horizontal="right" wrapText="1"/>
    </xf>
    <xf numFmtId="164" fontId="3" fillId="2" borderId="3" xfId="1" applyFont="1" applyFill="1" applyBorder="1" applyAlignment="1" applyProtection="1">
      <alignment horizontal="right" wrapText="1"/>
    </xf>
    <xf numFmtId="0" fontId="3" fillId="2" borderId="3" xfId="3" applyNumberFormat="1" applyFont="1" applyFill="1" applyBorder="1" applyAlignment="1" applyProtection="1">
      <alignment horizontal="right"/>
    </xf>
    <xf numFmtId="0" fontId="3" fillId="2" borderId="3" xfId="1" applyNumberFormat="1" applyFont="1" applyFill="1" applyBorder="1" applyAlignment="1" applyProtection="1">
      <alignment horizontal="right" wrapText="1"/>
    </xf>
    <xf numFmtId="0" fontId="4" fillId="2" borderId="0" xfId="3" applyFont="1" applyFill="1" applyBorder="1" applyAlignment="1" applyProtection="1">
      <alignment horizontal="left" vertical="top" wrapText="1"/>
    </xf>
    <xf numFmtId="164" fontId="3" fillId="2" borderId="1" xfId="1" applyFont="1" applyFill="1" applyBorder="1" applyAlignment="1" applyProtection="1">
      <alignment horizontal="right" wrapText="1"/>
    </xf>
    <xf numFmtId="0" fontId="3" fillId="2" borderId="1" xfId="3" applyNumberFormat="1" applyFont="1" applyFill="1" applyBorder="1" applyAlignment="1" applyProtection="1">
      <alignment horizontal="right"/>
    </xf>
    <xf numFmtId="0" fontId="3" fillId="2" borderId="1" xfId="1" applyNumberFormat="1" applyFont="1" applyFill="1" applyBorder="1" applyAlignment="1" applyProtection="1">
      <alignment horizontal="right" wrapText="1"/>
    </xf>
    <xf numFmtId="0" fontId="3" fillId="2" borderId="1" xfId="3" applyFont="1" applyFill="1" applyBorder="1" applyAlignment="1">
      <alignment vertical="top" wrapText="1"/>
    </xf>
    <xf numFmtId="170" fontId="3" fillId="2" borderId="1" xfId="3" applyNumberFormat="1" applyFont="1" applyFill="1" applyBorder="1" applyAlignment="1">
      <alignment horizontal="right" vertical="top" wrapText="1"/>
    </xf>
    <xf numFmtId="0" fontId="3" fillId="2" borderId="1" xfId="3" applyFont="1" applyFill="1" applyBorder="1" applyAlignment="1" applyProtection="1">
      <alignment horizontal="left" vertical="top" wrapText="1"/>
    </xf>
    <xf numFmtId="168" fontId="4" fillId="2" borderId="0" xfId="3" applyNumberFormat="1" applyFont="1" applyFill="1" applyBorder="1" applyAlignment="1">
      <alignment horizontal="right" vertical="top" wrapText="1"/>
    </xf>
    <xf numFmtId="0" fontId="3" fillId="2" borderId="0" xfId="1" applyNumberFormat="1" applyFont="1" applyFill="1" applyAlignment="1">
      <alignment horizontal="right" wrapText="1"/>
    </xf>
    <xf numFmtId="165" fontId="3" fillId="2" borderId="0" xfId="1" applyNumberFormat="1" applyFont="1" applyFill="1" applyBorder="1" applyAlignment="1" applyProtection="1">
      <alignment horizontal="right" wrapText="1"/>
    </xf>
    <xf numFmtId="0" fontId="3" fillId="2" borderId="0" xfId="1" applyNumberFormat="1" applyFont="1" applyFill="1" applyBorder="1" applyAlignment="1" applyProtection="1">
      <alignment horizontal="right"/>
    </xf>
    <xf numFmtId="0" fontId="3" fillId="2" borderId="1" xfId="3" applyFont="1" applyFill="1" applyBorder="1" applyAlignment="1">
      <alignment horizontal="right" vertical="top" wrapText="1"/>
    </xf>
    <xf numFmtId="0" fontId="3" fillId="2" borderId="2" xfId="1" applyNumberFormat="1" applyFont="1" applyFill="1" applyBorder="1" applyAlignment="1" applyProtection="1">
      <alignment horizontal="right"/>
    </xf>
    <xf numFmtId="0" fontId="3" fillId="2" borderId="2" xfId="3" applyNumberFormat="1" applyFont="1" applyFill="1" applyBorder="1" applyAlignment="1" applyProtection="1">
      <alignment horizontal="right"/>
    </xf>
    <xf numFmtId="173" fontId="3" fillId="2" borderId="0" xfId="3" applyNumberFormat="1" applyFont="1" applyFill="1" applyBorder="1" applyAlignment="1">
      <alignment horizontal="right" vertical="top" wrapText="1"/>
    </xf>
    <xf numFmtId="164" fontId="3" fillId="2" borderId="1" xfId="1" applyFont="1" applyFill="1" applyBorder="1" applyAlignment="1">
      <alignment horizontal="right" wrapText="1"/>
    </xf>
    <xf numFmtId="0" fontId="3" fillId="2" borderId="1" xfId="3" applyNumberFormat="1" applyFont="1" applyFill="1" applyBorder="1" applyAlignment="1">
      <alignment horizontal="right"/>
    </xf>
    <xf numFmtId="164" fontId="3" fillId="2" borderId="2" xfId="1" applyFont="1" applyFill="1" applyBorder="1" applyAlignment="1" applyProtection="1">
      <alignment horizontal="right" wrapText="1"/>
    </xf>
    <xf numFmtId="0" fontId="3" fillId="2" borderId="0" xfId="3" applyFont="1" applyFill="1" applyBorder="1"/>
    <xf numFmtId="174" fontId="4" fillId="2" borderId="0" xfId="3" applyNumberFormat="1" applyFont="1" applyFill="1" applyBorder="1" applyAlignment="1">
      <alignment horizontal="right" vertical="top" wrapText="1"/>
    </xf>
    <xf numFmtId="0" fontId="3" fillId="2" borderId="1" xfId="1" applyNumberFormat="1" applyFont="1" applyFill="1" applyBorder="1" applyAlignment="1" applyProtection="1">
      <alignment horizontal="right"/>
    </xf>
    <xf numFmtId="164" fontId="3" fillId="2" borderId="0" xfId="1" applyFont="1" applyFill="1" applyBorder="1" applyAlignment="1">
      <alignment horizontal="right"/>
    </xf>
    <xf numFmtId="0" fontId="3" fillId="2" borderId="0" xfId="1" applyNumberFormat="1" applyFont="1" applyFill="1" applyBorder="1" applyAlignment="1">
      <alignment horizontal="right"/>
    </xf>
    <xf numFmtId="0" fontId="3" fillId="2" borderId="1" xfId="1" applyNumberFormat="1" applyFont="1" applyFill="1" applyBorder="1" applyAlignment="1">
      <alignment horizontal="right"/>
    </xf>
    <xf numFmtId="166" fontId="4" fillId="2" borderId="0" xfId="3" applyNumberFormat="1" applyFont="1" applyFill="1" applyBorder="1" applyAlignment="1" applyProtection="1">
      <alignment horizontal="left" vertical="top" wrapText="1"/>
    </xf>
    <xf numFmtId="166" fontId="3" fillId="2" borderId="0" xfId="3" applyNumberFormat="1" applyFont="1" applyFill="1" applyBorder="1" applyAlignment="1" applyProtection="1">
      <alignment horizontal="left" vertical="top" wrapText="1"/>
    </xf>
    <xf numFmtId="0" fontId="4" fillId="2" borderId="0" xfId="6" applyFont="1" applyFill="1" applyBorder="1" applyAlignment="1">
      <alignment horizontal="right" vertical="top" wrapText="1"/>
    </xf>
    <xf numFmtId="0" fontId="4" fillId="2" borderId="0" xfId="6" applyFont="1" applyFill="1" applyBorder="1" applyAlignment="1" applyProtection="1">
      <alignment horizontal="left" vertical="top" wrapText="1"/>
    </xf>
    <xf numFmtId="167" fontId="3" fillId="2" borderId="0" xfId="6" applyNumberFormat="1" applyFont="1" applyFill="1" applyBorder="1" applyAlignment="1">
      <alignment horizontal="right" vertical="top" wrapText="1"/>
    </xf>
    <xf numFmtId="0" fontId="3" fillId="2" borderId="0" xfId="6" applyFont="1" applyFill="1" applyBorder="1" applyAlignment="1" applyProtection="1">
      <alignment horizontal="left" vertical="top" wrapText="1"/>
    </xf>
    <xf numFmtId="175" fontId="4" fillId="2" borderId="0" xfId="6" applyNumberFormat="1" applyFont="1" applyFill="1" applyBorder="1" applyAlignment="1">
      <alignment horizontal="right" vertical="top" wrapText="1"/>
    </xf>
    <xf numFmtId="167" fontId="3" fillId="2" borderId="0" xfId="3" applyNumberFormat="1" applyFont="1" applyFill="1" applyBorder="1" applyAlignment="1">
      <alignment horizontal="right" vertical="top"/>
    </xf>
    <xf numFmtId="0" fontId="3" fillId="2" borderId="1" xfId="6" applyNumberFormat="1" applyFont="1" applyFill="1" applyBorder="1" applyAlignment="1" applyProtection="1">
      <alignment horizontal="right" wrapText="1"/>
    </xf>
    <xf numFmtId="174" fontId="4" fillId="2" borderId="0" xfId="6" applyNumberFormat="1" applyFont="1" applyFill="1" applyBorder="1" applyAlignment="1">
      <alignment horizontal="right" vertical="top" wrapText="1"/>
    </xf>
    <xf numFmtId="169" fontId="3" fillId="2" borderId="0" xfId="6" applyNumberFormat="1" applyFont="1" applyFill="1" applyBorder="1" applyAlignment="1">
      <alignment horizontal="right" vertical="top" wrapText="1"/>
    </xf>
    <xf numFmtId="0" fontId="4" fillId="2" borderId="1" xfId="3" applyFont="1" applyFill="1" applyBorder="1" applyAlignment="1" applyProtection="1">
      <alignment horizontal="left" vertical="top" wrapText="1"/>
    </xf>
    <xf numFmtId="0" fontId="3" fillId="2" borderId="1" xfId="1" applyNumberFormat="1" applyFont="1" applyFill="1" applyBorder="1" applyAlignment="1">
      <alignment horizontal="right" wrapText="1"/>
    </xf>
    <xf numFmtId="0" fontId="4" fillId="2" borderId="0" xfId="6" applyFont="1" applyFill="1" applyBorder="1" applyAlignment="1">
      <alignment horizontal="right" vertical="top"/>
    </xf>
    <xf numFmtId="0" fontId="3" fillId="2" borderId="0" xfId="6" applyFont="1" applyFill="1" applyBorder="1"/>
    <xf numFmtId="167" fontId="3" fillId="2" borderId="0" xfId="6" applyNumberFormat="1" applyFont="1" applyFill="1" applyBorder="1" applyAlignment="1">
      <alignment horizontal="right" vertical="top"/>
    </xf>
    <xf numFmtId="175" fontId="4" fillId="2" borderId="0" xfId="3" applyNumberFormat="1" applyFont="1" applyFill="1" applyBorder="1" applyAlignment="1">
      <alignment horizontal="right" vertical="top" wrapText="1"/>
    </xf>
    <xf numFmtId="164" fontId="3" fillId="2" borderId="0" xfId="1" applyFont="1" applyFill="1" applyBorder="1" applyAlignment="1">
      <alignment horizontal="right" wrapText="1"/>
    </xf>
    <xf numFmtId="164" fontId="3" fillId="2" borderId="3" xfId="1" applyFont="1" applyFill="1" applyBorder="1" applyAlignment="1">
      <alignment horizontal="right" wrapText="1"/>
    </xf>
    <xf numFmtId="0" fontId="3" fillId="2" borderId="3" xfId="3" applyNumberFormat="1" applyFont="1" applyFill="1" applyBorder="1" applyAlignment="1">
      <alignment horizontal="right"/>
    </xf>
    <xf numFmtId="0" fontId="3" fillId="2" borderId="3" xfId="1" applyNumberFormat="1" applyFont="1" applyFill="1" applyBorder="1" applyAlignment="1">
      <alignment horizontal="right"/>
    </xf>
    <xf numFmtId="0" fontId="3" fillId="2" borderId="3" xfId="3" applyFont="1" applyFill="1" applyBorder="1" applyAlignment="1">
      <alignment vertical="top" wrapText="1"/>
    </xf>
    <xf numFmtId="0" fontId="4" fillId="2" borderId="3" xfId="3" applyFont="1" applyFill="1" applyBorder="1" applyAlignment="1">
      <alignment horizontal="right" vertical="top" wrapText="1"/>
    </xf>
    <xf numFmtId="0" fontId="4" fillId="2" borderId="3" xfId="3" applyFont="1" applyFill="1" applyBorder="1" applyAlignment="1" applyProtection="1">
      <alignment horizontal="left" vertical="top" wrapText="1"/>
    </xf>
    <xf numFmtId="0" fontId="3" fillId="2" borderId="3" xfId="1" applyNumberFormat="1" applyFont="1" applyFill="1" applyBorder="1" applyAlignment="1">
      <alignment horizontal="right" wrapText="1"/>
    </xf>
    <xf numFmtId="0" fontId="3" fillId="2" borderId="0" xfId="6" applyNumberFormat="1" applyFont="1" applyFill="1" applyAlignment="1">
      <alignment horizontal="right"/>
    </xf>
    <xf numFmtId="0" fontId="3" fillId="2" borderId="0" xfId="6" applyNumberFormat="1" applyFont="1" applyFill="1" applyBorder="1" applyAlignment="1">
      <alignment horizontal="right"/>
    </xf>
    <xf numFmtId="0" fontId="3" fillId="2" borderId="0" xfId="6" applyFont="1" applyFill="1" applyBorder="1" applyAlignment="1" applyProtection="1">
      <alignment horizontal="left" vertical="center" wrapText="1"/>
    </xf>
    <xf numFmtId="0" fontId="3" fillId="2" borderId="0" xfId="6" applyFont="1" applyFill="1" applyBorder="1" applyAlignment="1">
      <alignment horizontal="right" wrapText="1"/>
    </xf>
    <xf numFmtId="0" fontId="3" fillId="2" borderId="0" xfId="6" applyFont="1" applyFill="1" applyBorder="1" applyAlignment="1" applyProtection="1">
      <alignment horizontal="left" wrapText="1"/>
    </xf>
    <xf numFmtId="0" fontId="3" fillId="2" borderId="0" xfId="6" applyNumberFormat="1" applyFont="1" applyFill="1" applyBorder="1" applyAlignment="1" applyProtection="1">
      <alignment horizontal="right"/>
    </xf>
    <xf numFmtId="169" fontId="3" fillId="2" borderId="0" xfId="6" applyNumberFormat="1" applyFont="1" applyFill="1" applyBorder="1" applyAlignment="1">
      <alignment horizontal="right" vertical="top"/>
    </xf>
    <xf numFmtId="172" fontId="4" fillId="2" borderId="0" xfId="6" applyNumberFormat="1" applyFont="1" applyFill="1" applyBorder="1" applyAlignment="1">
      <alignment horizontal="right" vertical="top"/>
    </xf>
    <xf numFmtId="0" fontId="4" fillId="2" borderId="0" xfId="6" applyFont="1" applyFill="1" applyAlignment="1">
      <alignment horizontal="right" vertical="top"/>
    </xf>
    <xf numFmtId="0" fontId="4" fillId="2" borderId="0" xfId="6" applyFont="1" applyFill="1" applyAlignment="1" applyProtection="1">
      <alignment horizontal="left" vertical="top" wrapText="1"/>
    </xf>
    <xf numFmtId="0" fontId="3" fillId="2" borderId="3" xfId="3" applyFont="1" applyFill="1" applyBorder="1" applyAlignment="1">
      <alignment horizontal="right" vertical="top" wrapText="1"/>
    </xf>
    <xf numFmtId="0" fontId="4" fillId="2" borderId="3" xfId="3" applyFont="1" applyFill="1" applyBorder="1" applyAlignment="1">
      <alignment vertical="top" wrapText="1"/>
    </xf>
    <xf numFmtId="0" fontId="3" fillId="2" borderId="2" xfId="5" applyFont="1" applyFill="1" applyBorder="1" applyAlignment="1" applyProtection="1">
      <alignment vertical="top"/>
    </xf>
    <xf numFmtId="0" fontId="3" fillId="2" borderId="0" xfId="1" applyNumberFormat="1" applyFont="1" applyFill="1" applyBorder="1"/>
    <xf numFmtId="171" fontId="4" fillId="2" borderId="1" xfId="3" applyNumberFormat="1" applyFont="1" applyFill="1" applyBorder="1" applyAlignment="1">
      <alignment horizontal="right" vertical="top" wrapText="1"/>
    </xf>
    <xf numFmtId="0" fontId="3" fillId="2" borderId="1" xfId="6" applyFont="1" applyFill="1" applyBorder="1" applyAlignment="1">
      <alignment vertical="top" wrapText="1"/>
    </xf>
    <xf numFmtId="0" fontId="4" fillId="2" borderId="1" xfId="6" applyFont="1" applyFill="1" applyBorder="1" applyAlignment="1" applyProtection="1">
      <alignment horizontal="left" vertical="top" wrapText="1"/>
    </xf>
    <xf numFmtId="0" fontId="3" fillId="2" borderId="0" xfId="6" applyFont="1" applyFill="1" applyBorder="1" applyAlignment="1">
      <alignment horizontal="right" vertical="center" wrapText="1"/>
    </xf>
    <xf numFmtId="166" fontId="3" fillId="2" borderId="1" xfId="3" applyNumberFormat="1" applyFont="1" applyFill="1" applyBorder="1" applyAlignment="1" applyProtection="1">
      <alignment horizontal="left" vertical="top" wrapText="1"/>
    </xf>
    <xf numFmtId="0" fontId="3" fillId="2" borderId="1" xfId="1" applyNumberFormat="1" applyFont="1" applyFill="1" applyBorder="1"/>
    <xf numFmtId="0" fontId="3" fillId="2" borderId="1" xfId="6" applyNumberFormat="1" applyFont="1" applyFill="1" applyBorder="1" applyAlignment="1" applyProtection="1">
      <alignment horizontal="right"/>
    </xf>
    <xf numFmtId="0" fontId="3" fillId="2" borderId="0" xfId="4" applyNumberFormat="1" applyFont="1" applyFill="1" applyBorder="1" applyAlignment="1" applyProtection="1">
      <alignment horizontal="right"/>
    </xf>
    <xf numFmtId="169" fontId="3" fillId="2" borderId="1" xfId="6" applyNumberFormat="1" applyFont="1" applyFill="1" applyBorder="1" applyAlignment="1">
      <alignment horizontal="right" vertical="top" wrapText="1"/>
    </xf>
    <xf numFmtId="0" fontId="3" fillId="2" borderId="1" xfId="6" applyFont="1" applyFill="1" applyBorder="1" applyAlignment="1">
      <alignment horizontal="right" vertical="top" wrapText="1"/>
    </xf>
    <xf numFmtId="0" fontId="3" fillId="2" borderId="1" xfId="6" applyFont="1" applyFill="1" applyBorder="1" applyAlignment="1" applyProtection="1">
      <alignment horizontal="left" vertical="top" wrapText="1"/>
    </xf>
    <xf numFmtId="167" fontId="3" fillId="2" borderId="1" xfId="3" applyNumberFormat="1" applyFont="1" applyFill="1" applyBorder="1" applyAlignment="1">
      <alignment horizontal="right" vertical="top"/>
    </xf>
    <xf numFmtId="0" fontId="3" fillId="2" borderId="1" xfId="3" applyNumberFormat="1" applyFont="1" applyFill="1" applyBorder="1"/>
    <xf numFmtId="172" fontId="4" fillId="2" borderId="1" xfId="6" applyNumberFormat="1" applyFont="1" applyFill="1" applyBorder="1" applyAlignment="1">
      <alignment horizontal="right" vertical="top"/>
    </xf>
    <xf numFmtId="0" fontId="4" fillId="2" borderId="0" xfId="3" applyFont="1" applyFill="1" applyBorder="1" applyAlignment="1" applyProtection="1">
      <alignment horizontal="center"/>
    </xf>
    <xf numFmtId="0" fontId="3" fillId="2" borderId="0" xfId="4" applyNumberFormat="1" applyFont="1" applyFill="1" applyBorder="1" applyAlignment="1" applyProtection="1">
      <alignment horizontal="center"/>
    </xf>
    <xf numFmtId="0" fontId="3" fillId="2" borderId="2" xfId="4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FOR  03-04" xfId="2"/>
    <cellStyle name="Normal_budget for 03-04" xfId="3"/>
    <cellStyle name="Normal_BUDGET-2000" xfId="4"/>
    <cellStyle name="Normal_budgetDocNIC02-03" xfId="5"/>
    <cellStyle name="Normal_DEMAND17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7" transitionEvaluation="1" codeName="Sheet1"/>
  <dimension ref="A1:L322"/>
  <sheetViews>
    <sheetView tabSelected="1" view="pageBreakPreview" topLeftCell="A7" zoomScaleNormal="85" zoomScaleSheetLayoutView="100" workbookViewId="0">
      <selection activeCell="D21" sqref="D21:L322"/>
    </sheetView>
  </sheetViews>
  <sheetFormatPr defaultColWidth="11" defaultRowHeight="12.75"/>
  <cols>
    <col min="1" max="1" width="6.42578125" style="13" customWidth="1"/>
    <col min="2" max="2" width="8.140625" style="14" customWidth="1"/>
    <col min="3" max="3" width="34.5703125" style="9" customWidth="1"/>
    <col min="4" max="4" width="8.5703125" style="28" customWidth="1"/>
    <col min="5" max="5" width="9.42578125" style="28" customWidth="1"/>
    <col min="6" max="6" width="8.42578125" style="9" customWidth="1"/>
    <col min="7" max="7" width="8.5703125" style="9" customWidth="1"/>
    <col min="8" max="8" width="8.5703125" style="28" customWidth="1"/>
    <col min="9" max="9" width="8.42578125" style="28" customWidth="1"/>
    <col min="10" max="10" width="8.5703125" style="28" customWidth="1"/>
    <col min="11" max="11" width="9.140625" style="28" customWidth="1"/>
    <col min="12" max="12" width="8.42578125" style="28" customWidth="1"/>
    <col min="13" max="16384" width="11" style="9"/>
  </cols>
  <sheetData>
    <row r="1" spans="1:12">
      <c r="A1" s="139" t="s">
        <v>145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7.5" customHeight="1">
      <c r="A3" s="10"/>
      <c r="B3" s="11"/>
      <c r="C3" s="10"/>
      <c r="D3" s="12"/>
      <c r="E3" s="12"/>
      <c r="F3" s="10"/>
      <c r="G3" s="10"/>
      <c r="H3" s="12"/>
      <c r="I3" s="12"/>
      <c r="J3" s="12"/>
      <c r="K3" s="12"/>
      <c r="L3" s="12"/>
    </row>
    <row r="4" spans="1:12">
      <c r="D4" s="15" t="s">
        <v>162</v>
      </c>
      <c r="E4" s="16">
        <v>2055</v>
      </c>
      <c r="F4" s="17" t="s">
        <v>1</v>
      </c>
      <c r="G4" s="18"/>
      <c r="H4" s="16"/>
      <c r="I4" s="16"/>
      <c r="J4" s="16"/>
      <c r="K4" s="16"/>
      <c r="L4" s="16"/>
    </row>
    <row r="5" spans="1:12">
      <c r="D5" s="15"/>
      <c r="E5" s="16">
        <v>2059</v>
      </c>
      <c r="F5" s="17" t="s">
        <v>2</v>
      </c>
      <c r="G5" s="18"/>
      <c r="H5" s="16"/>
      <c r="I5" s="16"/>
      <c r="J5" s="16"/>
      <c r="K5" s="16"/>
      <c r="L5" s="16"/>
    </row>
    <row r="6" spans="1:12">
      <c r="D6" s="15"/>
      <c r="E6" s="16">
        <v>2070</v>
      </c>
      <c r="F6" s="19" t="s">
        <v>3</v>
      </c>
      <c r="G6" s="18"/>
      <c r="H6" s="16"/>
      <c r="I6" s="16"/>
      <c r="J6" s="16"/>
      <c r="K6" s="16"/>
      <c r="L6" s="16"/>
    </row>
    <row r="7" spans="1:12">
      <c r="C7" s="20"/>
      <c r="D7" s="21" t="s">
        <v>163</v>
      </c>
      <c r="E7" s="22"/>
      <c r="F7" s="20"/>
      <c r="G7" s="18"/>
      <c r="H7" s="16"/>
      <c r="I7" s="16"/>
      <c r="J7" s="16"/>
      <c r="K7" s="16"/>
      <c r="L7" s="16"/>
    </row>
    <row r="8" spans="1:12">
      <c r="C8" s="20"/>
      <c r="D8" s="21" t="s">
        <v>168</v>
      </c>
      <c r="E8" s="23">
        <v>2216</v>
      </c>
      <c r="F8" s="24" t="s">
        <v>150</v>
      </c>
      <c r="G8" s="18"/>
      <c r="H8" s="16"/>
      <c r="I8" s="16"/>
      <c r="J8" s="16"/>
      <c r="K8" s="16"/>
      <c r="L8" s="16"/>
    </row>
    <row r="9" spans="1:12">
      <c r="D9" s="15" t="s">
        <v>164</v>
      </c>
      <c r="E9" s="16">
        <v>4055</v>
      </c>
      <c r="F9" s="19" t="s">
        <v>4</v>
      </c>
      <c r="G9" s="16"/>
      <c r="H9" s="16"/>
      <c r="I9" s="16"/>
      <c r="J9" s="16"/>
      <c r="K9" s="16"/>
      <c r="L9" s="16"/>
    </row>
    <row r="10" spans="1:12">
      <c r="D10" s="9"/>
      <c r="E10" s="16">
        <v>4059</v>
      </c>
      <c r="F10" s="19" t="s">
        <v>146</v>
      </c>
      <c r="G10" s="16"/>
      <c r="H10" s="16"/>
      <c r="I10" s="16"/>
      <c r="J10" s="16"/>
      <c r="K10" s="16"/>
      <c r="L10" s="16"/>
    </row>
    <row r="11" spans="1:12">
      <c r="D11" s="9"/>
      <c r="E11" s="16"/>
      <c r="F11" s="19"/>
      <c r="G11" s="16"/>
      <c r="H11" s="16"/>
      <c r="I11" s="16"/>
      <c r="J11" s="16"/>
      <c r="K11" s="16"/>
      <c r="L11" s="16"/>
    </row>
    <row r="12" spans="1:12">
      <c r="A12" s="17" t="s">
        <v>226</v>
      </c>
      <c r="B12" s="25"/>
      <c r="D12" s="19"/>
      <c r="E12" s="19"/>
      <c r="F12" s="19"/>
      <c r="G12" s="19"/>
      <c r="H12" s="16"/>
      <c r="I12" s="16"/>
      <c r="J12" s="16"/>
      <c r="K12" s="16"/>
      <c r="L12" s="16"/>
    </row>
    <row r="13" spans="1:12">
      <c r="A13" s="9"/>
      <c r="D13" s="26"/>
      <c r="E13" s="27" t="s">
        <v>5</v>
      </c>
      <c r="F13" s="27" t="s">
        <v>156</v>
      </c>
      <c r="G13" s="27" t="s">
        <v>6</v>
      </c>
    </row>
    <row r="14" spans="1:12">
      <c r="A14" s="9"/>
      <c r="D14" s="29" t="s">
        <v>7</v>
      </c>
      <c r="E14" s="16">
        <f>L276</f>
        <v>2958458</v>
      </c>
      <c r="F14" s="16">
        <f>L318</f>
        <v>93330</v>
      </c>
      <c r="G14" s="16">
        <f>F14+E14</f>
        <v>3051788</v>
      </c>
    </row>
    <row r="15" spans="1:12">
      <c r="A15" s="17" t="s">
        <v>155</v>
      </c>
      <c r="B15" s="25"/>
      <c r="D15" s="19"/>
      <c r="E15" s="19"/>
      <c r="F15" s="28"/>
      <c r="G15" s="28"/>
    </row>
    <row r="16" spans="1:12" ht="13.5">
      <c r="A16" s="30"/>
      <c r="B16" s="31"/>
      <c r="C16" s="32"/>
      <c r="D16" s="33"/>
      <c r="E16" s="33"/>
      <c r="F16" s="33"/>
      <c r="G16" s="33"/>
      <c r="H16" s="33"/>
      <c r="I16" s="34"/>
      <c r="J16" s="35"/>
      <c r="K16" s="36"/>
      <c r="L16" s="37" t="s">
        <v>198</v>
      </c>
    </row>
    <row r="17" spans="1:12" s="41" customFormat="1">
      <c r="A17" s="38"/>
      <c r="B17" s="39"/>
      <c r="C17" s="40"/>
      <c r="D17" s="141" t="s">
        <v>8</v>
      </c>
      <c r="E17" s="141"/>
      <c r="F17" s="140" t="s">
        <v>9</v>
      </c>
      <c r="G17" s="140"/>
      <c r="H17" s="140" t="s">
        <v>10</v>
      </c>
      <c r="I17" s="140"/>
      <c r="J17" s="140" t="s">
        <v>9</v>
      </c>
      <c r="K17" s="140"/>
      <c r="L17" s="140"/>
    </row>
    <row r="18" spans="1:12" s="41" customFormat="1">
      <c r="A18" s="42"/>
      <c r="B18" s="43"/>
      <c r="C18" s="40" t="s">
        <v>11</v>
      </c>
      <c r="D18" s="140" t="s">
        <v>210</v>
      </c>
      <c r="E18" s="140"/>
      <c r="F18" s="140" t="s">
        <v>222</v>
      </c>
      <c r="G18" s="140"/>
      <c r="H18" s="140" t="s">
        <v>222</v>
      </c>
      <c r="I18" s="140"/>
      <c r="J18" s="140" t="s">
        <v>227</v>
      </c>
      <c r="K18" s="140"/>
      <c r="L18" s="140"/>
    </row>
    <row r="19" spans="1:12" s="41" customFormat="1">
      <c r="A19" s="44"/>
      <c r="B19" s="45"/>
      <c r="C19" s="46"/>
      <c r="D19" s="47" t="s">
        <v>12</v>
      </c>
      <c r="E19" s="47" t="s">
        <v>13</v>
      </c>
      <c r="F19" s="47" t="s">
        <v>12</v>
      </c>
      <c r="G19" s="47" t="s">
        <v>13</v>
      </c>
      <c r="H19" s="47" t="s">
        <v>12</v>
      </c>
      <c r="I19" s="47" t="s">
        <v>13</v>
      </c>
      <c r="J19" s="47" t="s">
        <v>12</v>
      </c>
      <c r="K19" s="47" t="s">
        <v>13</v>
      </c>
      <c r="L19" s="47" t="s">
        <v>6</v>
      </c>
    </row>
    <row r="20" spans="1:12" s="41" customFormat="1" ht="9" customHeight="1">
      <c r="A20" s="42"/>
      <c r="B20" s="43"/>
      <c r="C20" s="40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 ht="13.9" customHeight="1">
      <c r="C21" s="48" t="s">
        <v>14</v>
      </c>
      <c r="F21" s="28"/>
      <c r="G21" s="28"/>
    </row>
    <row r="22" spans="1:12" ht="13.9" customHeight="1">
      <c r="A22" s="13" t="s">
        <v>15</v>
      </c>
      <c r="B22" s="49">
        <v>2055</v>
      </c>
      <c r="C22" s="50" t="s">
        <v>1</v>
      </c>
      <c r="F22" s="28"/>
      <c r="G22" s="28"/>
    </row>
    <row r="23" spans="1:12" ht="13.9" customHeight="1">
      <c r="A23" s="1"/>
      <c r="B23" s="51">
        <v>1E-3</v>
      </c>
      <c r="C23" s="52" t="s">
        <v>16</v>
      </c>
      <c r="F23" s="28"/>
      <c r="G23" s="28"/>
    </row>
    <row r="24" spans="1:12" ht="13.9" customHeight="1">
      <c r="A24" s="1"/>
      <c r="B24" s="53">
        <v>60</v>
      </c>
      <c r="C24" s="3" t="s">
        <v>181</v>
      </c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13.9" customHeight="1">
      <c r="A25" s="1"/>
      <c r="B25" s="2" t="s">
        <v>17</v>
      </c>
      <c r="C25" s="55" t="s">
        <v>18</v>
      </c>
      <c r="D25" s="56">
        <v>0</v>
      </c>
      <c r="E25" s="15">
        <v>40634</v>
      </c>
      <c r="F25" s="56">
        <v>0</v>
      </c>
      <c r="G25" s="15">
        <v>45904</v>
      </c>
      <c r="H25" s="56">
        <v>0</v>
      </c>
      <c r="I25" s="15">
        <v>45904</v>
      </c>
      <c r="J25" s="56">
        <v>0</v>
      </c>
      <c r="K25" s="15">
        <v>47913</v>
      </c>
      <c r="L25" s="15">
        <f t="shared" ref="L25:L34" si="0">SUM(J25:K25)</f>
        <v>47913</v>
      </c>
    </row>
    <row r="26" spans="1:12" ht="13.9" customHeight="1">
      <c r="A26" s="1"/>
      <c r="B26" s="53" t="s">
        <v>34</v>
      </c>
      <c r="C26" s="55" t="s">
        <v>35</v>
      </c>
      <c r="D26" s="56">
        <v>0</v>
      </c>
      <c r="E26" s="5">
        <v>30</v>
      </c>
      <c r="F26" s="4">
        <v>0</v>
      </c>
      <c r="G26" s="7">
        <v>87</v>
      </c>
      <c r="H26" s="4">
        <v>0</v>
      </c>
      <c r="I26" s="7">
        <v>87</v>
      </c>
      <c r="J26" s="56">
        <v>0</v>
      </c>
      <c r="K26" s="7">
        <v>87</v>
      </c>
      <c r="L26" s="8">
        <f t="shared" si="0"/>
        <v>87</v>
      </c>
    </row>
    <row r="27" spans="1:12" ht="13.9" customHeight="1">
      <c r="A27" s="1"/>
      <c r="B27" s="2" t="s">
        <v>19</v>
      </c>
      <c r="C27" s="55" t="s">
        <v>20</v>
      </c>
      <c r="D27" s="56">
        <v>0</v>
      </c>
      <c r="E27" s="15">
        <v>1575</v>
      </c>
      <c r="F27" s="56">
        <v>0</v>
      </c>
      <c r="G27" s="54">
        <v>1118</v>
      </c>
      <c r="H27" s="56">
        <v>0</v>
      </c>
      <c r="I27" s="54">
        <v>1118</v>
      </c>
      <c r="J27" s="56">
        <v>0</v>
      </c>
      <c r="K27" s="54">
        <v>1118</v>
      </c>
      <c r="L27" s="15">
        <f t="shared" si="0"/>
        <v>1118</v>
      </c>
    </row>
    <row r="28" spans="1:12" ht="13.9" customHeight="1">
      <c r="A28" s="1"/>
      <c r="B28" s="2" t="s">
        <v>21</v>
      </c>
      <c r="C28" s="55" t="s">
        <v>22</v>
      </c>
      <c r="D28" s="56">
        <v>0</v>
      </c>
      <c r="E28" s="15">
        <v>2278</v>
      </c>
      <c r="F28" s="56">
        <v>0</v>
      </c>
      <c r="G28" s="54">
        <v>1339</v>
      </c>
      <c r="H28" s="56">
        <v>0</v>
      </c>
      <c r="I28" s="54">
        <v>1339</v>
      </c>
      <c r="J28" s="56">
        <v>0</v>
      </c>
      <c r="K28" s="54">
        <v>1339</v>
      </c>
      <c r="L28" s="15">
        <f t="shared" si="0"/>
        <v>1339</v>
      </c>
    </row>
    <row r="29" spans="1:12" ht="13.9" customHeight="1">
      <c r="A29" s="1"/>
      <c r="B29" s="2" t="s">
        <v>23</v>
      </c>
      <c r="C29" s="55" t="s">
        <v>24</v>
      </c>
      <c r="D29" s="56">
        <v>0</v>
      </c>
      <c r="E29" s="57">
        <v>2360</v>
      </c>
      <c r="F29" s="56">
        <v>0</v>
      </c>
      <c r="G29" s="54">
        <v>2430</v>
      </c>
      <c r="H29" s="56">
        <v>0</v>
      </c>
      <c r="I29" s="54">
        <v>2430</v>
      </c>
      <c r="J29" s="56">
        <v>0</v>
      </c>
      <c r="K29" s="54">
        <v>240</v>
      </c>
      <c r="L29" s="15">
        <f t="shared" si="0"/>
        <v>240</v>
      </c>
    </row>
    <row r="30" spans="1:12" ht="13.9" customHeight="1">
      <c r="A30" s="1"/>
      <c r="B30" s="2" t="s">
        <v>25</v>
      </c>
      <c r="C30" s="55" t="s">
        <v>26</v>
      </c>
      <c r="D30" s="56">
        <v>0</v>
      </c>
      <c r="E30" s="15">
        <v>16560</v>
      </c>
      <c r="F30" s="56">
        <v>0</v>
      </c>
      <c r="G30" s="54">
        <v>12460</v>
      </c>
      <c r="H30" s="56">
        <v>0</v>
      </c>
      <c r="I30" s="54">
        <v>12460</v>
      </c>
      <c r="J30" s="56">
        <v>0</v>
      </c>
      <c r="K30" s="54">
        <v>28000</v>
      </c>
      <c r="L30" s="15">
        <f t="shared" si="0"/>
        <v>28000</v>
      </c>
    </row>
    <row r="31" spans="1:12" ht="13.9" customHeight="1">
      <c r="A31" s="1"/>
      <c r="B31" s="2" t="s">
        <v>28</v>
      </c>
      <c r="C31" s="55" t="s">
        <v>29</v>
      </c>
      <c r="D31" s="56">
        <v>0</v>
      </c>
      <c r="E31" s="57">
        <v>560</v>
      </c>
      <c r="F31" s="56">
        <v>0</v>
      </c>
      <c r="G31" s="54">
        <v>560</v>
      </c>
      <c r="H31" s="56">
        <v>0</v>
      </c>
      <c r="I31" s="54">
        <v>560</v>
      </c>
      <c r="J31" s="56">
        <v>0</v>
      </c>
      <c r="K31" s="54">
        <v>560</v>
      </c>
      <c r="L31" s="15">
        <f t="shared" si="0"/>
        <v>560</v>
      </c>
    </row>
    <row r="32" spans="1:12" ht="13.9" customHeight="1">
      <c r="A32" s="1"/>
      <c r="B32" s="2" t="s">
        <v>30</v>
      </c>
      <c r="C32" s="55" t="s">
        <v>31</v>
      </c>
      <c r="D32" s="56">
        <v>0</v>
      </c>
      <c r="E32" s="15">
        <v>1465</v>
      </c>
      <c r="F32" s="56">
        <v>0</v>
      </c>
      <c r="G32" s="54">
        <v>1200</v>
      </c>
      <c r="H32" s="56">
        <v>0</v>
      </c>
      <c r="I32" s="54">
        <v>1200</v>
      </c>
      <c r="J32" s="56">
        <v>0</v>
      </c>
      <c r="K32" s="54">
        <v>1200</v>
      </c>
      <c r="L32" s="15">
        <f t="shared" si="0"/>
        <v>1200</v>
      </c>
    </row>
    <row r="33" spans="1:12" ht="13.9" customHeight="1">
      <c r="A33" s="1"/>
      <c r="B33" s="2" t="s">
        <v>32</v>
      </c>
      <c r="C33" s="55" t="s">
        <v>33</v>
      </c>
      <c r="D33" s="56">
        <v>0</v>
      </c>
      <c r="E33" s="15">
        <v>5131</v>
      </c>
      <c r="F33" s="56">
        <v>0</v>
      </c>
      <c r="G33" s="54">
        <v>4532</v>
      </c>
      <c r="H33" s="56">
        <v>0</v>
      </c>
      <c r="I33" s="54">
        <v>4532</v>
      </c>
      <c r="J33" s="56">
        <v>0</v>
      </c>
      <c r="K33" s="54">
        <v>4532</v>
      </c>
      <c r="L33" s="15">
        <f t="shared" si="0"/>
        <v>4532</v>
      </c>
    </row>
    <row r="34" spans="1:12" ht="29.45" customHeight="1">
      <c r="A34" s="1"/>
      <c r="B34" s="2" t="s">
        <v>223</v>
      </c>
      <c r="C34" s="55" t="s">
        <v>224</v>
      </c>
      <c r="D34" s="56">
        <v>0</v>
      </c>
      <c r="E34" s="56">
        <v>0</v>
      </c>
      <c r="F34" s="57">
        <v>1400</v>
      </c>
      <c r="G34" s="58">
        <v>0</v>
      </c>
      <c r="H34" s="57">
        <v>1400</v>
      </c>
      <c r="I34" s="58">
        <v>0</v>
      </c>
      <c r="J34" s="56">
        <v>0</v>
      </c>
      <c r="K34" s="58">
        <v>0</v>
      </c>
      <c r="L34" s="56">
        <f t="shared" si="0"/>
        <v>0</v>
      </c>
    </row>
    <row r="35" spans="1:12" ht="13.9" customHeight="1">
      <c r="A35" s="1" t="s">
        <v>6</v>
      </c>
      <c r="B35" s="53">
        <v>60</v>
      </c>
      <c r="C35" s="3" t="s">
        <v>181</v>
      </c>
      <c r="D35" s="59">
        <f t="shared" ref="D35:L35" si="1">SUM(D25:D34)</f>
        <v>0</v>
      </c>
      <c r="E35" s="60">
        <f t="shared" si="1"/>
        <v>70593</v>
      </c>
      <c r="F35" s="61">
        <f t="shared" si="1"/>
        <v>1400</v>
      </c>
      <c r="G35" s="60">
        <f t="shared" si="1"/>
        <v>69630</v>
      </c>
      <c r="H35" s="61">
        <f t="shared" si="1"/>
        <v>1400</v>
      </c>
      <c r="I35" s="60">
        <f t="shared" si="1"/>
        <v>69630</v>
      </c>
      <c r="J35" s="59">
        <f t="shared" si="1"/>
        <v>0</v>
      </c>
      <c r="K35" s="60">
        <f t="shared" si="1"/>
        <v>84989</v>
      </c>
      <c r="L35" s="60">
        <f t="shared" si="1"/>
        <v>84989</v>
      </c>
    </row>
    <row r="36" spans="1:12" ht="13.9" customHeight="1">
      <c r="A36" s="66" t="s">
        <v>6</v>
      </c>
      <c r="B36" s="125">
        <v>1E-3</v>
      </c>
      <c r="C36" s="97" t="s">
        <v>16</v>
      </c>
      <c r="D36" s="63">
        <f t="shared" ref="D36:L36" si="2">D35</f>
        <v>0</v>
      </c>
      <c r="E36" s="64">
        <f t="shared" si="2"/>
        <v>70593</v>
      </c>
      <c r="F36" s="65">
        <f t="shared" si="2"/>
        <v>1400</v>
      </c>
      <c r="G36" s="64">
        <f t="shared" si="2"/>
        <v>69630</v>
      </c>
      <c r="H36" s="65">
        <f t="shared" si="2"/>
        <v>1400</v>
      </c>
      <c r="I36" s="64">
        <f t="shared" si="2"/>
        <v>69630</v>
      </c>
      <c r="J36" s="63">
        <f t="shared" si="2"/>
        <v>0</v>
      </c>
      <c r="K36" s="64">
        <f t="shared" ref="K36" si="3">K35</f>
        <v>84989</v>
      </c>
      <c r="L36" s="64">
        <f t="shared" si="2"/>
        <v>84989</v>
      </c>
    </row>
    <row r="37" spans="1:12" ht="7.9" customHeight="1">
      <c r="A37" s="1"/>
      <c r="B37" s="51"/>
      <c r="C37" s="62"/>
      <c r="D37" s="4"/>
      <c r="E37" s="8"/>
      <c r="F37" s="4"/>
      <c r="G37" s="8"/>
      <c r="H37" s="4"/>
      <c r="I37" s="8"/>
      <c r="J37" s="5"/>
      <c r="K37" s="8"/>
      <c r="L37" s="8"/>
    </row>
    <row r="38" spans="1:12" ht="13.9" customHeight="1">
      <c r="A38" s="1"/>
      <c r="B38" s="51">
        <v>3.0000000000000001E-3</v>
      </c>
      <c r="C38" s="62" t="s">
        <v>182</v>
      </c>
      <c r="D38" s="7"/>
      <c r="E38" s="7"/>
      <c r="F38" s="7"/>
      <c r="G38" s="7"/>
      <c r="H38" s="7"/>
      <c r="I38" s="7"/>
      <c r="J38" s="7"/>
      <c r="K38" s="7"/>
      <c r="L38" s="7"/>
    </row>
    <row r="39" spans="1:12" ht="13.9" customHeight="1">
      <c r="A39" s="1"/>
      <c r="B39" s="53">
        <v>61</v>
      </c>
      <c r="C39" s="3" t="s">
        <v>36</v>
      </c>
      <c r="D39" s="7"/>
      <c r="E39" s="7"/>
      <c r="F39" s="7"/>
      <c r="G39" s="7"/>
      <c r="H39" s="7"/>
      <c r="I39" s="7"/>
      <c r="J39" s="7"/>
      <c r="K39" s="7"/>
      <c r="L39" s="7"/>
    </row>
    <row r="40" spans="1:12" ht="13.9" customHeight="1">
      <c r="A40" s="1"/>
      <c r="B40" s="2" t="s">
        <v>37</v>
      </c>
      <c r="C40" s="3" t="s">
        <v>18</v>
      </c>
      <c r="D40" s="4">
        <v>0</v>
      </c>
      <c r="E40" s="8">
        <v>24374</v>
      </c>
      <c r="F40" s="4">
        <v>0</v>
      </c>
      <c r="G40" s="8">
        <v>26785</v>
      </c>
      <c r="H40" s="4">
        <v>0</v>
      </c>
      <c r="I40" s="8">
        <v>26785</v>
      </c>
      <c r="J40" s="4">
        <v>0</v>
      </c>
      <c r="K40" s="8">
        <v>30313</v>
      </c>
      <c r="L40" s="8">
        <f>SUM(J40:K40)</f>
        <v>30313</v>
      </c>
    </row>
    <row r="41" spans="1:12" ht="13.9" customHeight="1">
      <c r="A41" s="1"/>
      <c r="B41" s="2" t="s">
        <v>38</v>
      </c>
      <c r="C41" s="3" t="s">
        <v>20</v>
      </c>
      <c r="D41" s="4">
        <v>0</v>
      </c>
      <c r="E41" s="8">
        <v>325</v>
      </c>
      <c r="F41" s="4">
        <v>0</v>
      </c>
      <c r="G41" s="7">
        <v>325</v>
      </c>
      <c r="H41" s="4">
        <v>0</v>
      </c>
      <c r="I41" s="7">
        <v>325</v>
      </c>
      <c r="J41" s="4">
        <v>0</v>
      </c>
      <c r="K41" s="7">
        <v>325</v>
      </c>
      <c r="L41" s="8">
        <f>SUM(J41:K41)</f>
        <v>325</v>
      </c>
    </row>
    <row r="42" spans="1:12" ht="13.9" customHeight="1">
      <c r="A42" s="1"/>
      <c r="B42" s="2" t="s">
        <v>39</v>
      </c>
      <c r="C42" s="3" t="s">
        <v>22</v>
      </c>
      <c r="D42" s="4">
        <v>0</v>
      </c>
      <c r="E42" s="8">
        <v>574</v>
      </c>
      <c r="F42" s="4">
        <v>0</v>
      </c>
      <c r="G42" s="7">
        <v>310</v>
      </c>
      <c r="H42" s="4">
        <v>0</v>
      </c>
      <c r="I42" s="7">
        <v>310</v>
      </c>
      <c r="J42" s="4">
        <v>0</v>
      </c>
      <c r="K42" s="7">
        <v>310</v>
      </c>
      <c r="L42" s="8">
        <f>SUM(J42:K42)</f>
        <v>310</v>
      </c>
    </row>
    <row r="43" spans="1:12" ht="13.9" customHeight="1">
      <c r="A43" s="1"/>
      <c r="B43" s="2" t="s">
        <v>40</v>
      </c>
      <c r="C43" s="55" t="s">
        <v>33</v>
      </c>
      <c r="D43" s="56">
        <v>0</v>
      </c>
      <c r="E43" s="15">
        <v>880</v>
      </c>
      <c r="F43" s="56">
        <v>0</v>
      </c>
      <c r="G43" s="7">
        <v>700</v>
      </c>
      <c r="H43" s="56">
        <v>0</v>
      </c>
      <c r="I43" s="54">
        <v>700</v>
      </c>
      <c r="J43" s="56">
        <v>0</v>
      </c>
      <c r="K43" s="7">
        <v>700</v>
      </c>
      <c r="L43" s="15">
        <f>SUM(J43:K43)</f>
        <v>700</v>
      </c>
    </row>
    <row r="44" spans="1:12" ht="13.9" customHeight="1">
      <c r="A44" s="1"/>
      <c r="B44" s="2" t="s">
        <v>41</v>
      </c>
      <c r="C44" s="3" t="s">
        <v>42</v>
      </c>
      <c r="D44" s="56">
        <v>0</v>
      </c>
      <c r="E44" s="8">
        <v>52</v>
      </c>
      <c r="F44" s="4">
        <v>0</v>
      </c>
      <c r="G44" s="7">
        <v>402</v>
      </c>
      <c r="H44" s="4">
        <v>0</v>
      </c>
      <c r="I44" s="7">
        <v>402</v>
      </c>
      <c r="J44" s="56">
        <v>0</v>
      </c>
      <c r="K44" s="7">
        <v>402</v>
      </c>
      <c r="L44" s="8">
        <f>SUM(J44:K44)</f>
        <v>402</v>
      </c>
    </row>
    <row r="45" spans="1:12" ht="13.9" customHeight="1">
      <c r="A45" s="1" t="s">
        <v>6</v>
      </c>
      <c r="B45" s="53">
        <v>61</v>
      </c>
      <c r="C45" s="3" t="s">
        <v>36</v>
      </c>
      <c r="D45" s="59">
        <f t="shared" ref="D45:L45" si="4">SUM(D40:D44)</f>
        <v>0</v>
      </c>
      <c r="E45" s="60">
        <f t="shared" si="4"/>
        <v>26205</v>
      </c>
      <c r="F45" s="59">
        <f t="shared" si="4"/>
        <v>0</v>
      </c>
      <c r="G45" s="60">
        <f t="shared" si="4"/>
        <v>28522</v>
      </c>
      <c r="H45" s="59">
        <f t="shared" si="4"/>
        <v>0</v>
      </c>
      <c r="I45" s="60">
        <f t="shared" si="4"/>
        <v>28522</v>
      </c>
      <c r="J45" s="59">
        <f t="shared" si="4"/>
        <v>0</v>
      </c>
      <c r="K45" s="60">
        <f t="shared" ref="K45" si="5">SUM(K40:K44)</f>
        <v>32050</v>
      </c>
      <c r="L45" s="60">
        <f t="shared" si="4"/>
        <v>32050</v>
      </c>
    </row>
    <row r="46" spans="1:12" ht="13.9" customHeight="1">
      <c r="A46" s="1" t="s">
        <v>6</v>
      </c>
      <c r="B46" s="51">
        <v>3.0000000000000001E-3</v>
      </c>
      <c r="C46" s="62" t="s">
        <v>182</v>
      </c>
      <c r="D46" s="59">
        <f t="shared" ref="D46:L46" si="6">D45</f>
        <v>0</v>
      </c>
      <c r="E46" s="60">
        <f t="shared" si="6"/>
        <v>26205</v>
      </c>
      <c r="F46" s="59">
        <f t="shared" si="6"/>
        <v>0</v>
      </c>
      <c r="G46" s="60">
        <f t="shared" si="6"/>
        <v>28522</v>
      </c>
      <c r="H46" s="59">
        <f t="shared" si="6"/>
        <v>0</v>
      </c>
      <c r="I46" s="60">
        <f t="shared" si="6"/>
        <v>28522</v>
      </c>
      <c r="J46" s="59">
        <f t="shared" si="6"/>
        <v>0</v>
      </c>
      <c r="K46" s="60">
        <f t="shared" ref="K46" si="7">K45</f>
        <v>32050</v>
      </c>
      <c r="L46" s="60">
        <f t="shared" si="6"/>
        <v>32050</v>
      </c>
    </row>
    <row r="47" spans="1:12" ht="13.9" customHeight="1">
      <c r="A47" s="1"/>
      <c r="B47" s="69"/>
      <c r="C47" s="62"/>
      <c r="D47" s="8"/>
      <c r="E47" s="8"/>
      <c r="F47" s="8"/>
      <c r="G47" s="8"/>
      <c r="H47" s="8"/>
      <c r="I47" s="8"/>
      <c r="J47" s="8"/>
      <c r="K47" s="8"/>
      <c r="L47" s="8"/>
    </row>
    <row r="48" spans="1:12" ht="13.9" customHeight="1">
      <c r="A48" s="1"/>
      <c r="B48" s="51">
        <v>0.10100000000000001</v>
      </c>
      <c r="C48" s="62" t="s">
        <v>43</v>
      </c>
      <c r="D48" s="54"/>
      <c r="E48" s="54"/>
      <c r="F48" s="54"/>
      <c r="G48" s="54"/>
      <c r="H48" s="54"/>
      <c r="I48" s="54"/>
      <c r="J48" s="54"/>
      <c r="K48" s="54"/>
      <c r="L48" s="54"/>
    </row>
    <row r="49" spans="1:12" ht="13.9" customHeight="1">
      <c r="A49" s="1"/>
      <c r="B49" s="53">
        <v>62</v>
      </c>
      <c r="C49" s="3" t="s">
        <v>44</v>
      </c>
      <c r="D49" s="54"/>
      <c r="E49" s="54"/>
      <c r="F49" s="54"/>
      <c r="G49" s="54"/>
      <c r="H49" s="54"/>
      <c r="I49" s="54"/>
      <c r="J49" s="54"/>
      <c r="K49" s="54"/>
      <c r="L49" s="54"/>
    </row>
    <row r="50" spans="1:12" ht="13.9" customHeight="1">
      <c r="A50" s="1"/>
      <c r="B50" s="2" t="s">
        <v>45</v>
      </c>
      <c r="C50" s="3" t="s">
        <v>18</v>
      </c>
      <c r="D50" s="56">
        <v>0</v>
      </c>
      <c r="E50" s="54">
        <v>78711</v>
      </c>
      <c r="F50" s="56">
        <v>0</v>
      </c>
      <c r="G50" s="15">
        <v>91112</v>
      </c>
      <c r="H50" s="56">
        <v>0</v>
      </c>
      <c r="I50" s="15">
        <v>91112</v>
      </c>
      <c r="J50" s="56">
        <v>0</v>
      </c>
      <c r="K50" s="15">
        <v>98780</v>
      </c>
      <c r="L50" s="15">
        <f t="shared" ref="L50:L55" si="8">SUM(J50:K50)</f>
        <v>98780</v>
      </c>
    </row>
    <row r="51" spans="1:12" ht="13.9" customHeight="1">
      <c r="A51" s="1"/>
      <c r="B51" s="2" t="s">
        <v>46</v>
      </c>
      <c r="C51" s="3" t="s">
        <v>20</v>
      </c>
      <c r="D51" s="56">
        <v>0</v>
      </c>
      <c r="E51" s="54">
        <v>2052</v>
      </c>
      <c r="F51" s="56">
        <v>0</v>
      </c>
      <c r="G51" s="7">
        <v>2052</v>
      </c>
      <c r="H51" s="56">
        <v>0</v>
      </c>
      <c r="I51" s="54">
        <v>2052</v>
      </c>
      <c r="J51" s="56">
        <v>0</v>
      </c>
      <c r="K51" s="7">
        <v>1600</v>
      </c>
      <c r="L51" s="15">
        <f t="shared" si="8"/>
        <v>1600</v>
      </c>
    </row>
    <row r="52" spans="1:12" ht="13.9" customHeight="1">
      <c r="A52" s="1"/>
      <c r="B52" s="2" t="s">
        <v>47</v>
      </c>
      <c r="C52" s="3" t="s">
        <v>22</v>
      </c>
      <c r="D52" s="56">
        <v>0</v>
      </c>
      <c r="E52" s="54">
        <v>1358</v>
      </c>
      <c r="F52" s="56">
        <v>0</v>
      </c>
      <c r="G52" s="7">
        <v>1358</v>
      </c>
      <c r="H52" s="56">
        <v>0</v>
      </c>
      <c r="I52" s="54">
        <v>1358</v>
      </c>
      <c r="J52" s="56">
        <v>0</v>
      </c>
      <c r="K52" s="7">
        <v>1400</v>
      </c>
      <c r="L52" s="15">
        <f t="shared" si="8"/>
        <v>1400</v>
      </c>
    </row>
    <row r="53" spans="1:12" ht="13.9" customHeight="1">
      <c r="A53" s="1"/>
      <c r="B53" s="2" t="s">
        <v>48</v>
      </c>
      <c r="C53" s="3" t="s">
        <v>49</v>
      </c>
      <c r="D53" s="56">
        <v>0</v>
      </c>
      <c r="E53" s="54">
        <v>650</v>
      </c>
      <c r="F53" s="56">
        <v>0</v>
      </c>
      <c r="G53" s="54">
        <v>650</v>
      </c>
      <c r="H53" s="56">
        <v>0</v>
      </c>
      <c r="I53" s="54">
        <v>650</v>
      </c>
      <c r="J53" s="56">
        <v>0</v>
      </c>
      <c r="K53" s="54">
        <v>750</v>
      </c>
      <c r="L53" s="15">
        <f t="shared" si="8"/>
        <v>750</v>
      </c>
    </row>
    <row r="54" spans="1:12" ht="13.9" customHeight="1">
      <c r="A54" s="1"/>
      <c r="B54" s="2" t="s">
        <v>50</v>
      </c>
      <c r="C54" s="55" t="s">
        <v>29</v>
      </c>
      <c r="D54" s="56">
        <v>0</v>
      </c>
      <c r="E54" s="54">
        <v>900</v>
      </c>
      <c r="F54" s="56">
        <v>0</v>
      </c>
      <c r="G54" s="7">
        <v>900</v>
      </c>
      <c r="H54" s="56">
        <v>0</v>
      </c>
      <c r="I54" s="54">
        <v>900</v>
      </c>
      <c r="J54" s="56">
        <v>0</v>
      </c>
      <c r="K54" s="7">
        <v>900</v>
      </c>
      <c r="L54" s="15">
        <f t="shared" si="8"/>
        <v>900</v>
      </c>
    </row>
    <row r="55" spans="1:12" ht="13.9" customHeight="1">
      <c r="A55" s="1"/>
      <c r="B55" s="2" t="s">
        <v>51</v>
      </c>
      <c r="C55" s="55" t="s">
        <v>33</v>
      </c>
      <c r="D55" s="56">
        <v>0</v>
      </c>
      <c r="E55" s="70">
        <v>2899</v>
      </c>
      <c r="F55" s="56">
        <v>0</v>
      </c>
      <c r="G55" s="7">
        <v>2900</v>
      </c>
      <c r="H55" s="56">
        <v>0</v>
      </c>
      <c r="I55" s="54">
        <v>2900</v>
      </c>
      <c r="J55" s="56">
        <v>0</v>
      </c>
      <c r="K55" s="7">
        <v>2900</v>
      </c>
      <c r="L55" s="15">
        <f t="shared" si="8"/>
        <v>2900</v>
      </c>
    </row>
    <row r="56" spans="1:12" ht="13.9" customHeight="1">
      <c r="A56" s="1" t="s">
        <v>6</v>
      </c>
      <c r="B56" s="53">
        <v>62</v>
      </c>
      <c r="C56" s="3" t="s">
        <v>44</v>
      </c>
      <c r="D56" s="59">
        <f t="shared" ref="D56:L56" si="9">SUM(D50:D55)</f>
        <v>0</v>
      </c>
      <c r="E56" s="61">
        <f t="shared" si="9"/>
        <v>86570</v>
      </c>
      <c r="F56" s="59">
        <f t="shared" si="9"/>
        <v>0</v>
      </c>
      <c r="G56" s="61">
        <f t="shared" si="9"/>
        <v>98972</v>
      </c>
      <c r="H56" s="59">
        <f t="shared" si="9"/>
        <v>0</v>
      </c>
      <c r="I56" s="61">
        <f t="shared" si="9"/>
        <v>98972</v>
      </c>
      <c r="J56" s="59">
        <f t="shared" si="9"/>
        <v>0</v>
      </c>
      <c r="K56" s="61">
        <f t="shared" ref="K56" si="10">SUM(K50:K55)</f>
        <v>106330</v>
      </c>
      <c r="L56" s="61">
        <f t="shared" si="9"/>
        <v>106330</v>
      </c>
    </row>
    <row r="57" spans="1:12" ht="13.9" customHeight="1">
      <c r="A57" s="1"/>
      <c r="B57" s="53"/>
      <c r="C57" s="3"/>
      <c r="D57" s="5"/>
      <c r="E57" s="8"/>
      <c r="F57" s="71"/>
      <c r="G57" s="8"/>
      <c r="H57" s="5"/>
      <c r="I57" s="8"/>
      <c r="J57" s="5"/>
      <c r="K57" s="8"/>
      <c r="L57" s="8"/>
    </row>
    <row r="58" spans="1:12" ht="13.9" customHeight="1">
      <c r="A58" s="1"/>
      <c r="B58" s="53">
        <v>63</v>
      </c>
      <c r="C58" s="3" t="s">
        <v>52</v>
      </c>
      <c r="D58" s="8"/>
      <c r="E58" s="8"/>
      <c r="F58" s="54"/>
      <c r="G58" s="54"/>
      <c r="H58" s="54"/>
      <c r="I58" s="54"/>
      <c r="J58" s="54"/>
      <c r="K58" s="54"/>
      <c r="L58" s="54"/>
    </row>
    <row r="59" spans="1:12" ht="13.9" customHeight="1">
      <c r="A59" s="1"/>
      <c r="B59" s="2" t="s">
        <v>53</v>
      </c>
      <c r="C59" s="3" t="s">
        <v>18</v>
      </c>
      <c r="D59" s="56">
        <v>0</v>
      </c>
      <c r="E59" s="15">
        <v>45020</v>
      </c>
      <c r="F59" s="56">
        <v>0</v>
      </c>
      <c r="G59" s="15">
        <v>58450</v>
      </c>
      <c r="H59" s="56">
        <v>0</v>
      </c>
      <c r="I59" s="15">
        <v>58450</v>
      </c>
      <c r="J59" s="56">
        <v>0</v>
      </c>
      <c r="K59" s="15">
        <v>53750</v>
      </c>
      <c r="L59" s="15">
        <f>SUM(J59:K59)</f>
        <v>53750</v>
      </c>
    </row>
    <row r="60" spans="1:12" ht="13.9" customHeight="1">
      <c r="A60" s="1"/>
      <c r="B60" s="2" t="s">
        <v>54</v>
      </c>
      <c r="C60" s="3" t="s">
        <v>20</v>
      </c>
      <c r="D60" s="56">
        <v>0</v>
      </c>
      <c r="E60" s="15">
        <v>1525</v>
      </c>
      <c r="F60" s="56">
        <v>0</v>
      </c>
      <c r="G60" s="7">
        <v>1209</v>
      </c>
      <c r="H60" s="56">
        <v>0</v>
      </c>
      <c r="I60" s="54">
        <v>1209</v>
      </c>
      <c r="J60" s="56">
        <v>0</v>
      </c>
      <c r="K60" s="7">
        <v>1209</v>
      </c>
      <c r="L60" s="15">
        <f>SUM(J60:K60)</f>
        <v>1209</v>
      </c>
    </row>
    <row r="61" spans="1:12" ht="13.9" customHeight="1">
      <c r="A61" s="1"/>
      <c r="B61" s="2" t="s">
        <v>55</v>
      </c>
      <c r="C61" s="3" t="s">
        <v>22</v>
      </c>
      <c r="D61" s="56">
        <v>0</v>
      </c>
      <c r="E61" s="15">
        <v>1295</v>
      </c>
      <c r="F61" s="56">
        <v>0</v>
      </c>
      <c r="G61" s="7">
        <v>1096</v>
      </c>
      <c r="H61" s="56">
        <v>0</v>
      </c>
      <c r="I61" s="54">
        <v>1096</v>
      </c>
      <c r="J61" s="56">
        <v>0</v>
      </c>
      <c r="K61" s="7">
        <v>1096</v>
      </c>
      <c r="L61" s="15">
        <f>SUM(J61:K61)</f>
        <v>1096</v>
      </c>
    </row>
    <row r="62" spans="1:12" ht="13.9" customHeight="1">
      <c r="A62" s="1"/>
      <c r="B62" s="2" t="s">
        <v>56</v>
      </c>
      <c r="C62" s="55" t="s">
        <v>29</v>
      </c>
      <c r="D62" s="56">
        <v>0</v>
      </c>
      <c r="E62" s="15">
        <v>100</v>
      </c>
      <c r="F62" s="56">
        <v>0</v>
      </c>
      <c r="G62" s="7">
        <v>100</v>
      </c>
      <c r="H62" s="56">
        <v>0</v>
      </c>
      <c r="I62" s="54">
        <v>100</v>
      </c>
      <c r="J62" s="56">
        <v>0</v>
      </c>
      <c r="K62" s="7">
        <v>100</v>
      </c>
      <c r="L62" s="15">
        <f>SUM(J62:K62)</f>
        <v>100</v>
      </c>
    </row>
    <row r="63" spans="1:12" ht="13.9" customHeight="1">
      <c r="A63" s="1"/>
      <c r="B63" s="2" t="s">
        <v>57</v>
      </c>
      <c r="C63" s="55" t="s">
        <v>33</v>
      </c>
      <c r="D63" s="56">
        <v>0</v>
      </c>
      <c r="E63" s="15">
        <v>1790</v>
      </c>
      <c r="F63" s="56">
        <v>0</v>
      </c>
      <c r="G63" s="7">
        <v>1296</v>
      </c>
      <c r="H63" s="56">
        <v>0</v>
      </c>
      <c r="I63" s="54">
        <v>1296</v>
      </c>
      <c r="J63" s="56">
        <v>0</v>
      </c>
      <c r="K63" s="7">
        <v>1296</v>
      </c>
      <c r="L63" s="15">
        <f>SUM(J63:K63)</f>
        <v>1296</v>
      </c>
    </row>
    <row r="64" spans="1:12" ht="16.149999999999999" customHeight="1">
      <c r="A64" s="1"/>
      <c r="B64" s="53"/>
      <c r="C64" s="3"/>
      <c r="D64" s="72"/>
      <c r="E64" s="8"/>
      <c r="F64" s="72"/>
      <c r="G64" s="8"/>
      <c r="H64" s="72"/>
      <c r="I64" s="8"/>
      <c r="J64" s="72"/>
      <c r="K64" s="8"/>
      <c r="L64" s="8"/>
    </row>
    <row r="65" spans="1:12" ht="54" customHeight="1">
      <c r="A65" s="53"/>
      <c r="B65" s="53">
        <v>83</v>
      </c>
      <c r="C65" s="3" t="s">
        <v>179</v>
      </c>
      <c r="D65" s="72"/>
      <c r="E65" s="8"/>
      <c r="F65" s="72"/>
      <c r="G65" s="8"/>
      <c r="H65" s="72"/>
      <c r="I65" s="8"/>
      <c r="J65" s="72"/>
      <c r="K65" s="8"/>
      <c r="L65" s="8"/>
    </row>
    <row r="66" spans="1:12" ht="13.35" customHeight="1">
      <c r="A66" s="73"/>
      <c r="B66" s="67" t="s">
        <v>167</v>
      </c>
      <c r="C66" s="68" t="s">
        <v>166</v>
      </c>
      <c r="D66" s="63">
        <v>0</v>
      </c>
      <c r="E66" s="63">
        <v>0</v>
      </c>
      <c r="F66" s="65">
        <v>2325</v>
      </c>
      <c r="G66" s="63">
        <v>0</v>
      </c>
      <c r="H66" s="65">
        <v>2325</v>
      </c>
      <c r="I66" s="63">
        <v>0</v>
      </c>
      <c r="J66" s="63">
        <v>0</v>
      </c>
      <c r="K66" s="63">
        <v>0</v>
      </c>
      <c r="L66" s="63">
        <f>SUM(J66:K66)</f>
        <v>0</v>
      </c>
    </row>
    <row r="67" spans="1:12" ht="53.45" customHeight="1">
      <c r="A67" s="1" t="s">
        <v>6</v>
      </c>
      <c r="B67" s="53">
        <v>83</v>
      </c>
      <c r="C67" s="3" t="s">
        <v>179</v>
      </c>
      <c r="D67" s="63">
        <f t="shared" ref="D67:L67" si="11">D66</f>
        <v>0</v>
      </c>
      <c r="E67" s="63">
        <f t="shared" si="11"/>
        <v>0</v>
      </c>
      <c r="F67" s="65">
        <f t="shared" si="11"/>
        <v>2325</v>
      </c>
      <c r="G67" s="63">
        <f t="shared" si="11"/>
        <v>0</v>
      </c>
      <c r="H67" s="65">
        <f t="shared" si="11"/>
        <v>2325</v>
      </c>
      <c r="I67" s="63">
        <f t="shared" si="11"/>
        <v>0</v>
      </c>
      <c r="J67" s="63">
        <f t="shared" si="11"/>
        <v>0</v>
      </c>
      <c r="K67" s="63">
        <f t="shared" ref="K67" si="12">K66</f>
        <v>0</v>
      </c>
      <c r="L67" s="63">
        <f t="shared" si="11"/>
        <v>0</v>
      </c>
    </row>
    <row r="68" spans="1:12" ht="13.9" customHeight="1">
      <c r="A68" s="1" t="s">
        <v>6</v>
      </c>
      <c r="B68" s="53">
        <v>63</v>
      </c>
      <c r="C68" s="3" t="s">
        <v>52</v>
      </c>
      <c r="D68" s="63">
        <f t="shared" ref="D68:J68" si="13">SUM(D59:D64)+D67</f>
        <v>0</v>
      </c>
      <c r="E68" s="64">
        <f t="shared" si="13"/>
        <v>49730</v>
      </c>
      <c r="F68" s="64">
        <f t="shared" si="13"/>
        <v>2325</v>
      </c>
      <c r="G68" s="64">
        <f t="shared" si="13"/>
        <v>62151</v>
      </c>
      <c r="H68" s="64">
        <f t="shared" si="13"/>
        <v>2325</v>
      </c>
      <c r="I68" s="64">
        <f t="shared" si="13"/>
        <v>62151</v>
      </c>
      <c r="J68" s="63">
        <f t="shared" si="13"/>
        <v>0</v>
      </c>
      <c r="K68" s="64">
        <f t="shared" ref="K68" si="14">SUM(K59:K64)+K67</f>
        <v>57451</v>
      </c>
      <c r="L68" s="64">
        <f>SUM(L59:L66)</f>
        <v>57451</v>
      </c>
    </row>
    <row r="69" spans="1:12" ht="13.9" customHeight="1">
      <c r="A69" s="1" t="s">
        <v>6</v>
      </c>
      <c r="B69" s="51">
        <v>0.10100000000000001</v>
      </c>
      <c r="C69" s="62" t="s">
        <v>43</v>
      </c>
      <c r="D69" s="63">
        <f t="shared" ref="D69:L69" si="15">D68+D56</f>
        <v>0</v>
      </c>
      <c r="E69" s="65">
        <f t="shared" si="15"/>
        <v>136300</v>
      </c>
      <c r="F69" s="65">
        <f t="shared" si="15"/>
        <v>2325</v>
      </c>
      <c r="G69" s="65">
        <f t="shared" si="15"/>
        <v>161123</v>
      </c>
      <c r="H69" s="65">
        <f t="shared" si="15"/>
        <v>2325</v>
      </c>
      <c r="I69" s="65">
        <f t="shared" si="15"/>
        <v>161123</v>
      </c>
      <c r="J69" s="63">
        <f t="shared" si="15"/>
        <v>0</v>
      </c>
      <c r="K69" s="65">
        <f t="shared" ref="K69" si="16">K68+K56</f>
        <v>163781</v>
      </c>
      <c r="L69" s="65">
        <f t="shared" si="15"/>
        <v>163781</v>
      </c>
    </row>
    <row r="70" spans="1:12" ht="13.9" customHeight="1">
      <c r="A70" s="1"/>
      <c r="B70" s="51"/>
      <c r="C70" s="62"/>
      <c r="D70" s="5"/>
      <c r="E70" s="5"/>
      <c r="F70" s="5"/>
      <c r="G70" s="5"/>
      <c r="H70" s="5"/>
      <c r="I70" s="5"/>
      <c r="J70" s="5"/>
      <c r="K70" s="5"/>
      <c r="L70" s="5"/>
    </row>
    <row r="71" spans="1:12" ht="13.9" customHeight="1">
      <c r="A71" s="1"/>
      <c r="B71" s="51">
        <v>0.104</v>
      </c>
      <c r="C71" s="62" t="s">
        <v>58</v>
      </c>
      <c r="D71" s="7"/>
      <c r="E71" s="7"/>
      <c r="F71" s="7"/>
      <c r="G71" s="7"/>
      <c r="H71" s="7"/>
      <c r="I71" s="7"/>
      <c r="J71" s="7"/>
      <c r="K71" s="7"/>
      <c r="L71" s="7"/>
    </row>
    <row r="72" spans="1:12" ht="13.9" customHeight="1">
      <c r="A72" s="1"/>
      <c r="B72" s="53">
        <v>64</v>
      </c>
      <c r="C72" s="3" t="s">
        <v>59</v>
      </c>
      <c r="D72" s="54"/>
      <c r="E72" s="54"/>
      <c r="F72" s="54"/>
      <c r="G72" s="54"/>
      <c r="H72" s="54"/>
      <c r="I72" s="54"/>
      <c r="J72" s="54"/>
      <c r="K72" s="54"/>
      <c r="L72" s="54"/>
    </row>
    <row r="73" spans="1:12" ht="13.9" customHeight="1">
      <c r="A73" s="1"/>
      <c r="B73" s="2" t="s">
        <v>60</v>
      </c>
      <c r="C73" s="3" t="s">
        <v>18</v>
      </c>
      <c r="D73" s="56">
        <v>0</v>
      </c>
      <c r="E73" s="15">
        <v>410180</v>
      </c>
      <c r="F73" s="56">
        <v>0</v>
      </c>
      <c r="G73" s="15">
        <v>451449</v>
      </c>
      <c r="H73" s="56">
        <v>0</v>
      </c>
      <c r="I73" s="15">
        <v>451449</v>
      </c>
      <c r="J73" s="56">
        <v>0</v>
      </c>
      <c r="K73" s="15">
        <v>481569</v>
      </c>
      <c r="L73" s="15">
        <f>SUM(J73:K73)</f>
        <v>481569</v>
      </c>
    </row>
    <row r="74" spans="1:12" ht="13.9" customHeight="1">
      <c r="A74" s="1"/>
      <c r="B74" s="2" t="s">
        <v>61</v>
      </c>
      <c r="C74" s="3" t="s">
        <v>20</v>
      </c>
      <c r="D74" s="56">
        <v>0</v>
      </c>
      <c r="E74" s="8">
        <v>8404</v>
      </c>
      <c r="F74" s="4">
        <v>0</v>
      </c>
      <c r="G74" s="7">
        <v>8500</v>
      </c>
      <c r="H74" s="4">
        <v>0</v>
      </c>
      <c r="I74" s="7">
        <v>8500</v>
      </c>
      <c r="J74" s="56">
        <v>0</v>
      </c>
      <c r="K74" s="7">
        <v>8500</v>
      </c>
      <c r="L74" s="8">
        <f>SUM(J74:K74)</f>
        <v>8500</v>
      </c>
    </row>
    <row r="75" spans="1:12" ht="13.9" customHeight="1">
      <c r="A75" s="1"/>
      <c r="B75" s="2" t="s">
        <v>62</v>
      </c>
      <c r="C75" s="3" t="s">
        <v>22</v>
      </c>
      <c r="D75" s="56">
        <v>0</v>
      </c>
      <c r="E75" s="8">
        <v>1392</v>
      </c>
      <c r="F75" s="4">
        <v>0</v>
      </c>
      <c r="G75" s="7">
        <v>1296</v>
      </c>
      <c r="H75" s="4">
        <v>0</v>
      </c>
      <c r="I75" s="7">
        <v>1296</v>
      </c>
      <c r="J75" s="56">
        <v>0</v>
      </c>
      <c r="K75" s="7">
        <v>1296</v>
      </c>
      <c r="L75" s="8">
        <f>SUM(J75:K75)</f>
        <v>1296</v>
      </c>
    </row>
    <row r="76" spans="1:12" ht="13.9" customHeight="1">
      <c r="A76" s="1"/>
      <c r="B76" s="2" t="s">
        <v>63</v>
      </c>
      <c r="C76" s="3" t="s">
        <v>33</v>
      </c>
      <c r="D76" s="56">
        <v>0</v>
      </c>
      <c r="E76" s="15">
        <v>8000</v>
      </c>
      <c r="F76" s="56">
        <v>0</v>
      </c>
      <c r="G76" s="7">
        <v>8000</v>
      </c>
      <c r="H76" s="56">
        <v>0</v>
      </c>
      <c r="I76" s="54">
        <v>8000</v>
      </c>
      <c r="J76" s="56">
        <v>0</v>
      </c>
      <c r="K76" s="7">
        <f>8000-1700</f>
        <v>6300</v>
      </c>
      <c r="L76" s="15">
        <f>SUM(J76:K76)</f>
        <v>6300</v>
      </c>
    </row>
    <row r="77" spans="1:12" ht="13.9" customHeight="1">
      <c r="A77" s="1" t="s">
        <v>6</v>
      </c>
      <c r="B77" s="53">
        <v>64</v>
      </c>
      <c r="C77" s="3" t="s">
        <v>59</v>
      </c>
      <c r="D77" s="59">
        <f t="shared" ref="D77:L77" si="17">SUM(D73:D76)</f>
        <v>0</v>
      </c>
      <c r="E77" s="60">
        <f t="shared" si="17"/>
        <v>427976</v>
      </c>
      <c r="F77" s="59">
        <f t="shared" si="17"/>
        <v>0</v>
      </c>
      <c r="G77" s="60">
        <f t="shared" si="17"/>
        <v>469245</v>
      </c>
      <c r="H77" s="59">
        <f t="shared" si="17"/>
        <v>0</v>
      </c>
      <c r="I77" s="60">
        <f t="shared" si="17"/>
        <v>469245</v>
      </c>
      <c r="J77" s="59">
        <f t="shared" si="17"/>
        <v>0</v>
      </c>
      <c r="K77" s="60">
        <f t="shared" ref="K77" si="18">SUM(K73:K76)</f>
        <v>497665</v>
      </c>
      <c r="L77" s="60">
        <f t="shared" si="17"/>
        <v>497665</v>
      </c>
    </row>
    <row r="78" spans="1:12" ht="13.9" customHeight="1">
      <c r="A78" s="1"/>
      <c r="B78" s="53"/>
      <c r="C78" s="3"/>
      <c r="D78" s="8"/>
      <c r="E78" s="8"/>
      <c r="F78" s="8"/>
      <c r="G78" s="8"/>
      <c r="H78" s="8"/>
      <c r="I78" s="8"/>
      <c r="J78" s="8"/>
      <c r="K78" s="8"/>
      <c r="L78" s="8"/>
    </row>
    <row r="79" spans="1:12" ht="13.9" customHeight="1">
      <c r="A79" s="1"/>
      <c r="B79" s="53">
        <v>65</v>
      </c>
      <c r="C79" s="3" t="s">
        <v>165</v>
      </c>
      <c r="D79" s="8"/>
      <c r="E79" s="8"/>
      <c r="F79" s="8"/>
      <c r="G79" s="8"/>
      <c r="H79" s="8"/>
      <c r="I79" s="8"/>
      <c r="J79" s="8"/>
      <c r="K79" s="8"/>
      <c r="L79" s="8"/>
    </row>
    <row r="80" spans="1:12" ht="13.9" customHeight="1">
      <c r="A80" s="1"/>
      <c r="B80" s="2" t="s">
        <v>64</v>
      </c>
      <c r="C80" s="3" t="s">
        <v>18</v>
      </c>
      <c r="D80" s="56">
        <v>0</v>
      </c>
      <c r="E80" s="8">
        <v>330828</v>
      </c>
      <c r="F80" s="4">
        <v>0</v>
      </c>
      <c r="G80" s="8">
        <v>352503</v>
      </c>
      <c r="H80" s="4">
        <v>0</v>
      </c>
      <c r="I80" s="8">
        <v>352503</v>
      </c>
      <c r="J80" s="56">
        <v>0</v>
      </c>
      <c r="K80" s="8">
        <v>344514</v>
      </c>
      <c r="L80" s="8">
        <f t="shared" ref="L80:L85" si="19">SUM(J80:K80)</f>
        <v>344514</v>
      </c>
    </row>
    <row r="81" spans="1:12" ht="13.9" customHeight="1">
      <c r="A81" s="1"/>
      <c r="B81" s="2" t="s">
        <v>65</v>
      </c>
      <c r="C81" s="3" t="s">
        <v>20</v>
      </c>
      <c r="D81" s="56">
        <v>0</v>
      </c>
      <c r="E81" s="8">
        <v>4448</v>
      </c>
      <c r="F81" s="4">
        <v>0</v>
      </c>
      <c r="G81" s="54">
        <v>3000</v>
      </c>
      <c r="H81" s="4">
        <v>0</v>
      </c>
      <c r="I81" s="54">
        <v>3000</v>
      </c>
      <c r="J81" s="56">
        <v>0</v>
      </c>
      <c r="K81" s="54">
        <v>3000</v>
      </c>
      <c r="L81" s="8">
        <f t="shared" si="19"/>
        <v>3000</v>
      </c>
    </row>
    <row r="82" spans="1:12" ht="13.9" customHeight="1">
      <c r="A82" s="1"/>
      <c r="B82" s="2" t="s">
        <v>66</v>
      </c>
      <c r="C82" s="3" t="s">
        <v>22</v>
      </c>
      <c r="D82" s="56">
        <v>0</v>
      </c>
      <c r="E82" s="8">
        <v>2212</v>
      </c>
      <c r="F82" s="4">
        <v>0</v>
      </c>
      <c r="G82" s="54">
        <v>2236</v>
      </c>
      <c r="H82" s="4">
        <v>0</v>
      </c>
      <c r="I82" s="54">
        <v>2236</v>
      </c>
      <c r="J82" s="56">
        <v>0</v>
      </c>
      <c r="K82" s="54">
        <v>2236</v>
      </c>
      <c r="L82" s="8">
        <f t="shared" si="19"/>
        <v>2236</v>
      </c>
    </row>
    <row r="83" spans="1:12" ht="13.9" customHeight="1">
      <c r="A83" s="1"/>
      <c r="B83" s="2" t="s">
        <v>67</v>
      </c>
      <c r="C83" s="3" t="s">
        <v>24</v>
      </c>
      <c r="D83" s="56">
        <v>0</v>
      </c>
      <c r="E83" s="8">
        <v>3940</v>
      </c>
      <c r="F83" s="4">
        <v>0</v>
      </c>
      <c r="G83" s="54">
        <v>3780</v>
      </c>
      <c r="H83" s="4">
        <v>0</v>
      </c>
      <c r="I83" s="54">
        <v>3780</v>
      </c>
      <c r="J83" s="56">
        <v>0</v>
      </c>
      <c r="K83" s="54">
        <v>380</v>
      </c>
      <c r="L83" s="8">
        <f t="shared" si="19"/>
        <v>380</v>
      </c>
    </row>
    <row r="84" spans="1:12" ht="13.9" customHeight="1">
      <c r="A84" s="1"/>
      <c r="B84" s="2" t="s">
        <v>68</v>
      </c>
      <c r="C84" s="3" t="s">
        <v>26</v>
      </c>
      <c r="D84" s="56">
        <v>0</v>
      </c>
      <c r="E84" s="8">
        <v>6696</v>
      </c>
      <c r="F84" s="4">
        <v>0</v>
      </c>
      <c r="G84" s="54">
        <v>6700</v>
      </c>
      <c r="H84" s="4">
        <v>0</v>
      </c>
      <c r="I84" s="54">
        <v>6700</v>
      </c>
      <c r="J84" s="56">
        <v>0</v>
      </c>
      <c r="K84" s="54">
        <v>9000</v>
      </c>
      <c r="L84" s="8">
        <f t="shared" si="19"/>
        <v>9000</v>
      </c>
    </row>
    <row r="85" spans="1:12" ht="13.9" customHeight="1">
      <c r="A85" s="1"/>
      <c r="B85" s="2" t="s">
        <v>69</v>
      </c>
      <c r="C85" s="55" t="s">
        <v>33</v>
      </c>
      <c r="D85" s="56">
        <v>0</v>
      </c>
      <c r="E85" s="8">
        <v>3976</v>
      </c>
      <c r="F85" s="4">
        <v>0</v>
      </c>
      <c r="G85" s="7">
        <v>4000</v>
      </c>
      <c r="H85" s="4">
        <v>0</v>
      </c>
      <c r="I85" s="54">
        <v>4000</v>
      </c>
      <c r="J85" s="56">
        <v>0</v>
      </c>
      <c r="K85" s="7">
        <f>4000-2000</f>
        <v>2000</v>
      </c>
      <c r="L85" s="64">
        <f t="shared" si="19"/>
        <v>2000</v>
      </c>
    </row>
    <row r="86" spans="1:12" ht="13.9" customHeight="1">
      <c r="A86" s="1" t="s">
        <v>6</v>
      </c>
      <c r="B86" s="53">
        <v>65</v>
      </c>
      <c r="C86" s="3" t="s">
        <v>165</v>
      </c>
      <c r="D86" s="59">
        <f t="shared" ref="D86:L86" si="20">SUM(D80:D85)</f>
        <v>0</v>
      </c>
      <c r="E86" s="60">
        <f t="shared" si="20"/>
        <v>352100</v>
      </c>
      <c r="F86" s="59">
        <f t="shared" si="20"/>
        <v>0</v>
      </c>
      <c r="G86" s="60">
        <f t="shared" si="20"/>
        <v>372219</v>
      </c>
      <c r="H86" s="59">
        <f t="shared" si="20"/>
        <v>0</v>
      </c>
      <c r="I86" s="60">
        <f t="shared" si="20"/>
        <v>372219</v>
      </c>
      <c r="J86" s="59">
        <f t="shared" si="20"/>
        <v>0</v>
      </c>
      <c r="K86" s="60">
        <f t="shared" ref="K86" si="21">SUM(K80:K85)</f>
        <v>361130</v>
      </c>
      <c r="L86" s="60">
        <f t="shared" si="20"/>
        <v>361130</v>
      </c>
    </row>
    <row r="87" spans="1:12" ht="13.9" customHeight="1">
      <c r="A87" s="1"/>
      <c r="B87" s="53"/>
      <c r="C87" s="3"/>
      <c r="D87" s="74"/>
      <c r="E87" s="75"/>
      <c r="F87" s="74"/>
      <c r="G87" s="75"/>
      <c r="H87" s="74"/>
      <c r="I87" s="75"/>
      <c r="J87" s="74"/>
      <c r="K87" s="75"/>
      <c r="L87" s="75"/>
    </row>
    <row r="88" spans="1:12" ht="13.9" customHeight="1">
      <c r="A88" s="1"/>
      <c r="B88" s="53">
        <v>66</v>
      </c>
      <c r="C88" s="3" t="s">
        <v>208</v>
      </c>
      <c r="D88" s="72"/>
      <c r="E88" s="8"/>
      <c r="F88" s="72"/>
      <c r="G88" s="8"/>
      <c r="H88" s="72"/>
      <c r="I88" s="8"/>
      <c r="J88" s="72"/>
      <c r="K88" s="8"/>
      <c r="L88" s="8"/>
    </row>
    <row r="89" spans="1:12" ht="13.9" customHeight="1">
      <c r="A89" s="1"/>
      <c r="B89" s="2" t="s">
        <v>71</v>
      </c>
      <c r="C89" s="3" t="s">
        <v>18</v>
      </c>
      <c r="D89" s="56">
        <v>0</v>
      </c>
      <c r="E89" s="5">
        <v>193167</v>
      </c>
      <c r="F89" s="4">
        <v>0</v>
      </c>
      <c r="G89" s="8">
        <v>242810</v>
      </c>
      <c r="H89" s="4">
        <v>0</v>
      </c>
      <c r="I89" s="5">
        <v>242810</v>
      </c>
      <c r="J89" s="56">
        <v>0</v>
      </c>
      <c r="K89" s="8">
        <v>238059</v>
      </c>
      <c r="L89" s="8">
        <f t="shared" ref="L89:L94" si="22">SUM(J89:K89)</f>
        <v>238059</v>
      </c>
    </row>
    <row r="90" spans="1:12" ht="13.9" customHeight="1">
      <c r="A90" s="1"/>
      <c r="B90" s="2" t="s">
        <v>72</v>
      </c>
      <c r="C90" s="3" t="s">
        <v>20</v>
      </c>
      <c r="D90" s="4">
        <v>0</v>
      </c>
      <c r="E90" s="5">
        <v>2506</v>
      </c>
      <c r="F90" s="4">
        <v>0</v>
      </c>
      <c r="G90" s="7">
        <v>2500</v>
      </c>
      <c r="H90" s="4">
        <v>0</v>
      </c>
      <c r="I90" s="5">
        <v>2500</v>
      </c>
      <c r="J90" s="4">
        <v>0</v>
      </c>
      <c r="K90" s="7">
        <v>2500</v>
      </c>
      <c r="L90" s="8">
        <f t="shared" si="22"/>
        <v>2500</v>
      </c>
    </row>
    <row r="91" spans="1:12" ht="13.9" customHeight="1">
      <c r="A91" s="1"/>
      <c r="B91" s="2" t="s">
        <v>73</v>
      </c>
      <c r="C91" s="3" t="s">
        <v>22</v>
      </c>
      <c r="D91" s="4">
        <v>0</v>
      </c>
      <c r="E91" s="5">
        <v>2065</v>
      </c>
      <c r="F91" s="4">
        <v>0</v>
      </c>
      <c r="G91" s="7">
        <v>2160</v>
      </c>
      <c r="H91" s="4">
        <v>0</v>
      </c>
      <c r="I91" s="5">
        <v>2160</v>
      </c>
      <c r="J91" s="4">
        <v>0</v>
      </c>
      <c r="K91" s="7">
        <v>2160</v>
      </c>
      <c r="L91" s="8">
        <f t="shared" si="22"/>
        <v>2160</v>
      </c>
    </row>
    <row r="92" spans="1:12" ht="13.9" customHeight="1">
      <c r="A92" s="1"/>
      <c r="B92" s="2" t="s">
        <v>172</v>
      </c>
      <c r="C92" s="3" t="s">
        <v>24</v>
      </c>
      <c r="D92" s="56">
        <v>0</v>
      </c>
      <c r="E92" s="5">
        <v>7163</v>
      </c>
      <c r="F92" s="4">
        <v>0</v>
      </c>
      <c r="G92" s="5">
        <v>6254</v>
      </c>
      <c r="H92" s="4">
        <v>0</v>
      </c>
      <c r="I92" s="5">
        <v>6254</v>
      </c>
      <c r="J92" s="56">
        <v>0</v>
      </c>
      <c r="K92" s="54">
        <v>625</v>
      </c>
      <c r="L92" s="8">
        <f t="shared" si="22"/>
        <v>625</v>
      </c>
    </row>
    <row r="93" spans="1:12" ht="13.9" customHeight="1">
      <c r="A93" s="1"/>
      <c r="B93" s="2" t="s">
        <v>173</v>
      </c>
      <c r="C93" s="3" t="s">
        <v>26</v>
      </c>
      <c r="D93" s="56">
        <v>0</v>
      </c>
      <c r="E93" s="5">
        <v>4500</v>
      </c>
      <c r="F93" s="4">
        <v>0</v>
      </c>
      <c r="G93" s="5">
        <v>4500</v>
      </c>
      <c r="H93" s="4">
        <v>0</v>
      </c>
      <c r="I93" s="5">
        <v>4500</v>
      </c>
      <c r="J93" s="56">
        <v>0</v>
      </c>
      <c r="K93" s="5">
        <v>9000</v>
      </c>
      <c r="L93" s="8">
        <f t="shared" si="22"/>
        <v>9000</v>
      </c>
    </row>
    <row r="94" spans="1:12" ht="13.9" customHeight="1">
      <c r="A94" s="1"/>
      <c r="B94" s="2" t="s">
        <v>74</v>
      </c>
      <c r="C94" s="55" t="s">
        <v>33</v>
      </c>
      <c r="D94" s="56">
        <v>0</v>
      </c>
      <c r="E94" s="5">
        <v>6407</v>
      </c>
      <c r="F94" s="4">
        <v>0</v>
      </c>
      <c r="G94" s="7">
        <v>6500</v>
      </c>
      <c r="H94" s="4">
        <v>0</v>
      </c>
      <c r="I94" s="5">
        <v>6500</v>
      </c>
      <c r="J94" s="56">
        <v>0</v>
      </c>
      <c r="K94" s="7">
        <f>6500-2900</f>
        <v>3600</v>
      </c>
      <c r="L94" s="8">
        <f t="shared" si="22"/>
        <v>3600</v>
      </c>
    </row>
    <row r="95" spans="1:12" ht="13.9" customHeight="1">
      <c r="A95" s="66" t="s">
        <v>6</v>
      </c>
      <c r="B95" s="73">
        <v>66</v>
      </c>
      <c r="C95" s="68" t="s">
        <v>207</v>
      </c>
      <c r="D95" s="59">
        <f t="shared" ref="D95:L95" si="23">SUM(D89:D94)</f>
        <v>0</v>
      </c>
      <c r="E95" s="61">
        <f t="shared" si="23"/>
        <v>215808</v>
      </c>
      <c r="F95" s="59">
        <f t="shared" si="23"/>
        <v>0</v>
      </c>
      <c r="G95" s="60">
        <f t="shared" si="23"/>
        <v>264724</v>
      </c>
      <c r="H95" s="59">
        <f t="shared" si="23"/>
        <v>0</v>
      </c>
      <c r="I95" s="60">
        <f t="shared" si="23"/>
        <v>264724</v>
      </c>
      <c r="J95" s="59">
        <f t="shared" si="23"/>
        <v>0</v>
      </c>
      <c r="K95" s="60">
        <f t="shared" ref="K95" si="24">SUM(K89:K94)</f>
        <v>255944</v>
      </c>
      <c r="L95" s="60">
        <f t="shared" si="23"/>
        <v>255944</v>
      </c>
    </row>
    <row r="96" spans="1:12" ht="7.9" customHeight="1">
      <c r="A96" s="1"/>
      <c r="B96" s="53"/>
      <c r="C96" s="3"/>
      <c r="D96" s="8"/>
      <c r="E96" s="8"/>
      <c r="F96" s="8"/>
      <c r="G96" s="8"/>
      <c r="H96" s="8"/>
      <c r="I96" s="8"/>
      <c r="J96" s="8"/>
      <c r="K96" s="8"/>
      <c r="L96" s="8"/>
    </row>
    <row r="97" spans="1:12" ht="13.9" customHeight="1">
      <c r="A97" s="1"/>
      <c r="B97" s="53">
        <v>67</v>
      </c>
      <c r="C97" s="3" t="s">
        <v>221</v>
      </c>
      <c r="D97" s="8"/>
      <c r="E97" s="8"/>
      <c r="F97" s="8"/>
      <c r="G97" s="8"/>
      <c r="H97" s="8"/>
      <c r="I97" s="8"/>
      <c r="J97" s="8"/>
      <c r="K97" s="8"/>
      <c r="L97" s="8"/>
    </row>
    <row r="98" spans="1:12" ht="13.9" customHeight="1">
      <c r="A98" s="1"/>
      <c r="B98" s="2" t="s">
        <v>76</v>
      </c>
      <c r="C98" s="3" t="s">
        <v>18</v>
      </c>
      <c r="D98" s="4">
        <v>0</v>
      </c>
      <c r="E98" s="5">
        <v>165522</v>
      </c>
      <c r="F98" s="4">
        <v>0</v>
      </c>
      <c r="G98" s="8">
        <v>223124</v>
      </c>
      <c r="H98" s="4">
        <v>0</v>
      </c>
      <c r="I98" s="5">
        <v>223124</v>
      </c>
      <c r="J98" s="4">
        <v>0</v>
      </c>
      <c r="K98" s="8">
        <v>257721</v>
      </c>
      <c r="L98" s="8">
        <f t="shared" ref="L98:L104" si="25">SUM(J98:K98)</f>
        <v>257721</v>
      </c>
    </row>
    <row r="99" spans="1:12" ht="13.9" customHeight="1">
      <c r="A99" s="1"/>
      <c r="B99" s="2" t="s">
        <v>77</v>
      </c>
      <c r="C99" s="3" t="s">
        <v>20</v>
      </c>
      <c r="D99" s="4">
        <v>0</v>
      </c>
      <c r="E99" s="5">
        <v>1900</v>
      </c>
      <c r="F99" s="4">
        <v>0</v>
      </c>
      <c r="G99" s="8">
        <v>2000</v>
      </c>
      <c r="H99" s="4">
        <v>0</v>
      </c>
      <c r="I99" s="5">
        <v>2000</v>
      </c>
      <c r="J99" s="4">
        <v>0</v>
      </c>
      <c r="K99" s="8">
        <v>2000</v>
      </c>
      <c r="L99" s="8">
        <f t="shared" si="25"/>
        <v>2000</v>
      </c>
    </row>
    <row r="100" spans="1:12" ht="13.9" customHeight="1">
      <c r="A100" s="1"/>
      <c r="B100" s="2" t="s">
        <v>78</v>
      </c>
      <c r="C100" s="3" t="s">
        <v>22</v>
      </c>
      <c r="D100" s="4">
        <v>0</v>
      </c>
      <c r="E100" s="5">
        <v>3432</v>
      </c>
      <c r="F100" s="4">
        <v>0</v>
      </c>
      <c r="G100" s="8">
        <v>2700</v>
      </c>
      <c r="H100" s="4">
        <v>0</v>
      </c>
      <c r="I100" s="5">
        <v>2700</v>
      </c>
      <c r="J100" s="4">
        <v>0</v>
      </c>
      <c r="K100" s="8">
        <v>2700</v>
      </c>
      <c r="L100" s="8">
        <f t="shared" si="25"/>
        <v>2700</v>
      </c>
    </row>
    <row r="101" spans="1:12" ht="13.9" customHeight="1">
      <c r="A101" s="1"/>
      <c r="B101" s="2" t="s">
        <v>174</v>
      </c>
      <c r="C101" s="3" t="s">
        <v>24</v>
      </c>
      <c r="D101" s="4">
        <v>0</v>
      </c>
      <c r="E101" s="5">
        <v>12719</v>
      </c>
      <c r="F101" s="4">
        <v>0</v>
      </c>
      <c r="G101" s="8">
        <v>12800</v>
      </c>
      <c r="H101" s="4">
        <v>0</v>
      </c>
      <c r="I101" s="5">
        <v>12800</v>
      </c>
      <c r="J101" s="4">
        <v>0</v>
      </c>
      <c r="K101" s="54">
        <v>1255</v>
      </c>
      <c r="L101" s="8">
        <f t="shared" si="25"/>
        <v>1255</v>
      </c>
    </row>
    <row r="102" spans="1:12" ht="13.9" customHeight="1">
      <c r="A102" s="1"/>
      <c r="B102" s="2" t="s">
        <v>175</v>
      </c>
      <c r="C102" s="3" t="s">
        <v>26</v>
      </c>
      <c r="D102" s="4">
        <v>0</v>
      </c>
      <c r="E102" s="5">
        <v>9814</v>
      </c>
      <c r="F102" s="4">
        <v>0</v>
      </c>
      <c r="G102" s="8">
        <v>7358</v>
      </c>
      <c r="H102" s="4">
        <v>0</v>
      </c>
      <c r="I102" s="5">
        <v>7358</v>
      </c>
      <c r="J102" s="4">
        <v>0</v>
      </c>
      <c r="K102" s="8">
        <v>9000</v>
      </c>
      <c r="L102" s="8">
        <f t="shared" si="25"/>
        <v>9000</v>
      </c>
    </row>
    <row r="103" spans="1:12" ht="13.9" customHeight="1">
      <c r="A103" s="1"/>
      <c r="B103" s="2" t="s">
        <v>197</v>
      </c>
      <c r="C103" s="3" t="s">
        <v>31</v>
      </c>
      <c r="D103" s="4">
        <v>0</v>
      </c>
      <c r="E103" s="5">
        <v>29887</v>
      </c>
      <c r="F103" s="4">
        <v>0</v>
      </c>
      <c r="G103" s="8">
        <v>500</v>
      </c>
      <c r="H103" s="4">
        <v>0</v>
      </c>
      <c r="I103" s="5">
        <v>500</v>
      </c>
      <c r="J103" s="4">
        <v>0</v>
      </c>
      <c r="K103" s="8">
        <v>500</v>
      </c>
      <c r="L103" s="8">
        <f t="shared" si="25"/>
        <v>500</v>
      </c>
    </row>
    <row r="104" spans="1:12" ht="13.9" customHeight="1">
      <c r="A104" s="1"/>
      <c r="B104" s="2" t="s">
        <v>80</v>
      </c>
      <c r="C104" s="55" t="s">
        <v>33</v>
      </c>
      <c r="D104" s="56">
        <v>0</v>
      </c>
      <c r="E104" s="5">
        <v>7184</v>
      </c>
      <c r="F104" s="4">
        <v>0</v>
      </c>
      <c r="G104" s="8">
        <v>9130</v>
      </c>
      <c r="H104" s="4">
        <v>0</v>
      </c>
      <c r="I104" s="5">
        <v>9130</v>
      </c>
      <c r="J104" s="56">
        <v>0</v>
      </c>
      <c r="K104" s="8">
        <f>9130-4500</f>
        <v>4630</v>
      </c>
      <c r="L104" s="8">
        <f t="shared" si="25"/>
        <v>4630</v>
      </c>
    </row>
    <row r="105" spans="1:12" ht="13.9" customHeight="1">
      <c r="A105" s="1" t="s">
        <v>6</v>
      </c>
      <c r="B105" s="53">
        <v>67</v>
      </c>
      <c r="C105" s="3" t="s">
        <v>221</v>
      </c>
      <c r="D105" s="59">
        <f t="shared" ref="D105:L105" si="26">SUM(D98:D104)</f>
        <v>0</v>
      </c>
      <c r="E105" s="61">
        <f t="shared" si="26"/>
        <v>230458</v>
      </c>
      <c r="F105" s="59">
        <f t="shared" si="26"/>
        <v>0</v>
      </c>
      <c r="G105" s="60">
        <f t="shared" si="26"/>
        <v>257612</v>
      </c>
      <c r="H105" s="59">
        <f t="shared" si="26"/>
        <v>0</v>
      </c>
      <c r="I105" s="61">
        <f t="shared" si="26"/>
        <v>257612</v>
      </c>
      <c r="J105" s="59">
        <f t="shared" si="26"/>
        <v>0</v>
      </c>
      <c r="K105" s="60">
        <f t="shared" ref="K105" si="27">SUM(K98:K104)</f>
        <v>277806</v>
      </c>
      <c r="L105" s="61">
        <f t="shared" si="26"/>
        <v>277806</v>
      </c>
    </row>
    <row r="106" spans="1:12" ht="13.9" customHeight="1">
      <c r="A106" s="1" t="s">
        <v>6</v>
      </c>
      <c r="B106" s="51">
        <v>0.104</v>
      </c>
      <c r="C106" s="62" t="s">
        <v>58</v>
      </c>
      <c r="D106" s="63">
        <f t="shared" ref="D106:L106" si="28">D86+D77+D95+D105</f>
        <v>0</v>
      </c>
      <c r="E106" s="64">
        <f t="shared" si="28"/>
        <v>1226342</v>
      </c>
      <c r="F106" s="63">
        <f t="shared" si="28"/>
        <v>0</v>
      </c>
      <c r="G106" s="64">
        <f t="shared" si="28"/>
        <v>1363800</v>
      </c>
      <c r="H106" s="63">
        <f t="shared" si="28"/>
        <v>0</v>
      </c>
      <c r="I106" s="64">
        <f t="shared" si="28"/>
        <v>1363800</v>
      </c>
      <c r="J106" s="63">
        <f t="shared" si="28"/>
        <v>0</v>
      </c>
      <c r="K106" s="64">
        <f t="shared" si="28"/>
        <v>1392545</v>
      </c>
      <c r="L106" s="64">
        <f t="shared" si="28"/>
        <v>1392545</v>
      </c>
    </row>
    <row r="107" spans="1:12" ht="13.9" customHeight="1">
      <c r="A107" s="1"/>
      <c r="B107" s="51"/>
      <c r="C107" s="62"/>
      <c r="D107" s="4"/>
      <c r="E107" s="8"/>
      <c r="F107" s="4"/>
      <c r="G107" s="8"/>
      <c r="H107" s="4"/>
      <c r="I107" s="8"/>
      <c r="J107" s="4"/>
      <c r="K107" s="8"/>
      <c r="L107" s="8"/>
    </row>
    <row r="108" spans="1:12" ht="13.9" customHeight="1">
      <c r="A108" s="1"/>
      <c r="B108" s="51">
        <v>0.108</v>
      </c>
      <c r="C108" s="62" t="s">
        <v>169</v>
      </c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ht="13.9" customHeight="1">
      <c r="A109" s="1"/>
      <c r="B109" s="53">
        <v>66</v>
      </c>
      <c r="C109" s="3" t="s">
        <v>70</v>
      </c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ht="13.9" customHeight="1">
      <c r="A110" s="1"/>
      <c r="B110" s="2" t="s">
        <v>71</v>
      </c>
      <c r="C110" s="3" t="s">
        <v>18</v>
      </c>
      <c r="D110" s="56">
        <v>0</v>
      </c>
      <c r="E110" s="15">
        <v>37498</v>
      </c>
      <c r="F110" s="56">
        <v>0</v>
      </c>
      <c r="G110" s="15">
        <v>37748</v>
      </c>
      <c r="H110" s="56">
        <v>0</v>
      </c>
      <c r="I110" s="15">
        <v>37748</v>
      </c>
      <c r="J110" s="56">
        <v>0</v>
      </c>
      <c r="K110" s="15">
        <v>44756</v>
      </c>
      <c r="L110" s="15">
        <f>SUM(J110:K110)</f>
        <v>44756</v>
      </c>
    </row>
    <row r="111" spans="1:12" ht="13.9" customHeight="1">
      <c r="A111" s="1"/>
      <c r="B111" s="2" t="s">
        <v>72</v>
      </c>
      <c r="C111" s="3" t="s">
        <v>20</v>
      </c>
      <c r="D111" s="56">
        <v>0</v>
      </c>
      <c r="E111" s="15">
        <v>442</v>
      </c>
      <c r="F111" s="56">
        <v>0</v>
      </c>
      <c r="G111" s="7">
        <v>292</v>
      </c>
      <c r="H111" s="56">
        <v>0</v>
      </c>
      <c r="I111" s="54">
        <v>292</v>
      </c>
      <c r="J111" s="56">
        <v>0</v>
      </c>
      <c r="K111" s="7">
        <v>292</v>
      </c>
      <c r="L111" s="15">
        <f>SUM(J111:K111)</f>
        <v>292</v>
      </c>
    </row>
    <row r="112" spans="1:12" ht="13.9" customHeight="1">
      <c r="A112" s="1"/>
      <c r="B112" s="2" t="s">
        <v>73</v>
      </c>
      <c r="C112" s="3" t="s">
        <v>22</v>
      </c>
      <c r="D112" s="56">
        <v>0</v>
      </c>
      <c r="E112" s="15">
        <v>605</v>
      </c>
      <c r="F112" s="56">
        <v>0</v>
      </c>
      <c r="G112" s="7">
        <v>605</v>
      </c>
      <c r="H112" s="56">
        <v>0</v>
      </c>
      <c r="I112" s="54">
        <v>605</v>
      </c>
      <c r="J112" s="56">
        <v>0</v>
      </c>
      <c r="K112" s="7">
        <v>605</v>
      </c>
      <c r="L112" s="15">
        <f>SUM(J112:K112)</f>
        <v>605</v>
      </c>
    </row>
    <row r="113" spans="1:12" ht="13.9" customHeight="1">
      <c r="A113" s="1"/>
      <c r="B113" s="2" t="s">
        <v>74</v>
      </c>
      <c r="C113" s="55" t="s">
        <v>33</v>
      </c>
      <c r="D113" s="56">
        <v>0</v>
      </c>
      <c r="E113" s="15">
        <v>1112</v>
      </c>
      <c r="F113" s="56">
        <v>0</v>
      </c>
      <c r="G113" s="7">
        <v>1112</v>
      </c>
      <c r="H113" s="56">
        <v>0</v>
      </c>
      <c r="I113" s="54">
        <v>1112</v>
      </c>
      <c r="J113" s="56">
        <v>0</v>
      </c>
      <c r="K113" s="7">
        <v>1112</v>
      </c>
      <c r="L113" s="15">
        <f>SUM(J113:K113)</f>
        <v>1112</v>
      </c>
    </row>
    <row r="114" spans="1:12" ht="13.9" customHeight="1">
      <c r="A114" s="1" t="s">
        <v>6</v>
      </c>
      <c r="B114" s="53">
        <v>66</v>
      </c>
      <c r="C114" s="3" t="s">
        <v>70</v>
      </c>
      <c r="D114" s="59">
        <f t="shared" ref="D114:L114" si="29">SUM(D110:D113)</f>
        <v>0</v>
      </c>
      <c r="E114" s="60">
        <f t="shared" si="29"/>
        <v>39657</v>
      </c>
      <c r="F114" s="59">
        <f t="shared" si="29"/>
        <v>0</v>
      </c>
      <c r="G114" s="60">
        <f t="shared" si="29"/>
        <v>39757</v>
      </c>
      <c r="H114" s="59">
        <f t="shared" si="29"/>
        <v>0</v>
      </c>
      <c r="I114" s="60">
        <f t="shared" si="29"/>
        <v>39757</v>
      </c>
      <c r="J114" s="59">
        <f t="shared" si="29"/>
        <v>0</v>
      </c>
      <c r="K114" s="60">
        <f t="shared" ref="K114" si="30">SUM(K110:K113)</f>
        <v>46765</v>
      </c>
      <c r="L114" s="60">
        <f t="shared" si="29"/>
        <v>46765</v>
      </c>
    </row>
    <row r="115" spans="1:12" ht="13.9" customHeight="1">
      <c r="A115" s="1"/>
      <c r="B115" s="53"/>
      <c r="C115" s="3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3.9" customHeight="1">
      <c r="A116" s="1"/>
      <c r="B116" s="53">
        <v>67</v>
      </c>
      <c r="C116" s="3" t="s">
        <v>75</v>
      </c>
      <c r="D116" s="54"/>
      <c r="E116" s="54"/>
      <c r="F116" s="54"/>
      <c r="G116" s="54"/>
      <c r="H116" s="54"/>
      <c r="I116" s="54"/>
      <c r="J116" s="54"/>
      <c r="K116" s="54"/>
      <c r="L116" s="54"/>
    </row>
    <row r="117" spans="1:12" ht="13.9" customHeight="1">
      <c r="A117" s="1"/>
      <c r="B117" s="2" t="s">
        <v>76</v>
      </c>
      <c r="C117" s="3" t="s">
        <v>18</v>
      </c>
      <c r="D117" s="56">
        <v>0</v>
      </c>
      <c r="E117" s="15">
        <v>177284</v>
      </c>
      <c r="F117" s="56">
        <v>0</v>
      </c>
      <c r="G117" s="15">
        <v>198288</v>
      </c>
      <c r="H117" s="56">
        <v>0</v>
      </c>
      <c r="I117" s="15">
        <v>198288</v>
      </c>
      <c r="J117" s="56">
        <v>0</v>
      </c>
      <c r="K117" s="15">
        <v>253770</v>
      </c>
      <c r="L117" s="15">
        <f>SUM(J117:K117)</f>
        <v>253770</v>
      </c>
    </row>
    <row r="118" spans="1:12" ht="13.9" customHeight="1">
      <c r="A118" s="1"/>
      <c r="B118" s="2" t="s">
        <v>77</v>
      </c>
      <c r="C118" s="3" t="s">
        <v>20</v>
      </c>
      <c r="D118" s="56">
        <v>0</v>
      </c>
      <c r="E118" s="15">
        <v>1104</v>
      </c>
      <c r="F118" s="56">
        <v>0</v>
      </c>
      <c r="G118" s="7">
        <v>1112</v>
      </c>
      <c r="H118" s="56">
        <v>0</v>
      </c>
      <c r="I118" s="54">
        <v>1112</v>
      </c>
      <c r="J118" s="56">
        <v>0</v>
      </c>
      <c r="K118" s="7">
        <v>1112</v>
      </c>
      <c r="L118" s="15">
        <f>SUM(J118:K118)</f>
        <v>1112</v>
      </c>
    </row>
    <row r="119" spans="1:12" ht="13.9" customHeight="1">
      <c r="A119" s="1"/>
      <c r="B119" s="2" t="s">
        <v>78</v>
      </c>
      <c r="C119" s="3" t="s">
        <v>22</v>
      </c>
      <c r="D119" s="4">
        <v>0</v>
      </c>
      <c r="E119" s="8">
        <v>1047</v>
      </c>
      <c r="F119" s="4">
        <v>0</v>
      </c>
      <c r="G119" s="7">
        <v>783</v>
      </c>
      <c r="H119" s="4">
        <v>0</v>
      </c>
      <c r="I119" s="7">
        <v>783</v>
      </c>
      <c r="J119" s="4">
        <v>0</v>
      </c>
      <c r="K119" s="7">
        <v>783</v>
      </c>
      <c r="L119" s="8">
        <f>SUM(J119:K119)</f>
        <v>783</v>
      </c>
    </row>
    <row r="120" spans="1:12" ht="13.9" customHeight="1">
      <c r="A120" s="1"/>
      <c r="B120" s="2" t="s">
        <v>79</v>
      </c>
      <c r="C120" s="3" t="s">
        <v>49</v>
      </c>
      <c r="D120" s="4">
        <v>0</v>
      </c>
      <c r="E120" s="8">
        <v>60</v>
      </c>
      <c r="F120" s="4">
        <v>0</v>
      </c>
      <c r="G120" s="7">
        <v>100</v>
      </c>
      <c r="H120" s="4">
        <v>0</v>
      </c>
      <c r="I120" s="7">
        <v>100</v>
      </c>
      <c r="J120" s="4">
        <v>0</v>
      </c>
      <c r="K120" s="7">
        <v>100</v>
      </c>
      <c r="L120" s="8">
        <f>SUM(J120:K120)</f>
        <v>100</v>
      </c>
    </row>
    <row r="121" spans="1:12" ht="13.9" customHeight="1">
      <c r="A121" s="1"/>
      <c r="B121" s="2" t="s">
        <v>80</v>
      </c>
      <c r="C121" s="55" t="s">
        <v>33</v>
      </c>
      <c r="D121" s="4">
        <v>0</v>
      </c>
      <c r="E121" s="8">
        <v>3240</v>
      </c>
      <c r="F121" s="4">
        <v>0</v>
      </c>
      <c r="G121" s="7">
        <v>3240</v>
      </c>
      <c r="H121" s="4">
        <v>0</v>
      </c>
      <c r="I121" s="7">
        <v>3240</v>
      </c>
      <c r="J121" s="4">
        <v>0</v>
      </c>
      <c r="K121" s="7">
        <v>3240</v>
      </c>
      <c r="L121" s="8">
        <f>SUM(J121:K121)</f>
        <v>3240</v>
      </c>
    </row>
    <row r="122" spans="1:12" ht="13.9" customHeight="1">
      <c r="A122" s="1" t="s">
        <v>6</v>
      </c>
      <c r="B122" s="53">
        <v>67</v>
      </c>
      <c r="C122" s="3" t="s">
        <v>75</v>
      </c>
      <c r="D122" s="59">
        <f t="shared" ref="D122:L122" si="31">SUM(D117:D121)</f>
        <v>0</v>
      </c>
      <c r="E122" s="60">
        <f t="shared" si="31"/>
        <v>182735</v>
      </c>
      <c r="F122" s="59">
        <f t="shared" si="31"/>
        <v>0</v>
      </c>
      <c r="G122" s="60">
        <f t="shared" si="31"/>
        <v>203523</v>
      </c>
      <c r="H122" s="59">
        <f t="shared" si="31"/>
        <v>0</v>
      </c>
      <c r="I122" s="60">
        <f t="shared" si="31"/>
        <v>203523</v>
      </c>
      <c r="J122" s="59">
        <f t="shared" si="31"/>
        <v>0</v>
      </c>
      <c r="K122" s="60">
        <f t="shared" ref="K122" si="32">SUM(K117:K121)</f>
        <v>259005</v>
      </c>
      <c r="L122" s="60">
        <f t="shared" si="31"/>
        <v>259005</v>
      </c>
    </row>
    <row r="123" spans="1:12" ht="13.9" customHeight="1">
      <c r="A123" s="1" t="s">
        <v>6</v>
      </c>
      <c r="B123" s="51">
        <v>0.108</v>
      </c>
      <c r="C123" s="62" t="s">
        <v>169</v>
      </c>
      <c r="D123" s="63">
        <f t="shared" ref="D123:L123" si="33">D122+D114</f>
        <v>0</v>
      </c>
      <c r="E123" s="64">
        <f t="shared" si="33"/>
        <v>222392</v>
      </c>
      <c r="F123" s="63">
        <f t="shared" si="33"/>
        <v>0</v>
      </c>
      <c r="G123" s="64">
        <f t="shared" si="33"/>
        <v>243280</v>
      </c>
      <c r="H123" s="63">
        <f t="shared" si="33"/>
        <v>0</v>
      </c>
      <c r="I123" s="64">
        <f t="shared" si="33"/>
        <v>243280</v>
      </c>
      <c r="J123" s="63">
        <f t="shared" si="33"/>
        <v>0</v>
      </c>
      <c r="K123" s="64">
        <f t="shared" ref="K123" si="34">K122+K114</f>
        <v>305770</v>
      </c>
      <c r="L123" s="64">
        <f t="shared" si="33"/>
        <v>305770</v>
      </c>
    </row>
    <row r="124" spans="1:12" ht="13.9" customHeight="1">
      <c r="A124" s="1"/>
      <c r="B124" s="49"/>
      <c r="C124" s="62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3.9" customHeight="1">
      <c r="A125" s="1"/>
      <c r="B125" s="51">
        <v>0.109</v>
      </c>
      <c r="C125" s="62" t="s">
        <v>81</v>
      </c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3.9" customHeight="1">
      <c r="A126" s="1"/>
      <c r="B126" s="76">
        <v>0.45</v>
      </c>
      <c r="C126" s="3" t="s">
        <v>86</v>
      </c>
      <c r="D126" s="54"/>
      <c r="E126" s="54"/>
      <c r="F126" s="54"/>
      <c r="G126" s="54"/>
      <c r="H126" s="54"/>
      <c r="I126" s="54"/>
      <c r="J126" s="54"/>
      <c r="K126" s="54"/>
      <c r="L126" s="54"/>
    </row>
    <row r="127" spans="1:12" ht="13.9" customHeight="1">
      <c r="A127" s="1"/>
      <c r="B127" s="2" t="s">
        <v>87</v>
      </c>
      <c r="C127" s="3" t="s">
        <v>18</v>
      </c>
      <c r="D127" s="4">
        <v>0</v>
      </c>
      <c r="E127" s="7">
        <v>203079</v>
      </c>
      <c r="F127" s="4">
        <v>0</v>
      </c>
      <c r="G127" s="8">
        <v>218851</v>
      </c>
      <c r="H127" s="4">
        <v>0</v>
      </c>
      <c r="I127" s="8">
        <v>218851</v>
      </c>
      <c r="J127" s="4">
        <v>0</v>
      </c>
      <c r="K127" s="8">
        <v>250906</v>
      </c>
      <c r="L127" s="8">
        <f t="shared" ref="L127:L132" si="35">SUM(J127:K127)</f>
        <v>250906</v>
      </c>
    </row>
    <row r="128" spans="1:12" ht="13.9" customHeight="1">
      <c r="A128" s="66"/>
      <c r="B128" s="67" t="s">
        <v>88</v>
      </c>
      <c r="C128" s="68" t="s">
        <v>20</v>
      </c>
      <c r="D128" s="63">
        <v>0</v>
      </c>
      <c r="E128" s="78">
        <v>1903</v>
      </c>
      <c r="F128" s="63">
        <v>0</v>
      </c>
      <c r="G128" s="78">
        <v>1600</v>
      </c>
      <c r="H128" s="63">
        <v>0</v>
      </c>
      <c r="I128" s="78">
        <v>1600</v>
      </c>
      <c r="J128" s="63">
        <v>0</v>
      </c>
      <c r="K128" s="78">
        <v>1600</v>
      </c>
      <c r="L128" s="64">
        <f t="shared" si="35"/>
        <v>1600</v>
      </c>
    </row>
    <row r="129" spans="1:12" ht="13.9" customHeight="1">
      <c r="A129" s="1"/>
      <c r="B129" s="2" t="s">
        <v>89</v>
      </c>
      <c r="C129" s="3" t="s">
        <v>22</v>
      </c>
      <c r="D129" s="4">
        <v>0</v>
      </c>
      <c r="E129" s="7">
        <v>1700</v>
      </c>
      <c r="F129" s="4">
        <v>0</v>
      </c>
      <c r="G129" s="7">
        <v>1400</v>
      </c>
      <c r="H129" s="4">
        <v>0</v>
      </c>
      <c r="I129" s="7">
        <v>1400</v>
      </c>
      <c r="J129" s="4">
        <v>0</v>
      </c>
      <c r="K129" s="7">
        <v>1400</v>
      </c>
      <c r="L129" s="8">
        <f t="shared" si="35"/>
        <v>1400</v>
      </c>
    </row>
    <row r="130" spans="1:12" ht="13.9" customHeight="1">
      <c r="A130" s="1"/>
      <c r="B130" s="2" t="s">
        <v>90</v>
      </c>
      <c r="C130" s="3" t="s">
        <v>49</v>
      </c>
      <c r="D130" s="4">
        <v>0</v>
      </c>
      <c r="E130" s="7">
        <v>972</v>
      </c>
      <c r="F130" s="4">
        <v>0</v>
      </c>
      <c r="G130" s="7">
        <v>972</v>
      </c>
      <c r="H130" s="4">
        <v>0</v>
      </c>
      <c r="I130" s="7">
        <v>972</v>
      </c>
      <c r="J130" s="4">
        <v>0</v>
      </c>
      <c r="K130" s="7">
        <v>972</v>
      </c>
      <c r="L130" s="8">
        <f t="shared" si="35"/>
        <v>972</v>
      </c>
    </row>
    <row r="131" spans="1:12" ht="13.9" customHeight="1">
      <c r="A131" s="1"/>
      <c r="B131" s="2" t="s">
        <v>91</v>
      </c>
      <c r="C131" s="55" t="s">
        <v>29</v>
      </c>
      <c r="D131" s="4">
        <v>0</v>
      </c>
      <c r="E131" s="7">
        <v>250</v>
      </c>
      <c r="F131" s="4">
        <v>0</v>
      </c>
      <c r="G131" s="7">
        <v>250</v>
      </c>
      <c r="H131" s="4">
        <v>0</v>
      </c>
      <c r="I131" s="7">
        <v>250</v>
      </c>
      <c r="J131" s="4">
        <v>0</v>
      </c>
      <c r="K131" s="7">
        <v>250</v>
      </c>
      <c r="L131" s="8">
        <f t="shared" si="35"/>
        <v>250</v>
      </c>
    </row>
    <row r="132" spans="1:12" ht="13.9" customHeight="1">
      <c r="A132" s="1"/>
      <c r="B132" s="2" t="s">
        <v>92</v>
      </c>
      <c r="C132" s="3" t="s">
        <v>33</v>
      </c>
      <c r="D132" s="4">
        <v>0</v>
      </c>
      <c r="E132" s="8">
        <v>3200</v>
      </c>
      <c r="F132" s="4">
        <v>0</v>
      </c>
      <c r="G132" s="7">
        <v>2700</v>
      </c>
      <c r="H132" s="4">
        <v>0</v>
      </c>
      <c r="I132" s="7">
        <v>2700</v>
      </c>
      <c r="J132" s="4">
        <v>0</v>
      </c>
      <c r="K132" s="7">
        <v>2700</v>
      </c>
      <c r="L132" s="8">
        <f t="shared" si="35"/>
        <v>2700</v>
      </c>
    </row>
    <row r="133" spans="1:12" ht="13.9" customHeight="1">
      <c r="A133" s="1" t="s">
        <v>6</v>
      </c>
      <c r="B133" s="76">
        <v>0.45</v>
      </c>
      <c r="C133" s="3" t="s">
        <v>86</v>
      </c>
      <c r="D133" s="59">
        <f t="shared" ref="D133:L133" si="36">SUM(D127:D132)</f>
        <v>0</v>
      </c>
      <c r="E133" s="60">
        <f t="shared" si="36"/>
        <v>211104</v>
      </c>
      <c r="F133" s="59">
        <f t="shared" si="36"/>
        <v>0</v>
      </c>
      <c r="G133" s="60">
        <f t="shared" si="36"/>
        <v>225773</v>
      </c>
      <c r="H133" s="59">
        <f t="shared" si="36"/>
        <v>0</v>
      </c>
      <c r="I133" s="60">
        <f t="shared" si="36"/>
        <v>225773</v>
      </c>
      <c r="J133" s="59">
        <f t="shared" si="36"/>
        <v>0</v>
      </c>
      <c r="K133" s="60">
        <f t="shared" ref="K133" si="37">SUM(K127:K132)</f>
        <v>257828</v>
      </c>
      <c r="L133" s="60">
        <f t="shared" si="36"/>
        <v>257828</v>
      </c>
    </row>
    <row r="134" spans="1:12" ht="13.9" customHeight="1">
      <c r="A134" s="1"/>
      <c r="B134" s="53"/>
      <c r="C134" s="3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3.9" customHeight="1">
      <c r="A135" s="1"/>
      <c r="B135" s="76">
        <v>0.46</v>
      </c>
      <c r="C135" s="3" t="s">
        <v>93</v>
      </c>
      <c r="D135" s="54"/>
      <c r="E135" s="54"/>
      <c r="F135" s="54"/>
      <c r="G135" s="54"/>
      <c r="H135" s="54"/>
      <c r="I135" s="54"/>
      <c r="J135" s="54"/>
      <c r="K135" s="54"/>
      <c r="L135" s="54"/>
    </row>
    <row r="136" spans="1:12" ht="13.9" customHeight="1">
      <c r="A136" s="1"/>
      <c r="B136" s="2" t="s">
        <v>94</v>
      </c>
      <c r="C136" s="3" t="s">
        <v>18</v>
      </c>
      <c r="D136" s="56">
        <v>0</v>
      </c>
      <c r="E136" s="15">
        <v>97315</v>
      </c>
      <c r="F136" s="56">
        <v>0</v>
      </c>
      <c r="G136" s="15">
        <v>106473</v>
      </c>
      <c r="H136" s="56">
        <v>0</v>
      </c>
      <c r="I136" s="15">
        <v>106473</v>
      </c>
      <c r="J136" s="56">
        <v>0</v>
      </c>
      <c r="K136" s="15">
        <v>136665</v>
      </c>
      <c r="L136" s="15">
        <f>SUM(J136:K136)</f>
        <v>136665</v>
      </c>
    </row>
    <row r="137" spans="1:12" ht="13.9" customHeight="1">
      <c r="A137" s="1"/>
      <c r="B137" s="2" t="s">
        <v>95</v>
      </c>
      <c r="C137" s="3" t="s">
        <v>20</v>
      </c>
      <c r="D137" s="56">
        <v>0</v>
      </c>
      <c r="E137" s="15">
        <v>1248</v>
      </c>
      <c r="F137" s="56">
        <v>0</v>
      </c>
      <c r="G137" s="7">
        <v>1021</v>
      </c>
      <c r="H137" s="56">
        <v>0</v>
      </c>
      <c r="I137" s="54">
        <v>1021</v>
      </c>
      <c r="J137" s="56">
        <v>0</v>
      </c>
      <c r="K137" s="7">
        <v>1021</v>
      </c>
      <c r="L137" s="15">
        <f>SUM(J137:K137)</f>
        <v>1021</v>
      </c>
    </row>
    <row r="138" spans="1:12" ht="13.9" customHeight="1">
      <c r="A138" s="1"/>
      <c r="B138" s="2" t="s">
        <v>96</v>
      </c>
      <c r="C138" s="3" t="s">
        <v>22</v>
      </c>
      <c r="D138" s="56">
        <v>0</v>
      </c>
      <c r="E138" s="8">
        <v>3100</v>
      </c>
      <c r="F138" s="4">
        <v>0</v>
      </c>
      <c r="G138" s="7">
        <v>2400</v>
      </c>
      <c r="H138" s="4">
        <v>0</v>
      </c>
      <c r="I138" s="54">
        <v>2400</v>
      </c>
      <c r="J138" s="56">
        <v>0</v>
      </c>
      <c r="K138" s="7">
        <v>2400</v>
      </c>
      <c r="L138" s="8">
        <f>SUM(J138:K138)</f>
        <v>2400</v>
      </c>
    </row>
    <row r="139" spans="1:12" ht="13.9" customHeight="1">
      <c r="A139" s="1"/>
      <c r="B139" s="2" t="s">
        <v>97</v>
      </c>
      <c r="C139" s="3" t="s">
        <v>49</v>
      </c>
      <c r="D139" s="56">
        <v>0</v>
      </c>
      <c r="E139" s="15">
        <v>770</v>
      </c>
      <c r="F139" s="56">
        <v>0</v>
      </c>
      <c r="G139" s="54">
        <v>270</v>
      </c>
      <c r="H139" s="56">
        <v>0</v>
      </c>
      <c r="I139" s="54">
        <v>270</v>
      </c>
      <c r="J139" s="56">
        <v>0</v>
      </c>
      <c r="K139" s="54">
        <v>270</v>
      </c>
      <c r="L139" s="15">
        <f>SUM(J139:K139)</f>
        <v>270</v>
      </c>
    </row>
    <row r="140" spans="1:12" ht="13.9" customHeight="1">
      <c r="A140" s="1"/>
      <c r="B140" s="2" t="s">
        <v>98</v>
      </c>
      <c r="C140" s="55" t="s">
        <v>29</v>
      </c>
      <c r="D140" s="63">
        <v>0</v>
      </c>
      <c r="E140" s="64">
        <v>120</v>
      </c>
      <c r="F140" s="63">
        <v>0</v>
      </c>
      <c r="G140" s="78">
        <v>120</v>
      </c>
      <c r="H140" s="63">
        <v>0</v>
      </c>
      <c r="I140" s="78">
        <v>120</v>
      </c>
      <c r="J140" s="63">
        <v>0</v>
      </c>
      <c r="K140" s="78">
        <v>120</v>
      </c>
      <c r="L140" s="64">
        <f>SUM(J140:K140)</f>
        <v>120</v>
      </c>
    </row>
    <row r="141" spans="1:12" ht="13.9" customHeight="1">
      <c r="A141" s="1" t="s">
        <v>6</v>
      </c>
      <c r="B141" s="76">
        <v>0.46</v>
      </c>
      <c r="C141" s="3" t="s">
        <v>93</v>
      </c>
      <c r="D141" s="63">
        <f t="shared" ref="D141:L141" si="38">SUM(D136:D140)</f>
        <v>0</v>
      </c>
      <c r="E141" s="64">
        <f t="shared" si="38"/>
        <v>102553</v>
      </c>
      <c r="F141" s="63">
        <f t="shared" si="38"/>
        <v>0</v>
      </c>
      <c r="G141" s="64">
        <f t="shared" si="38"/>
        <v>110284</v>
      </c>
      <c r="H141" s="63">
        <f t="shared" si="38"/>
        <v>0</v>
      </c>
      <c r="I141" s="64">
        <f t="shared" si="38"/>
        <v>110284</v>
      </c>
      <c r="J141" s="63">
        <f t="shared" si="38"/>
        <v>0</v>
      </c>
      <c r="K141" s="64">
        <f t="shared" ref="K141" si="39">SUM(K136:K140)</f>
        <v>140476</v>
      </c>
      <c r="L141" s="64">
        <f t="shared" si="38"/>
        <v>140476</v>
      </c>
    </row>
    <row r="142" spans="1:12" ht="13.9" customHeight="1">
      <c r="A142" s="1"/>
      <c r="B142" s="53"/>
      <c r="C142" s="3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3.9" customHeight="1">
      <c r="A143" s="1"/>
      <c r="B143" s="76">
        <v>0.47</v>
      </c>
      <c r="C143" s="3" t="s">
        <v>99</v>
      </c>
      <c r="D143" s="54"/>
      <c r="E143" s="54"/>
      <c r="F143" s="54"/>
      <c r="G143" s="54"/>
      <c r="H143" s="54"/>
      <c r="I143" s="54"/>
      <c r="J143" s="54"/>
      <c r="K143" s="54"/>
      <c r="L143" s="54"/>
    </row>
    <row r="144" spans="1:12" ht="13.9" customHeight="1">
      <c r="A144" s="1"/>
      <c r="B144" s="2" t="s">
        <v>100</v>
      </c>
      <c r="C144" s="3" t="s">
        <v>18</v>
      </c>
      <c r="D144" s="56">
        <v>0</v>
      </c>
      <c r="E144" s="15">
        <v>46068</v>
      </c>
      <c r="F144" s="56">
        <v>0</v>
      </c>
      <c r="G144" s="15">
        <v>50005</v>
      </c>
      <c r="H144" s="56">
        <v>0</v>
      </c>
      <c r="I144" s="15">
        <v>50005</v>
      </c>
      <c r="J144" s="56">
        <v>0</v>
      </c>
      <c r="K144" s="15">
        <v>63539</v>
      </c>
      <c r="L144" s="15">
        <f>SUM(J144:K144)</f>
        <v>63539</v>
      </c>
    </row>
    <row r="145" spans="1:12" ht="13.9" customHeight="1">
      <c r="A145" s="1"/>
      <c r="B145" s="2" t="s">
        <v>101</v>
      </c>
      <c r="C145" s="3" t="s">
        <v>20</v>
      </c>
      <c r="D145" s="4">
        <v>0</v>
      </c>
      <c r="E145" s="8">
        <v>778</v>
      </c>
      <c r="F145" s="4">
        <v>0</v>
      </c>
      <c r="G145" s="7">
        <v>778</v>
      </c>
      <c r="H145" s="4">
        <v>0</v>
      </c>
      <c r="I145" s="7">
        <v>778</v>
      </c>
      <c r="J145" s="4">
        <v>0</v>
      </c>
      <c r="K145" s="7">
        <v>778</v>
      </c>
      <c r="L145" s="8">
        <f>SUM(J145:K145)</f>
        <v>778</v>
      </c>
    </row>
    <row r="146" spans="1:12" ht="13.9" customHeight="1">
      <c r="A146" s="1"/>
      <c r="B146" s="2" t="s">
        <v>102</v>
      </c>
      <c r="C146" s="3" t="s">
        <v>22</v>
      </c>
      <c r="D146" s="4">
        <v>0</v>
      </c>
      <c r="E146" s="8">
        <v>1700</v>
      </c>
      <c r="F146" s="4">
        <v>0</v>
      </c>
      <c r="G146" s="7">
        <v>1700</v>
      </c>
      <c r="H146" s="4">
        <v>0</v>
      </c>
      <c r="I146" s="7">
        <v>1700</v>
      </c>
      <c r="J146" s="4">
        <v>0</v>
      </c>
      <c r="K146" s="7">
        <v>1700</v>
      </c>
      <c r="L146" s="8">
        <f>SUM(J146:K146)</f>
        <v>1700</v>
      </c>
    </row>
    <row r="147" spans="1:12" ht="13.9" customHeight="1">
      <c r="A147" s="1"/>
      <c r="B147" s="2" t="s">
        <v>103</v>
      </c>
      <c r="C147" s="3" t="s">
        <v>49</v>
      </c>
      <c r="D147" s="4">
        <v>0</v>
      </c>
      <c r="E147" s="5">
        <v>42</v>
      </c>
      <c r="F147" s="4">
        <v>0</v>
      </c>
      <c r="G147" s="7">
        <v>43</v>
      </c>
      <c r="H147" s="4">
        <v>0</v>
      </c>
      <c r="I147" s="7">
        <v>43</v>
      </c>
      <c r="J147" s="4">
        <v>0</v>
      </c>
      <c r="K147" s="7">
        <v>43</v>
      </c>
      <c r="L147" s="8">
        <f>SUM(J147:K147)</f>
        <v>43</v>
      </c>
    </row>
    <row r="148" spans="1:12" ht="13.9" customHeight="1">
      <c r="A148" s="1"/>
      <c r="B148" s="2" t="s">
        <v>104</v>
      </c>
      <c r="C148" s="55" t="s">
        <v>29</v>
      </c>
      <c r="D148" s="56">
        <v>0</v>
      </c>
      <c r="E148" s="15">
        <v>90</v>
      </c>
      <c r="F148" s="58">
        <v>0</v>
      </c>
      <c r="G148" s="7">
        <v>90</v>
      </c>
      <c r="H148" s="58">
        <v>0</v>
      </c>
      <c r="I148" s="54">
        <v>90</v>
      </c>
      <c r="J148" s="56">
        <v>0</v>
      </c>
      <c r="K148" s="7">
        <v>90</v>
      </c>
      <c r="L148" s="15">
        <f>SUM(J148:K148)</f>
        <v>90</v>
      </c>
    </row>
    <row r="149" spans="1:12" ht="13.9" customHeight="1">
      <c r="A149" s="1" t="s">
        <v>6</v>
      </c>
      <c r="B149" s="76">
        <v>0.47</v>
      </c>
      <c r="C149" s="3" t="s">
        <v>99</v>
      </c>
      <c r="D149" s="59">
        <f t="shared" ref="D149:L149" si="40">SUM(D144:D148)</f>
        <v>0</v>
      </c>
      <c r="E149" s="60">
        <f t="shared" si="40"/>
        <v>48678</v>
      </c>
      <c r="F149" s="59">
        <f t="shared" si="40"/>
        <v>0</v>
      </c>
      <c r="G149" s="60">
        <f t="shared" si="40"/>
        <v>52616</v>
      </c>
      <c r="H149" s="59">
        <f t="shared" si="40"/>
        <v>0</v>
      </c>
      <c r="I149" s="60">
        <f t="shared" si="40"/>
        <v>52616</v>
      </c>
      <c r="J149" s="59">
        <f t="shared" si="40"/>
        <v>0</v>
      </c>
      <c r="K149" s="60">
        <f t="shared" ref="K149" si="41">SUM(K144:K148)</f>
        <v>66150</v>
      </c>
      <c r="L149" s="60">
        <f t="shared" si="40"/>
        <v>66150</v>
      </c>
    </row>
    <row r="150" spans="1:12" ht="13.9" customHeight="1">
      <c r="A150" s="1"/>
      <c r="B150" s="53"/>
      <c r="C150" s="3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3.9" customHeight="1">
      <c r="A151" s="1"/>
      <c r="B151" s="76">
        <v>0.48</v>
      </c>
      <c r="C151" s="3" t="s">
        <v>105</v>
      </c>
      <c r="D151" s="54"/>
      <c r="E151" s="54"/>
      <c r="F151" s="54"/>
      <c r="G151" s="54"/>
      <c r="H151" s="54"/>
      <c r="I151" s="54"/>
      <c r="J151" s="54"/>
      <c r="K151" s="54"/>
      <c r="L151" s="54"/>
    </row>
    <row r="152" spans="1:12" ht="13.9" customHeight="1">
      <c r="A152" s="1"/>
      <c r="B152" s="2" t="s">
        <v>106</v>
      </c>
      <c r="C152" s="3" t="s">
        <v>18</v>
      </c>
      <c r="D152" s="56">
        <v>0</v>
      </c>
      <c r="E152" s="8">
        <v>135132</v>
      </c>
      <c r="F152" s="4">
        <v>0</v>
      </c>
      <c r="G152" s="8">
        <v>158465</v>
      </c>
      <c r="H152" s="4">
        <v>0</v>
      </c>
      <c r="I152" s="8">
        <v>158465</v>
      </c>
      <c r="J152" s="56">
        <v>0</v>
      </c>
      <c r="K152" s="8">
        <v>174550</v>
      </c>
      <c r="L152" s="8">
        <f>SUM(J152:K152)</f>
        <v>174550</v>
      </c>
    </row>
    <row r="153" spans="1:12" ht="13.9" customHeight="1">
      <c r="A153" s="1"/>
      <c r="B153" s="2" t="s">
        <v>107</v>
      </c>
      <c r="C153" s="3" t="s">
        <v>20</v>
      </c>
      <c r="D153" s="56">
        <v>0</v>
      </c>
      <c r="E153" s="8">
        <v>1866</v>
      </c>
      <c r="F153" s="4">
        <v>0</v>
      </c>
      <c r="G153" s="7">
        <v>1166</v>
      </c>
      <c r="H153" s="4">
        <v>0</v>
      </c>
      <c r="I153" s="7">
        <v>1166</v>
      </c>
      <c r="J153" s="56">
        <v>0</v>
      </c>
      <c r="K153" s="7">
        <v>1166</v>
      </c>
      <c r="L153" s="8">
        <f>SUM(J153:K153)</f>
        <v>1166</v>
      </c>
    </row>
    <row r="154" spans="1:12" ht="13.9" customHeight="1">
      <c r="A154" s="1"/>
      <c r="B154" s="2" t="s">
        <v>108</v>
      </c>
      <c r="C154" s="3" t="s">
        <v>22</v>
      </c>
      <c r="D154" s="4">
        <v>0</v>
      </c>
      <c r="E154" s="8">
        <v>3900</v>
      </c>
      <c r="F154" s="4">
        <v>0</v>
      </c>
      <c r="G154" s="7">
        <v>3200</v>
      </c>
      <c r="H154" s="4">
        <v>0</v>
      </c>
      <c r="I154" s="7">
        <v>3200</v>
      </c>
      <c r="J154" s="4">
        <v>0</v>
      </c>
      <c r="K154" s="7">
        <v>3200</v>
      </c>
      <c r="L154" s="8">
        <f>SUM(J154:K154)</f>
        <v>3200</v>
      </c>
    </row>
    <row r="155" spans="1:12" ht="13.9" customHeight="1">
      <c r="A155" s="1"/>
      <c r="B155" s="2" t="s">
        <v>109</v>
      </c>
      <c r="C155" s="3" t="s">
        <v>49</v>
      </c>
      <c r="D155" s="4">
        <v>0</v>
      </c>
      <c r="E155" s="8">
        <v>460</v>
      </c>
      <c r="F155" s="4">
        <v>0</v>
      </c>
      <c r="G155" s="7">
        <v>270</v>
      </c>
      <c r="H155" s="4">
        <v>0</v>
      </c>
      <c r="I155" s="7">
        <v>270</v>
      </c>
      <c r="J155" s="4">
        <v>0</v>
      </c>
      <c r="K155" s="7">
        <v>270</v>
      </c>
      <c r="L155" s="8">
        <f>SUM(J155:K155)</f>
        <v>270</v>
      </c>
    </row>
    <row r="156" spans="1:12" ht="13.9" customHeight="1">
      <c r="A156" s="1"/>
      <c r="B156" s="2" t="s">
        <v>110</v>
      </c>
      <c r="C156" s="55" t="s">
        <v>29</v>
      </c>
      <c r="D156" s="4">
        <v>0</v>
      </c>
      <c r="E156" s="64">
        <v>120</v>
      </c>
      <c r="F156" s="77">
        <v>0</v>
      </c>
      <c r="G156" s="7">
        <v>120</v>
      </c>
      <c r="H156" s="77">
        <v>0</v>
      </c>
      <c r="I156" s="78">
        <v>120</v>
      </c>
      <c r="J156" s="4">
        <v>0</v>
      </c>
      <c r="K156" s="7">
        <v>120</v>
      </c>
      <c r="L156" s="64">
        <f>SUM(J156:K156)</f>
        <v>120</v>
      </c>
    </row>
    <row r="157" spans="1:12" ht="13.9" customHeight="1">
      <c r="A157" s="1" t="s">
        <v>6</v>
      </c>
      <c r="B157" s="76">
        <v>0.48</v>
      </c>
      <c r="C157" s="3" t="s">
        <v>105</v>
      </c>
      <c r="D157" s="59">
        <f t="shared" ref="D157:L157" si="42">SUM(D152:D156)</f>
        <v>0</v>
      </c>
      <c r="E157" s="60">
        <f t="shared" si="42"/>
        <v>141478</v>
      </c>
      <c r="F157" s="59">
        <f t="shared" si="42"/>
        <v>0</v>
      </c>
      <c r="G157" s="60">
        <f t="shared" si="42"/>
        <v>163221</v>
      </c>
      <c r="H157" s="59">
        <f t="shared" si="42"/>
        <v>0</v>
      </c>
      <c r="I157" s="60">
        <f t="shared" si="42"/>
        <v>163221</v>
      </c>
      <c r="J157" s="59">
        <f t="shared" si="42"/>
        <v>0</v>
      </c>
      <c r="K157" s="60">
        <f t="shared" ref="K157" si="43">SUM(K152:K156)</f>
        <v>179306</v>
      </c>
      <c r="L157" s="60">
        <f t="shared" si="42"/>
        <v>179306</v>
      </c>
    </row>
    <row r="158" spans="1:12" ht="13.9" customHeight="1">
      <c r="A158" s="1"/>
      <c r="B158" s="53">
        <v>68</v>
      </c>
      <c r="C158" s="3" t="s">
        <v>216</v>
      </c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3.9" customHeight="1">
      <c r="A159" s="1"/>
      <c r="B159" s="2" t="s">
        <v>82</v>
      </c>
      <c r="C159" s="3" t="s">
        <v>18</v>
      </c>
      <c r="D159" s="56">
        <v>0</v>
      </c>
      <c r="E159" s="8">
        <v>9773</v>
      </c>
      <c r="F159" s="4">
        <v>0</v>
      </c>
      <c r="G159" s="8">
        <v>10535</v>
      </c>
      <c r="H159" s="4">
        <v>0</v>
      </c>
      <c r="I159" s="8">
        <v>10535</v>
      </c>
      <c r="J159" s="56">
        <v>0</v>
      </c>
      <c r="K159" s="8">
        <v>10561</v>
      </c>
      <c r="L159" s="8">
        <f>SUM(J159:K159)</f>
        <v>10561</v>
      </c>
    </row>
    <row r="160" spans="1:12" ht="13.9" customHeight="1">
      <c r="A160" s="66"/>
      <c r="B160" s="67" t="s">
        <v>83</v>
      </c>
      <c r="C160" s="68" t="s">
        <v>20</v>
      </c>
      <c r="D160" s="63">
        <v>0</v>
      </c>
      <c r="E160" s="64">
        <v>145</v>
      </c>
      <c r="F160" s="63">
        <v>0</v>
      </c>
      <c r="G160" s="78">
        <v>146</v>
      </c>
      <c r="H160" s="63">
        <v>0</v>
      </c>
      <c r="I160" s="78">
        <v>146</v>
      </c>
      <c r="J160" s="63">
        <v>0</v>
      </c>
      <c r="K160" s="78">
        <v>146</v>
      </c>
      <c r="L160" s="64">
        <f>SUM(J160:K160)</f>
        <v>146</v>
      </c>
    </row>
    <row r="161" spans="1:12" ht="13.9" customHeight="1">
      <c r="A161" s="1"/>
      <c r="B161" s="2" t="s">
        <v>84</v>
      </c>
      <c r="C161" s="3" t="s">
        <v>22</v>
      </c>
      <c r="D161" s="4">
        <v>0</v>
      </c>
      <c r="E161" s="8">
        <v>299</v>
      </c>
      <c r="F161" s="4">
        <v>0</v>
      </c>
      <c r="G161" s="7">
        <v>300</v>
      </c>
      <c r="H161" s="4">
        <v>0</v>
      </c>
      <c r="I161" s="7">
        <v>300</v>
      </c>
      <c r="J161" s="4">
        <v>0</v>
      </c>
      <c r="K161" s="7">
        <v>300</v>
      </c>
      <c r="L161" s="8">
        <f>SUM(J161:K161)</f>
        <v>300</v>
      </c>
    </row>
    <row r="162" spans="1:12" ht="13.9" customHeight="1">
      <c r="A162" s="1"/>
      <c r="B162" s="2" t="s">
        <v>85</v>
      </c>
      <c r="C162" s="55" t="s">
        <v>29</v>
      </c>
      <c r="D162" s="63">
        <v>0</v>
      </c>
      <c r="E162" s="64">
        <v>234</v>
      </c>
      <c r="F162" s="63">
        <v>0</v>
      </c>
      <c r="G162" s="78">
        <v>234</v>
      </c>
      <c r="H162" s="63">
        <v>0</v>
      </c>
      <c r="I162" s="78">
        <v>234</v>
      </c>
      <c r="J162" s="63">
        <v>0</v>
      </c>
      <c r="K162" s="78">
        <v>234</v>
      </c>
      <c r="L162" s="64">
        <f>SUM(J162:K162)</f>
        <v>234</v>
      </c>
    </row>
    <row r="163" spans="1:12" ht="13.9" customHeight="1">
      <c r="A163" s="1" t="s">
        <v>6</v>
      </c>
      <c r="B163" s="53">
        <v>68</v>
      </c>
      <c r="C163" s="3" t="s">
        <v>216</v>
      </c>
      <c r="D163" s="63">
        <f t="shared" ref="D163:J163" si="44">SUM(D159:D162)</f>
        <v>0</v>
      </c>
      <c r="E163" s="64">
        <f t="shared" si="44"/>
        <v>10451</v>
      </c>
      <c r="F163" s="63">
        <f t="shared" si="44"/>
        <v>0</v>
      </c>
      <c r="G163" s="64">
        <f t="shared" si="44"/>
        <v>11215</v>
      </c>
      <c r="H163" s="63">
        <f t="shared" si="44"/>
        <v>0</v>
      </c>
      <c r="I163" s="64">
        <f t="shared" si="44"/>
        <v>11215</v>
      </c>
      <c r="J163" s="63">
        <f t="shared" si="44"/>
        <v>0</v>
      </c>
      <c r="K163" s="64">
        <f t="shared" ref="K163" si="45">SUM(K159:K162)</f>
        <v>11241</v>
      </c>
      <c r="L163" s="64">
        <f t="shared" ref="L163" si="46">SUM(L159:L162)</f>
        <v>11241</v>
      </c>
    </row>
    <row r="164" spans="1:12" ht="13.9" customHeight="1">
      <c r="A164" s="1" t="s">
        <v>6</v>
      </c>
      <c r="B164" s="51">
        <v>0.109</v>
      </c>
      <c r="C164" s="62" t="s">
        <v>81</v>
      </c>
      <c r="D164" s="63">
        <f t="shared" ref="D164:L164" si="47">D157+D149+D141+D133+D163</f>
        <v>0</v>
      </c>
      <c r="E164" s="64">
        <f t="shared" si="47"/>
        <v>514264</v>
      </c>
      <c r="F164" s="63">
        <f t="shared" si="47"/>
        <v>0</v>
      </c>
      <c r="G164" s="64">
        <f t="shared" si="47"/>
        <v>563109</v>
      </c>
      <c r="H164" s="63">
        <f t="shared" si="47"/>
        <v>0</v>
      </c>
      <c r="I164" s="64">
        <f t="shared" si="47"/>
        <v>563109</v>
      </c>
      <c r="J164" s="63">
        <f t="shared" si="47"/>
        <v>0</v>
      </c>
      <c r="K164" s="64">
        <f t="shared" si="47"/>
        <v>655001</v>
      </c>
      <c r="L164" s="64">
        <f t="shared" si="47"/>
        <v>655001</v>
      </c>
    </row>
    <row r="165" spans="1:12" ht="13.9" customHeight="1">
      <c r="A165" s="1"/>
      <c r="B165" s="49"/>
      <c r="C165" s="62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3.9" customHeight="1">
      <c r="A166" s="1"/>
      <c r="B166" s="51">
        <v>0.113</v>
      </c>
      <c r="C166" s="62" t="s">
        <v>111</v>
      </c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3.9" customHeight="1">
      <c r="A167" s="1"/>
      <c r="B167" s="53">
        <v>69</v>
      </c>
      <c r="C167" s="1" t="s">
        <v>112</v>
      </c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3.9" customHeight="1">
      <c r="A168" s="1"/>
      <c r="B168" s="2" t="s">
        <v>113</v>
      </c>
      <c r="C168" s="1" t="s">
        <v>31</v>
      </c>
      <c r="D168" s="63">
        <v>0</v>
      </c>
      <c r="E168" s="64">
        <v>2484</v>
      </c>
      <c r="F168" s="63">
        <v>0</v>
      </c>
      <c r="G168" s="64">
        <v>2484</v>
      </c>
      <c r="H168" s="63">
        <v>0</v>
      </c>
      <c r="I168" s="64">
        <v>2484</v>
      </c>
      <c r="J168" s="63">
        <v>0</v>
      </c>
      <c r="K168" s="64">
        <v>4000</v>
      </c>
      <c r="L168" s="64">
        <f>SUM(J168:K168)</f>
        <v>4000</v>
      </c>
    </row>
    <row r="169" spans="1:12" ht="13.9" customHeight="1">
      <c r="A169" s="1" t="s">
        <v>6</v>
      </c>
      <c r="B169" s="53">
        <v>69</v>
      </c>
      <c r="C169" s="1" t="s">
        <v>112</v>
      </c>
      <c r="D169" s="63">
        <f t="shared" ref="D169:L169" si="48">D168</f>
        <v>0</v>
      </c>
      <c r="E169" s="65">
        <f t="shared" si="48"/>
        <v>2484</v>
      </c>
      <c r="F169" s="63">
        <f t="shared" si="48"/>
        <v>0</v>
      </c>
      <c r="G169" s="65">
        <f t="shared" si="48"/>
        <v>2484</v>
      </c>
      <c r="H169" s="63">
        <f t="shared" si="48"/>
        <v>0</v>
      </c>
      <c r="I169" s="65">
        <f t="shared" si="48"/>
        <v>2484</v>
      </c>
      <c r="J169" s="63">
        <f t="shared" si="48"/>
        <v>0</v>
      </c>
      <c r="K169" s="65">
        <f t="shared" si="48"/>
        <v>4000</v>
      </c>
      <c r="L169" s="65">
        <f t="shared" si="48"/>
        <v>4000</v>
      </c>
    </row>
    <row r="170" spans="1:12" ht="13.9" customHeight="1">
      <c r="A170" s="1" t="s">
        <v>6</v>
      </c>
      <c r="B170" s="51">
        <v>0.113</v>
      </c>
      <c r="C170" s="62" t="s">
        <v>111</v>
      </c>
      <c r="D170" s="59">
        <f t="shared" ref="D170:L170" si="49">D169</f>
        <v>0</v>
      </c>
      <c r="E170" s="60">
        <f t="shared" si="49"/>
        <v>2484</v>
      </c>
      <c r="F170" s="59">
        <f t="shared" si="49"/>
        <v>0</v>
      </c>
      <c r="G170" s="60">
        <f t="shared" si="49"/>
        <v>2484</v>
      </c>
      <c r="H170" s="59">
        <f t="shared" si="49"/>
        <v>0</v>
      </c>
      <c r="I170" s="60">
        <f t="shared" si="49"/>
        <v>2484</v>
      </c>
      <c r="J170" s="59">
        <f t="shared" si="49"/>
        <v>0</v>
      </c>
      <c r="K170" s="60">
        <f t="shared" ref="K170" si="50">K169</f>
        <v>4000</v>
      </c>
      <c r="L170" s="60">
        <f t="shared" si="49"/>
        <v>4000</v>
      </c>
    </row>
    <row r="171" spans="1:12" ht="13.9" customHeight="1">
      <c r="A171" s="1"/>
      <c r="B171" s="2"/>
      <c r="C171" s="1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3.9" customHeight="1">
      <c r="A172" s="1"/>
      <c r="B172" s="51">
        <v>0.114</v>
      </c>
      <c r="C172" s="62" t="s">
        <v>114</v>
      </c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3.9" customHeight="1">
      <c r="A173" s="1"/>
      <c r="B173" s="53">
        <v>70</v>
      </c>
      <c r="C173" s="3" t="s">
        <v>183</v>
      </c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3.9" customHeight="1">
      <c r="A174" s="1"/>
      <c r="B174" s="2" t="s">
        <v>115</v>
      </c>
      <c r="C174" s="3" t="s">
        <v>18</v>
      </c>
      <c r="D174" s="56">
        <v>0</v>
      </c>
      <c r="E174" s="8">
        <v>60214</v>
      </c>
      <c r="F174" s="4">
        <v>0</v>
      </c>
      <c r="G174" s="8">
        <v>66113</v>
      </c>
      <c r="H174" s="4">
        <v>0</v>
      </c>
      <c r="I174" s="8">
        <v>66113</v>
      </c>
      <c r="J174" s="56">
        <v>0</v>
      </c>
      <c r="K174" s="8">
        <v>64135</v>
      </c>
      <c r="L174" s="8">
        <f t="shared" ref="L174:L179" si="51">SUM(J174:K174)</f>
        <v>64135</v>
      </c>
    </row>
    <row r="175" spans="1:12" ht="13.9" customHeight="1">
      <c r="A175" s="1"/>
      <c r="B175" s="2" t="s">
        <v>116</v>
      </c>
      <c r="C175" s="3" t="s">
        <v>20</v>
      </c>
      <c r="D175" s="4">
        <v>0</v>
      </c>
      <c r="E175" s="8">
        <v>1427</v>
      </c>
      <c r="F175" s="4">
        <v>0</v>
      </c>
      <c r="G175" s="7">
        <v>1341</v>
      </c>
      <c r="H175" s="4">
        <v>0</v>
      </c>
      <c r="I175" s="7">
        <v>1341</v>
      </c>
      <c r="J175" s="4">
        <v>0</v>
      </c>
      <c r="K175" s="7">
        <v>1341</v>
      </c>
      <c r="L175" s="8">
        <f t="shared" si="51"/>
        <v>1341</v>
      </c>
    </row>
    <row r="176" spans="1:12" ht="13.9" customHeight="1">
      <c r="A176" s="1"/>
      <c r="B176" s="2" t="s">
        <v>117</v>
      </c>
      <c r="C176" s="3" t="s">
        <v>22</v>
      </c>
      <c r="D176" s="56">
        <v>0</v>
      </c>
      <c r="E176" s="15">
        <v>1289</v>
      </c>
      <c r="F176" s="56">
        <v>0</v>
      </c>
      <c r="G176" s="7">
        <v>1142</v>
      </c>
      <c r="H176" s="56">
        <v>0</v>
      </c>
      <c r="I176" s="54">
        <v>1142</v>
      </c>
      <c r="J176" s="56">
        <v>0</v>
      </c>
      <c r="K176" s="7">
        <v>1142</v>
      </c>
      <c r="L176" s="15">
        <f t="shared" si="51"/>
        <v>1142</v>
      </c>
    </row>
    <row r="177" spans="1:12" ht="13.9" customHeight="1">
      <c r="A177" s="1"/>
      <c r="B177" s="2" t="s">
        <v>118</v>
      </c>
      <c r="C177" s="3" t="s">
        <v>49</v>
      </c>
      <c r="D177" s="56">
        <v>0</v>
      </c>
      <c r="E177" s="15">
        <v>234</v>
      </c>
      <c r="F177" s="56">
        <v>0</v>
      </c>
      <c r="G177" s="54">
        <v>238</v>
      </c>
      <c r="H177" s="56">
        <v>0</v>
      </c>
      <c r="I177" s="54">
        <v>238</v>
      </c>
      <c r="J177" s="56">
        <v>0</v>
      </c>
      <c r="K177" s="54">
        <v>238</v>
      </c>
      <c r="L177" s="15">
        <f t="shared" si="51"/>
        <v>238</v>
      </c>
    </row>
    <row r="178" spans="1:12" ht="13.9" customHeight="1">
      <c r="A178" s="1"/>
      <c r="B178" s="2" t="s">
        <v>119</v>
      </c>
      <c r="C178" s="3" t="s">
        <v>33</v>
      </c>
      <c r="D178" s="4">
        <v>0</v>
      </c>
      <c r="E178" s="8">
        <v>1350</v>
      </c>
      <c r="F178" s="4">
        <v>0</v>
      </c>
      <c r="G178" s="7">
        <v>1150</v>
      </c>
      <c r="H178" s="4">
        <v>0</v>
      </c>
      <c r="I178" s="7">
        <v>1150</v>
      </c>
      <c r="J178" s="4">
        <v>0</v>
      </c>
      <c r="K178" s="7">
        <v>1150</v>
      </c>
      <c r="L178" s="8">
        <f t="shared" si="51"/>
        <v>1150</v>
      </c>
    </row>
    <row r="179" spans="1:12" ht="13.9" customHeight="1">
      <c r="A179" s="1"/>
      <c r="B179" s="2" t="s">
        <v>120</v>
      </c>
      <c r="C179" s="3" t="s">
        <v>42</v>
      </c>
      <c r="D179" s="56">
        <v>0</v>
      </c>
      <c r="E179" s="15">
        <v>1427</v>
      </c>
      <c r="F179" s="56">
        <v>0</v>
      </c>
      <c r="G179" s="7">
        <v>1430</v>
      </c>
      <c r="H179" s="56">
        <v>0</v>
      </c>
      <c r="I179" s="54">
        <v>1430</v>
      </c>
      <c r="J179" s="56">
        <v>0</v>
      </c>
      <c r="K179" s="7">
        <v>1430</v>
      </c>
      <c r="L179" s="15">
        <f t="shared" si="51"/>
        <v>1430</v>
      </c>
    </row>
    <row r="180" spans="1:12" ht="13.9" customHeight="1">
      <c r="A180" s="1" t="s">
        <v>6</v>
      </c>
      <c r="B180" s="53">
        <v>70</v>
      </c>
      <c r="C180" s="3" t="s">
        <v>183</v>
      </c>
      <c r="D180" s="59">
        <f t="shared" ref="D180:L180" si="52">SUM(D174:D179)</f>
        <v>0</v>
      </c>
      <c r="E180" s="60">
        <f t="shared" si="52"/>
        <v>65941</v>
      </c>
      <c r="F180" s="59">
        <f t="shared" si="52"/>
        <v>0</v>
      </c>
      <c r="G180" s="60">
        <f t="shared" si="52"/>
        <v>71414</v>
      </c>
      <c r="H180" s="59">
        <f t="shared" si="52"/>
        <v>0</v>
      </c>
      <c r="I180" s="60">
        <f t="shared" si="52"/>
        <v>71414</v>
      </c>
      <c r="J180" s="59">
        <f t="shared" si="52"/>
        <v>0</v>
      </c>
      <c r="K180" s="60">
        <f t="shared" ref="K180" si="53">SUM(K174:K179)</f>
        <v>69436</v>
      </c>
      <c r="L180" s="60">
        <f t="shared" si="52"/>
        <v>69436</v>
      </c>
    </row>
    <row r="181" spans="1:12" ht="13.9" customHeight="1">
      <c r="A181" s="1" t="s">
        <v>6</v>
      </c>
      <c r="B181" s="51">
        <v>0.114</v>
      </c>
      <c r="C181" s="62" t="s">
        <v>114</v>
      </c>
      <c r="D181" s="59">
        <f t="shared" ref="D181:L181" si="54">D180</f>
        <v>0</v>
      </c>
      <c r="E181" s="60">
        <f t="shared" si="54"/>
        <v>65941</v>
      </c>
      <c r="F181" s="59">
        <f t="shared" si="54"/>
        <v>0</v>
      </c>
      <c r="G181" s="60">
        <f t="shared" si="54"/>
        <v>71414</v>
      </c>
      <c r="H181" s="59">
        <f t="shared" si="54"/>
        <v>0</v>
      </c>
      <c r="I181" s="60">
        <f t="shared" si="54"/>
        <v>71414</v>
      </c>
      <c r="J181" s="59">
        <f t="shared" si="54"/>
        <v>0</v>
      </c>
      <c r="K181" s="60">
        <f t="shared" ref="K181" si="55">K180</f>
        <v>69436</v>
      </c>
      <c r="L181" s="60">
        <f t="shared" si="54"/>
        <v>69436</v>
      </c>
    </row>
    <row r="182" spans="1:12" ht="13.9" customHeight="1">
      <c r="A182" s="1"/>
      <c r="B182" s="49"/>
      <c r="C182" s="62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3.9" customHeight="1">
      <c r="A183" s="1"/>
      <c r="B183" s="51">
        <v>0.115</v>
      </c>
      <c r="C183" s="62" t="s">
        <v>154</v>
      </c>
      <c r="D183" s="7"/>
      <c r="E183" s="7"/>
      <c r="F183" s="7"/>
      <c r="G183" s="7"/>
      <c r="H183" s="7"/>
      <c r="I183" s="7"/>
      <c r="J183" s="7"/>
      <c r="K183" s="7"/>
      <c r="L183" s="7"/>
    </row>
    <row r="184" spans="1:12" s="80" customFormat="1" ht="25.5">
      <c r="A184" s="1"/>
      <c r="B184" s="53">
        <v>19</v>
      </c>
      <c r="C184" s="3" t="s">
        <v>225</v>
      </c>
      <c r="D184" s="4"/>
      <c r="E184" s="4"/>
      <c r="F184" s="4"/>
      <c r="G184" s="4"/>
      <c r="H184" s="4"/>
      <c r="I184" s="4"/>
      <c r="J184" s="5"/>
      <c r="K184" s="4"/>
      <c r="L184" s="5"/>
    </row>
    <row r="185" spans="1:12" s="80" customFormat="1" ht="16.149999999999999" customHeight="1">
      <c r="A185" s="1"/>
      <c r="B185" s="53" t="s">
        <v>214</v>
      </c>
      <c r="C185" s="3" t="s">
        <v>218</v>
      </c>
      <c r="D185" s="5">
        <v>26733</v>
      </c>
      <c r="E185" s="4">
        <v>0</v>
      </c>
      <c r="F185" s="5">
        <v>25759</v>
      </c>
      <c r="G185" s="4">
        <v>0</v>
      </c>
      <c r="H185" s="5">
        <v>25759</v>
      </c>
      <c r="I185" s="4">
        <v>0</v>
      </c>
      <c r="J185" s="4">
        <v>0</v>
      </c>
      <c r="K185" s="4">
        <v>0</v>
      </c>
      <c r="L185" s="4">
        <f>SUM(J185:K185)</f>
        <v>0</v>
      </c>
    </row>
    <row r="186" spans="1:12" s="80" customFormat="1" ht="26.1" customHeight="1">
      <c r="A186" s="1"/>
      <c r="B186" s="53" t="s">
        <v>215</v>
      </c>
      <c r="C186" s="3" t="s">
        <v>219</v>
      </c>
      <c r="D186" s="5">
        <v>701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f>SUM(J186:K186)</f>
        <v>0</v>
      </c>
    </row>
    <row r="187" spans="1:12" s="80" customFormat="1" ht="26.1" customHeight="1">
      <c r="A187" s="1"/>
      <c r="B187" s="53" t="s">
        <v>217</v>
      </c>
      <c r="C187" s="3" t="s">
        <v>220</v>
      </c>
      <c r="D187" s="4">
        <v>0</v>
      </c>
      <c r="E187" s="4">
        <v>0</v>
      </c>
      <c r="F187" s="5">
        <v>13600</v>
      </c>
      <c r="G187" s="4">
        <v>0</v>
      </c>
      <c r="H187" s="5">
        <v>13600</v>
      </c>
      <c r="I187" s="4">
        <v>0</v>
      </c>
      <c r="J187" s="4">
        <v>0</v>
      </c>
      <c r="K187" s="4">
        <v>0</v>
      </c>
      <c r="L187" s="4">
        <f>SUM(J187:K187)</f>
        <v>0</v>
      </c>
    </row>
    <row r="188" spans="1:12" s="80" customFormat="1" ht="25.5">
      <c r="A188" s="66" t="s">
        <v>6</v>
      </c>
      <c r="B188" s="73">
        <v>19</v>
      </c>
      <c r="C188" s="68" t="s">
        <v>225</v>
      </c>
      <c r="D188" s="61">
        <f t="shared" ref="D188:I188" si="56">SUM(D185:D187)</f>
        <v>27434</v>
      </c>
      <c r="E188" s="59">
        <f t="shared" si="56"/>
        <v>0</v>
      </c>
      <c r="F188" s="61">
        <f t="shared" si="56"/>
        <v>39359</v>
      </c>
      <c r="G188" s="59">
        <f t="shared" si="56"/>
        <v>0</v>
      </c>
      <c r="H188" s="61">
        <f t="shared" si="56"/>
        <v>39359</v>
      </c>
      <c r="I188" s="59">
        <f t="shared" si="56"/>
        <v>0</v>
      </c>
      <c r="J188" s="59">
        <f>SUM(J185:J187)</f>
        <v>0</v>
      </c>
      <c r="K188" s="59">
        <f t="shared" ref="K188" si="57">SUM(K185:K187)</f>
        <v>0</v>
      </c>
      <c r="L188" s="59">
        <f t="shared" ref="L188" si="58">SUM(L185:L187)</f>
        <v>0</v>
      </c>
    </row>
    <row r="189" spans="1:12" ht="9.6" customHeight="1">
      <c r="A189" s="1"/>
      <c r="B189" s="51"/>
      <c r="C189" s="62"/>
      <c r="D189" s="7"/>
      <c r="E189" s="7"/>
      <c r="F189" s="7"/>
      <c r="G189" s="7"/>
      <c r="H189" s="7"/>
      <c r="I189" s="7"/>
      <c r="J189" s="7"/>
      <c r="K189" s="7"/>
      <c r="L189" s="7"/>
    </row>
    <row r="190" spans="1:12" s="80" customFormat="1" ht="25.5">
      <c r="A190" s="1"/>
      <c r="B190" s="53">
        <v>84</v>
      </c>
      <c r="C190" s="3" t="s">
        <v>177</v>
      </c>
      <c r="D190" s="5"/>
      <c r="E190" s="5"/>
      <c r="F190" s="71"/>
      <c r="G190" s="5"/>
      <c r="H190" s="5"/>
      <c r="I190" s="5"/>
      <c r="J190" s="5"/>
      <c r="K190" s="5"/>
      <c r="L190" s="5"/>
    </row>
    <row r="191" spans="1:12" s="80" customFormat="1" ht="13.9" customHeight="1">
      <c r="A191" s="1"/>
      <c r="B191" s="53" t="s">
        <v>176</v>
      </c>
      <c r="C191" s="3" t="s">
        <v>121</v>
      </c>
      <c r="D191" s="4">
        <v>0</v>
      </c>
      <c r="E191" s="5">
        <v>18840</v>
      </c>
      <c r="F191" s="4">
        <v>0</v>
      </c>
      <c r="G191" s="5">
        <v>2760</v>
      </c>
      <c r="H191" s="4">
        <v>0</v>
      </c>
      <c r="I191" s="5">
        <v>2760</v>
      </c>
      <c r="J191" s="4">
        <v>0</v>
      </c>
      <c r="K191" s="5">
        <v>2760</v>
      </c>
      <c r="L191" s="5">
        <f>SUM(J191:K191)</f>
        <v>2760</v>
      </c>
    </row>
    <row r="192" spans="1:12" s="80" customFormat="1" ht="31.5" customHeight="1">
      <c r="A192" s="1" t="s">
        <v>6</v>
      </c>
      <c r="B192" s="53">
        <v>84</v>
      </c>
      <c r="C192" s="3" t="s">
        <v>177</v>
      </c>
      <c r="D192" s="59">
        <f t="shared" ref="D192:L192" si="59">SUM(D191:D191)</f>
        <v>0</v>
      </c>
      <c r="E192" s="61">
        <f t="shared" si="59"/>
        <v>18840</v>
      </c>
      <c r="F192" s="59">
        <f t="shared" si="59"/>
        <v>0</v>
      </c>
      <c r="G192" s="61">
        <f t="shared" si="59"/>
        <v>2760</v>
      </c>
      <c r="H192" s="59">
        <f t="shared" si="59"/>
        <v>0</v>
      </c>
      <c r="I192" s="61">
        <f t="shared" si="59"/>
        <v>2760</v>
      </c>
      <c r="J192" s="59">
        <f t="shared" si="59"/>
        <v>0</v>
      </c>
      <c r="K192" s="61">
        <f t="shared" si="59"/>
        <v>2760</v>
      </c>
      <c r="L192" s="61">
        <f t="shared" si="59"/>
        <v>2760</v>
      </c>
    </row>
    <row r="193" spans="1:12" ht="13.9" customHeight="1">
      <c r="A193" s="1" t="s">
        <v>6</v>
      </c>
      <c r="B193" s="51">
        <v>0.115</v>
      </c>
      <c r="C193" s="62" t="s">
        <v>154</v>
      </c>
      <c r="D193" s="5">
        <f>D192+D188</f>
        <v>27434</v>
      </c>
      <c r="E193" s="5">
        <f t="shared" ref="E193:L193" si="60">E192+E188</f>
        <v>18840</v>
      </c>
      <c r="F193" s="5">
        <f t="shared" si="60"/>
        <v>39359</v>
      </c>
      <c r="G193" s="5">
        <f t="shared" si="60"/>
        <v>2760</v>
      </c>
      <c r="H193" s="5">
        <f t="shared" si="60"/>
        <v>39359</v>
      </c>
      <c r="I193" s="5">
        <f t="shared" si="60"/>
        <v>2760</v>
      </c>
      <c r="J193" s="4">
        <f t="shared" si="60"/>
        <v>0</v>
      </c>
      <c r="K193" s="5">
        <f t="shared" si="60"/>
        <v>2760</v>
      </c>
      <c r="L193" s="5">
        <f t="shared" si="60"/>
        <v>2760</v>
      </c>
    </row>
    <row r="194" spans="1:12" ht="13.9" customHeight="1">
      <c r="A194" s="1"/>
      <c r="B194" s="49"/>
      <c r="C194" s="62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3.9" customHeight="1">
      <c r="A195" s="1"/>
      <c r="B195" s="51">
        <v>0.11600000000000001</v>
      </c>
      <c r="C195" s="62" t="s">
        <v>122</v>
      </c>
      <c r="D195" s="54"/>
      <c r="E195" s="54"/>
      <c r="F195" s="54"/>
      <c r="G195" s="54"/>
      <c r="H195" s="54"/>
      <c r="I195" s="54"/>
      <c r="J195" s="54"/>
      <c r="K195" s="54"/>
      <c r="L195" s="54"/>
    </row>
    <row r="196" spans="1:12" ht="13.9" customHeight="1">
      <c r="A196" s="1"/>
      <c r="B196" s="2" t="s">
        <v>123</v>
      </c>
      <c r="C196" s="3" t="s">
        <v>18</v>
      </c>
      <c r="D196" s="56">
        <v>0</v>
      </c>
      <c r="E196" s="15">
        <v>3742</v>
      </c>
      <c r="F196" s="56">
        <v>0</v>
      </c>
      <c r="G196" s="15">
        <v>5743</v>
      </c>
      <c r="H196" s="56">
        <v>0</v>
      </c>
      <c r="I196" s="15">
        <v>5743</v>
      </c>
      <c r="J196" s="56">
        <v>0</v>
      </c>
      <c r="K196" s="15">
        <v>3482</v>
      </c>
      <c r="L196" s="15">
        <f t="shared" ref="L196:L201" si="61">SUM(J196:K196)</f>
        <v>3482</v>
      </c>
    </row>
    <row r="197" spans="1:12" ht="13.9" customHeight="1">
      <c r="A197" s="1"/>
      <c r="B197" s="2" t="s">
        <v>124</v>
      </c>
      <c r="C197" s="3" t="s">
        <v>20</v>
      </c>
      <c r="D197" s="56">
        <v>0</v>
      </c>
      <c r="E197" s="8">
        <v>39</v>
      </c>
      <c r="F197" s="4">
        <v>0</v>
      </c>
      <c r="G197" s="7">
        <v>40</v>
      </c>
      <c r="H197" s="4">
        <v>0</v>
      </c>
      <c r="I197" s="8">
        <v>40</v>
      </c>
      <c r="J197" s="56">
        <v>0</v>
      </c>
      <c r="K197" s="7">
        <v>40</v>
      </c>
      <c r="L197" s="8">
        <f t="shared" si="61"/>
        <v>40</v>
      </c>
    </row>
    <row r="198" spans="1:12" ht="13.9" customHeight="1">
      <c r="A198" s="1"/>
      <c r="B198" s="2" t="s">
        <v>125</v>
      </c>
      <c r="C198" s="3" t="s">
        <v>22</v>
      </c>
      <c r="D198" s="56">
        <v>0</v>
      </c>
      <c r="E198" s="15">
        <v>349</v>
      </c>
      <c r="F198" s="56">
        <v>0</v>
      </c>
      <c r="G198" s="7">
        <v>300</v>
      </c>
      <c r="H198" s="56">
        <v>0</v>
      </c>
      <c r="I198" s="15">
        <v>300</v>
      </c>
      <c r="J198" s="56">
        <v>0</v>
      </c>
      <c r="K198" s="7">
        <v>300</v>
      </c>
      <c r="L198" s="15">
        <f t="shared" si="61"/>
        <v>300</v>
      </c>
    </row>
    <row r="199" spans="1:12" ht="13.9" customHeight="1">
      <c r="A199" s="1"/>
      <c r="B199" s="2" t="s">
        <v>213</v>
      </c>
      <c r="C199" s="9" t="s">
        <v>31</v>
      </c>
      <c r="D199" s="56">
        <v>0</v>
      </c>
      <c r="E199" s="57">
        <v>50</v>
      </c>
      <c r="F199" s="56">
        <v>0</v>
      </c>
      <c r="G199" s="57">
        <v>50</v>
      </c>
      <c r="H199" s="56">
        <v>0</v>
      </c>
      <c r="I199" s="57">
        <v>50</v>
      </c>
      <c r="J199" s="56">
        <v>0</v>
      </c>
      <c r="K199" s="57">
        <v>50</v>
      </c>
      <c r="L199" s="15">
        <f t="shared" si="61"/>
        <v>50</v>
      </c>
    </row>
    <row r="200" spans="1:12" ht="13.9" customHeight="1">
      <c r="A200" s="1"/>
      <c r="B200" s="2" t="s">
        <v>211</v>
      </c>
      <c r="C200" s="3" t="s">
        <v>33</v>
      </c>
      <c r="D200" s="56">
        <v>0</v>
      </c>
      <c r="E200" s="57">
        <v>70</v>
      </c>
      <c r="F200" s="56">
        <v>0</v>
      </c>
      <c r="G200" s="57">
        <v>120</v>
      </c>
      <c r="H200" s="56">
        <v>0</v>
      </c>
      <c r="I200" s="57">
        <v>120</v>
      </c>
      <c r="J200" s="56">
        <v>0</v>
      </c>
      <c r="K200" s="57">
        <v>120</v>
      </c>
      <c r="L200" s="15">
        <f t="shared" si="61"/>
        <v>120</v>
      </c>
    </row>
    <row r="201" spans="1:12" ht="13.9" customHeight="1">
      <c r="A201" s="1"/>
      <c r="B201" s="2" t="s">
        <v>212</v>
      </c>
      <c r="C201" s="3" t="s">
        <v>121</v>
      </c>
      <c r="D201" s="56">
        <v>0</v>
      </c>
      <c r="E201" s="57">
        <v>299</v>
      </c>
      <c r="F201" s="56">
        <v>0</v>
      </c>
      <c r="G201" s="57">
        <v>300</v>
      </c>
      <c r="H201" s="56">
        <v>0</v>
      </c>
      <c r="I201" s="57">
        <v>300</v>
      </c>
      <c r="J201" s="56">
        <v>0</v>
      </c>
      <c r="K201" s="57">
        <v>300</v>
      </c>
      <c r="L201" s="15">
        <f t="shared" si="61"/>
        <v>300</v>
      </c>
    </row>
    <row r="202" spans="1:12" ht="13.9" customHeight="1">
      <c r="A202" s="1" t="s">
        <v>6</v>
      </c>
      <c r="B202" s="51">
        <v>0.11600000000000001</v>
      </c>
      <c r="C202" s="62" t="s">
        <v>122</v>
      </c>
      <c r="D202" s="59">
        <f t="shared" ref="D202:J202" si="62">SUM(D196:D201)</f>
        <v>0</v>
      </c>
      <c r="E202" s="60">
        <f t="shared" si="62"/>
        <v>4549</v>
      </c>
      <c r="F202" s="59">
        <f t="shared" si="62"/>
        <v>0</v>
      </c>
      <c r="G202" s="60">
        <f t="shared" si="62"/>
        <v>6553</v>
      </c>
      <c r="H202" s="59">
        <f t="shared" si="62"/>
        <v>0</v>
      </c>
      <c r="I202" s="60">
        <f t="shared" si="62"/>
        <v>6553</v>
      </c>
      <c r="J202" s="59">
        <f t="shared" si="62"/>
        <v>0</v>
      </c>
      <c r="K202" s="60">
        <f t="shared" ref="K202" si="63">SUM(K196:K201)</f>
        <v>4292</v>
      </c>
      <c r="L202" s="60">
        <f>SUM(L196:L201)</f>
        <v>4292</v>
      </c>
    </row>
    <row r="203" spans="1:12">
      <c r="A203" s="1"/>
      <c r="B203" s="49"/>
      <c r="C203" s="62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3.9" customHeight="1">
      <c r="A204" s="1"/>
      <c r="B204" s="81">
        <v>0.8</v>
      </c>
      <c r="C204" s="62" t="s">
        <v>126</v>
      </c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25.5">
      <c r="A205" s="1"/>
      <c r="B205" s="53">
        <v>74</v>
      </c>
      <c r="C205" s="3" t="s">
        <v>160</v>
      </c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13.9" customHeight="1">
      <c r="A206" s="1"/>
      <c r="B206" s="2" t="s">
        <v>127</v>
      </c>
      <c r="C206" s="3" t="s">
        <v>18</v>
      </c>
      <c r="D206" s="4">
        <v>0</v>
      </c>
      <c r="E206" s="8">
        <v>4179</v>
      </c>
      <c r="F206" s="4">
        <v>0</v>
      </c>
      <c r="G206" s="8">
        <v>3941</v>
      </c>
      <c r="H206" s="4">
        <v>0</v>
      </c>
      <c r="I206" s="72">
        <v>3941</v>
      </c>
      <c r="J206" s="4">
        <v>0</v>
      </c>
      <c r="K206" s="8">
        <v>1790</v>
      </c>
      <c r="L206" s="8">
        <f>SUM(J206:K206)</f>
        <v>1790</v>
      </c>
    </row>
    <row r="207" spans="1:12" ht="13.9" customHeight="1">
      <c r="A207" s="1"/>
      <c r="B207" s="2" t="s">
        <v>128</v>
      </c>
      <c r="C207" s="3" t="s">
        <v>20</v>
      </c>
      <c r="D207" s="4">
        <v>0</v>
      </c>
      <c r="E207" s="72">
        <v>58</v>
      </c>
      <c r="F207" s="4">
        <v>0</v>
      </c>
      <c r="G207" s="7">
        <v>58</v>
      </c>
      <c r="H207" s="4">
        <v>0</v>
      </c>
      <c r="I207" s="72">
        <v>58</v>
      </c>
      <c r="J207" s="4">
        <v>0</v>
      </c>
      <c r="K207" s="7">
        <v>58</v>
      </c>
      <c r="L207" s="8">
        <f>SUM(J207:K207)</f>
        <v>58</v>
      </c>
    </row>
    <row r="208" spans="1:12" ht="13.9" customHeight="1">
      <c r="A208" s="1"/>
      <c r="B208" s="2" t="s">
        <v>129</v>
      </c>
      <c r="C208" s="3" t="s">
        <v>22</v>
      </c>
      <c r="D208" s="63">
        <v>0</v>
      </c>
      <c r="E208" s="64">
        <v>39</v>
      </c>
      <c r="F208" s="63">
        <v>0</v>
      </c>
      <c r="G208" s="78">
        <v>39</v>
      </c>
      <c r="H208" s="63">
        <v>0</v>
      </c>
      <c r="I208" s="82">
        <v>39</v>
      </c>
      <c r="J208" s="63">
        <v>0</v>
      </c>
      <c r="K208" s="78">
        <v>39</v>
      </c>
      <c r="L208" s="64">
        <f>SUM(J208:K208)</f>
        <v>39</v>
      </c>
    </row>
    <row r="209" spans="1:12" ht="27" customHeight="1">
      <c r="A209" s="1" t="s">
        <v>6</v>
      </c>
      <c r="B209" s="53">
        <v>74</v>
      </c>
      <c r="C209" s="3" t="s">
        <v>160</v>
      </c>
      <c r="D209" s="63">
        <f t="shared" ref="D209:L209" si="64">SUM(D206:D208)</f>
        <v>0</v>
      </c>
      <c r="E209" s="64">
        <f t="shared" si="64"/>
        <v>4276</v>
      </c>
      <c r="F209" s="63">
        <f t="shared" si="64"/>
        <v>0</v>
      </c>
      <c r="G209" s="64">
        <f t="shared" si="64"/>
        <v>4038</v>
      </c>
      <c r="H209" s="63">
        <f t="shared" si="64"/>
        <v>0</v>
      </c>
      <c r="I209" s="82">
        <f t="shared" si="64"/>
        <v>4038</v>
      </c>
      <c r="J209" s="63">
        <f t="shared" si="64"/>
        <v>0</v>
      </c>
      <c r="K209" s="64">
        <f t="shared" ref="K209" si="65">SUM(K206:K208)</f>
        <v>1887</v>
      </c>
      <c r="L209" s="64">
        <f t="shared" si="64"/>
        <v>1887</v>
      </c>
    </row>
    <row r="210" spans="1:12" ht="10.9" customHeight="1">
      <c r="A210" s="1"/>
      <c r="B210" s="53"/>
      <c r="C210" s="3"/>
      <c r="D210" s="4"/>
      <c r="E210" s="8"/>
      <c r="F210" s="4"/>
      <c r="G210" s="8"/>
      <c r="H210" s="4"/>
      <c r="I210" s="72"/>
      <c r="J210" s="4"/>
      <c r="K210" s="8"/>
      <c r="L210" s="8"/>
    </row>
    <row r="211" spans="1:12" ht="13.9" customHeight="1">
      <c r="A211" s="1"/>
      <c r="B211" s="53">
        <v>75</v>
      </c>
      <c r="C211" s="3" t="s">
        <v>130</v>
      </c>
      <c r="D211" s="7"/>
      <c r="E211" s="7"/>
      <c r="F211" s="7"/>
      <c r="G211" s="7"/>
      <c r="H211" s="7"/>
      <c r="I211" s="83"/>
      <c r="J211" s="7"/>
      <c r="K211" s="7"/>
      <c r="L211" s="7"/>
    </row>
    <row r="212" spans="1:12" ht="13.9" customHeight="1">
      <c r="A212" s="1"/>
      <c r="B212" s="2" t="s">
        <v>131</v>
      </c>
      <c r="C212" s="3" t="s">
        <v>18</v>
      </c>
      <c r="D212" s="4">
        <v>0</v>
      </c>
      <c r="E212" s="8">
        <v>87424</v>
      </c>
      <c r="F212" s="4">
        <v>0</v>
      </c>
      <c r="G212" s="8">
        <v>90441</v>
      </c>
      <c r="H212" s="4">
        <v>0</v>
      </c>
      <c r="I212" s="72">
        <v>90441</v>
      </c>
      <c r="J212" s="4">
        <v>0</v>
      </c>
      <c r="K212" s="8">
        <v>95557</v>
      </c>
      <c r="L212" s="8">
        <f t="shared" ref="L212:L217" si="66">SUM(J212:K212)</f>
        <v>95557</v>
      </c>
    </row>
    <row r="213" spans="1:12" ht="13.9" customHeight="1">
      <c r="A213" s="1"/>
      <c r="B213" s="2" t="s">
        <v>132</v>
      </c>
      <c r="C213" s="3" t="s">
        <v>20</v>
      </c>
      <c r="D213" s="4">
        <v>0</v>
      </c>
      <c r="E213" s="8">
        <v>1231</v>
      </c>
      <c r="F213" s="4">
        <v>0</v>
      </c>
      <c r="G213" s="7">
        <v>1231</v>
      </c>
      <c r="H213" s="4">
        <v>0</v>
      </c>
      <c r="I213" s="84">
        <v>1231</v>
      </c>
      <c r="J213" s="4">
        <v>0</v>
      </c>
      <c r="K213" s="7">
        <v>1231</v>
      </c>
      <c r="L213" s="8">
        <f t="shared" si="66"/>
        <v>1231</v>
      </c>
    </row>
    <row r="214" spans="1:12" ht="13.9" customHeight="1">
      <c r="A214" s="1"/>
      <c r="B214" s="2" t="s">
        <v>133</v>
      </c>
      <c r="C214" s="3" t="s">
        <v>22</v>
      </c>
      <c r="D214" s="4">
        <v>0</v>
      </c>
      <c r="E214" s="8">
        <v>5267</v>
      </c>
      <c r="F214" s="4">
        <v>0</v>
      </c>
      <c r="G214" s="7">
        <v>4500</v>
      </c>
      <c r="H214" s="4">
        <v>0</v>
      </c>
      <c r="I214" s="84">
        <v>4500</v>
      </c>
      <c r="J214" s="4">
        <v>0</v>
      </c>
      <c r="K214" s="7">
        <v>4500</v>
      </c>
      <c r="L214" s="8">
        <f t="shared" si="66"/>
        <v>4500</v>
      </c>
    </row>
    <row r="215" spans="1:12" ht="13.9" customHeight="1">
      <c r="A215" s="1"/>
      <c r="B215" s="2" t="s">
        <v>134</v>
      </c>
      <c r="C215" s="3" t="s">
        <v>49</v>
      </c>
      <c r="D215" s="4">
        <v>0</v>
      </c>
      <c r="E215" s="8">
        <v>283</v>
      </c>
      <c r="F215" s="4">
        <v>0</v>
      </c>
      <c r="G215" s="7">
        <v>464</v>
      </c>
      <c r="H215" s="4">
        <v>0</v>
      </c>
      <c r="I215" s="84">
        <v>464</v>
      </c>
      <c r="J215" s="4">
        <v>0</v>
      </c>
      <c r="K215" s="7">
        <v>464</v>
      </c>
      <c r="L215" s="8">
        <f t="shared" si="66"/>
        <v>464</v>
      </c>
    </row>
    <row r="216" spans="1:12" ht="13.9" customHeight="1">
      <c r="A216" s="1"/>
      <c r="B216" s="2" t="s">
        <v>135</v>
      </c>
      <c r="C216" s="3" t="s">
        <v>27</v>
      </c>
      <c r="D216" s="4">
        <v>0</v>
      </c>
      <c r="E216" s="4">
        <v>0</v>
      </c>
      <c r="F216" s="4">
        <v>0</v>
      </c>
      <c r="G216" s="7">
        <v>100</v>
      </c>
      <c r="H216" s="4">
        <v>0</v>
      </c>
      <c r="I216" s="84">
        <v>100</v>
      </c>
      <c r="J216" s="4">
        <v>0</v>
      </c>
      <c r="K216" s="7">
        <v>100</v>
      </c>
      <c r="L216" s="8">
        <f t="shared" si="66"/>
        <v>100</v>
      </c>
    </row>
    <row r="217" spans="1:12" ht="13.9" customHeight="1">
      <c r="A217" s="66"/>
      <c r="B217" s="67" t="s">
        <v>136</v>
      </c>
      <c r="C217" s="68" t="s">
        <v>29</v>
      </c>
      <c r="D217" s="63">
        <v>0</v>
      </c>
      <c r="E217" s="64">
        <v>120</v>
      </c>
      <c r="F217" s="63">
        <v>0</v>
      </c>
      <c r="G217" s="78">
        <v>120</v>
      </c>
      <c r="H217" s="63">
        <v>0</v>
      </c>
      <c r="I217" s="85">
        <v>120</v>
      </c>
      <c r="J217" s="63">
        <v>0</v>
      </c>
      <c r="K217" s="78">
        <v>120</v>
      </c>
      <c r="L217" s="64">
        <f t="shared" si="66"/>
        <v>120</v>
      </c>
    </row>
    <row r="218" spans="1:12" ht="25.5">
      <c r="A218" s="1" t="s">
        <v>6</v>
      </c>
      <c r="B218" s="53">
        <v>75</v>
      </c>
      <c r="C218" s="3" t="s">
        <v>130</v>
      </c>
      <c r="D218" s="63">
        <f t="shared" ref="D218:L218" si="67">SUM(D212:D217)</f>
        <v>0</v>
      </c>
      <c r="E218" s="64">
        <f t="shared" si="67"/>
        <v>94325</v>
      </c>
      <c r="F218" s="63">
        <f t="shared" si="67"/>
        <v>0</v>
      </c>
      <c r="G218" s="64">
        <f t="shared" si="67"/>
        <v>96856</v>
      </c>
      <c r="H218" s="63">
        <f t="shared" si="67"/>
        <v>0</v>
      </c>
      <c r="I218" s="82">
        <f t="shared" si="67"/>
        <v>96856</v>
      </c>
      <c r="J218" s="63">
        <f t="shared" si="67"/>
        <v>0</v>
      </c>
      <c r="K218" s="64">
        <f t="shared" ref="K218" si="68">SUM(K212:K217)</f>
        <v>101972</v>
      </c>
      <c r="L218" s="64">
        <f t="shared" si="67"/>
        <v>101972</v>
      </c>
    </row>
    <row r="219" spans="1:12">
      <c r="A219" s="1"/>
      <c r="B219" s="53"/>
      <c r="C219" s="3"/>
      <c r="D219" s="79"/>
      <c r="E219" s="75"/>
      <c r="F219" s="79"/>
      <c r="G219" s="75"/>
      <c r="H219" s="79"/>
      <c r="I219" s="74"/>
      <c r="J219" s="79"/>
      <c r="K219" s="75"/>
      <c r="L219" s="75"/>
    </row>
    <row r="220" spans="1:12" ht="27" customHeight="1">
      <c r="A220" s="1"/>
      <c r="B220" s="53">
        <v>76</v>
      </c>
      <c r="C220" s="3" t="s">
        <v>184</v>
      </c>
      <c r="D220" s="54"/>
      <c r="E220" s="54"/>
      <c r="F220" s="54"/>
      <c r="G220" s="28"/>
      <c r="H220" s="54"/>
      <c r="J220" s="54"/>
      <c r="L220" s="54"/>
    </row>
    <row r="221" spans="1:12" ht="27" customHeight="1">
      <c r="A221" s="1"/>
      <c r="B221" s="2" t="s">
        <v>185</v>
      </c>
      <c r="C221" s="1" t="s">
        <v>205</v>
      </c>
      <c r="D221" s="56">
        <v>0</v>
      </c>
      <c r="E221" s="5">
        <v>4142</v>
      </c>
      <c r="F221" s="4">
        <v>0</v>
      </c>
      <c r="G221" s="8">
        <v>15420</v>
      </c>
      <c r="H221" s="4">
        <v>0</v>
      </c>
      <c r="I221" s="5">
        <v>15420</v>
      </c>
      <c r="J221" s="56">
        <v>0</v>
      </c>
      <c r="K221" s="8">
        <v>15420</v>
      </c>
      <c r="L221" s="8">
        <f>SUM(J221:K221)</f>
        <v>15420</v>
      </c>
    </row>
    <row r="222" spans="1:12" ht="27" customHeight="1">
      <c r="A222" s="1" t="s">
        <v>6</v>
      </c>
      <c r="B222" s="53">
        <v>76</v>
      </c>
      <c r="C222" s="3" t="s">
        <v>184</v>
      </c>
      <c r="D222" s="59">
        <f t="shared" ref="D222:L222" si="69">D221</f>
        <v>0</v>
      </c>
      <c r="E222" s="61">
        <f t="shared" si="69"/>
        <v>4142</v>
      </c>
      <c r="F222" s="59">
        <f t="shared" si="69"/>
        <v>0</v>
      </c>
      <c r="G222" s="60">
        <f t="shared" si="69"/>
        <v>15420</v>
      </c>
      <c r="H222" s="59">
        <f t="shared" si="69"/>
        <v>0</v>
      </c>
      <c r="I222" s="61">
        <f t="shared" si="69"/>
        <v>15420</v>
      </c>
      <c r="J222" s="59">
        <f t="shared" si="69"/>
        <v>0</v>
      </c>
      <c r="K222" s="60">
        <f t="shared" ref="K222" si="70">K221</f>
        <v>15420</v>
      </c>
      <c r="L222" s="60">
        <f t="shared" si="69"/>
        <v>15420</v>
      </c>
    </row>
    <row r="223" spans="1:12" ht="13.9" customHeight="1">
      <c r="A223" s="1" t="s">
        <v>6</v>
      </c>
      <c r="B223" s="81">
        <v>0.8</v>
      </c>
      <c r="C223" s="62" t="s">
        <v>126</v>
      </c>
      <c r="D223" s="63">
        <f t="shared" ref="D223:L223" si="71">D218+D209+D222</f>
        <v>0</v>
      </c>
      <c r="E223" s="64">
        <f t="shared" si="71"/>
        <v>102743</v>
      </c>
      <c r="F223" s="63">
        <f t="shared" si="71"/>
        <v>0</v>
      </c>
      <c r="G223" s="64">
        <f t="shared" si="71"/>
        <v>116314</v>
      </c>
      <c r="H223" s="63">
        <f t="shared" si="71"/>
        <v>0</v>
      </c>
      <c r="I223" s="64">
        <f t="shared" si="71"/>
        <v>116314</v>
      </c>
      <c r="J223" s="63">
        <f t="shared" si="71"/>
        <v>0</v>
      </c>
      <c r="K223" s="64">
        <f t="shared" ref="K223" si="72">K218+K209+K222</f>
        <v>119279</v>
      </c>
      <c r="L223" s="64">
        <f t="shared" si="71"/>
        <v>119279</v>
      </c>
    </row>
    <row r="224" spans="1:12" ht="13.9" customHeight="1">
      <c r="A224" s="1" t="s">
        <v>6</v>
      </c>
      <c r="B224" s="49">
        <v>2055</v>
      </c>
      <c r="C224" s="86" t="s">
        <v>1</v>
      </c>
      <c r="D224" s="61">
        <f t="shared" ref="D224:L224" si="73">D223+D202+D193+D181+D170+D164+D123+D106+D69+D46+D36</f>
        <v>27434</v>
      </c>
      <c r="E224" s="60">
        <f t="shared" si="73"/>
        <v>2390653</v>
      </c>
      <c r="F224" s="61">
        <f t="shared" si="73"/>
        <v>43084</v>
      </c>
      <c r="G224" s="60">
        <f t="shared" si="73"/>
        <v>2628989</v>
      </c>
      <c r="H224" s="60">
        <f t="shared" si="73"/>
        <v>43084</v>
      </c>
      <c r="I224" s="60">
        <f t="shared" si="73"/>
        <v>2628989</v>
      </c>
      <c r="J224" s="59">
        <f t="shared" si="73"/>
        <v>0</v>
      </c>
      <c r="K224" s="60">
        <f t="shared" si="73"/>
        <v>2833903</v>
      </c>
      <c r="L224" s="60">
        <f t="shared" si="73"/>
        <v>2833903</v>
      </c>
    </row>
    <row r="225" spans="1:12" ht="13.9" customHeight="1">
      <c r="A225" s="1"/>
      <c r="B225" s="49"/>
      <c r="C225" s="87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3.9" customHeight="1">
      <c r="A226" s="1" t="s">
        <v>15</v>
      </c>
      <c r="B226" s="88">
        <v>2059</v>
      </c>
      <c r="C226" s="89" t="s">
        <v>2</v>
      </c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3.9" customHeight="1">
      <c r="A227" s="30"/>
      <c r="B227" s="90">
        <v>1</v>
      </c>
      <c r="C227" s="91" t="s">
        <v>137</v>
      </c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3.9" customHeight="1">
      <c r="A228" s="1"/>
      <c r="B228" s="92">
        <v>1.0529999999999999</v>
      </c>
      <c r="C228" s="89" t="s">
        <v>138</v>
      </c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3.9" customHeight="1">
      <c r="A229" s="1"/>
      <c r="B229" s="93">
        <v>61</v>
      </c>
      <c r="C229" s="91" t="s">
        <v>151</v>
      </c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27" customHeight="1">
      <c r="A230" s="1"/>
      <c r="B230" s="93">
        <v>82</v>
      </c>
      <c r="C230" s="91" t="s">
        <v>178</v>
      </c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3.9" customHeight="1">
      <c r="A231" s="1"/>
      <c r="B231" s="93" t="s">
        <v>152</v>
      </c>
      <c r="C231" s="3" t="s">
        <v>27</v>
      </c>
      <c r="D231" s="63">
        <v>0</v>
      </c>
      <c r="E231" s="78">
        <v>414</v>
      </c>
      <c r="F231" s="63">
        <v>0</v>
      </c>
      <c r="G231" s="64">
        <v>1080</v>
      </c>
      <c r="H231" s="63">
        <v>0</v>
      </c>
      <c r="I231" s="64">
        <v>1080</v>
      </c>
      <c r="J231" s="63">
        <v>0</v>
      </c>
      <c r="K231" s="64">
        <v>1080</v>
      </c>
      <c r="L231" s="64">
        <f>SUM(J231:K231)</f>
        <v>1080</v>
      </c>
    </row>
    <row r="232" spans="1:12" s="20" customFormat="1" ht="13.9" customHeight="1">
      <c r="A232" s="1" t="s">
        <v>6</v>
      </c>
      <c r="B232" s="92">
        <v>1.0529999999999999</v>
      </c>
      <c r="C232" s="89" t="s">
        <v>138</v>
      </c>
      <c r="D232" s="63">
        <f t="shared" ref="D232:I234" si="74">D231</f>
        <v>0</v>
      </c>
      <c r="E232" s="94">
        <f t="shared" si="74"/>
        <v>414</v>
      </c>
      <c r="F232" s="63">
        <f t="shared" si="74"/>
        <v>0</v>
      </c>
      <c r="G232" s="94">
        <f t="shared" si="74"/>
        <v>1080</v>
      </c>
      <c r="H232" s="63">
        <f t="shared" si="74"/>
        <v>0</v>
      </c>
      <c r="I232" s="94">
        <f t="shared" si="74"/>
        <v>1080</v>
      </c>
      <c r="J232" s="63">
        <f t="shared" ref="J232:L234" si="75">J231</f>
        <v>0</v>
      </c>
      <c r="K232" s="94">
        <f t="shared" si="75"/>
        <v>1080</v>
      </c>
      <c r="L232" s="94">
        <f t="shared" si="75"/>
        <v>1080</v>
      </c>
    </row>
    <row r="233" spans="1:12" s="20" customFormat="1" ht="13.9" customHeight="1">
      <c r="A233" s="1" t="s">
        <v>6</v>
      </c>
      <c r="B233" s="90">
        <v>1</v>
      </c>
      <c r="C233" s="91" t="s">
        <v>137</v>
      </c>
      <c r="D233" s="63">
        <f t="shared" si="74"/>
        <v>0</v>
      </c>
      <c r="E233" s="131">
        <f t="shared" si="74"/>
        <v>414</v>
      </c>
      <c r="F233" s="63">
        <f t="shared" si="74"/>
        <v>0</v>
      </c>
      <c r="G233" s="131">
        <f t="shared" si="74"/>
        <v>1080</v>
      </c>
      <c r="H233" s="63">
        <f t="shared" si="74"/>
        <v>0</v>
      </c>
      <c r="I233" s="131">
        <f t="shared" si="74"/>
        <v>1080</v>
      </c>
      <c r="J233" s="63">
        <f t="shared" si="75"/>
        <v>0</v>
      </c>
      <c r="K233" s="131">
        <f t="shared" si="75"/>
        <v>1080</v>
      </c>
      <c r="L233" s="131">
        <f t="shared" si="75"/>
        <v>1080</v>
      </c>
    </row>
    <row r="234" spans="1:12" s="20" customFormat="1" ht="13.9" customHeight="1">
      <c r="A234" s="1" t="s">
        <v>6</v>
      </c>
      <c r="B234" s="88">
        <v>2059</v>
      </c>
      <c r="C234" s="89" t="s">
        <v>2</v>
      </c>
      <c r="D234" s="59">
        <f t="shared" si="74"/>
        <v>0</v>
      </c>
      <c r="E234" s="60">
        <f t="shared" si="74"/>
        <v>414</v>
      </c>
      <c r="F234" s="59">
        <f t="shared" si="74"/>
        <v>0</v>
      </c>
      <c r="G234" s="60">
        <f t="shared" si="74"/>
        <v>1080</v>
      </c>
      <c r="H234" s="59">
        <f t="shared" si="74"/>
        <v>0</v>
      </c>
      <c r="I234" s="60">
        <f t="shared" si="74"/>
        <v>1080</v>
      </c>
      <c r="J234" s="59">
        <f t="shared" si="75"/>
        <v>0</v>
      </c>
      <c r="K234" s="60">
        <f t="shared" si="75"/>
        <v>1080</v>
      </c>
      <c r="L234" s="60">
        <f t="shared" si="75"/>
        <v>1080</v>
      </c>
    </row>
    <row r="235" spans="1:12" s="20" customFormat="1" ht="13.9" customHeight="1">
      <c r="A235" s="1"/>
      <c r="B235" s="49"/>
      <c r="C235" s="87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3.9" customHeight="1">
      <c r="A236" s="1" t="s">
        <v>15</v>
      </c>
      <c r="B236" s="49">
        <v>2070</v>
      </c>
      <c r="C236" s="62" t="s">
        <v>3</v>
      </c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27" customHeight="1">
      <c r="A237" s="1"/>
      <c r="B237" s="95">
        <v>0.106</v>
      </c>
      <c r="C237" s="62" t="s">
        <v>159</v>
      </c>
      <c r="D237" s="7"/>
      <c r="E237" s="7"/>
      <c r="F237" s="7"/>
      <c r="G237" s="7"/>
      <c r="H237" s="7"/>
      <c r="I237" s="7"/>
      <c r="J237" s="7"/>
      <c r="K237" s="7"/>
      <c r="L237" s="7"/>
    </row>
    <row r="238" spans="1:12" ht="13.9" customHeight="1">
      <c r="A238" s="1"/>
      <c r="B238" s="96">
        <v>60</v>
      </c>
      <c r="C238" s="3" t="s">
        <v>139</v>
      </c>
      <c r="D238" s="7"/>
      <c r="E238" s="7"/>
      <c r="F238" s="7"/>
      <c r="G238" s="7"/>
      <c r="H238" s="7"/>
      <c r="I238" s="7"/>
      <c r="J238" s="7"/>
      <c r="K238" s="7"/>
      <c r="L238" s="7"/>
    </row>
    <row r="239" spans="1:12" ht="13.9" customHeight="1">
      <c r="A239" s="1"/>
      <c r="B239" s="2" t="s">
        <v>17</v>
      </c>
      <c r="C239" s="3" t="s">
        <v>18</v>
      </c>
      <c r="D239" s="4">
        <v>0</v>
      </c>
      <c r="E239" s="8">
        <v>4956</v>
      </c>
      <c r="F239" s="4">
        <v>0</v>
      </c>
      <c r="G239" s="8">
        <v>5880</v>
      </c>
      <c r="H239" s="4">
        <v>0</v>
      </c>
      <c r="I239" s="8">
        <v>5880</v>
      </c>
      <c r="J239" s="4">
        <v>0</v>
      </c>
      <c r="K239" s="8">
        <v>6243</v>
      </c>
      <c r="L239" s="8">
        <f>SUM(J239:K239)</f>
        <v>6243</v>
      </c>
    </row>
    <row r="240" spans="1:12" ht="13.9" customHeight="1">
      <c r="A240" s="1"/>
      <c r="B240" s="2" t="s">
        <v>19</v>
      </c>
      <c r="C240" s="3" t="s">
        <v>20</v>
      </c>
      <c r="D240" s="4">
        <v>0</v>
      </c>
      <c r="E240" s="5">
        <v>194</v>
      </c>
      <c r="F240" s="4">
        <v>0</v>
      </c>
      <c r="G240" s="7">
        <v>194</v>
      </c>
      <c r="H240" s="4">
        <v>0</v>
      </c>
      <c r="I240" s="7">
        <v>194</v>
      </c>
      <c r="J240" s="4">
        <v>0</v>
      </c>
      <c r="K240" s="7">
        <v>194</v>
      </c>
      <c r="L240" s="8">
        <f>SUM(J240:K240)</f>
        <v>194</v>
      </c>
    </row>
    <row r="241" spans="1:12" ht="13.9" customHeight="1">
      <c r="A241" s="1"/>
      <c r="B241" s="2" t="s">
        <v>21</v>
      </c>
      <c r="C241" s="3" t="s">
        <v>22</v>
      </c>
      <c r="D241" s="4">
        <v>0</v>
      </c>
      <c r="E241" s="8">
        <v>278</v>
      </c>
      <c r="F241" s="4">
        <v>0</v>
      </c>
      <c r="G241" s="7">
        <v>292</v>
      </c>
      <c r="H241" s="4">
        <v>0</v>
      </c>
      <c r="I241" s="7">
        <v>292</v>
      </c>
      <c r="J241" s="4">
        <v>0</v>
      </c>
      <c r="K241" s="7">
        <v>292</v>
      </c>
      <c r="L241" s="8">
        <f>SUM(J241:K241)</f>
        <v>292</v>
      </c>
    </row>
    <row r="242" spans="1:12" ht="13.9" customHeight="1">
      <c r="A242" s="1"/>
      <c r="B242" s="2" t="s">
        <v>140</v>
      </c>
      <c r="C242" s="3" t="s">
        <v>42</v>
      </c>
      <c r="D242" s="63">
        <v>0</v>
      </c>
      <c r="E242" s="65">
        <v>389</v>
      </c>
      <c r="F242" s="63">
        <v>0</v>
      </c>
      <c r="G242" s="78">
        <v>389</v>
      </c>
      <c r="H242" s="63">
        <v>0</v>
      </c>
      <c r="I242" s="78">
        <v>389</v>
      </c>
      <c r="J242" s="63">
        <v>0</v>
      </c>
      <c r="K242" s="78">
        <v>389</v>
      </c>
      <c r="L242" s="64">
        <f>SUM(J242:K242)</f>
        <v>389</v>
      </c>
    </row>
    <row r="243" spans="1:12" ht="13.9" customHeight="1">
      <c r="A243" s="66" t="s">
        <v>6</v>
      </c>
      <c r="B243" s="133">
        <v>60</v>
      </c>
      <c r="C243" s="68" t="s">
        <v>139</v>
      </c>
      <c r="D243" s="63">
        <f t="shared" ref="D243:L243" si="76">SUM(D239:D242)</f>
        <v>0</v>
      </c>
      <c r="E243" s="64">
        <f t="shared" si="76"/>
        <v>5817</v>
      </c>
      <c r="F243" s="63">
        <f t="shared" si="76"/>
        <v>0</v>
      </c>
      <c r="G243" s="64">
        <f t="shared" si="76"/>
        <v>6755</v>
      </c>
      <c r="H243" s="63">
        <f t="shared" si="76"/>
        <v>0</v>
      </c>
      <c r="I243" s="64">
        <f t="shared" si="76"/>
        <v>6755</v>
      </c>
      <c r="J243" s="63">
        <f t="shared" si="76"/>
        <v>0</v>
      </c>
      <c r="K243" s="64">
        <f t="shared" ref="K243" si="77">SUM(K239:K242)</f>
        <v>7118</v>
      </c>
      <c r="L243" s="64">
        <f t="shared" si="76"/>
        <v>7118</v>
      </c>
    </row>
    <row r="244" spans="1:12" ht="27" customHeight="1">
      <c r="A244" s="1" t="s">
        <v>6</v>
      </c>
      <c r="B244" s="95">
        <v>0.106</v>
      </c>
      <c r="C244" s="62" t="s">
        <v>159</v>
      </c>
      <c r="D244" s="59">
        <f t="shared" ref="D244:L244" si="78">D243</f>
        <v>0</v>
      </c>
      <c r="E244" s="60">
        <f t="shared" si="78"/>
        <v>5817</v>
      </c>
      <c r="F244" s="59">
        <f t="shared" si="78"/>
        <v>0</v>
      </c>
      <c r="G244" s="60">
        <f t="shared" si="78"/>
        <v>6755</v>
      </c>
      <c r="H244" s="59">
        <f t="shared" si="78"/>
        <v>0</v>
      </c>
      <c r="I244" s="60">
        <f t="shared" si="78"/>
        <v>6755</v>
      </c>
      <c r="J244" s="59">
        <f t="shared" si="78"/>
        <v>0</v>
      </c>
      <c r="K244" s="60">
        <f t="shared" ref="K244" si="79">K243</f>
        <v>7118</v>
      </c>
      <c r="L244" s="60">
        <f t="shared" si="78"/>
        <v>7118</v>
      </c>
    </row>
    <row r="245" spans="1:12">
      <c r="A245" s="1"/>
      <c r="B245" s="53"/>
      <c r="C245" s="62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25.5">
      <c r="A246" s="1"/>
      <c r="B246" s="95">
        <v>0.107</v>
      </c>
      <c r="C246" s="62" t="s">
        <v>157</v>
      </c>
      <c r="D246" s="7"/>
      <c r="E246" s="7"/>
      <c r="F246" s="7"/>
      <c r="G246" s="7"/>
      <c r="H246" s="7"/>
      <c r="I246" s="7"/>
      <c r="J246" s="7"/>
      <c r="K246" s="7"/>
      <c r="L246" s="7"/>
    </row>
    <row r="247" spans="1:12" ht="13.9" customHeight="1">
      <c r="A247" s="1"/>
      <c r="B247" s="96">
        <v>60</v>
      </c>
      <c r="C247" s="3" t="s">
        <v>139</v>
      </c>
      <c r="D247" s="54"/>
      <c r="E247" s="54"/>
      <c r="F247" s="54"/>
      <c r="G247" s="54"/>
      <c r="H247" s="54"/>
      <c r="I247" s="54"/>
      <c r="J247" s="54"/>
      <c r="K247" s="54"/>
      <c r="L247" s="54"/>
    </row>
    <row r="248" spans="1:12" ht="13.9" customHeight="1">
      <c r="A248" s="1"/>
      <c r="B248" s="2" t="s">
        <v>17</v>
      </c>
      <c r="C248" s="3" t="s">
        <v>18</v>
      </c>
      <c r="D248" s="56">
        <v>0</v>
      </c>
      <c r="E248" s="15">
        <v>12485</v>
      </c>
      <c r="F248" s="56">
        <v>0</v>
      </c>
      <c r="G248" s="15">
        <v>10512</v>
      </c>
      <c r="H248" s="56">
        <v>0</v>
      </c>
      <c r="I248" s="15">
        <v>10512</v>
      </c>
      <c r="J248" s="56">
        <v>0</v>
      </c>
      <c r="K248" s="15">
        <v>14576</v>
      </c>
      <c r="L248" s="15">
        <f>SUM(J248:K248)</f>
        <v>14576</v>
      </c>
    </row>
    <row r="249" spans="1:12" ht="13.9" customHeight="1">
      <c r="A249" s="1"/>
      <c r="B249" s="2" t="s">
        <v>19</v>
      </c>
      <c r="C249" s="3" t="s">
        <v>20</v>
      </c>
      <c r="D249" s="4">
        <v>0</v>
      </c>
      <c r="E249" s="8">
        <v>117</v>
      </c>
      <c r="F249" s="4">
        <v>0</v>
      </c>
      <c r="G249" s="7">
        <v>117</v>
      </c>
      <c r="H249" s="4">
        <v>0</v>
      </c>
      <c r="I249" s="7">
        <v>117</v>
      </c>
      <c r="J249" s="4">
        <v>0</v>
      </c>
      <c r="K249" s="7">
        <v>117</v>
      </c>
      <c r="L249" s="8">
        <f>SUM(J249:K249)</f>
        <v>117</v>
      </c>
    </row>
    <row r="250" spans="1:12" ht="13.9" customHeight="1">
      <c r="A250" s="1"/>
      <c r="B250" s="2" t="s">
        <v>21</v>
      </c>
      <c r="C250" s="3" t="s">
        <v>22</v>
      </c>
      <c r="D250" s="4">
        <v>0</v>
      </c>
      <c r="E250" s="8">
        <v>656</v>
      </c>
      <c r="F250" s="4">
        <v>0</v>
      </c>
      <c r="G250" s="7">
        <v>642</v>
      </c>
      <c r="H250" s="4">
        <v>0</v>
      </c>
      <c r="I250" s="7">
        <v>642</v>
      </c>
      <c r="J250" s="4">
        <v>0</v>
      </c>
      <c r="K250" s="7">
        <v>642</v>
      </c>
      <c r="L250" s="8">
        <f>SUM(J250:K250)</f>
        <v>642</v>
      </c>
    </row>
    <row r="251" spans="1:12" ht="13.9" customHeight="1">
      <c r="A251" s="1"/>
      <c r="B251" s="2" t="s">
        <v>25</v>
      </c>
      <c r="C251" s="3" t="s">
        <v>26</v>
      </c>
      <c r="D251" s="4">
        <v>0</v>
      </c>
      <c r="E251" s="5">
        <v>2160</v>
      </c>
      <c r="F251" s="4">
        <v>0</v>
      </c>
      <c r="G251" s="6">
        <v>2160</v>
      </c>
      <c r="H251" s="4">
        <v>0</v>
      </c>
      <c r="I251" s="7">
        <v>2160</v>
      </c>
      <c r="J251" s="4">
        <v>0</v>
      </c>
      <c r="K251" s="6">
        <v>2160</v>
      </c>
      <c r="L251" s="8">
        <f>SUM(J251:K251)</f>
        <v>2160</v>
      </c>
    </row>
    <row r="252" spans="1:12" ht="13.9" customHeight="1">
      <c r="A252" s="1"/>
      <c r="B252" s="2" t="s">
        <v>32</v>
      </c>
      <c r="C252" s="3" t="s">
        <v>33</v>
      </c>
      <c r="D252" s="56">
        <v>0</v>
      </c>
      <c r="E252" s="15">
        <v>292</v>
      </c>
      <c r="F252" s="56">
        <v>0</v>
      </c>
      <c r="G252" s="7">
        <v>292</v>
      </c>
      <c r="H252" s="56">
        <v>0</v>
      </c>
      <c r="I252" s="54">
        <v>292</v>
      </c>
      <c r="J252" s="56">
        <v>0</v>
      </c>
      <c r="K252" s="7">
        <v>292</v>
      </c>
      <c r="L252" s="15">
        <f>SUM(J252:K252)</f>
        <v>292</v>
      </c>
    </row>
    <row r="253" spans="1:12" ht="13.9" customHeight="1">
      <c r="A253" s="1" t="s">
        <v>6</v>
      </c>
      <c r="B253" s="96">
        <v>60</v>
      </c>
      <c r="C253" s="3" t="s">
        <v>139</v>
      </c>
      <c r="D253" s="59">
        <f t="shared" ref="D253:L253" si="80">SUM(D248:D252)</f>
        <v>0</v>
      </c>
      <c r="E253" s="60">
        <f t="shared" si="80"/>
        <v>15710</v>
      </c>
      <c r="F253" s="59">
        <f t="shared" si="80"/>
        <v>0</v>
      </c>
      <c r="G253" s="60">
        <f t="shared" si="80"/>
        <v>13723</v>
      </c>
      <c r="H253" s="59">
        <f t="shared" si="80"/>
        <v>0</v>
      </c>
      <c r="I253" s="60">
        <f t="shared" si="80"/>
        <v>13723</v>
      </c>
      <c r="J253" s="59">
        <f t="shared" si="80"/>
        <v>0</v>
      </c>
      <c r="K253" s="60">
        <f t="shared" ref="K253" si="81">SUM(K248:K252)</f>
        <v>17787</v>
      </c>
      <c r="L253" s="60">
        <f t="shared" si="80"/>
        <v>17787</v>
      </c>
    </row>
    <row r="254" spans="1:12" ht="25.5">
      <c r="A254" s="1" t="s">
        <v>6</v>
      </c>
      <c r="B254" s="95">
        <v>0.107</v>
      </c>
      <c r="C254" s="62" t="s">
        <v>157</v>
      </c>
      <c r="D254" s="63">
        <f t="shared" ref="D254:L254" si="82">D253</f>
        <v>0</v>
      </c>
      <c r="E254" s="64">
        <f t="shared" si="82"/>
        <v>15710</v>
      </c>
      <c r="F254" s="63">
        <f t="shared" si="82"/>
        <v>0</v>
      </c>
      <c r="G254" s="64">
        <f t="shared" si="82"/>
        <v>13723</v>
      </c>
      <c r="H254" s="63">
        <f t="shared" si="82"/>
        <v>0</v>
      </c>
      <c r="I254" s="64">
        <f t="shared" si="82"/>
        <v>13723</v>
      </c>
      <c r="J254" s="63">
        <f t="shared" si="82"/>
        <v>0</v>
      </c>
      <c r="K254" s="64">
        <f t="shared" ref="K254" si="83">K253</f>
        <v>17787</v>
      </c>
      <c r="L254" s="64">
        <f t="shared" si="82"/>
        <v>17787</v>
      </c>
    </row>
    <row r="255" spans="1:12" ht="13.9" customHeight="1">
      <c r="A255" s="1"/>
      <c r="B255" s="95"/>
      <c r="C255" s="62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3.9" customHeight="1">
      <c r="A256" s="1"/>
      <c r="B256" s="95">
        <v>0.108</v>
      </c>
      <c r="C256" s="62" t="s">
        <v>141</v>
      </c>
      <c r="D256" s="54"/>
      <c r="E256" s="54"/>
      <c r="F256" s="54"/>
      <c r="G256" s="54"/>
      <c r="H256" s="54"/>
      <c r="I256" s="54"/>
      <c r="J256" s="54"/>
      <c r="K256" s="54"/>
      <c r="L256" s="54"/>
    </row>
    <row r="257" spans="1:12" ht="13.9" customHeight="1">
      <c r="A257" s="1"/>
      <c r="B257" s="96">
        <v>60</v>
      </c>
      <c r="C257" s="3" t="s">
        <v>139</v>
      </c>
      <c r="D257" s="54"/>
      <c r="E257" s="54"/>
      <c r="F257" s="54"/>
      <c r="G257" s="54"/>
      <c r="H257" s="54"/>
      <c r="I257" s="54"/>
      <c r="J257" s="54"/>
      <c r="K257" s="54"/>
      <c r="L257" s="54"/>
    </row>
    <row r="258" spans="1:12" ht="13.9" customHeight="1">
      <c r="A258" s="1"/>
      <c r="B258" s="2" t="s">
        <v>17</v>
      </c>
      <c r="C258" s="3" t="s">
        <v>18</v>
      </c>
      <c r="D258" s="56">
        <v>0</v>
      </c>
      <c r="E258" s="15">
        <v>66386</v>
      </c>
      <c r="F258" s="56">
        <v>0</v>
      </c>
      <c r="G258" s="15">
        <v>72033</v>
      </c>
      <c r="H258" s="56">
        <v>0</v>
      </c>
      <c r="I258" s="15">
        <v>72033</v>
      </c>
      <c r="J258" s="56">
        <v>0</v>
      </c>
      <c r="K258" s="15">
        <v>83370</v>
      </c>
      <c r="L258" s="15">
        <f>SUM(J258:K258)</f>
        <v>83370</v>
      </c>
    </row>
    <row r="259" spans="1:12" ht="13.9" customHeight="1">
      <c r="A259" s="1"/>
      <c r="B259" s="2" t="s">
        <v>19</v>
      </c>
      <c r="C259" s="3" t="s">
        <v>20</v>
      </c>
      <c r="D259" s="4">
        <v>0</v>
      </c>
      <c r="E259" s="8">
        <v>800</v>
      </c>
      <c r="F259" s="4">
        <v>0</v>
      </c>
      <c r="G259" s="7">
        <v>800</v>
      </c>
      <c r="H259" s="4">
        <v>0</v>
      </c>
      <c r="I259" s="7">
        <v>800</v>
      </c>
      <c r="J259" s="4">
        <v>0</v>
      </c>
      <c r="K259" s="7">
        <v>800</v>
      </c>
      <c r="L259" s="8">
        <f>SUM(J259:K259)</f>
        <v>800</v>
      </c>
    </row>
    <row r="260" spans="1:12" ht="13.9" customHeight="1">
      <c r="A260" s="1"/>
      <c r="B260" s="2" t="s">
        <v>21</v>
      </c>
      <c r="C260" s="3" t="s">
        <v>22</v>
      </c>
      <c r="D260" s="4">
        <v>0</v>
      </c>
      <c r="E260" s="8">
        <v>774</v>
      </c>
      <c r="F260" s="4">
        <v>0</v>
      </c>
      <c r="G260" s="7">
        <v>800</v>
      </c>
      <c r="H260" s="4">
        <v>0</v>
      </c>
      <c r="I260" s="7">
        <v>800</v>
      </c>
      <c r="J260" s="4">
        <v>0</v>
      </c>
      <c r="K260" s="7">
        <v>800</v>
      </c>
      <c r="L260" s="8">
        <f>SUM(J260:K260)</f>
        <v>800</v>
      </c>
    </row>
    <row r="261" spans="1:12" ht="13.9" customHeight="1">
      <c r="A261" s="1"/>
      <c r="B261" s="2" t="s">
        <v>32</v>
      </c>
      <c r="C261" s="3" t="s">
        <v>33</v>
      </c>
      <c r="D261" s="4">
        <v>0</v>
      </c>
      <c r="E261" s="5">
        <v>4315</v>
      </c>
      <c r="F261" s="4">
        <v>0</v>
      </c>
      <c r="G261" s="7">
        <v>3600</v>
      </c>
      <c r="H261" s="5">
        <v>3837</v>
      </c>
      <c r="I261" s="7">
        <v>3600</v>
      </c>
      <c r="J261" s="4">
        <v>0</v>
      </c>
      <c r="K261" s="7">
        <v>3600</v>
      </c>
      <c r="L261" s="8">
        <f>SUM(J261:K261)</f>
        <v>3600</v>
      </c>
    </row>
    <row r="262" spans="1:12" ht="13.9" customHeight="1">
      <c r="A262" s="1"/>
      <c r="B262" s="2" t="s">
        <v>140</v>
      </c>
      <c r="C262" s="3" t="s">
        <v>42</v>
      </c>
      <c r="D262" s="65">
        <v>3475</v>
      </c>
      <c r="E262" s="64">
        <v>175</v>
      </c>
      <c r="F262" s="63">
        <v>0</v>
      </c>
      <c r="G262" s="78">
        <v>264</v>
      </c>
      <c r="H262" s="63">
        <v>0</v>
      </c>
      <c r="I262" s="78">
        <v>264</v>
      </c>
      <c r="J262" s="65">
        <v>5500</v>
      </c>
      <c r="K262" s="78">
        <v>800</v>
      </c>
      <c r="L262" s="64">
        <f>SUM(J262:K262)</f>
        <v>6300</v>
      </c>
    </row>
    <row r="263" spans="1:12" ht="13.9" customHeight="1">
      <c r="A263" s="1" t="s">
        <v>6</v>
      </c>
      <c r="B263" s="96">
        <v>60</v>
      </c>
      <c r="C263" s="3" t="s">
        <v>139</v>
      </c>
      <c r="D263" s="65">
        <f t="shared" ref="D263:L263" si="84">SUM(D258:D262)</f>
        <v>3475</v>
      </c>
      <c r="E263" s="64">
        <f t="shared" si="84"/>
        <v>72450</v>
      </c>
      <c r="F263" s="63">
        <f t="shared" si="84"/>
        <v>0</v>
      </c>
      <c r="G263" s="64">
        <f t="shared" si="84"/>
        <v>77497</v>
      </c>
      <c r="H263" s="65">
        <f t="shared" si="84"/>
        <v>3837</v>
      </c>
      <c r="I263" s="64">
        <f t="shared" si="84"/>
        <v>77497</v>
      </c>
      <c r="J263" s="65">
        <f t="shared" si="84"/>
        <v>5500</v>
      </c>
      <c r="K263" s="64">
        <f t="shared" ref="K263" si="85">SUM(K258:K262)</f>
        <v>89370</v>
      </c>
      <c r="L263" s="64">
        <f t="shared" si="84"/>
        <v>94870</v>
      </c>
    </row>
    <row r="264" spans="1:12" ht="13.9" customHeight="1">
      <c r="A264" s="1" t="s">
        <v>6</v>
      </c>
      <c r="B264" s="95">
        <v>0.108</v>
      </c>
      <c r="C264" s="62" t="s">
        <v>141</v>
      </c>
      <c r="D264" s="65">
        <f>D263</f>
        <v>3475</v>
      </c>
      <c r="E264" s="65">
        <f t="shared" ref="E264:L264" si="86">E263</f>
        <v>72450</v>
      </c>
      <c r="F264" s="63">
        <f t="shared" si="86"/>
        <v>0</v>
      </c>
      <c r="G264" s="65">
        <f t="shared" si="86"/>
        <v>77497</v>
      </c>
      <c r="H264" s="65">
        <f t="shared" si="86"/>
        <v>3837</v>
      </c>
      <c r="I264" s="65">
        <f t="shared" si="86"/>
        <v>77497</v>
      </c>
      <c r="J264" s="65">
        <f t="shared" si="86"/>
        <v>5500</v>
      </c>
      <c r="K264" s="65">
        <f t="shared" si="86"/>
        <v>89370</v>
      </c>
      <c r="L264" s="65">
        <f t="shared" si="86"/>
        <v>94870</v>
      </c>
    </row>
    <row r="265" spans="1:12" ht="13.9" customHeight="1">
      <c r="A265" s="1" t="s">
        <v>6</v>
      </c>
      <c r="B265" s="49">
        <v>2070</v>
      </c>
      <c r="C265" s="62" t="s">
        <v>3</v>
      </c>
      <c r="D265" s="98">
        <f t="shared" ref="D265:L265" si="87">D264+D254+D244</f>
        <v>3475</v>
      </c>
      <c r="E265" s="78">
        <f t="shared" si="87"/>
        <v>93977</v>
      </c>
      <c r="F265" s="77">
        <f t="shared" si="87"/>
        <v>0</v>
      </c>
      <c r="G265" s="78">
        <f t="shared" si="87"/>
        <v>97975</v>
      </c>
      <c r="H265" s="85">
        <f t="shared" si="87"/>
        <v>3837</v>
      </c>
      <c r="I265" s="85">
        <f t="shared" si="87"/>
        <v>97975</v>
      </c>
      <c r="J265" s="98">
        <f t="shared" si="87"/>
        <v>5500</v>
      </c>
      <c r="K265" s="78">
        <f t="shared" si="87"/>
        <v>114275</v>
      </c>
      <c r="L265" s="78">
        <f t="shared" si="87"/>
        <v>119775</v>
      </c>
    </row>
    <row r="266" spans="1:12" ht="13.9" customHeight="1">
      <c r="A266" s="1"/>
      <c r="B266" s="49"/>
      <c r="C266" s="62"/>
      <c r="D266" s="7"/>
      <c r="E266" s="7"/>
      <c r="F266" s="84"/>
      <c r="G266" s="7"/>
      <c r="H266" s="84"/>
      <c r="I266" s="84"/>
      <c r="J266" s="84"/>
      <c r="K266" s="7"/>
      <c r="L266" s="7"/>
    </row>
    <row r="267" spans="1:12" ht="13.9" customHeight="1">
      <c r="A267" s="80" t="s">
        <v>15</v>
      </c>
      <c r="B267" s="99">
        <v>2216</v>
      </c>
      <c r="C267" s="89" t="s">
        <v>150</v>
      </c>
      <c r="D267" s="7"/>
      <c r="E267" s="7"/>
      <c r="F267" s="83"/>
      <c r="G267" s="7"/>
      <c r="H267" s="83"/>
      <c r="I267" s="83"/>
      <c r="J267" s="84"/>
      <c r="K267" s="7"/>
      <c r="L267" s="7"/>
    </row>
    <row r="268" spans="1:12" ht="13.9" customHeight="1">
      <c r="A268" s="100"/>
      <c r="B268" s="101">
        <v>6</v>
      </c>
      <c r="C268" s="91" t="s">
        <v>144</v>
      </c>
      <c r="D268" s="7"/>
      <c r="F268" s="83"/>
      <c r="G268" s="7"/>
      <c r="H268" s="83"/>
      <c r="I268" s="83"/>
      <c r="J268" s="84"/>
      <c r="K268" s="7"/>
      <c r="L268" s="7"/>
    </row>
    <row r="269" spans="1:12" ht="13.9" customHeight="1">
      <c r="A269" s="1"/>
      <c r="B269" s="102">
        <v>6.0529999999999999</v>
      </c>
      <c r="C269" s="3" t="s">
        <v>138</v>
      </c>
      <c r="D269" s="7"/>
      <c r="E269" s="7"/>
      <c r="F269" s="83"/>
      <c r="G269" s="7"/>
      <c r="H269" s="83"/>
      <c r="I269" s="83"/>
      <c r="J269" s="84"/>
      <c r="K269" s="7"/>
      <c r="L269" s="7"/>
    </row>
    <row r="270" spans="1:12" ht="13.9" customHeight="1">
      <c r="A270" s="1"/>
      <c r="B270" s="93">
        <v>61</v>
      </c>
      <c r="C270" s="91" t="s">
        <v>151</v>
      </c>
      <c r="D270" s="7"/>
      <c r="E270" s="7"/>
      <c r="F270" s="83"/>
      <c r="G270" s="7"/>
      <c r="H270" s="83"/>
      <c r="I270" s="83"/>
      <c r="J270" s="84"/>
      <c r="K270" s="7"/>
      <c r="L270" s="7"/>
    </row>
    <row r="271" spans="1:12" ht="13.9" customHeight="1">
      <c r="A271" s="1"/>
      <c r="B271" s="93">
        <v>89</v>
      </c>
      <c r="C271" s="91" t="s">
        <v>170</v>
      </c>
      <c r="D271" s="7"/>
      <c r="E271" s="7"/>
      <c r="F271" s="83"/>
      <c r="G271" s="7"/>
      <c r="H271" s="83"/>
      <c r="I271" s="83"/>
      <c r="J271" s="84"/>
      <c r="K271" s="7"/>
      <c r="L271" s="7"/>
    </row>
    <row r="272" spans="1:12" ht="13.9" customHeight="1">
      <c r="A272" s="66"/>
      <c r="B272" s="136" t="s">
        <v>153</v>
      </c>
      <c r="C272" s="68" t="s">
        <v>27</v>
      </c>
      <c r="D272" s="63">
        <v>0</v>
      </c>
      <c r="E272" s="137">
        <v>4113</v>
      </c>
      <c r="F272" s="77">
        <v>0</v>
      </c>
      <c r="G272" s="78">
        <v>3700</v>
      </c>
      <c r="H272" s="77">
        <v>0</v>
      </c>
      <c r="I272" s="85">
        <v>3700</v>
      </c>
      <c r="J272" s="63">
        <v>0</v>
      </c>
      <c r="K272" s="78">
        <v>3700</v>
      </c>
      <c r="L272" s="78">
        <f>SUM(J272:K272)</f>
        <v>3700</v>
      </c>
    </row>
    <row r="273" spans="1:12" ht="13.9" customHeight="1">
      <c r="A273" s="1" t="s">
        <v>6</v>
      </c>
      <c r="B273" s="102">
        <v>6.0529999999999999</v>
      </c>
      <c r="C273" s="3" t="s">
        <v>138</v>
      </c>
      <c r="D273" s="77">
        <f t="shared" ref="D273:I274" si="88">D272</f>
        <v>0</v>
      </c>
      <c r="E273" s="78">
        <f t="shared" si="88"/>
        <v>4113</v>
      </c>
      <c r="F273" s="77">
        <f t="shared" si="88"/>
        <v>0</v>
      </c>
      <c r="G273" s="78">
        <f t="shared" si="88"/>
        <v>3700</v>
      </c>
      <c r="H273" s="77">
        <f t="shared" si="88"/>
        <v>0</v>
      </c>
      <c r="I273" s="85">
        <f t="shared" si="88"/>
        <v>3700</v>
      </c>
      <c r="J273" s="77">
        <f t="shared" ref="J273:L274" si="89">J272</f>
        <v>0</v>
      </c>
      <c r="K273" s="78">
        <f t="shared" si="89"/>
        <v>3700</v>
      </c>
      <c r="L273" s="85">
        <f t="shared" si="89"/>
        <v>3700</v>
      </c>
    </row>
    <row r="274" spans="1:12" ht="13.9" customHeight="1">
      <c r="A274" s="1" t="s">
        <v>6</v>
      </c>
      <c r="B274" s="101">
        <v>6</v>
      </c>
      <c r="C274" s="91" t="s">
        <v>144</v>
      </c>
      <c r="D274" s="77">
        <f t="shared" si="88"/>
        <v>0</v>
      </c>
      <c r="E274" s="78">
        <f t="shared" si="88"/>
        <v>4113</v>
      </c>
      <c r="F274" s="77">
        <f t="shared" si="88"/>
        <v>0</v>
      </c>
      <c r="G274" s="78">
        <f t="shared" si="88"/>
        <v>3700</v>
      </c>
      <c r="H274" s="77">
        <f t="shared" si="88"/>
        <v>0</v>
      </c>
      <c r="I274" s="85">
        <f t="shared" si="88"/>
        <v>3700</v>
      </c>
      <c r="J274" s="77">
        <f t="shared" si="89"/>
        <v>0</v>
      </c>
      <c r="K274" s="78">
        <f t="shared" si="89"/>
        <v>3700</v>
      </c>
      <c r="L274" s="78">
        <f t="shared" si="89"/>
        <v>3700</v>
      </c>
    </row>
    <row r="275" spans="1:12" ht="13.9" customHeight="1">
      <c r="A275" s="1" t="s">
        <v>6</v>
      </c>
      <c r="B275" s="99">
        <v>2216</v>
      </c>
      <c r="C275" s="89" t="s">
        <v>150</v>
      </c>
      <c r="D275" s="104">
        <f t="shared" ref="D275:L275" si="90">D273</f>
        <v>0</v>
      </c>
      <c r="E275" s="105">
        <f t="shared" si="90"/>
        <v>4113</v>
      </c>
      <c r="F275" s="104">
        <f t="shared" si="90"/>
        <v>0</v>
      </c>
      <c r="G275" s="105">
        <f t="shared" si="90"/>
        <v>3700</v>
      </c>
      <c r="H275" s="104">
        <f t="shared" si="90"/>
        <v>0</v>
      </c>
      <c r="I275" s="106">
        <f t="shared" si="90"/>
        <v>3700</v>
      </c>
      <c r="J275" s="104">
        <f t="shared" si="90"/>
        <v>0</v>
      </c>
      <c r="K275" s="105">
        <f t="shared" ref="K275" si="91">K273</f>
        <v>3700</v>
      </c>
      <c r="L275" s="105">
        <f t="shared" si="90"/>
        <v>3700</v>
      </c>
    </row>
    <row r="276" spans="1:12" ht="13.9" customHeight="1">
      <c r="A276" s="107" t="s">
        <v>6</v>
      </c>
      <c r="B276" s="108"/>
      <c r="C276" s="109" t="s">
        <v>14</v>
      </c>
      <c r="D276" s="105">
        <f t="shared" ref="D276:L276" si="92">D265+D224+D234+D275</f>
        <v>30909</v>
      </c>
      <c r="E276" s="105">
        <f t="shared" si="92"/>
        <v>2489157</v>
      </c>
      <c r="F276" s="105">
        <f t="shared" si="92"/>
        <v>43084</v>
      </c>
      <c r="G276" s="105">
        <f t="shared" si="92"/>
        <v>2731744</v>
      </c>
      <c r="H276" s="105">
        <f t="shared" si="92"/>
        <v>46921</v>
      </c>
      <c r="I276" s="105">
        <f t="shared" si="92"/>
        <v>2731744</v>
      </c>
      <c r="J276" s="110">
        <f t="shared" si="92"/>
        <v>5500</v>
      </c>
      <c r="K276" s="105">
        <f t="shared" si="92"/>
        <v>2952958</v>
      </c>
      <c r="L276" s="105">
        <f t="shared" si="92"/>
        <v>2958458</v>
      </c>
    </row>
    <row r="277" spans="1:12" ht="12" customHeight="1">
      <c r="A277" s="1"/>
      <c r="B277" s="49"/>
      <c r="C277" s="62"/>
      <c r="D277" s="7"/>
      <c r="E277" s="7"/>
      <c r="F277" s="7"/>
      <c r="G277" s="7"/>
      <c r="H277" s="7"/>
      <c r="I277" s="7"/>
      <c r="J277" s="7"/>
      <c r="K277" s="7"/>
      <c r="L277" s="7"/>
    </row>
    <row r="278" spans="1:12" ht="13.9" customHeight="1">
      <c r="A278" s="1"/>
      <c r="B278" s="49"/>
      <c r="C278" s="62" t="s">
        <v>142</v>
      </c>
      <c r="D278" s="7"/>
      <c r="E278" s="7"/>
      <c r="F278" s="7"/>
      <c r="G278" s="7"/>
      <c r="H278" s="7"/>
      <c r="I278" s="7"/>
      <c r="J278" s="7"/>
      <c r="K278" s="7"/>
      <c r="L278" s="7"/>
    </row>
    <row r="279" spans="1:12" ht="13.9" customHeight="1">
      <c r="A279" s="1" t="s">
        <v>15</v>
      </c>
      <c r="B279" s="88">
        <v>4055</v>
      </c>
      <c r="C279" s="89" t="s">
        <v>4</v>
      </c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1:12" ht="13.9" customHeight="1">
      <c r="A280" s="1"/>
      <c r="B280" s="95">
        <v>0.20699999999999999</v>
      </c>
      <c r="C280" s="89" t="s">
        <v>188</v>
      </c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1:12" ht="41.45" customHeight="1">
      <c r="A281" s="1"/>
      <c r="B281" s="31">
        <v>71</v>
      </c>
      <c r="C281" s="91" t="s">
        <v>203</v>
      </c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1:12" ht="14.45" customHeight="1">
      <c r="A282" s="1"/>
      <c r="B282" s="31" t="s">
        <v>191</v>
      </c>
      <c r="C282" s="91" t="s">
        <v>190</v>
      </c>
      <c r="D282" s="65">
        <v>18518</v>
      </c>
      <c r="E282" s="63">
        <v>0</v>
      </c>
      <c r="F282" s="98">
        <v>4972</v>
      </c>
      <c r="G282" s="77">
        <v>0</v>
      </c>
      <c r="H282" s="98">
        <v>4972</v>
      </c>
      <c r="I282" s="77">
        <v>0</v>
      </c>
      <c r="J282" s="77">
        <v>0</v>
      </c>
      <c r="K282" s="77">
        <v>0</v>
      </c>
      <c r="L282" s="77">
        <f>SUM(J282:K282)</f>
        <v>0</v>
      </c>
    </row>
    <row r="283" spans="1:12" ht="40.9" customHeight="1">
      <c r="A283" s="1" t="s">
        <v>6</v>
      </c>
      <c r="B283" s="31">
        <v>71</v>
      </c>
      <c r="C283" s="91" t="s">
        <v>203</v>
      </c>
      <c r="D283" s="98">
        <f t="shared" ref="D283:L283" si="93">D282</f>
        <v>18518</v>
      </c>
      <c r="E283" s="77">
        <f t="shared" si="93"/>
        <v>0</v>
      </c>
      <c r="F283" s="98">
        <f t="shared" si="93"/>
        <v>4972</v>
      </c>
      <c r="G283" s="77">
        <f t="shared" si="93"/>
        <v>0</v>
      </c>
      <c r="H283" s="98">
        <f t="shared" si="93"/>
        <v>4972</v>
      </c>
      <c r="I283" s="77">
        <f t="shared" si="93"/>
        <v>0</v>
      </c>
      <c r="J283" s="77">
        <f t="shared" si="93"/>
        <v>0</v>
      </c>
      <c r="K283" s="77">
        <f t="shared" ref="K283" si="94">K282</f>
        <v>0</v>
      </c>
      <c r="L283" s="77">
        <f t="shared" si="93"/>
        <v>0</v>
      </c>
    </row>
    <row r="284" spans="1:12" ht="13.9" customHeight="1">
      <c r="A284" s="1"/>
      <c r="B284" s="31"/>
      <c r="C284" s="91"/>
      <c r="D284" s="6"/>
      <c r="E284" s="103"/>
      <c r="F284" s="6"/>
      <c r="G284" s="103"/>
      <c r="H284" s="6"/>
      <c r="I284" s="103"/>
      <c r="J284" s="6"/>
      <c r="K284" s="103"/>
      <c r="L284" s="6"/>
    </row>
    <row r="285" spans="1:12" ht="69" customHeight="1">
      <c r="A285" s="1"/>
      <c r="B285" s="31">
        <v>72</v>
      </c>
      <c r="C285" s="113" t="s">
        <v>204</v>
      </c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1:12" ht="13.9" customHeight="1">
      <c r="A286" s="1"/>
      <c r="B286" s="114" t="s">
        <v>193</v>
      </c>
      <c r="C286" s="91" t="s">
        <v>194</v>
      </c>
      <c r="D286" s="5">
        <v>18816</v>
      </c>
      <c r="E286" s="103">
        <v>0</v>
      </c>
      <c r="F286" s="6">
        <v>6516</v>
      </c>
      <c r="G286" s="103">
        <v>0</v>
      </c>
      <c r="H286" s="6">
        <v>6516</v>
      </c>
      <c r="I286" s="103">
        <v>0</v>
      </c>
      <c r="J286" s="103">
        <v>0</v>
      </c>
      <c r="K286" s="103">
        <v>0</v>
      </c>
      <c r="L286" s="103">
        <f>SUM(J286:K286)</f>
        <v>0</v>
      </c>
    </row>
    <row r="287" spans="1:12" ht="15.6" customHeight="1">
      <c r="A287" s="1"/>
      <c r="B287" s="114" t="s">
        <v>192</v>
      </c>
      <c r="C287" s="115" t="s">
        <v>180</v>
      </c>
      <c r="D287" s="5">
        <v>49697</v>
      </c>
      <c r="E287" s="103">
        <v>0</v>
      </c>
      <c r="F287" s="112">
        <v>1</v>
      </c>
      <c r="G287" s="103">
        <v>0</v>
      </c>
      <c r="H287" s="6">
        <v>1</v>
      </c>
      <c r="I287" s="103">
        <v>0</v>
      </c>
      <c r="J287" s="103">
        <v>0</v>
      </c>
      <c r="K287" s="103">
        <v>0</v>
      </c>
      <c r="L287" s="103">
        <f>SUM(J287:K287)</f>
        <v>0</v>
      </c>
    </row>
    <row r="288" spans="1:12" ht="69" customHeight="1">
      <c r="A288" s="1" t="s">
        <v>6</v>
      </c>
      <c r="B288" s="31">
        <v>72</v>
      </c>
      <c r="C288" s="91" t="s">
        <v>189</v>
      </c>
      <c r="D288" s="6">
        <f t="shared" ref="D288:I288" si="95">SUM(D286:D287)</f>
        <v>68513</v>
      </c>
      <c r="E288" s="103">
        <f t="shared" si="95"/>
        <v>0</v>
      </c>
      <c r="F288" s="112">
        <f t="shared" si="95"/>
        <v>6517</v>
      </c>
      <c r="G288" s="103">
        <f t="shared" si="95"/>
        <v>0</v>
      </c>
      <c r="H288" s="112">
        <f t="shared" si="95"/>
        <v>6517</v>
      </c>
      <c r="I288" s="103">
        <f t="shared" si="95"/>
        <v>0</v>
      </c>
      <c r="J288" s="103">
        <f>SUM(J286:J287)</f>
        <v>0</v>
      </c>
      <c r="K288" s="103">
        <f t="shared" ref="K288" si="96">SUM(K286:K287)</f>
        <v>0</v>
      </c>
      <c r="L288" s="103">
        <f>SUM(L286:L287)</f>
        <v>0</v>
      </c>
    </row>
    <row r="289" spans="1:12" ht="13.15" customHeight="1">
      <c r="A289" s="1"/>
      <c r="B289" s="31"/>
      <c r="C289" s="91"/>
      <c r="D289" s="6"/>
      <c r="E289" s="103"/>
      <c r="F289" s="112"/>
      <c r="G289" s="103"/>
      <c r="H289" s="112"/>
      <c r="I289" s="103"/>
      <c r="J289" s="103"/>
      <c r="K289" s="103"/>
      <c r="L289" s="103"/>
    </row>
    <row r="290" spans="1:12" ht="27.95" customHeight="1">
      <c r="A290" s="1"/>
      <c r="B290" s="31">
        <v>73</v>
      </c>
      <c r="C290" s="91" t="s">
        <v>195</v>
      </c>
      <c r="D290" s="103"/>
      <c r="E290" s="103"/>
      <c r="F290" s="112"/>
      <c r="G290" s="112"/>
      <c r="H290" s="103"/>
      <c r="I290" s="103"/>
      <c r="J290" s="112"/>
      <c r="K290" s="112"/>
      <c r="L290" s="112"/>
    </row>
    <row r="291" spans="1:12" ht="15.6" customHeight="1">
      <c r="A291" s="73"/>
      <c r="B291" s="134" t="s">
        <v>196</v>
      </c>
      <c r="C291" s="135" t="s">
        <v>180</v>
      </c>
      <c r="D291" s="98">
        <v>308</v>
      </c>
      <c r="E291" s="77">
        <v>0</v>
      </c>
      <c r="F291" s="77">
        <v>0</v>
      </c>
      <c r="G291" s="77">
        <v>0</v>
      </c>
      <c r="H291" s="77">
        <v>0</v>
      </c>
      <c r="I291" s="77">
        <v>0</v>
      </c>
      <c r="J291" s="77">
        <v>0</v>
      </c>
      <c r="K291" s="77">
        <v>0</v>
      </c>
      <c r="L291" s="77">
        <f>SUM(J291:K291)</f>
        <v>0</v>
      </c>
    </row>
    <row r="292" spans="1:12" ht="6.6" customHeight="1">
      <c r="A292" s="53"/>
      <c r="B292" s="31"/>
      <c r="C292" s="91"/>
      <c r="D292" s="6"/>
      <c r="E292" s="103"/>
      <c r="F292" s="112"/>
      <c r="G292" s="103"/>
      <c r="H292" s="6"/>
      <c r="I292" s="103"/>
      <c r="J292" s="103"/>
      <c r="K292" s="103"/>
      <c r="L292" s="103"/>
    </row>
    <row r="293" spans="1:12" ht="25.5">
      <c r="A293" s="53"/>
      <c r="B293" s="31">
        <v>74</v>
      </c>
      <c r="C293" s="91" t="s">
        <v>231</v>
      </c>
      <c r="D293" s="6"/>
      <c r="E293" s="103"/>
      <c r="F293" s="112"/>
      <c r="G293" s="103"/>
      <c r="H293" s="6"/>
      <c r="I293" s="103"/>
      <c r="J293" s="103"/>
      <c r="K293" s="103"/>
      <c r="L293" s="103"/>
    </row>
    <row r="294" spans="1:12" ht="15" customHeight="1">
      <c r="A294" s="53"/>
      <c r="B294" s="31" t="s">
        <v>232</v>
      </c>
      <c r="C294" s="91" t="s">
        <v>180</v>
      </c>
      <c r="D294" s="103">
        <v>0</v>
      </c>
      <c r="E294" s="103">
        <v>0</v>
      </c>
      <c r="F294" s="103">
        <v>0</v>
      </c>
      <c r="G294" s="103">
        <v>0</v>
      </c>
      <c r="H294" s="103">
        <v>0</v>
      </c>
      <c r="I294" s="103">
        <v>0</v>
      </c>
      <c r="J294" s="6">
        <v>30000</v>
      </c>
      <c r="K294" s="103">
        <v>0</v>
      </c>
      <c r="L294" s="6">
        <f>SUM(J294:K294)</f>
        <v>30000</v>
      </c>
    </row>
    <row r="295" spans="1:12" ht="15" customHeight="1">
      <c r="A295" s="1" t="s">
        <v>6</v>
      </c>
      <c r="B295" s="95">
        <v>0.20699999999999999</v>
      </c>
      <c r="C295" s="89" t="s">
        <v>188</v>
      </c>
      <c r="D295" s="110">
        <f t="shared" ref="D295:L295" si="97">D288+D283+D291+D294</f>
        <v>87339</v>
      </c>
      <c r="E295" s="104">
        <f t="shared" si="97"/>
        <v>0</v>
      </c>
      <c r="F295" s="110">
        <f t="shared" si="97"/>
        <v>11489</v>
      </c>
      <c r="G295" s="104">
        <f t="shared" si="97"/>
        <v>0</v>
      </c>
      <c r="H295" s="110">
        <f t="shared" si="97"/>
        <v>11489</v>
      </c>
      <c r="I295" s="104">
        <f t="shared" si="97"/>
        <v>0</v>
      </c>
      <c r="J295" s="110">
        <f t="shared" si="97"/>
        <v>30000</v>
      </c>
      <c r="K295" s="104">
        <f t="shared" si="97"/>
        <v>0</v>
      </c>
      <c r="L295" s="110">
        <f t="shared" si="97"/>
        <v>30000</v>
      </c>
    </row>
    <row r="296" spans="1:12" ht="9.6" customHeight="1">
      <c r="A296" s="1"/>
      <c r="B296" s="95"/>
      <c r="C296" s="89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1:12" ht="13.9" customHeight="1">
      <c r="A297" s="30"/>
      <c r="B297" s="95">
        <v>0.21099999999999999</v>
      </c>
      <c r="C297" s="89" t="s">
        <v>144</v>
      </c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1:12" ht="13.9" customHeight="1">
      <c r="A298" s="30"/>
      <c r="B298" s="88">
        <v>60</v>
      </c>
      <c r="C298" s="89" t="s">
        <v>143</v>
      </c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1:12" ht="13.9" customHeight="1">
      <c r="A299" s="30"/>
      <c r="B299" s="31">
        <v>61</v>
      </c>
      <c r="C299" s="91" t="s">
        <v>154</v>
      </c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1:12" ht="27.6" customHeight="1">
      <c r="A300" s="30"/>
      <c r="B300" s="31" t="s">
        <v>199</v>
      </c>
      <c r="C300" s="91" t="s">
        <v>200</v>
      </c>
      <c r="D300" s="5">
        <v>29999</v>
      </c>
      <c r="E300" s="4">
        <v>0</v>
      </c>
      <c r="F300" s="4">
        <v>0</v>
      </c>
      <c r="G300" s="4">
        <v>0</v>
      </c>
      <c r="H300" s="5">
        <v>26800</v>
      </c>
      <c r="I300" s="4">
        <v>0</v>
      </c>
      <c r="J300" s="5">
        <v>30000</v>
      </c>
      <c r="K300" s="4">
        <v>0</v>
      </c>
      <c r="L300" s="5">
        <f>SUM(J300:K300)</f>
        <v>30000</v>
      </c>
    </row>
    <row r="301" spans="1:12" s="20" customFormat="1" ht="28.15" customHeight="1">
      <c r="A301" s="30"/>
      <c r="B301" s="31" t="s">
        <v>158</v>
      </c>
      <c r="C301" s="91" t="s">
        <v>161</v>
      </c>
      <c r="D301" s="6">
        <v>10850</v>
      </c>
      <c r="E301" s="4">
        <v>0</v>
      </c>
      <c r="F301" s="4">
        <v>0</v>
      </c>
      <c r="G301" s="4">
        <v>0</v>
      </c>
      <c r="H301" s="5">
        <v>6349</v>
      </c>
      <c r="I301" s="4">
        <v>0</v>
      </c>
      <c r="J301" s="4">
        <v>0</v>
      </c>
      <c r="K301" s="4">
        <v>0</v>
      </c>
      <c r="L301" s="4">
        <f>SUM(J301:K301)</f>
        <v>0</v>
      </c>
    </row>
    <row r="302" spans="1:12" s="20" customFormat="1" ht="40.9" customHeight="1">
      <c r="A302" s="30"/>
      <c r="B302" s="31" t="s">
        <v>186</v>
      </c>
      <c r="C302" s="91" t="s">
        <v>202</v>
      </c>
      <c r="D302" s="5">
        <v>24127</v>
      </c>
      <c r="E302" s="4">
        <v>0</v>
      </c>
      <c r="F302" s="5">
        <v>793</v>
      </c>
      <c r="G302" s="4">
        <v>0</v>
      </c>
      <c r="H302" s="5">
        <v>8293</v>
      </c>
      <c r="I302" s="4">
        <v>0</v>
      </c>
      <c r="J302" s="4">
        <v>0</v>
      </c>
      <c r="K302" s="4">
        <v>0</v>
      </c>
      <c r="L302" s="4">
        <f>SUM(J302:K302)</f>
        <v>0</v>
      </c>
    </row>
    <row r="303" spans="1:12" s="20" customFormat="1" ht="40.9" customHeight="1">
      <c r="A303" s="30"/>
      <c r="B303" s="31" t="s">
        <v>187</v>
      </c>
      <c r="C303" s="91" t="s">
        <v>201</v>
      </c>
      <c r="D303" s="57">
        <v>50018</v>
      </c>
      <c r="E303" s="56">
        <v>0</v>
      </c>
      <c r="F303" s="5">
        <v>2000</v>
      </c>
      <c r="G303" s="4">
        <v>0</v>
      </c>
      <c r="H303" s="5">
        <v>2000</v>
      </c>
      <c r="I303" s="4">
        <v>0</v>
      </c>
      <c r="J303" s="4">
        <v>0</v>
      </c>
      <c r="K303" s="4">
        <v>0</v>
      </c>
      <c r="L303" s="4">
        <f>SUM(J303:K303)</f>
        <v>0</v>
      </c>
    </row>
    <row r="304" spans="1:12" s="20" customFormat="1" ht="31.9" customHeight="1">
      <c r="A304" s="30"/>
      <c r="B304" s="128" t="s">
        <v>229</v>
      </c>
      <c r="C304" s="113" t="s">
        <v>230</v>
      </c>
      <c r="D304" s="56">
        <v>0</v>
      </c>
      <c r="E304" s="56">
        <v>0</v>
      </c>
      <c r="F304" s="63">
        <v>0</v>
      </c>
      <c r="G304" s="63">
        <v>0</v>
      </c>
      <c r="H304" s="63">
        <v>0</v>
      </c>
      <c r="I304" s="63">
        <v>0</v>
      </c>
      <c r="J304" s="65">
        <v>10000</v>
      </c>
      <c r="K304" s="63">
        <v>0</v>
      </c>
      <c r="L304" s="65">
        <f>SUM(J304:K304)</f>
        <v>10000</v>
      </c>
    </row>
    <row r="305" spans="1:12" s="20" customFormat="1" ht="13.9" customHeight="1">
      <c r="A305" s="30" t="s">
        <v>6</v>
      </c>
      <c r="B305" s="31">
        <v>61</v>
      </c>
      <c r="C305" s="91" t="s">
        <v>154</v>
      </c>
      <c r="D305" s="61">
        <f t="shared" ref="D305:I305" si="98">SUM(D300:D304)</f>
        <v>114994</v>
      </c>
      <c r="E305" s="59">
        <f t="shared" si="98"/>
        <v>0</v>
      </c>
      <c r="F305" s="61">
        <f t="shared" si="98"/>
        <v>2793</v>
      </c>
      <c r="G305" s="59">
        <f t="shared" si="98"/>
        <v>0</v>
      </c>
      <c r="H305" s="61">
        <f t="shared" si="98"/>
        <v>43442</v>
      </c>
      <c r="I305" s="59">
        <f t="shared" si="98"/>
        <v>0</v>
      </c>
      <c r="J305" s="61">
        <f>SUM(J300:J304)</f>
        <v>40000</v>
      </c>
      <c r="K305" s="59">
        <f t="shared" ref="K305:L305" si="99">SUM(K300:K304)</f>
        <v>0</v>
      </c>
      <c r="L305" s="61">
        <f t="shared" si="99"/>
        <v>40000</v>
      </c>
    </row>
    <row r="306" spans="1:12" s="20" customFormat="1" ht="13.9" customHeight="1">
      <c r="A306" s="30" t="s">
        <v>6</v>
      </c>
      <c r="B306" s="31">
        <v>60</v>
      </c>
      <c r="C306" s="91" t="s">
        <v>143</v>
      </c>
      <c r="D306" s="65">
        <f t="shared" ref="D306:L306" si="100">D305</f>
        <v>114994</v>
      </c>
      <c r="E306" s="63">
        <f t="shared" si="100"/>
        <v>0</v>
      </c>
      <c r="F306" s="65">
        <f t="shared" si="100"/>
        <v>2793</v>
      </c>
      <c r="G306" s="63">
        <f t="shared" si="100"/>
        <v>0</v>
      </c>
      <c r="H306" s="65">
        <f t="shared" si="100"/>
        <v>43442</v>
      </c>
      <c r="I306" s="63">
        <f t="shared" si="100"/>
        <v>0</v>
      </c>
      <c r="J306" s="65">
        <f t="shared" si="100"/>
        <v>40000</v>
      </c>
      <c r="K306" s="63">
        <f t="shared" si="100"/>
        <v>0</v>
      </c>
      <c r="L306" s="65">
        <f t="shared" si="100"/>
        <v>40000</v>
      </c>
    </row>
    <row r="307" spans="1:12" s="20" customFormat="1" ht="13.9" customHeight="1">
      <c r="A307" s="30" t="s">
        <v>6</v>
      </c>
      <c r="B307" s="95">
        <v>0.21099999999999999</v>
      </c>
      <c r="C307" s="89" t="s">
        <v>144</v>
      </c>
      <c r="D307" s="65">
        <f t="shared" ref="D307:L307" si="101">D306</f>
        <v>114994</v>
      </c>
      <c r="E307" s="63">
        <f t="shared" si="101"/>
        <v>0</v>
      </c>
      <c r="F307" s="65">
        <f t="shared" si="101"/>
        <v>2793</v>
      </c>
      <c r="G307" s="63">
        <f t="shared" si="101"/>
        <v>0</v>
      </c>
      <c r="H307" s="65">
        <f t="shared" si="101"/>
        <v>43442</v>
      </c>
      <c r="I307" s="63">
        <f t="shared" si="101"/>
        <v>0</v>
      </c>
      <c r="J307" s="65">
        <f t="shared" si="101"/>
        <v>40000</v>
      </c>
      <c r="K307" s="63">
        <f t="shared" ref="K307" si="102">K306</f>
        <v>0</v>
      </c>
      <c r="L307" s="65">
        <f t="shared" si="101"/>
        <v>40000</v>
      </c>
    </row>
    <row r="308" spans="1:12" s="20" customFormat="1" ht="13.9" customHeight="1">
      <c r="A308" s="30" t="s">
        <v>6</v>
      </c>
      <c r="B308" s="88">
        <v>4055</v>
      </c>
      <c r="C308" s="89" t="s">
        <v>4</v>
      </c>
      <c r="D308" s="65">
        <f t="shared" ref="D308:L308" si="103">D307+D295</f>
        <v>202333</v>
      </c>
      <c r="E308" s="63">
        <f t="shared" si="103"/>
        <v>0</v>
      </c>
      <c r="F308" s="65">
        <f t="shared" si="103"/>
        <v>14282</v>
      </c>
      <c r="G308" s="63">
        <f t="shared" si="103"/>
        <v>0</v>
      </c>
      <c r="H308" s="65">
        <f t="shared" si="103"/>
        <v>54931</v>
      </c>
      <c r="I308" s="63">
        <f t="shared" si="103"/>
        <v>0</v>
      </c>
      <c r="J308" s="65">
        <f t="shared" si="103"/>
        <v>70000</v>
      </c>
      <c r="K308" s="63">
        <f t="shared" si="103"/>
        <v>0</v>
      </c>
      <c r="L308" s="65">
        <f t="shared" si="103"/>
        <v>70000</v>
      </c>
    </row>
    <row r="309" spans="1:12" s="20" customFormat="1">
      <c r="A309" s="30"/>
      <c r="B309" s="88"/>
      <c r="C309" s="89"/>
      <c r="D309" s="5"/>
      <c r="E309" s="4"/>
      <c r="F309" s="5"/>
      <c r="G309" s="4"/>
      <c r="H309" s="5"/>
      <c r="I309" s="4"/>
      <c r="J309" s="5"/>
      <c r="K309" s="4"/>
      <c r="L309" s="5"/>
    </row>
    <row r="310" spans="1:12" s="20" customFormat="1" ht="13.9" customHeight="1">
      <c r="A310" s="80" t="s">
        <v>15</v>
      </c>
      <c r="B310" s="99">
        <v>4059</v>
      </c>
      <c r="C310" s="89" t="s">
        <v>146</v>
      </c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1:12" s="20" customFormat="1" ht="13.9" customHeight="1">
      <c r="A311" s="30"/>
      <c r="B311" s="117">
        <v>60</v>
      </c>
      <c r="C311" s="91" t="s">
        <v>147</v>
      </c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1:12" s="20" customFormat="1" ht="13.9" customHeight="1">
      <c r="A312" s="30"/>
      <c r="B312" s="118">
        <v>60.051000000000002</v>
      </c>
      <c r="C312" s="89" t="s">
        <v>143</v>
      </c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1:12" s="20" customFormat="1" ht="13.9" customHeight="1">
      <c r="A313" s="30"/>
      <c r="B313" s="31">
        <v>44</v>
      </c>
      <c r="C313" s="91" t="s">
        <v>148</v>
      </c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1:12" s="20" customFormat="1" ht="13.9" customHeight="1">
      <c r="A314" s="30"/>
      <c r="B314" s="31" t="s">
        <v>149</v>
      </c>
      <c r="C314" s="91" t="s">
        <v>171</v>
      </c>
      <c r="D314" s="57">
        <v>11942</v>
      </c>
      <c r="E314" s="56">
        <v>0</v>
      </c>
      <c r="F314" s="4">
        <v>0</v>
      </c>
      <c r="G314" s="4">
        <v>0</v>
      </c>
      <c r="H314" s="4">
        <v>0</v>
      </c>
      <c r="I314" s="4">
        <v>0</v>
      </c>
      <c r="J314" s="57">
        <v>23330</v>
      </c>
      <c r="K314" s="4">
        <v>0</v>
      </c>
      <c r="L314" s="5">
        <f>SUM(J314:K314)</f>
        <v>23330</v>
      </c>
    </row>
    <row r="315" spans="1:12" s="20" customFormat="1" ht="13.9" customHeight="1">
      <c r="A315" s="126" t="s">
        <v>6</v>
      </c>
      <c r="B315" s="138">
        <v>60.051000000000002</v>
      </c>
      <c r="C315" s="127" t="s">
        <v>143</v>
      </c>
      <c r="D315" s="61">
        <f t="shared" ref="D315:L317" si="104">D314</f>
        <v>11942</v>
      </c>
      <c r="E315" s="59">
        <f t="shared" si="104"/>
        <v>0</v>
      </c>
      <c r="F315" s="59">
        <f t="shared" si="104"/>
        <v>0</v>
      </c>
      <c r="G315" s="59">
        <f t="shared" si="104"/>
        <v>0</v>
      </c>
      <c r="H315" s="59">
        <f t="shared" si="104"/>
        <v>0</v>
      </c>
      <c r="I315" s="59">
        <f t="shared" si="104"/>
        <v>0</v>
      </c>
      <c r="J315" s="61">
        <f t="shared" si="104"/>
        <v>23330</v>
      </c>
      <c r="K315" s="59">
        <f t="shared" ref="K315" si="105">K314</f>
        <v>0</v>
      </c>
      <c r="L315" s="61">
        <f t="shared" si="104"/>
        <v>23330</v>
      </c>
    </row>
    <row r="316" spans="1:12" s="20" customFormat="1" ht="13.9" customHeight="1">
      <c r="A316" s="30" t="s">
        <v>6</v>
      </c>
      <c r="B316" s="117">
        <v>60</v>
      </c>
      <c r="C316" s="91" t="s">
        <v>147</v>
      </c>
      <c r="D316" s="57">
        <f t="shared" si="104"/>
        <v>11942</v>
      </c>
      <c r="E316" s="56">
        <f t="shared" si="104"/>
        <v>0</v>
      </c>
      <c r="F316" s="56">
        <f t="shared" si="104"/>
        <v>0</v>
      </c>
      <c r="G316" s="56">
        <f t="shared" si="104"/>
        <v>0</v>
      </c>
      <c r="H316" s="56">
        <f t="shared" si="104"/>
        <v>0</v>
      </c>
      <c r="I316" s="56">
        <f t="shared" si="104"/>
        <v>0</v>
      </c>
      <c r="J316" s="57">
        <f t="shared" si="104"/>
        <v>23330</v>
      </c>
      <c r="K316" s="56">
        <f t="shared" ref="K316" si="106">K315</f>
        <v>0</v>
      </c>
      <c r="L316" s="57">
        <f t="shared" si="104"/>
        <v>23330</v>
      </c>
    </row>
    <row r="317" spans="1:12" s="20" customFormat="1" ht="13.9" customHeight="1">
      <c r="A317" s="30" t="s">
        <v>6</v>
      </c>
      <c r="B317" s="119">
        <v>4059</v>
      </c>
      <c r="C317" s="120" t="s">
        <v>146</v>
      </c>
      <c r="D317" s="61">
        <f t="shared" si="104"/>
        <v>11942</v>
      </c>
      <c r="E317" s="59">
        <f t="shared" si="104"/>
        <v>0</v>
      </c>
      <c r="F317" s="59">
        <f t="shared" si="104"/>
        <v>0</v>
      </c>
      <c r="G317" s="59">
        <f t="shared" si="104"/>
        <v>0</v>
      </c>
      <c r="H317" s="59">
        <f t="shared" si="104"/>
        <v>0</v>
      </c>
      <c r="I317" s="59">
        <f t="shared" si="104"/>
        <v>0</v>
      </c>
      <c r="J317" s="61">
        <f t="shared" si="104"/>
        <v>23330</v>
      </c>
      <c r="K317" s="59">
        <f t="shared" ref="K317" si="107">K316</f>
        <v>0</v>
      </c>
      <c r="L317" s="61">
        <f t="shared" si="104"/>
        <v>23330</v>
      </c>
    </row>
    <row r="318" spans="1:12" s="20" customFormat="1" ht="13.9" customHeight="1">
      <c r="A318" s="107" t="s">
        <v>6</v>
      </c>
      <c r="B318" s="121"/>
      <c r="C318" s="122" t="s">
        <v>142</v>
      </c>
      <c r="D318" s="110">
        <f t="shared" ref="D318:L318" si="108">D308+D317</f>
        <v>214275</v>
      </c>
      <c r="E318" s="104">
        <f t="shared" si="108"/>
        <v>0</v>
      </c>
      <c r="F318" s="110">
        <f t="shared" si="108"/>
        <v>14282</v>
      </c>
      <c r="G318" s="104">
        <f t="shared" si="108"/>
        <v>0</v>
      </c>
      <c r="H318" s="110">
        <f t="shared" si="108"/>
        <v>54931</v>
      </c>
      <c r="I318" s="104">
        <f t="shared" si="108"/>
        <v>0</v>
      </c>
      <c r="J318" s="110">
        <f t="shared" si="108"/>
        <v>93330</v>
      </c>
      <c r="K318" s="104">
        <f t="shared" ref="K318" si="109">K308+K317</f>
        <v>0</v>
      </c>
      <c r="L318" s="110">
        <f t="shared" si="108"/>
        <v>93330</v>
      </c>
    </row>
    <row r="319" spans="1:12" s="20" customFormat="1" ht="13.9" customHeight="1">
      <c r="A319" s="107" t="s">
        <v>6</v>
      </c>
      <c r="B319" s="108"/>
      <c r="C319" s="122" t="s">
        <v>7</v>
      </c>
      <c r="D319" s="78">
        <f t="shared" ref="D319:L319" si="110">D318+D276</f>
        <v>245184</v>
      </c>
      <c r="E319" s="78">
        <f t="shared" si="110"/>
        <v>2489157</v>
      </c>
      <c r="F319" s="78">
        <f t="shared" si="110"/>
        <v>57366</v>
      </c>
      <c r="G319" s="78">
        <f t="shared" si="110"/>
        <v>2731744</v>
      </c>
      <c r="H319" s="78">
        <f t="shared" si="110"/>
        <v>101852</v>
      </c>
      <c r="I319" s="78">
        <f t="shared" si="110"/>
        <v>2731744</v>
      </c>
      <c r="J319" s="98">
        <f t="shared" si="110"/>
        <v>98830</v>
      </c>
      <c r="K319" s="78">
        <f t="shared" si="110"/>
        <v>2952958</v>
      </c>
      <c r="L319" s="78">
        <f t="shared" si="110"/>
        <v>3051788</v>
      </c>
    </row>
    <row r="320" spans="1:12" s="20" customFormat="1" ht="4.9000000000000004" customHeight="1">
      <c r="A320" s="1"/>
      <c r="B320" s="49"/>
      <c r="C320" s="123"/>
      <c r="D320" s="7"/>
      <c r="E320" s="7"/>
      <c r="H320" s="7"/>
      <c r="I320" s="7"/>
      <c r="J320" s="7"/>
      <c r="K320" s="116"/>
      <c r="L320" s="116"/>
    </row>
    <row r="321" spans="1:12" s="20" customFormat="1" ht="25.5">
      <c r="A321" s="1" t="s">
        <v>206</v>
      </c>
      <c r="B321" s="53">
        <v>2055</v>
      </c>
      <c r="C321" s="87" t="s">
        <v>209</v>
      </c>
      <c r="D321" s="4">
        <v>0</v>
      </c>
      <c r="E321" s="124">
        <v>831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</row>
    <row r="322" spans="1:12" s="20" customFormat="1" ht="38.25">
      <c r="A322" s="66" t="s">
        <v>206</v>
      </c>
      <c r="B322" s="73">
        <v>2070</v>
      </c>
      <c r="C322" s="129" t="s">
        <v>228</v>
      </c>
      <c r="D322" s="63">
        <v>0</v>
      </c>
      <c r="E322" s="130">
        <v>18</v>
      </c>
      <c r="F322" s="63">
        <v>0</v>
      </c>
      <c r="G322" s="63">
        <v>0</v>
      </c>
      <c r="H322" s="63">
        <v>0</v>
      </c>
      <c r="I322" s="63">
        <v>0</v>
      </c>
      <c r="J322" s="63">
        <v>0</v>
      </c>
      <c r="K322" s="63">
        <v>0</v>
      </c>
      <c r="L322" s="63">
        <v>0</v>
      </c>
    </row>
  </sheetData>
  <autoFilter ref="A19:L322">
    <filterColumn colId="1"/>
  </autoFilter>
  <mergeCells count="10">
    <mergeCell ref="A1:L1"/>
    <mergeCell ref="A2:L2"/>
    <mergeCell ref="H18:I18"/>
    <mergeCell ref="J17:L17"/>
    <mergeCell ref="J18:L18"/>
    <mergeCell ref="D18:E18"/>
    <mergeCell ref="F18:G18"/>
    <mergeCell ref="D17:E17"/>
    <mergeCell ref="F17:G17"/>
    <mergeCell ref="H17:I17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10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  <rowBreaks count="10" manualBreakCount="10">
    <brk id="66" max="11" man="1"/>
    <brk id="96" max="11" man="1"/>
    <brk id="128" max="11" man="1"/>
    <brk id="160" max="11" man="1"/>
    <brk id="189" max="11" man="1"/>
    <brk id="217" max="11" man="1"/>
    <brk id="243" max="11" man="1"/>
    <brk id="272" max="11" man="1"/>
    <brk id="291" max="11" man="1"/>
    <brk id="315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dem30</vt:lpstr>
      <vt:lpstr>'dem30'!fire</vt:lpstr>
      <vt:lpstr>'dem30'!np</vt:lpstr>
      <vt:lpstr>'dem30'!oas</vt:lpstr>
      <vt:lpstr>'dem30'!Police</vt:lpstr>
      <vt:lpstr>'dem30'!policecap</vt:lpstr>
      <vt:lpstr>'dem30'!Print_Area</vt:lpstr>
      <vt:lpstr>'dem30'!Print_Titles</vt:lpstr>
      <vt:lpstr>'dem30'!pw</vt:lpstr>
      <vt:lpstr>'dem30'!voted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2016-03-15T06:29:39Z</cp:lastPrinted>
  <dcterms:created xsi:type="dcterms:W3CDTF">2004-06-02T16:23:33Z</dcterms:created>
  <dcterms:modified xsi:type="dcterms:W3CDTF">2016-03-28T07:29:55Z</dcterms:modified>
</cp:coreProperties>
</file>