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925" yWindow="-225" windowWidth="8145" windowHeight="7320"/>
  </bookViews>
  <sheets>
    <sheet name="dem33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'dem33'!$A$18:$L$216</definedName>
    <definedName name="_Regression_Int" localSheetId="0" hidden="1">1</definedName>
    <definedName name="Fishrev">[2]dem2!$D$574:$L$574</definedName>
    <definedName name="fwl">#REF!</definedName>
    <definedName name="fwlcap">#REF!</definedName>
    <definedName name="fwlrec">#REF!</definedName>
    <definedName name="housing" localSheetId="0">'dem33'!$D$130:$L$130</definedName>
    <definedName name="nc">#REF!</definedName>
    <definedName name="ncfund">#REF!</definedName>
    <definedName name="ncrec">#REF!</definedName>
    <definedName name="ncrec1">#REF!</definedName>
    <definedName name="np" localSheetId="0">'dem33'!$K$215</definedName>
    <definedName name="_xlnm.Print_Area" localSheetId="0">'dem33'!$A$1:$L$216</definedName>
    <definedName name="_xlnm.Print_Titles" localSheetId="0">'dem33'!$15:$18</definedName>
    <definedName name="pw" localSheetId="0">'dem33'!$D$43:$L$43</definedName>
    <definedName name="revise" localSheetId="0">'dem33'!#REF!</definedName>
    <definedName name="summary" localSheetId="0">'dem33'!#REF!</definedName>
    <definedName name="Voted" localSheetId="0">'dem33'!$E$13:$G$13</definedName>
    <definedName name="water" localSheetId="0">'dem33'!$D$105:$L$105</definedName>
    <definedName name="watercap" localSheetId="0">'dem33'!$D$213:$L$213</definedName>
    <definedName name="Z_239EE218_578E_4317_BEED_14D5D7089E27_.wvu.Cols" localSheetId="0" hidden="1">'dem33'!#REF!</definedName>
    <definedName name="Z_239EE218_578E_4317_BEED_14D5D7089E27_.wvu.FilterData" localSheetId="0" hidden="1">'dem33'!$A$1:$L$213</definedName>
    <definedName name="Z_239EE218_578E_4317_BEED_14D5D7089E27_.wvu.PrintArea" localSheetId="0" hidden="1">'dem33'!$B$1:$L$215</definedName>
    <definedName name="Z_239EE218_578E_4317_BEED_14D5D7089E27_.wvu.PrintTitles" localSheetId="0" hidden="1">'dem33'!$15:$18</definedName>
    <definedName name="Z_302A3EA3_AE96_11D5_A646_0050BA3D7AFD_.wvu.Cols" localSheetId="0" hidden="1">'dem33'!#REF!</definedName>
    <definedName name="Z_302A3EA3_AE96_11D5_A646_0050BA3D7AFD_.wvu.FilterData" localSheetId="0" hidden="1">'dem33'!$A$1:$L$213</definedName>
    <definedName name="Z_302A3EA3_AE96_11D5_A646_0050BA3D7AFD_.wvu.PrintArea" localSheetId="0" hidden="1">'dem33'!$B$1:$L$215</definedName>
    <definedName name="Z_302A3EA3_AE96_11D5_A646_0050BA3D7AFD_.wvu.PrintTitles" localSheetId="0" hidden="1">'dem33'!$15:$18</definedName>
    <definedName name="Z_36DBA021_0ECB_11D4_8064_004005726899_.wvu.Cols" localSheetId="0" hidden="1">'dem33'!#REF!</definedName>
    <definedName name="Z_36DBA021_0ECB_11D4_8064_004005726899_.wvu.FilterData" localSheetId="0" hidden="1">'dem33'!$C$20:$C$207</definedName>
    <definedName name="Z_36DBA021_0ECB_11D4_8064_004005726899_.wvu.PrintArea" localSheetId="0" hidden="1">'dem33'!$A$1:$L$207</definedName>
    <definedName name="Z_36DBA021_0ECB_11D4_8064_004005726899_.wvu.PrintTitles" localSheetId="0" hidden="1">'dem33'!$15:$18</definedName>
    <definedName name="Z_93EBE921_AE91_11D5_8685_004005726899_.wvu.Cols" localSheetId="0" hidden="1">'dem33'!#REF!</definedName>
    <definedName name="Z_93EBE921_AE91_11D5_8685_004005726899_.wvu.FilterData" localSheetId="0" hidden="1">'dem33'!$C$20:$C$207</definedName>
    <definedName name="Z_93EBE921_AE91_11D5_8685_004005726899_.wvu.PrintArea" localSheetId="0" hidden="1">'dem33'!$A$1:$L$207</definedName>
    <definedName name="Z_93EBE921_AE91_11D5_8685_004005726899_.wvu.PrintTitles" localSheetId="0" hidden="1">'dem33'!$15:$18</definedName>
    <definedName name="Z_94DA79C1_0FDE_11D5_9579_000021DAEEA2_.wvu.Cols" localSheetId="0" hidden="1">'dem33'!#REF!</definedName>
    <definedName name="Z_94DA79C1_0FDE_11D5_9579_000021DAEEA2_.wvu.FilterData" localSheetId="0" hidden="1">'dem33'!$C$20:$C$207</definedName>
    <definedName name="Z_94DA79C1_0FDE_11D5_9579_000021DAEEA2_.wvu.PrintArea" localSheetId="0" hidden="1">'dem33'!$A$1:$L$207</definedName>
    <definedName name="Z_94DA79C1_0FDE_11D5_9579_000021DAEEA2_.wvu.PrintTitles" localSheetId="0" hidden="1">'dem33'!$15:$18</definedName>
    <definedName name="Z_B4CB097F_161F_11D5_8064_004005726899_.wvu.FilterData" localSheetId="0" hidden="1">'dem33'!$C$20:$C$207</definedName>
    <definedName name="Z_B4CB0981_161F_11D5_8064_004005726899_.wvu.FilterData" localSheetId="0" hidden="1">'dem33'!$C$20:$C$207</definedName>
    <definedName name="Z_B4CB099B_161F_11D5_8064_004005726899_.wvu.FilterData" localSheetId="0" hidden="1">'dem33'!$C$20:$C$207</definedName>
    <definedName name="Z_C868F8C3_16D7_11D5_A68D_81D6213F5331_.wvu.Cols" localSheetId="0" hidden="1">'dem33'!#REF!</definedName>
    <definedName name="Z_C868F8C3_16D7_11D5_A68D_81D6213F5331_.wvu.FilterData" localSheetId="0" hidden="1">'dem33'!$C$20:$C$207</definedName>
    <definedName name="Z_C868F8C3_16D7_11D5_A68D_81D6213F5331_.wvu.PrintArea" localSheetId="0" hidden="1">'dem33'!$A$1:$L$207</definedName>
    <definedName name="Z_C868F8C3_16D7_11D5_A68D_81D6213F5331_.wvu.PrintTitles" localSheetId="0" hidden="1">'dem33'!$15:$18</definedName>
    <definedName name="Z_E5DF37BD_125C_11D5_8DC4_D0F5D88B3549_.wvu.Cols" localSheetId="0" hidden="1">'dem33'!#REF!</definedName>
    <definedName name="Z_E5DF37BD_125C_11D5_8DC4_D0F5D88B3549_.wvu.FilterData" localSheetId="0" hidden="1">'dem33'!$C$20:$C$207</definedName>
    <definedName name="Z_E5DF37BD_125C_11D5_8DC4_D0F5D88B3549_.wvu.PrintArea" localSheetId="0" hidden="1">'dem33'!$A$1:$L$207</definedName>
    <definedName name="Z_E5DF37BD_125C_11D5_8DC4_D0F5D88B3549_.wvu.PrintTitles" localSheetId="0" hidden="1">'dem33'!$15:$18</definedName>
    <definedName name="Z_F8ADACC1_164E_11D6_B603_000021DAEEA2_.wvu.Cols" localSheetId="0" hidden="1">'dem33'!#REF!</definedName>
    <definedName name="Z_F8ADACC1_164E_11D6_B603_000021DAEEA2_.wvu.FilterData" localSheetId="0" hidden="1">'dem33'!$C$20:$C$207</definedName>
    <definedName name="Z_F8ADACC1_164E_11D6_B603_000021DAEEA2_.wvu.PrintArea" localSheetId="0" hidden="1">'dem33'!$A$1:$L$207</definedName>
    <definedName name="Z_F8ADACC1_164E_11D6_B603_000021DAEEA2_.wvu.PrintTitles" localSheetId="0" hidden="1">'dem33'!$15:$18</definedName>
  </definedNames>
  <calcPr calcId="124519"/>
</workbook>
</file>

<file path=xl/calcChain.xml><?xml version="1.0" encoding="utf-8"?>
<calcChain xmlns="http://schemas.openxmlformats.org/spreadsheetml/2006/main">
  <c r="K79" i="4"/>
  <c r="L79"/>
  <c r="J181"/>
  <c r="L181" s="1"/>
  <c r="K192"/>
  <c r="J192"/>
  <c r="L209"/>
  <c r="L201"/>
  <c r="L195"/>
  <c r="L191"/>
  <c r="L190"/>
  <c r="L189"/>
  <c r="L188"/>
  <c r="L184"/>
  <c r="L183"/>
  <c r="L182"/>
  <c r="L177"/>
  <c r="L176"/>
  <c r="L175"/>
  <c r="L174"/>
  <c r="L173"/>
  <c r="L172"/>
  <c r="L168"/>
  <c r="L167"/>
  <c r="L166"/>
  <c r="L165"/>
  <c r="L164"/>
  <c r="L163"/>
  <c r="L159"/>
  <c r="L158"/>
  <c r="L157"/>
  <c r="L156"/>
  <c r="L155"/>
  <c r="L154"/>
  <c r="L150"/>
  <c r="L146"/>
  <c r="L142"/>
  <c r="L141"/>
  <c r="L140"/>
  <c r="L139"/>
  <c r="L138"/>
  <c r="L126"/>
  <c r="L123"/>
  <c r="L120"/>
  <c r="L117"/>
  <c r="L112"/>
  <c r="L91"/>
  <c r="L90"/>
  <c r="L86"/>
  <c r="L85"/>
  <c r="L84"/>
  <c r="L80"/>
  <c r="L76"/>
  <c r="L69"/>
  <c r="L68"/>
  <c r="L67"/>
  <c r="L63"/>
  <c r="L62"/>
  <c r="L61"/>
  <c r="L57"/>
  <c r="L56"/>
  <c r="L55"/>
  <c r="L54"/>
  <c r="L53"/>
  <c r="L52"/>
  <c r="L51"/>
  <c r="L40"/>
  <c r="L37"/>
  <c r="L34"/>
  <c r="L31"/>
  <c r="L26"/>
  <c r="D185"/>
  <c r="E185"/>
  <c r="F185"/>
  <c r="G185"/>
  <c r="H185"/>
  <c r="I185"/>
  <c r="K185"/>
  <c r="J185"/>
  <c r="D169"/>
  <c r="E169"/>
  <c r="F169"/>
  <c r="G169"/>
  <c r="H169"/>
  <c r="I169"/>
  <c r="J169"/>
  <c r="E196"/>
  <c r="F196"/>
  <c r="G196"/>
  <c r="H196"/>
  <c r="I196"/>
  <c r="J196"/>
  <c r="K196"/>
  <c r="L196"/>
  <c r="D196"/>
  <c r="E192"/>
  <c r="F192"/>
  <c r="G192"/>
  <c r="H192"/>
  <c r="I192"/>
  <c r="D192"/>
  <c r="D178"/>
  <c r="E178"/>
  <c r="F178"/>
  <c r="G178"/>
  <c r="H178"/>
  <c r="I178"/>
  <c r="K178"/>
  <c r="J178"/>
  <c r="G143"/>
  <c r="H143"/>
  <c r="I143"/>
  <c r="J143"/>
  <c r="K143"/>
  <c r="F143"/>
  <c r="K101"/>
  <c r="L101" s="1"/>
  <c r="L192" l="1"/>
  <c r="K50"/>
  <c r="K58" l="1"/>
  <c r="L50"/>
  <c r="E102"/>
  <c r="E103" s="1"/>
  <c r="E104" s="1"/>
  <c r="F102"/>
  <c r="G102"/>
  <c r="G103" s="1"/>
  <c r="G104" s="1"/>
  <c r="H102"/>
  <c r="H103" s="1"/>
  <c r="H104" s="1"/>
  <c r="I102"/>
  <c r="I103" s="1"/>
  <c r="I104" s="1"/>
  <c r="J102"/>
  <c r="J103" s="1"/>
  <c r="J104" s="1"/>
  <c r="K102"/>
  <c r="K103" s="1"/>
  <c r="K104" s="1"/>
  <c r="L102"/>
  <c r="L103" s="1"/>
  <c r="L104" s="1"/>
  <c r="F103"/>
  <c r="F104" s="1"/>
  <c r="D102"/>
  <c r="D103" s="1"/>
  <c r="D104" s="1"/>
  <c r="I210"/>
  <c r="I211" s="1"/>
  <c r="I212" s="1"/>
  <c r="H210"/>
  <c r="H211" s="1"/>
  <c r="H212" s="1"/>
  <c r="G210"/>
  <c r="G211" s="1"/>
  <c r="G212" s="1"/>
  <c r="F210"/>
  <c r="F211" s="1"/>
  <c r="F212" s="1"/>
  <c r="E210"/>
  <c r="E211" s="1"/>
  <c r="E212" s="1"/>
  <c r="D210"/>
  <c r="D211" s="1"/>
  <c r="D212" s="1"/>
  <c r="I202"/>
  <c r="I203" s="1"/>
  <c r="H202"/>
  <c r="H203" s="1"/>
  <c r="G202"/>
  <c r="G203" s="1"/>
  <c r="F202"/>
  <c r="F203" s="1"/>
  <c r="E202"/>
  <c r="E203" s="1"/>
  <c r="D202"/>
  <c r="D203" s="1"/>
  <c r="I160"/>
  <c r="H160"/>
  <c r="G160"/>
  <c r="F160"/>
  <c r="E160"/>
  <c r="D160"/>
  <c r="I151"/>
  <c r="H151"/>
  <c r="G151"/>
  <c r="F151"/>
  <c r="E151"/>
  <c r="D151"/>
  <c r="I147"/>
  <c r="H147"/>
  <c r="G147"/>
  <c r="F147"/>
  <c r="E147"/>
  <c r="D147"/>
  <c r="E143"/>
  <c r="D143"/>
  <c r="I127"/>
  <c r="H127"/>
  <c r="G127"/>
  <c r="F127"/>
  <c r="E127"/>
  <c r="D127"/>
  <c r="I113"/>
  <c r="H113"/>
  <c r="G113"/>
  <c r="F113"/>
  <c r="E113"/>
  <c r="D113"/>
  <c r="I92"/>
  <c r="H92"/>
  <c r="G92"/>
  <c r="F92"/>
  <c r="E92"/>
  <c r="D92"/>
  <c r="I87"/>
  <c r="H87"/>
  <c r="G87"/>
  <c r="F87"/>
  <c r="E87"/>
  <c r="D87"/>
  <c r="I81"/>
  <c r="H81"/>
  <c r="G81"/>
  <c r="F81"/>
  <c r="E81"/>
  <c r="D81"/>
  <c r="I70"/>
  <c r="H70"/>
  <c r="G70"/>
  <c r="F70"/>
  <c r="E70"/>
  <c r="D70"/>
  <c r="I64"/>
  <c r="H64"/>
  <c r="G64"/>
  <c r="F64"/>
  <c r="E64"/>
  <c r="D64"/>
  <c r="I58"/>
  <c r="H58"/>
  <c r="G58"/>
  <c r="F58"/>
  <c r="E58"/>
  <c r="D58"/>
  <c r="I41"/>
  <c r="H41"/>
  <c r="G41"/>
  <c r="F41"/>
  <c r="E41"/>
  <c r="D41"/>
  <c r="I27"/>
  <c r="H27"/>
  <c r="G27"/>
  <c r="F27"/>
  <c r="E27"/>
  <c r="D27"/>
  <c r="K169"/>
  <c r="E93" l="1"/>
  <c r="I93"/>
  <c r="I94" s="1"/>
  <c r="D93"/>
  <c r="H93"/>
  <c r="G93"/>
  <c r="F93"/>
  <c r="F94" s="1"/>
  <c r="D94"/>
  <c r="E197"/>
  <c r="E204" s="1"/>
  <c r="E213" s="1"/>
  <c r="E214" s="1"/>
  <c r="D197"/>
  <c r="D204" s="1"/>
  <c r="D213" s="1"/>
  <c r="D214" s="1"/>
  <c r="H197"/>
  <c r="G197"/>
  <c r="G204" s="1"/>
  <c r="G213" s="1"/>
  <c r="G214" s="1"/>
  <c r="L169"/>
  <c r="F197"/>
  <c r="F204" s="1"/>
  <c r="F213" s="1"/>
  <c r="F214" s="1"/>
  <c r="I197"/>
  <c r="I204" s="1"/>
  <c r="I213" s="1"/>
  <c r="I214" s="1"/>
  <c r="L143"/>
  <c r="D71"/>
  <c r="D72" s="1"/>
  <c r="E42"/>
  <c r="E43" s="1"/>
  <c r="G42"/>
  <c r="G43" s="1"/>
  <c r="I42"/>
  <c r="I43" s="1"/>
  <c r="E71"/>
  <c r="E72" s="1"/>
  <c r="G71"/>
  <c r="G72" s="1"/>
  <c r="I71"/>
  <c r="I72" s="1"/>
  <c r="E94"/>
  <c r="G94"/>
  <c r="E128"/>
  <c r="E129" s="1"/>
  <c r="E130" s="1"/>
  <c r="G128"/>
  <c r="G129" s="1"/>
  <c r="G130" s="1"/>
  <c r="I128"/>
  <c r="I129" s="1"/>
  <c r="I130" s="1"/>
  <c r="D42"/>
  <c r="D43" s="1"/>
  <c r="F42"/>
  <c r="F43" s="1"/>
  <c r="H42"/>
  <c r="H43" s="1"/>
  <c r="F71"/>
  <c r="F72" s="1"/>
  <c r="H71"/>
  <c r="H72" s="1"/>
  <c r="H94"/>
  <c r="D128"/>
  <c r="D129" s="1"/>
  <c r="D130" s="1"/>
  <c r="F128"/>
  <c r="F129" s="1"/>
  <c r="F130" s="1"/>
  <c r="H128"/>
  <c r="H129" s="1"/>
  <c r="H130" s="1"/>
  <c r="H204"/>
  <c r="H213" s="1"/>
  <c r="H214" s="1"/>
  <c r="D95" l="1"/>
  <c r="D105" s="1"/>
  <c r="D131" s="1"/>
  <c r="D215" s="1"/>
  <c r="F95"/>
  <c r="F105" s="1"/>
  <c r="F131" s="1"/>
  <c r="F215" s="1"/>
  <c r="E95"/>
  <c r="E105" s="1"/>
  <c r="E131" s="1"/>
  <c r="E215" s="1"/>
  <c r="I95"/>
  <c r="I105" s="1"/>
  <c r="I131" s="1"/>
  <c r="I215" s="1"/>
  <c r="H95"/>
  <c r="H105" s="1"/>
  <c r="H131" s="1"/>
  <c r="H215" s="1"/>
  <c r="G95"/>
  <c r="G105" s="1"/>
  <c r="G131" s="1"/>
  <c r="G215" s="1"/>
  <c r="K147"/>
  <c r="L185" l="1"/>
  <c r="J147"/>
  <c r="L178"/>
  <c r="J160" l="1"/>
  <c r="K160"/>
  <c r="L210" l="1"/>
  <c r="L211" s="1"/>
  <c r="L151"/>
  <c r="L92"/>
  <c r="L81"/>
  <c r="K210"/>
  <c r="K211" s="1"/>
  <c r="K212" s="1"/>
  <c r="K202"/>
  <c r="K203" s="1"/>
  <c r="K151"/>
  <c r="K197" s="1"/>
  <c r="K127"/>
  <c r="K113"/>
  <c r="K92"/>
  <c r="K87"/>
  <c r="K81"/>
  <c r="K70"/>
  <c r="K64"/>
  <c r="K41"/>
  <c r="K27"/>
  <c r="L113"/>
  <c r="J58"/>
  <c r="J151"/>
  <c r="J202"/>
  <c r="J203" s="1"/>
  <c r="J113"/>
  <c r="J127"/>
  <c r="J27"/>
  <c r="J41"/>
  <c r="J64"/>
  <c r="J70"/>
  <c r="J81"/>
  <c r="J87"/>
  <c r="J92"/>
  <c r="J210"/>
  <c r="J211" s="1"/>
  <c r="J212" s="1"/>
  <c r="L147"/>
  <c r="J93" l="1"/>
  <c r="K93"/>
  <c r="K94" s="1"/>
  <c r="J197"/>
  <c r="J204" s="1"/>
  <c r="J213" s="1"/>
  <c r="K204"/>
  <c r="K213" s="1"/>
  <c r="K214" s="1"/>
  <c r="L27"/>
  <c r="K42"/>
  <c r="K43" s="1"/>
  <c r="J42"/>
  <c r="J43" s="1"/>
  <c r="K128"/>
  <c r="K129" s="1"/>
  <c r="K130" s="1"/>
  <c r="L64"/>
  <c r="L41"/>
  <c r="K71"/>
  <c r="K72" s="1"/>
  <c r="J94"/>
  <c r="L87"/>
  <c r="L93" s="1"/>
  <c r="J128"/>
  <c r="L160"/>
  <c r="L202"/>
  <c r="L70"/>
  <c r="J71"/>
  <c r="J72" s="1"/>
  <c r="L127"/>
  <c r="L58"/>
  <c r="L203"/>
  <c r="L212"/>
  <c r="L197" l="1"/>
  <c r="L204" s="1"/>
  <c r="L42"/>
  <c r="L128"/>
  <c r="L43"/>
  <c r="J129"/>
  <c r="J130" s="1"/>
  <c r="L94"/>
  <c r="K95"/>
  <c r="J95"/>
  <c r="J105" s="1"/>
  <c r="L72"/>
  <c r="L71"/>
  <c r="L213"/>
  <c r="J214"/>
  <c r="L214" s="1"/>
  <c r="F13" s="1"/>
  <c r="K105" l="1"/>
  <c r="K131" s="1"/>
  <c r="K215" s="1"/>
  <c r="L129"/>
  <c r="L130" s="1"/>
  <c r="L95"/>
  <c r="L105" s="1"/>
  <c r="J131"/>
  <c r="L131" l="1"/>
  <c r="E13" s="1"/>
  <c r="J215"/>
  <c r="G13" l="1"/>
  <c r="L215"/>
</calcChain>
</file>

<file path=xl/sharedStrings.xml><?xml version="1.0" encoding="utf-8"?>
<sst xmlns="http://schemas.openxmlformats.org/spreadsheetml/2006/main" count="327" uniqueCount="191">
  <si>
    <t>WATER SECURITY AND PUBLIC HEALTH ENGINEERING</t>
  </si>
  <si>
    <t>Public Works</t>
  </si>
  <si>
    <t>Water Supply &amp; Sanitation</t>
  </si>
  <si>
    <t>Housing</t>
  </si>
  <si>
    <t>Capital Outlay on Water Supply &amp; Sanitation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</si>
  <si>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</si>
  <si>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</si>
  <si>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</si>
  <si>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</si>
  <si>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</si>
  <si>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</si>
  <si>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</si>
  <si>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</si>
  <si>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</si>
  <si>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</si>
  <si>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Office Building</t>
  </si>
  <si>
    <t>Maintenance and Repairs</t>
  </si>
  <si>
    <t>P.H.E Department</t>
  </si>
  <si>
    <t>East District</t>
  </si>
  <si>
    <t>West District</t>
  </si>
  <si>
    <t>South District</t>
  </si>
  <si>
    <t>Head Office Establishment</t>
  </si>
  <si>
    <t>34.44.01</t>
  </si>
  <si>
    <t>34.44.02</t>
  </si>
  <si>
    <t>34.44.11</t>
  </si>
  <si>
    <t>Travel Expenses</t>
  </si>
  <si>
    <t>34.44.13</t>
  </si>
  <si>
    <t>Office Expenses</t>
  </si>
  <si>
    <t>34.44.26</t>
  </si>
  <si>
    <t>Advertisement and Publicity</t>
  </si>
  <si>
    <t>34.44.51</t>
  </si>
  <si>
    <t>Motor Vehicles</t>
  </si>
  <si>
    <t>34.53.01</t>
  </si>
  <si>
    <t>34.53.11</t>
  </si>
  <si>
    <t>34.53.13</t>
  </si>
  <si>
    <t>34.56.01</t>
  </si>
  <si>
    <t>34.56.11</t>
  </si>
  <si>
    <t>34.56.13</t>
  </si>
  <si>
    <t>Direction and Administration</t>
  </si>
  <si>
    <t>Urban Water Supply Programmes</t>
  </si>
  <si>
    <t>60.45.72</t>
  </si>
  <si>
    <t>Maintenance of Water Supply Schemes</t>
  </si>
  <si>
    <t>60.46.72</t>
  </si>
  <si>
    <t>60.48.72</t>
  </si>
  <si>
    <t>60.00.73</t>
  </si>
  <si>
    <t>Water Supply</t>
  </si>
  <si>
    <t>CAPITAL SECTION</t>
  </si>
  <si>
    <t>Urban Water Supply</t>
  </si>
  <si>
    <t>Rural Water Supply</t>
  </si>
  <si>
    <t>Sewerage and Sanitation</t>
  </si>
  <si>
    <t>Sewerage Services</t>
  </si>
  <si>
    <t>61.00.71</t>
  </si>
  <si>
    <t>Other Water Supply Scheme</t>
  </si>
  <si>
    <t>Namchi Water Supply Schemes (South)</t>
  </si>
  <si>
    <t>Pakyong Water Supply Schemes (East)</t>
  </si>
  <si>
    <t>70.00.72</t>
  </si>
  <si>
    <t>60.00.76</t>
  </si>
  <si>
    <t>Maintenance of Sanitary Installation in Government building under East District</t>
  </si>
  <si>
    <t>91</t>
  </si>
  <si>
    <t>92</t>
  </si>
  <si>
    <t>93</t>
  </si>
  <si>
    <t>94</t>
  </si>
  <si>
    <t>WorkCharged Establishment</t>
  </si>
  <si>
    <t>Wages</t>
  </si>
  <si>
    <t>60.91.02</t>
  </si>
  <si>
    <t>Other Maintenance Expenditure</t>
  </si>
  <si>
    <t>Supplies and Materials</t>
  </si>
  <si>
    <t>61.91.21</t>
  </si>
  <si>
    <t>61.92.21</t>
  </si>
  <si>
    <t>61.93.21</t>
  </si>
  <si>
    <t>61.94.21</t>
  </si>
  <si>
    <t>Maintenance of Sanitary Installation in Govt. Quarters under East District</t>
  </si>
  <si>
    <t>Maintenance of Sanitary Installation in Govt. Quarters under West District</t>
  </si>
  <si>
    <t>Maintenance of Sanitary Installation in Govt. Quarters under North District</t>
  </si>
  <si>
    <t>Maintenance of Sanitary Installation in Govt. Quarters under South District</t>
  </si>
  <si>
    <t>60.85.02</t>
  </si>
  <si>
    <t>61.85.21</t>
  </si>
  <si>
    <t>61.86.21</t>
  </si>
  <si>
    <t>61.87.21</t>
  </si>
  <si>
    <t>61.88.21</t>
  </si>
  <si>
    <t>70.00.81</t>
  </si>
  <si>
    <t>II. Details of the estimates and the heads under which this grant will be accounted for:</t>
  </si>
  <si>
    <t>Revenue</t>
  </si>
  <si>
    <t>Capital</t>
  </si>
  <si>
    <t>Gangtok Water Supply Schemes (East)</t>
  </si>
  <si>
    <t>Augmentation of Rhenock Water Supply Scheme (NLCPR)</t>
  </si>
  <si>
    <t>Renovation and Modernisation of Other Bazar Water Supply Schemes</t>
  </si>
  <si>
    <t>60.45.77</t>
  </si>
  <si>
    <t>Water Supply Schemes in  East District</t>
  </si>
  <si>
    <t>60.46.75</t>
  </si>
  <si>
    <t>60.46.76</t>
  </si>
  <si>
    <t>Water Supply Schemes in  West District</t>
  </si>
  <si>
    <t>60.48.75</t>
  </si>
  <si>
    <t>Water Supply Schemes in South District</t>
  </si>
  <si>
    <t>Maintenance of Sewerage &amp; Drainage 
System</t>
  </si>
  <si>
    <t>Capital Outlay on Water Supply &amp; 
Sanitation</t>
  </si>
  <si>
    <t>A - General Services (d) Administrative Services</t>
  </si>
  <si>
    <t>B - Capital Accounts of Social Services</t>
  </si>
  <si>
    <t>(c) Water  Supply, Sanitation, Housing &amp; Urban Development</t>
  </si>
  <si>
    <t>Salaries</t>
  </si>
  <si>
    <t>Upgradation &amp; Modernization of Feeder of Selep Water Treatment Plant for Gangtok (NEC)</t>
  </si>
  <si>
    <t>60.00.83</t>
  </si>
  <si>
    <t>Water Supply Scheme of Namchi Town, Phase II (NEC)</t>
  </si>
  <si>
    <t>61.00.73</t>
  </si>
  <si>
    <t>DEMAND NO. 33</t>
  </si>
  <si>
    <t>(c) Water Supply, Sanitation, Housing &amp; Urban Development</t>
  </si>
  <si>
    <t>B - Social Services</t>
  </si>
  <si>
    <t>70.00.97</t>
  </si>
  <si>
    <t>Survey and Investigation and Consultancy Charges for Water Supply to Namchi from Bermeilli Source</t>
  </si>
  <si>
    <t>Maintenance of Sanitary Installation in Government Building under West District</t>
  </si>
  <si>
    <t>Maintenance of Sanitary Installation in Government Building under South District</t>
  </si>
  <si>
    <t>Maintenance of Sanitary Installation in Government Building under North District</t>
  </si>
  <si>
    <t>Work Charged Establishment</t>
  </si>
  <si>
    <t>P.H.E. Department</t>
  </si>
  <si>
    <t>63.00.72</t>
  </si>
  <si>
    <t>71.00.71</t>
  </si>
  <si>
    <t>Water Supply Scheme for Chakung in West Sikkim</t>
  </si>
  <si>
    <t>71.00.72</t>
  </si>
  <si>
    <t>Water Supply Scheme for Soreng in West Sikkim</t>
  </si>
  <si>
    <t>71.00.73</t>
  </si>
  <si>
    <t>70.00.71</t>
  </si>
  <si>
    <t>State Share of Central Schemes</t>
  </si>
  <si>
    <t>Water Supply Scheme for Melli Bazaar in South Sikkim (NLCPR)</t>
  </si>
  <si>
    <t>72.00.71</t>
  </si>
  <si>
    <t>73.00.71</t>
  </si>
  <si>
    <t>Water Distribution Network for Singtam Town in East Sikkim (NLCPR)</t>
  </si>
  <si>
    <t>Construction of Pakyong Water Supply Scheme (NLCPR)</t>
  </si>
  <si>
    <t>72.00.72</t>
  </si>
  <si>
    <t>Water Supply Scheme for West District</t>
  </si>
  <si>
    <t>Water Supply Scheme for South District</t>
  </si>
  <si>
    <t>Water Supply Scheme for East District</t>
  </si>
  <si>
    <t>(In Thousands of Rupees)</t>
  </si>
  <si>
    <t>Augmentation of Dentam Water Supply Scheme Phase I (NEC)</t>
  </si>
  <si>
    <t>Augmentation of Dentam Water Supply Scheme Phase II (NEC)</t>
  </si>
  <si>
    <t>Augmentation of Water Supply Scheme for Dikling and surrounding area in East Sikkim (SPA)</t>
  </si>
  <si>
    <t>73.00.73</t>
  </si>
  <si>
    <t>74.00.74</t>
  </si>
  <si>
    <t>74.00.72</t>
  </si>
  <si>
    <t>74.00.73</t>
  </si>
  <si>
    <t>34.48.74</t>
  </si>
  <si>
    <t>Upgradation of Namchi Water Supply Scheme (State Specific Grant under 13th Finance Commission)</t>
  </si>
  <si>
    <t>General Pool Accommodation</t>
  </si>
  <si>
    <t>Water Supply Scheme for Ravongla in South Sikkim</t>
  </si>
  <si>
    <t>Providing Water supply to Chenreji Statue Complex at Sangacholing (SPA)</t>
  </si>
  <si>
    <t>Augmentation of Water Supply Scheme of newly created Jorethang Nagar Panchayat (NLCPR)</t>
  </si>
  <si>
    <t>60.00.84</t>
  </si>
  <si>
    <t xml:space="preserve">Land Compensation </t>
  </si>
  <si>
    <t>Ranipool Water Supply Scheme 
(NEC)</t>
  </si>
  <si>
    <t>IT System for Water Supply Management (NEC)</t>
  </si>
  <si>
    <t>34.44.71</t>
  </si>
  <si>
    <t>Augmentation of Water Supply for Makha Bazar in East Sikkim (NEC)</t>
  </si>
  <si>
    <t>73.00.75</t>
  </si>
  <si>
    <t>Geyzing Division</t>
  </si>
  <si>
    <t>Namchi Division</t>
  </si>
  <si>
    <t>70.00.73</t>
  </si>
  <si>
    <t xml:space="preserve">Survey and Investigation </t>
  </si>
  <si>
    <t>Schemes Financed by NABARD</t>
  </si>
  <si>
    <t>2014-15</t>
  </si>
  <si>
    <t>72.00.73</t>
  </si>
  <si>
    <t>Construction of Water Supply Scheme at Majhitar, South Sikkim (NEC)</t>
  </si>
  <si>
    <t>60.00.86</t>
  </si>
  <si>
    <t>70.00.99</t>
  </si>
  <si>
    <t>71.00.74</t>
  </si>
  <si>
    <t>71.00.75</t>
  </si>
  <si>
    <t>Augmentation of Sombaria Water Supply Scheme in West Sikkim</t>
  </si>
  <si>
    <t>Augmentation of Legship Water Supply Scheme in West Sikkim</t>
  </si>
  <si>
    <t>Slope Stabilization works for Gangtok Water Supply Scheme (SPA)</t>
  </si>
  <si>
    <t>Augmentation of Namchi  Water Supply Scheme in South Sikkim (NLCPR)</t>
  </si>
  <si>
    <t>2015-16</t>
  </si>
  <si>
    <t>72.00.74</t>
  </si>
  <si>
    <t>Augmentation of Namthang water supply scheme at South Sikkim ( NEC)</t>
  </si>
  <si>
    <t>72.00.75</t>
  </si>
  <si>
    <t>Schemes under 10% Lumpsum Provision for NE States including Sikkim (90:10 CSS)</t>
  </si>
  <si>
    <t>Providing water supply scheme to Central University at Yangang South Sikkim (NLCPR)</t>
  </si>
  <si>
    <t xml:space="preserve">Drainage and Sewerage System
</t>
  </si>
  <si>
    <t>Sewerage facility and Sewerage Treatment Plant for Gyalsing West Sikkim (NLCPR)</t>
  </si>
  <si>
    <t>I. Estimate of the amount required in the year ending 31st March, 2017 to defray the charges in respect of Water Security and Public Health Engineering</t>
  </si>
  <si>
    <t>2016-17</t>
  </si>
  <si>
    <t>60.45.73</t>
  </si>
  <si>
    <t>34.44.50</t>
  </si>
  <si>
    <t>Others Charges</t>
  </si>
  <si>
    <t>60.00.87</t>
  </si>
  <si>
    <t xml:space="preserve">Supplementary work at Selep water treatment plant </t>
  </si>
  <si>
    <t>72.00.53</t>
  </si>
  <si>
    <t>Major works</t>
  </si>
  <si>
    <t>73.00.53</t>
  </si>
  <si>
    <t>74.00.53</t>
  </si>
  <si>
    <t>Water Supply Scheme for North District</t>
  </si>
  <si>
    <t>75.00.53</t>
  </si>
  <si>
    <t>71.00.76</t>
  </si>
  <si>
    <t>Augmentation of Gyalshing Water Supply Scheme in West Sikkim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</si>
</sst>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18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9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6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6" applyFont="1" applyFill="1" applyAlignment="1">
      <alignment horizontal="left" vertical="top" wrapText="1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7" applyFont="1" applyFill="1" applyBorder="1"/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>
      <alignment horizontal="right"/>
    </xf>
    <xf numFmtId="0" fontId="5" fillId="0" borderId="1" xfId="7" applyNumberFormat="1" applyFont="1" applyFill="1" applyBorder="1"/>
    <xf numFmtId="0" fontId="6" fillId="0" borderId="1" xfId="7" applyNumberFormat="1" applyFont="1" applyFill="1" applyBorder="1" applyAlignment="1" applyProtection="1">
      <alignment horizontal="right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Font="1" applyFill="1" applyBorder="1" applyProtection="1"/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8" applyFont="1" applyFill="1" applyAlignment="1" applyProtection="1"/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49" fontId="3" fillId="0" borderId="0" xfId="9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1" xfId="9" applyFont="1" applyFill="1" applyBorder="1" applyAlignment="1">
      <alignment horizontal="lef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0" xfId="9" applyFont="1" applyFill="1" applyAlignment="1"/>
    <xf numFmtId="0" fontId="3" fillId="0" borderId="0" xfId="9" applyFont="1" applyFill="1"/>
    <xf numFmtId="0" fontId="3" fillId="0" borderId="0" xfId="9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49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>
      <alignment horizontal="right" vertical="top"/>
    </xf>
    <xf numFmtId="0" fontId="3" fillId="0" borderId="0" xfId="9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center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0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 applyProtection="1">
      <alignment horizontal="left" wrapText="1"/>
    </xf>
    <xf numFmtId="0" fontId="3" fillId="0" borderId="1" xfId="4" applyFont="1" applyFill="1" applyBorder="1" applyAlignment="1" applyProtection="1">
      <alignment horizontal="left" vertical="top" wrapText="1"/>
    </xf>
    <xf numFmtId="166" fontId="3" fillId="0" borderId="1" xfId="9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166" fontId="3" fillId="0" borderId="1" xfId="6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right" vertical="top"/>
    </xf>
    <xf numFmtId="166" fontId="3" fillId="0" borderId="1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wrapText="1"/>
    </xf>
    <xf numFmtId="166" fontId="3" fillId="0" borderId="1" xfId="4" applyNumberFormat="1" applyFont="1" applyFill="1" applyBorder="1" applyAlignment="1">
      <alignment horizontal="right" wrapText="1"/>
    </xf>
    <xf numFmtId="0" fontId="3" fillId="0" borderId="1" xfId="4" applyFont="1" applyFill="1" applyBorder="1" applyAlignment="1" applyProtection="1">
      <alignment horizontal="left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2" xfId="7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 2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$Budget%20documents$/$Budgets%202002%20onward$/$Bud2015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$Budget%20documents$/$Budgets%202002%20onward$/$Bud2015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1"/>
  <dimension ref="A1:N216"/>
  <sheetViews>
    <sheetView tabSelected="1" view="pageBreakPreview" topLeftCell="A7" zoomScale="97" zoomScaleSheetLayoutView="97" workbookViewId="0">
      <selection activeCell="G28" sqref="G28"/>
    </sheetView>
  </sheetViews>
  <sheetFormatPr defaultColWidth="11" defaultRowHeight="12.75"/>
  <cols>
    <col min="1" max="1" width="6.42578125" style="7" customWidth="1"/>
    <col min="2" max="2" width="8.140625" style="8" customWidth="1"/>
    <col min="3" max="3" width="34.5703125" style="6" customWidth="1"/>
    <col min="4" max="4" width="8.5703125" style="16" customWidth="1"/>
    <col min="5" max="5" width="9.42578125" style="16" customWidth="1"/>
    <col min="6" max="6" width="10.5703125" style="6" customWidth="1"/>
    <col min="7" max="8" width="8.5703125" style="6" customWidth="1"/>
    <col min="9" max="9" width="8.42578125" style="6" customWidth="1"/>
    <col min="10" max="10" width="8.5703125" style="16" customWidth="1"/>
    <col min="11" max="11" width="9.140625" style="6" customWidth="1"/>
    <col min="12" max="12" width="8.42578125" style="16" customWidth="1"/>
    <col min="13" max="14" width="11" style="5"/>
    <col min="15" max="16384" width="11" style="6"/>
  </cols>
  <sheetData>
    <row r="1" spans="1:12">
      <c r="A1" s="1"/>
      <c r="B1" s="2"/>
      <c r="C1" s="3"/>
      <c r="D1" s="4"/>
      <c r="E1" s="4" t="s">
        <v>104</v>
      </c>
      <c r="F1" s="3"/>
      <c r="G1" s="3"/>
      <c r="H1" s="3"/>
      <c r="I1" s="3"/>
      <c r="J1" s="4"/>
      <c r="K1" s="3"/>
      <c r="L1" s="4"/>
    </row>
    <row r="2" spans="1:12">
      <c r="A2" s="1"/>
      <c r="B2" s="2"/>
      <c r="C2" s="3"/>
      <c r="D2" s="4"/>
      <c r="E2" s="4" t="s">
        <v>0</v>
      </c>
      <c r="F2" s="3"/>
      <c r="G2" s="3"/>
      <c r="H2" s="3"/>
      <c r="I2" s="3"/>
      <c r="J2" s="4"/>
      <c r="K2" s="3"/>
      <c r="L2" s="4"/>
    </row>
    <row r="3" spans="1:12">
      <c r="A3" s="1"/>
      <c r="B3" s="2"/>
      <c r="C3" s="3"/>
      <c r="D3" s="4"/>
      <c r="E3" s="4"/>
      <c r="F3" s="3"/>
      <c r="G3" s="3"/>
      <c r="H3" s="3"/>
      <c r="I3" s="3"/>
      <c r="J3" s="4"/>
      <c r="K3" s="3"/>
      <c r="L3" s="4"/>
    </row>
    <row r="4" spans="1:12">
      <c r="D4" s="9" t="s">
        <v>96</v>
      </c>
      <c r="E4" s="10">
        <v>2059</v>
      </c>
      <c r="F4" s="11" t="s">
        <v>1</v>
      </c>
      <c r="G4" s="12"/>
      <c r="H4" s="12"/>
      <c r="I4" s="12"/>
      <c r="J4" s="13"/>
      <c r="K4" s="12"/>
      <c r="L4" s="13"/>
    </row>
    <row r="5" spans="1:12">
      <c r="D5" s="14" t="s">
        <v>106</v>
      </c>
      <c r="E5" s="10"/>
      <c r="F5" s="11"/>
      <c r="G5" s="12"/>
      <c r="H5" s="12"/>
      <c r="I5" s="12"/>
      <c r="J5" s="13"/>
      <c r="K5" s="12"/>
      <c r="L5" s="13"/>
    </row>
    <row r="6" spans="1:12">
      <c r="D6" s="14" t="s">
        <v>105</v>
      </c>
      <c r="E6" s="15">
        <v>2215</v>
      </c>
      <c r="F6" s="12" t="s">
        <v>2</v>
      </c>
      <c r="G6" s="12"/>
      <c r="H6" s="12"/>
      <c r="I6" s="12"/>
      <c r="J6" s="13"/>
      <c r="K6" s="12"/>
      <c r="L6" s="13"/>
    </row>
    <row r="7" spans="1:12">
      <c r="D7" s="14" t="s">
        <v>105</v>
      </c>
      <c r="E7" s="10">
        <v>2216</v>
      </c>
      <c r="F7" s="11" t="s">
        <v>3</v>
      </c>
      <c r="H7" s="12"/>
      <c r="I7" s="12"/>
      <c r="J7" s="13"/>
      <c r="K7" s="12"/>
      <c r="L7" s="13"/>
    </row>
    <row r="8" spans="1:12">
      <c r="D8" s="14" t="s">
        <v>97</v>
      </c>
      <c r="F8" s="16"/>
      <c r="G8" s="16"/>
      <c r="H8" s="13"/>
      <c r="I8" s="13"/>
      <c r="J8" s="13"/>
      <c r="K8" s="13"/>
      <c r="L8" s="13"/>
    </row>
    <row r="9" spans="1:12">
      <c r="C9" s="12"/>
      <c r="D9" s="14" t="s">
        <v>98</v>
      </c>
      <c r="E9" s="15">
        <v>4215</v>
      </c>
      <c r="F9" s="13" t="s">
        <v>4</v>
      </c>
      <c r="G9" s="16"/>
      <c r="H9" s="13"/>
      <c r="I9" s="13"/>
      <c r="J9" s="13"/>
      <c r="K9" s="13"/>
      <c r="L9" s="13"/>
    </row>
    <row r="10" spans="1:12">
      <c r="C10" s="12"/>
      <c r="D10" s="14"/>
      <c r="E10" s="15"/>
      <c r="F10" s="13"/>
      <c r="G10" s="16"/>
      <c r="H10" s="13"/>
      <c r="I10" s="13"/>
      <c r="J10" s="13"/>
      <c r="K10" s="13"/>
      <c r="L10" s="13"/>
    </row>
    <row r="11" spans="1:12">
      <c r="A11" s="17" t="s">
        <v>176</v>
      </c>
      <c r="D11" s="13"/>
      <c r="E11" s="18"/>
      <c r="F11" s="16"/>
      <c r="G11" s="13"/>
      <c r="H11" s="13"/>
      <c r="I11" s="13"/>
      <c r="J11" s="13"/>
      <c r="K11" s="13"/>
      <c r="L11" s="13"/>
    </row>
    <row r="12" spans="1:12">
      <c r="A12" s="19"/>
      <c r="D12" s="20"/>
      <c r="E12" s="21" t="s">
        <v>82</v>
      </c>
      <c r="F12" s="21" t="s">
        <v>83</v>
      </c>
      <c r="G12" s="21" t="s">
        <v>12</v>
      </c>
      <c r="H12" s="16"/>
      <c r="I12" s="16"/>
      <c r="K12" s="16"/>
    </row>
    <row r="13" spans="1:12">
      <c r="A13" s="19"/>
      <c r="D13" s="22" t="s">
        <v>5</v>
      </c>
      <c r="E13" s="23">
        <f>L131</f>
        <v>243878</v>
      </c>
      <c r="F13" s="23">
        <f>L214</f>
        <v>1133992</v>
      </c>
      <c r="G13" s="23">
        <f>F13+E13</f>
        <v>1377870</v>
      </c>
      <c r="H13" s="16"/>
      <c r="I13" s="16"/>
      <c r="K13" s="16"/>
    </row>
    <row r="14" spans="1:12">
      <c r="A14" s="17" t="s">
        <v>81</v>
      </c>
      <c r="C14" s="12"/>
      <c r="F14" s="16"/>
      <c r="G14" s="16"/>
      <c r="H14" s="16"/>
      <c r="I14" s="16"/>
      <c r="K14" s="16"/>
    </row>
    <row r="15" spans="1:12" ht="13.5">
      <c r="C15" s="24"/>
      <c r="D15" s="25"/>
      <c r="E15" s="25"/>
      <c r="F15" s="25"/>
      <c r="G15" s="25"/>
      <c r="H15" s="25"/>
      <c r="I15" s="26"/>
      <c r="J15" s="27"/>
      <c r="K15" s="28"/>
      <c r="L15" s="29" t="s">
        <v>131</v>
      </c>
    </row>
    <row r="16" spans="1:12" s="33" customFormat="1">
      <c r="A16" s="30"/>
      <c r="B16" s="31"/>
      <c r="C16" s="32"/>
      <c r="D16" s="117" t="s">
        <v>6</v>
      </c>
      <c r="E16" s="117"/>
      <c r="F16" s="116" t="s">
        <v>7</v>
      </c>
      <c r="G16" s="116"/>
      <c r="H16" s="116" t="s">
        <v>8</v>
      </c>
      <c r="I16" s="116"/>
      <c r="J16" s="116" t="s">
        <v>7</v>
      </c>
      <c r="K16" s="116"/>
      <c r="L16" s="116"/>
    </row>
    <row r="17" spans="1:14" s="33" customFormat="1">
      <c r="A17" s="34"/>
      <c r="B17" s="35"/>
      <c r="C17" s="32" t="s">
        <v>9</v>
      </c>
      <c r="D17" s="116" t="s">
        <v>157</v>
      </c>
      <c r="E17" s="116"/>
      <c r="F17" s="116" t="s">
        <v>168</v>
      </c>
      <c r="G17" s="116"/>
      <c r="H17" s="116" t="s">
        <v>168</v>
      </c>
      <c r="I17" s="116"/>
      <c r="J17" s="116" t="s">
        <v>177</v>
      </c>
      <c r="K17" s="116"/>
      <c r="L17" s="116"/>
    </row>
    <row r="18" spans="1:14" s="33" customFormat="1">
      <c r="A18" s="36"/>
      <c r="B18" s="37"/>
      <c r="C18" s="38"/>
      <c r="D18" s="39" t="s">
        <v>10</v>
      </c>
      <c r="E18" s="39" t="s">
        <v>11</v>
      </c>
      <c r="F18" s="39" t="s">
        <v>10</v>
      </c>
      <c r="G18" s="39" t="s">
        <v>11</v>
      </c>
      <c r="H18" s="39" t="s">
        <v>10</v>
      </c>
      <c r="I18" s="39" t="s">
        <v>11</v>
      </c>
      <c r="J18" s="39" t="s">
        <v>10</v>
      </c>
      <c r="K18" s="39" t="s">
        <v>11</v>
      </c>
      <c r="L18" s="39" t="s">
        <v>12</v>
      </c>
    </row>
    <row r="19" spans="1:14" s="33" customFormat="1">
      <c r="A19" s="34"/>
      <c r="B19" s="35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42"/>
    </row>
    <row r="20" spans="1:14" ht="13.9" customHeight="1">
      <c r="A20" s="43"/>
      <c r="B20" s="44"/>
      <c r="C20" s="45" t="s">
        <v>13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4" ht="13.9" customHeight="1">
      <c r="A21" s="47" t="s">
        <v>14</v>
      </c>
      <c r="B21" s="48">
        <v>2059</v>
      </c>
      <c r="C21" s="49" t="s">
        <v>1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4" ht="13.9" customHeight="1">
      <c r="A22" s="50"/>
      <c r="B22" s="51">
        <v>1</v>
      </c>
      <c r="C22" s="52" t="s">
        <v>15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4" ht="13.9" customHeight="1">
      <c r="A23" s="50"/>
      <c r="B23" s="53">
        <v>1.0529999999999999</v>
      </c>
      <c r="C23" s="49" t="s">
        <v>16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4" ht="13.9" customHeight="1">
      <c r="A24" s="50"/>
      <c r="B24" s="54">
        <v>60</v>
      </c>
      <c r="C24" s="52" t="s">
        <v>62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4" ht="25.5">
      <c r="A25" s="50"/>
      <c r="B25" s="55" t="s">
        <v>58</v>
      </c>
      <c r="C25" s="52" t="s">
        <v>57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4" ht="13.9" customHeight="1">
      <c r="A26" s="50"/>
      <c r="B26" s="54" t="s">
        <v>64</v>
      </c>
      <c r="C26" s="52" t="s">
        <v>63</v>
      </c>
      <c r="D26" s="56">
        <v>0</v>
      </c>
      <c r="E26" s="57">
        <v>7983</v>
      </c>
      <c r="F26" s="56">
        <v>0</v>
      </c>
      <c r="G26" s="46">
        <v>8118</v>
      </c>
      <c r="H26" s="56">
        <v>0</v>
      </c>
      <c r="I26" s="46">
        <v>8118</v>
      </c>
      <c r="J26" s="56">
        <v>0</v>
      </c>
      <c r="K26" s="46">
        <v>8118</v>
      </c>
      <c r="L26" s="46">
        <f>SUM(J26:K26)</f>
        <v>8118</v>
      </c>
    </row>
    <row r="27" spans="1:14" ht="13.9" customHeight="1">
      <c r="A27" s="50" t="s">
        <v>12</v>
      </c>
      <c r="B27" s="54">
        <v>60</v>
      </c>
      <c r="C27" s="52" t="s">
        <v>62</v>
      </c>
      <c r="D27" s="58">
        <f t="shared" ref="D27:J27" si="0">SUM(D26:D26)</f>
        <v>0</v>
      </c>
      <c r="E27" s="59">
        <f t="shared" si="0"/>
        <v>7983</v>
      </c>
      <c r="F27" s="58">
        <f t="shared" si="0"/>
        <v>0</v>
      </c>
      <c r="G27" s="59">
        <f t="shared" si="0"/>
        <v>8118</v>
      </c>
      <c r="H27" s="58">
        <f t="shared" si="0"/>
        <v>0</v>
      </c>
      <c r="I27" s="59">
        <f t="shared" si="0"/>
        <v>8118</v>
      </c>
      <c r="J27" s="58">
        <f t="shared" si="0"/>
        <v>0</v>
      </c>
      <c r="K27" s="59">
        <f>SUM(K26:K26)</f>
        <v>8118</v>
      </c>
      <c r="L27" s="59">
        <f>SUM(J27:K27)</f>
        <v>8118</v>
      </c>
    </row>
    <row r="28" spans="1:14" ht="13.9" customHeight="1">
      <c r="A28" s="50"/>
      <c r="B28" s="54"/>
      <c r="C28" s="52"/>
      <c r="D28" s="46"/>
      <c r="E28" s="46"/>
      <c r="F28" s="46"/>
      <c r="G28" s="46"/>
      <c r="H28" s="46"/>
      <c r="I28" s="46"/>
      <c r="J28" s="46"/>
      <c r="K28" s="46"/>
      <c r="L28" s="46"/>
    </row>
    <row r="29" spans="1:14" ht="13.9" customHeight="1">
      <c r="A29" s="50"/>
      <c r="B29" s="54">
        <v>61</v>
      </c>
      <c r="C29" s="52" t="s">
        <v>65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4" ht="25.5">
      <c r="A30" s="50"/>
      <c r="B30" s="55" t="s">
        <v>58</v>
      </c>
      <c r="C30" s="52" t="s">
        <v>57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4" ht="13.9" customHeight="1">
      <c r="A31" s="50"/>
      <c r="B31" s="54" t="s">
        <v>67</v>
      </c>
      <c r="C31" s="52" t="s">
        <v>66</v>
      </c>
      <c r="D31" s="56">
        <v>0</v>
      </c>
      <c r="E31" s="57">
        <v>4038</v>
      </c>
      <c r="F31" s="56">
        <v>0</v>
      </c>
      <c r="G31" s="46">
        <v>4050</v>
      </c>
      <c r="H31" s="56">
        <v>0</v>
      </c>
      <c r="I31" s="46">
        <v>4050</v>
      </c>
      <c r="J31" s="56">
        <v>0</v>
      </c>
      <c r="K31" s="46">
        <v>4050</v>
      </c>
      <c r="L31" s="46">
        <f>SUM(J31:K31)</f>
        <v>4050</v>
      </c>
    </row>
    <row r="32" spans="1:14" ht="13.9" customHeight="1">
      <c r="A32" s="50"/>
      <c r="B32" s="54"/>
      <c r="C32" s="52"/>
      <c r="D32" s="46"/>
      <c r="E32" s="46"/>
      <c r="F32" s="46"/>
      <c r="G32" s="46"/>
      <c r="H32" s="46"/>
      <c r="I32" s="46"/>
      <c r="J32" s="46"/>
      <c r="K32" s="46"/>
      <c r="L32" s="46"/>
    </row>
    <row r="33" spans="1:14" ht="25.5">
      <c r="A33" s="50"/>
      <c r="B33" s="55" t="s">
        <v>59</v>
      </c>
      <c r="C33" s="52" t="s">
        <v>109</v>
      </c>
      <c r="D33" s="60"/>
      <c r="E33" s="60"/>
      <c r="F33" s="60"/>
      <c r="G33" s="60"/>
      <c r="H33" s="60"/>
      <c r="I33" s="60"/>
      <c r="J33" s="60"/>
      <c r="K33" s="60"/>
      <c r="L33" s="60"/>
    </row>
    <row r="34" spans="1:14" ht="13.9" customHeight="1">
      <c r="A34" s="62"/>
      <c r="B34" s="110" t="s">
        <v>68</v>
      </c>
      <c r="C34" s="63" t="s">
        <v>66</v>
      </c>
      <c r="D34" s="64">
        <v>0</v>
      </c>
      <c r="E34" s="100">
        <v>770</v>
      </c>
      <c r="F34" s="64">
        <v>0</v>
      </c>
      <c r="G34" s="65">
        <v>770</v>
      </c>
      <c r="H34" s="64">
        <v>0</v>
      </c>
      <c r="I34" s="65">
        <v>770</v>
      </c>
      <c r="J34" s="64">
        <v>0</v>
      </c>
      <c r="K34" s="65">
        <v>770</v>
      </c>
      <c r="L34" s="65">
        <f>SUM(J34:K34)</f>
        <v>770</v>
      </c>
    </row>
    <row r="35" spans="1:14" ht="6.6" customHeight="1">
      <c r="A35" s="50"/>
      <c r="B35" s="54"/>
      <c r="C35" s="52"/>
      <c r="D35" s="61"/>
      <c r="E35" s="57"/>
      <c r="F35" s="61"/>
      <c r="G35" s="60"/>
      <c r="H35" s="61"/>
      <c r="I35" s="60"/>
      <c r="J35" s="61"/>
      <c r="K35" s="60"/>
      <c r="L35" s="60"/>
    </row>
    <row r="36" spans="1:14" ht="25.5">
      <c r="A36" s="50"/>
      <c r="B36" s="55" t="s">
        <v>60</v>
      </c>
      <c r="C36" s="52" t="s">
        <v>111</v>
      </c>
      <c r="D36" s="60"/>
      <c r="E36" s="60"/>
      <c r="F36" s="60"/>
      <c r="G36" s="60"/>
      <c r="H36" s="60"/>
      <c r="I36" s="60"/>
      <c r="J36" s="60"/>
      <c r="K36" s="60"/>
      <c r="L36" s="60"/>
    </row>
    <row r="37" spans="1:14" ht="13.9" customHeight="1">
      <c r="A37" s="50"/>
      <c r="B37" s="54" t="s">
        <v>69</v>
      </c>
      <c r="C37" s="52" t="s">
        <v>66</v>
      </c>
      <c r="D37" s="61">
        <v>0</v>
      </c>
      <c r="E37" s="57">
        <v>440</v>
      </c>
      <c r="F37" s="61">
        <v>0</v>
      </c>
      <c r="G37" s="60">
        <v>726</v>
      </c>
      <c r="H37" s="61">
        <v>0</v>
      </c>
      <c r="I37" s="60">
        <v>726</v>
      </c>
      <c r="J37" s="61">
        <v>0</v>
      </c>
      <c r="K37" s="60">
        <v>726</v>
      </c>
      <c r="L37" s="60">
        <f>SUM(J37:K37)</f>
        <v>726</v>
      </c>
    </row>
    <row r="38" spans="1:14">
      <c r="A38" s="50"/>
      <c r="B38" s="54"/>
      <c r="C38" s="52"/>
      <c r="D38" s="60"/>
      <c r="E38" s="60"/>
      <c r="F38" s="60"/>
      <c r="G38" s="60"/>
      <c r="H38" s="60"/>
      <c r="I38" s="60"/>
      <c r="J38" s="60"/>
      <c r="K38" s="60"/>
      <c r="L38" s="60"/>
    </row>
    <row r="39" spans="1:14" ht="25.5">
      <c r="A39" s="50"/>
      <c r="B39" s="55" t="s">
        <v>61</v>
      </c>
      <c r="C39" s="52" t="s">
        <v>110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4" ht="13.9" customHeight="1">
      <c r="A40" s="50"/>
      <c r="B40" s="54" t="s">
        <v>70</v>
      </c>
      <c r="C40" s="52" t="s">
        <v>66</v>
      </c>
      <c r="D40" s="56">
        <v>0</v>
      </c>
      <c r="E40" s="57">
        <v>850</v>
      </c>
      <c r="F40" s="56">
        <v>0</v>
      </c>
      <c r="G40" s="46">
        <v>850</v>
      </c>
      <c r="H40" s="56">
        <v>0</v>
      </c>
      <c r="I40" s="46">
        <v>850</v>
      </c>
      <c r="J40" s="56">
        <v>0</v>
      </c>
      <c r="K40" s="46">
        <v>850</v>
      </c>
      <c r="L40" s="46">
        <f>SUM(J40:K40)</f>
        <v>850</v>
      </c>
    </row>
    <row r="41" spans="1:14" ht="13.9" customHeight="1">
      <c r="A41" s="50" t="s">
        <v>12</v>
      </c>
      <c r="B41" s="54">
        <v>61</v>
      </c>
      <c r="C41" s="52" t="s">
        <v>65</v>
      </c>
      <c r="D41" s="58">
        <f t="shared" ref="D41:J41" si="1">SUM(D31:D40)</f>
        <v>0</v>
      </c>
      <c r="E41" s="59">
        <f t="shared" si="1"/>
        <v>6098</v>
      </c>
      <c r="F41" s="58">
        <f t="shared" si="1"/>
        <v>0</v>
      </c>
      <c r="G41" s="59">
        <f t="shared" si="1"/>
        <v>6396</v>
      </c>
      <c r="H41" s="58">
        <f t="shared" si="1"/>
        <v>0</v>
      </c>
      <c r="I41" s="59">
        <f t="shared" si="1"/>
        <v>6396</v>
      </c>
      <c r="J41" s="58">
        <f t="shared" si="1"/>
        <v>0</v>
      </c>
      <c r="K41" s="59">
        <f>SUM(K31:K40)</f>
        <v>6396</v>
      </c>
      <c r="L41" s="59">
        <f>SUM(J41:K41)</f>
        <v>6396</v>
      </c>
    </row>
    <row r="42" spans="1:14" s="68" customFormat="1" ht="13.9" customHeight="1">
      <c r="A42" s="47" t="s">
        <v>12</v>
      </c>
      <c r="B42" s="53">
        <v>1.0529999999999999</v>
      </c>
      <c r="C42" s="49" t="s">
        <v>16</v>
      </c>
      <c r="D42" s="58">
        <f t="shared" ref="D42:L42" si="2">D41+D27</f>
        <v>0</v>
      </c>
      <c r="E42" s="66">
        <f t="shared" si="2"/>
        <v>14081</v>
      </c>
      <c r="F42" s="58">
        <f t="shared" si="2"/>
        <v>0</v>
      </c>
      <c r="G42" s="66">
        <f t="shared" si="2"/>
        <v>14514</v>
      </c>
      <c r="H42" s="58">
        <f t="shared" si="2"/>
        <v>0</v>
      </c>
      <c r="I42" s="66">
        <f t="shared" si="2"/>
        <v>14514</v>
      </c>
      <c r="J42" s="58">
        <f t="shared" si="2"/>
        <v>0</v>
      </c>
      <c r="K42" s="66">
        <f>K41+K27</f>
        <v>14514</v>
      </c>
      <c r="L42" s="66">
        <f t="shared" si="2"/>
        <v>14514</v>
      </c>
      <c r="M42" s="67"/>
      <c r="N42" s="67"/>
    </row>
    <row r="43" spans="1:14" ht="13.9" customHeight="1">
      <c r="A43" s="47" t="s">
        <v>12</v>
      </c>
      <c r="B43" s="48">
        <v>2059</v>
      </c>
      <c r="C43" s="49" t="s">
        <v>1</v>
      </c>
      <c r="D43" s="58">
        <f t="shared" ref="D43:J43" si="3">D42</f>
        <v>0</v>
      </c>
      <c r="E43" s="66">
        <f t="shared" si="3"/>
        <v>14081</v>
      </c>
      <c r="F43" s="58">
        <f t="shared" si="3"/>
        <v>0</v>
      </c>
      <c r="G43" s="66">
        <f t="shared" si="3"/>
        <v>14514</v>
      </c>
      <c r="H43" s="58">
        <f t="shared" si="3"/>
        <v>0</v>
      </c>
      <c r="I43" s="66">
        <f t="shared" si="3"/>
        <v>14514</v>
      </c>
      <c r="J43" s="58">
        <f t="shared" si="3"/>
        <v>0</v>
      </c>
      <c r="K43" s="66">
        <f>K42</f>
        <v>14514</v>
      </c>
      <c r="L43" s="66">
        <f>SUM(J43:K43)</f>
        <v>14514</v>
      </c>
    </row>
    <row r="44" spans="1:14">
      <c r="A44" s="47"/>
      <c r="B44" s="48"/>
      <c r="C44" s="52"/>
      <c r="D44" s="69"/>
      <c r="E44" s="60"/>
      <c r="F44" s="69"/>
      <c r="G44" s="60"/>
      <c r="H44" s="69"/>
      <c r="I44" s="60"/>
      <c r="J44" s="69"/>
      <c r="K44" s="60"/>
      <c r="L44" s="60"/>
    </row>
    <row r="45" spans="1:14" ht="13.9" customHeight="1">
      <c r="A45" s="47" t="s">
        <v>14</v>
      </c>
      <c r="B45" s="70">
        <v>2215</v>
      </c>
      <c r="C45" s="71" t="s">
        <v>2</v>
      </c>
      <c r="D45" s="72"/>
      <c r="E45" s="72"/>
      <c r="F45" s="72"/>
      <c r="G45" s="72"/>
      <c r="H45" s="72"/>
      <c r="I45" s="72"/>
      <c r="J45" s="72"/>
      <c r="K45" s="72"/>
      <c r="L45" s="72"/>
    </row>
    <row r="46" spans="1:14" ht="13.9" customHeight="1">
      <c r="A46" s="47"/>
      <c r="B46" s="73">
        <v>1</v>
      </c>
      <c r="C46" s="74" t="s">
        <v>45</v>
      </c>
      <c r="D46" s="72"/>
      <c r="E46" s="72"/>
      <c r="F46" s="72"/>
      <c r="G46" s="72"/>
      <c r="H46" s="72"/>
      <c r="I46" s="72"/>
      <c r="J46" s="72"/>
      <c r="K46" s="72"/>
      <c r="L46" s="72"/>
    </row>
    <row r="47" spans="1:14" ht="13.9" customHeight="1">
      <c r="A47" s="47"/>
      <c r="B47" s="53">
        <v>1.0009999999999999</v>
      </c>
      <c r="C47" s="71" t="s">
        <v>38</v>
      </c>
      <c r="D47" s="72"/>
      <c r="E47" s="72"/>
      <c r="F47" s="72"/>
      <c r="G47" s="72"/>
      <c r="H47" s="72"/>
      <c r="I47" s="72"/>
      <c r="J47" s="72"/>
      <c r="K47" s="72"/>
      <c r="L47" s="72"/>
    </row>
    <row r="48" spans="1:14" ht="13.9" customHeight="1">
      <c r="A48" s="47"/>
      <c r="B48" s="51">
        <v>34</v>
      </c>
      <c r="C48" s="52" t="s">
        <v>113</v>
      </c>
      <c r="D48" s="72"/>
      <c r="E48" s="72"/>
      <c r="F48" s="72"/>
      <c r="G48" s="72"/>
      <c r="H48" s="72"/>
      <c r="I48" s="72"/>
      <c r="J48" s="72"/>
      <c r="K48" s="72"/>
      <c r="L48" s="72"/>
    </row>
    <row r="49" spans="1:12" ht="13.9" customHeight="1">
      <c r="A49" s="47"/>
      <c r="B49" s="51">
        <v>44</v>
      </c>
      <c r="C49" s="52" t="s">
        <v>21</v>
      </c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13.9" customHeight="1">
      <c r="A50" s="47"/>
      <c r="B50" s="75" t="s">
        <v>22</v>
      </c>
      <c r="C50" s="74" t="s">
        <v>99</v>
      </c>
      <c r="D50" s="72">
        <v>25381</v>
      </c>
      <c r="E50" s="57">
        <v>38566</v>
      </c>
      <c r="F50" s="99">
        <v>34767</v>
      </c>
      <c r="G50" s="60">
        <v>54166</v>
      </c>
      <c r="H50" s="46">
        <v>34767</v>
      </c>
      <c r="I50" s="46">
        <v>54166</v>
      </c>
      <c r="J50" s="99">
        <v>37721</v>
      </c>
      <c r="K50" s="60">
        <f>56776+1400</f>
        <v>58176</v>
      </c>
      <c r="L50" s="46">
        <f t="shared" ref="L50:L57" si="4">SUM(J50:K50)</f>
        <v>95897</v>
      </c>
    </row>
    <row r="51" spans="1:12" ht="13.9" customHeight="1">
      <c r="A51" s="47"/>
      <c r="B51" s="75" t="s">
        <v>23</v>
      </c>
      <c r="C51" s="74" t="s">
        <v>63</v>
      </c>
      <c r="D51" s="76">
        <v>0</v>
      </c>
      <c r="E51" s="57">
        <v>956</v>
      </c>
      <c r="F51" s="56">
        <v>0</v>
      </c>
      <c r="G51" s="60">
        <v>1022</v>
      </c>
      <c r="H51" s="56">
        <v>0</v>
      </c>
      <c r="I51" s="60">
        <v>1022</v>
      </c>
      <c r="J51" s="56">
        <v>0</v>
      </c>
      <c r="K51" s="60">
        <v>992</v>
      </c>
      <c r="L51" s="60">
        <f t="shared" si="4"/>
        <v>992</v>
      </c>
    </row>
    <row r="52" spans="1:12" ht="13.9" customHeight="1">
      <c r="A52" s="47"/>
      <c r="B52" s="75" t="s">
        <v>24</v>
      </c>
      <c r="C52" s="74" t="s">
        <v>25</v>
      </c>
      <c r="D52" s="99">
        <v>48</v>
      </c>
      <c r="E52" s="57">
        <v>54</v>
      </c>
      <c r="F52" s="99">
        <v>200</v>
      </c>
      <c r="G52" s="60">
        <v>100</v>
      </c>
      <c r="H52" s="99">
        <v>200</v>
      </c>
      <c r="I52" s="46">
        <v>100</v>
      </c>
      <c r="J52" s="99">
        <v>200</v>
      </c>
      <c r="K52" s="60">
        <v>100</v>
      </c>
      <c r="L52" s="46">
        <f t="shared" si="4"/>
        <v>300</v>
      </c>
    </row>
    <row r="53" spans="1:12" ht="13.9" customHeight="1">
      <c r="A53" s="47"/>
      <c r="B53" s="75" t="s">
        <v>26</v>
      </c>
      <c r="C53" s="74" t="s">
        <v>27</v>
      </c>
      <c r="D53" s="103">
        <v>1125</v>
      </c>
      <c r="E53" s="57">
        <v>2472</v>
      </c>
      <c r="F53" s="57">
        <v>1150</v>
      </c>
      <c r="G53" s="60">
        <v>1000</v>
      </c>
      <c r="H53" s="57">
        <v>1150</v>
      </c>
      <c r="I53" s="60">
        <v>1000</v>
      </c>
      <c r="J53" s="57">
        <v>900</v>
      </c>
      <c r="K53" s="60">
        <v>1200</v>
      </c>
      <c r="L53" s="60">
        <f t="shared" si="4"/>
        <v>2100</v>
      </c>
    </row>
    <row r="54" spans="1:12" ht="13.9" customHeight="1">
      <c r="A54" s="47"/>
      <c r="B54" s="75" t="s">
        <v>28</v>
      </c>
      <c r="C54" s="74" t="s">
        <v>29</v>
      </c>
      <c r="D54" s="103">
        <v>400</v>
      </c>
      <c r="E54" s="61">
        <v>0</v>
      </c>
      <c r="F54" s="57">
        <v>300</v>
      </c>
      <c r="G54" s="61">
        <v>0</v>
      </c>
      <c r="H54" s="57">
        <v>300</v>
      </c>
      <c r="I54" s="61">
        <v>0</v>
      </c>
      <c r="J54" s="57">
        <v>550</v>
      </c>
      <c r="K54" s="61">
        <v>0</v>
      </c>
      <c r="L54" s="57">
        <f t="shared" si="4"/>
        <v>550</v>
      </c>
    </row>
    <row r="55" spans="1:12" ht="13.9" customHeight="1">
      <c r="A55" s="47"/>
      <c r="B55" s="75" t="s">
        <v>179</v>
      </c>
      <c r="C55" s="74" t="s">
        <v>180</v>
      </c>
      <c r="D55" s="76">
        <v>0</v>
      </c>
      <c r="E55" s="61">
        <v>0</v>
      </c>
      <c r="F55" s="61">
        <v>0</v>
      </c>
      <c r="G55" s="61">
        <v>0</v>
      </c>
      <c r="H55" s="57">
        <v>6500</v>
      </c>
      <c r="I55" s="61">
        <v>0</v>
      </c>
      <c r="J55" s="61">
        <v>0</v>
      </c>
      <c r="K55" s="61">
        <v>0</v>
      </c>
      <c r="L55" s="61">
        <f t="shared" si="4"/>
        <v>0</v>
      </c>
    </row>
    <row r="56" spans="1:12" ht="13.9" customHeight="1">
      <c r="A56" s="47"/>
      <c r="B56" s="75" t="s">
        <v>30</v>
      </c>
      <c r="C56" s="74" t="s">
        <v>31</v>
      </c>
      <c r="D56" s="57">
        <v>1002</v>
      </c>
      <c r="E56" s="57">
        <v>522</v>
      </c>
      <c r="F56" s="57">
        <v>1000</v>
      </c>
      <c r="G56" s="60">
        <v>600</v>
      </c>
      <c r="H56" s="57">
        <v>1000</v>
      </c>
      <c r="I56" s="60">
        <v>600</v>
      </c>
      <c r="J56" s="57">
        <v>1400</v>
      </c>
      <c r="K56" s="60">
        <v>600</v>
      </c>
      <c r="L56" s="60">
        <f t="shared" si="4"/>
        <v>2000</v>
      </c>
    </row>
    <row r="57" spans="1:12" ht="25.5">
      <c r="A57" s="93"/>
      <c r="B57" s="75" t="s">
        <v>149</v>
      </c>
      <c r="C57" s="74" t="s">
        <v>148</v>
      </c>
      <c r="D57" s="57">
        <v>9278</v>
      </c>
      <c r="E57" s="61">
        <v>0</v>
      </c>
      <c r="F57" s="57">
        <v>20000</v>
      </c>
      <c r="G57" s="61">
        <v>0</v>
      </c>
      <c r="H57" s="60">
        <v>20000</v>
      </c>
      <c r="I57" s="61">
        <v>0</v>
      </c>
      <c r="J57" s="57">
        <v>9900</v>
      </c>
      <c r="K57" s="61">
        <v>0</v>
      </c>
      <c r="L57" s="57">
        <f t="shared" si="4"/>
        <v>9900</v>
      </c>
    </row>
    <row r="58" spans="1:12">
      <c r="A58" s="47" t="s">
        <v>12</v>
      </c>
      <c r="B58" s="51">
        <v>44</v>
      </c>
      <c r="C58" s="52" t="s">
        <v>21</v>
      </c>
      <c r="D58" s="78">
        <f t="shared" ref="D58:L58" si="5">SUM(D50:D57)</f>
        <v>37234</v>
      </c>
      <c r="E58" s="78">
        <f t="shared" si="5"/>
        <v>42570</v>
      </c>
      <c r="F58" s="78">
        <f t="shared" si="5"/>
        <v>57417</v>
      </c>
      <c r="G58" s="78">
        <f t="shared" si="5"/>
        <v>56888</v>
      </c>
      <c r="H58" s="78">
        <f t="shared" si="5"/>
        <v>63917</v>
      </c>
      <c r="I58" s="78">
        <f t="shared" si="5"/>
        <v>56888</v>
      </c>
      <c r="J58" s="78">
        <f t="shared" si="5"/>
        <v>50671</v>
      </c>
      <c r="K58" s="78">
        <f>SUM(K50:K57)</f>
        <v>61068</v>
      </c>
      <c r="L58" s="78">
        <f t="shared" si="5"/>
        <v>111739</v>
      </c>
    </row>
    <row r="59" spans="1:12">
      <c r="A59" s="47"/>
      <c r="B59" s="75"/>
      <c r="C59" s="74"/>
      <c r="D59" s="72"/>
      <c r="E59" s="46"/>
      <c r="F59" s="60"/>
      <c r="G59" s="46"/>
      <c r="H59" s="60"/>
      <c r="I59" s="46"/>
      <c r="J59" s="60"/>
      <c r="K59" s="46"/>
      <c r="L59" s="46"/>
    </row>
    <row r="60" spans="1:12">
      <c r="A60" s="47"/>
      <c r="B60" s="51">
        <v>53</v>
      </c>
      <c r="C60" s="74" t="s">
        <v>152</v>
      </c>
      <c r="D60" s="72"/>
      <c r="E60" s="46"/>
      <c r="F60" s="60"/>
      <c r="G60" s="46"/>
      <c r="H60" s="60"/>
      <c r="I60" s="46"/>
      <c r="J60" s="60"/>
      <c r="K60" s="46"/>
      <c r="L60" s="46"/>
    </row>
    <row r="61" spans="1:12">
      <c r="A61" s="47"/>
      <c r="B61" s="75" t="s">
        <v>32</v>
      </c>
      <c r="C61" s="74" t="s">
        <v>99</v>
      </c>
      <c r="D61" s="46">
        <v>4895</v>
      </c>
      <c r="E61" s="56">
        <v>0</v>
      </c>
      <c r="F61" s="57">
        <v>4520</v>
      </c>
      <c r="G61" s="99">
        <v>3097</v>
      </c>
      <c r="H61" s="60">
        <v>4520</v>
      </c>
      <c r="I61" s="99">
        <v>3097</v>
      </c>
      <c r="J61" s="57">
        <v>3654</v>
      </c>
      <c r="K61" s="99">
        <v>4785</v>
      </c>
      <c r="L61" s="99">
        <f>SUM(J61:K61)</f>
        <v>8439</v>
      </c>
    </row>
    <row r="62" spans="1:12">
      <c r="A62" s="47"/>
      <c r="B62" s="75" t="s">
        <v>33</v>
      </c>
      <c r="C62" s="74" t="s">
        <v>25</v>
      </c>
      <c r="D62" s="99">
        <v>100</v>
      </c>
      <c r="E62" s="56">
        <v>0</v>
      </c>
      <c r="F62" s="57">
        <v>100</v>
      </c>
      <c r="G62" s="56">
        <v>0</v>
      </c>
      <c r="H62" s="57">
        <v>100</v>
      </c>
      <c r="I62" s="56">
        <v>0</v>
      </c>
      <c r="J62" s="57">
        <v>100</v>
      </c>
      <c r="K62" s="56">
        <v>0</v>
      </c>
      <c r="L62" s="99">
        <f>SUM(J62:K62)</f>
        <v>100</v>
      </c>
    </row>
    <row r="63" spans="1:12">
      <c r="A63" s="47"/>
      <c r="B63" s="75" t="s">
        <v>34</v>
      </c>
      <c r="C63" s="74" t="s">
        <v>27</v>
      </c>
      <c r="D63" s="99">
        <v>250</v>
      </c>
      <c r="E63" s="56">
        <v>0</v>
      </c>
      <c r="F63" s="57">
        <v>250</v>
      </c>
      <c r="G63" s="56">
        <v>0</v>
      </c>
      <c r="H63" s="57">
        <v>250</v>
      </c>
      <c r="I63" s="56">
        <v>0</v>
      </c>
      <c r="J63" s="57">
        <v>250</v>
      </c>
      <c r="K63" s="56">
        <v>0</v>
      </c>
      <c r="L63" s="99">
        <f>SUM(J63:K63)</f>
        <v>250</v>
      </c>
    </row>
    <row r="64" spans="1:12">
      <c r="A64" s="82" t="s">
        <v>12</v>
      </c>
      <c r="B64" s="108">
        <v>53</v>
      </c>
      <c r="C64" s="107" t="s">
        <v>152</v>
      </c>
      <c r="D64" s="79">
        <f t="shared" ref="D64:J64" si="6">SUM(D61:D63)</f>
        <v>5245</v>
      </c>
      <c r="E64" s="80">
        <f t="shared" si="6"/>
        <v>0</v>
      </c>
      <c r="F64" s="78">
        <f t="shared" si="6"/>
        <v>4870</v>
      </c>
      <c r="G64" s="78">
        <f t="shared" si="6"/>
        <v>3097</v>
      </c>
      <c r="H64" s="79">
        <f t="shared" si="6"/>
        <v>4870</v>
      </c>
      <c r="I64" s="78">
        <f t="shared" si="6"/>
        <v>3097</v>
      </c>
      <c r="J64" s="78">
        <f t="shared" si="6"/>
        <v>4004</v>
      </c>
      <c r="K64" s="78">
        <f>SUM(K61:K63)</f>
        <v>4785</v>
      </c>
      <c r="L64" s="78">
        <f>SUM(J64:K64)</f>
        <v>8789</v>
      </c>
    </row>
    <row r="65" spans="1:12">
      <c r="A65" s="47"/>
      <c r="B65" s="75"/>
      <c r="C65" s="74"/>
      <c r="D65" s="81"/>
      <c r="E65" s="60"/>
      <c r="F65" s="60"/>
      <c r="G65" s="60"/>
      <c r="H65" s="60"/>
      <c r="I65" s="60"/>
      <c r="J65" s="60"/>
      <c r="K65" s="60"/>
      <c r="L65" s="60"/>
    </row>
    <row r="66" spans="1:12">
      <c r="A66" s="47"/>
      <c r="B66" s="51">
        <v>56</v>
      </c>
      <c r="C66" s="74" t="s">
        <v>153</v>
      </c>
      <c r="D66" s="81"/>
      <c r="E66" s="60"/>
      <c r="F66" s="60"/>
      <c r="G66" s="60"/>
      <c r="H66" s="60"/>
      <c r="I66" s="60"/>
      <c r="J66" s="60"/>
      <c r="K66" s="60"/>
      <c r="L66" s="60"/>
    </row>
    <row r="67" spans="1:12">
      <c r="A67" s="47"/>
      <c r="B67" s="75" t="s">
        <v>35</v>
      </c>
      <c r="C67" s="74" t="s">
        <v>99</v>
      </c>
      <c r="D67" s="99">
        <v>3946</v>
      </c>
      <c r="E67" s="57">
        <v>11025</v>
      </c>
      <c r="F67" s="57">
        <v>7268</v>
      </c>
      <c r="G67" s="60">
        <v>15994</v>
      </c>
      <c r="H67" s="57">
        <v>7268</v>
      </c>
      <c r="I67" s="60">
        <v>15994</v>
      </c>
      <c r="J67" s="57">
        <v>7606</v>
      </c>
      <c r="K67" s="60">
        <v>16007</v>
      </c>
      <c r="L67" s="60">
        <f>SUM(J67:K67)</f>
        <v>23613</v>
      </c>
    </row>
    <row r="68" spans="1:12">
      <c r="A68" s="47"/>
      <c r="B68" s="75" t="s">
        <v>36</v>
      </c>
      <c r="C68" s="74" t="s">
        <v>25</v>
      </c>
      <c r="D68" s="61">
        <v>0</v>
      </c>
      <c r="E68" s="57">
        <v>250</v>
      </c>
      <c r="F68" s="61">
        <v>0</v>
      </c>
      <c r="G68" s="60">
        <v>250</v>
      </c>
      <c r="H68" s="61">
        <v>0</v>
      </c>
      <c r="I68" s="60">
        <v>250</v>
      </c>
      <c r="J68" s="61">
        <v>0</v>
      </c>
      <c r="K68" s="60">
        <v>250</v>
      </c>
      <c r="L68" s="60">
        <f>SUM(J68:K68)</f>
        <v>250</v>
      </c>
    </row>
    <row r="69" spans="1:12">
      <c r="A69" s="47"/>
      <c r="B69" s="75" t="s">
        <v>37</v>
      </c>
      <c r="C69" s="74" t="s">
        <v>27</v>
      </c>
      <c r="D69" s="64">
        <v>0</v>
      </c>
      <c r="E69" s="100">
        <v>183</v>
      </c>
      <c r="F69" s="64">
        <v>0</v>
      </c>
      <c r="G69" s="65">
        <v>183</v>
      </c>
      <c r="H69" s="64">
        <v>0</v>
      </c>
      <c r="I69" s="65">
        <v>183</v>
      </c>
      <c r="J69" s="64">
        <v>0</v>
      </c>
      <c r="K69" s="65">
        <v>183</v>
      </c>
      <c r="L69" s="65">
        <f>SUM(J69:K69)</f>
        <v>183</v>
      </c>
    </row>
    <row r="70" spans="1:12">
      <c r="A70" s="47" t="s">
        <v>12</v>
      </c>
      <c r="B70" s="51">
        <v>56</v>
      </c>
      <c r="C70" s="74" t="s">
        <v>153</v>
      </c>
      <c r="D70" s="104">
        <f t="shared" ref="D70:L70" si="7">SUM(D67:D69)</f>
        <v>3946</v>
      </c>
      <c r="E70" s="97">
        <f t="shared" si="7"/>
        <v>11458</v>
      </c>
      <c r="F70" s="104">
        <f t="shared" si="7"/>
        <v>7268</v>
      </c>
      <c r="G70" s="97">
        <f t="shared" si="7"/>
        <v>16427</v>
      </c>
      <c r="H70" s="104">
        <f t="shared" si="7"/>
        <v>7268</v>
      </c>
      <c r="I70" s="97">
        <f t="shared" si="7"/>
        <v>16427</v>
      </c>
      <c r="J70" s="104">
        <f t="shared" si="7"/>
        <v>7606</v>
      </c>
      <c r="K70" s="97">
        <f>SUM(K67:K69)</f>
        <v>16440</v>
      </c>
      <c r="L70" s="97">
        <f t="shared" si="7"/>
        <v>24046</v>
      </c>
    </row>
    <row r="71" spans="1:12">
      <c r="A71" s="47" t="s">
        <v>12</v>
      </c>
      <c r="B71" s="51">
        <v>34</v>
      </c>
      <c r="C71" s="52" t="s">
        <v>113</v>
      </c>
      <c r="D71" s="59">
        <f t="shared" ref="D71:J71" si="8">D70+D64+D58</f>
        <v>46425</v>
      </c>
      <c r="E71" s="59">
        <f t="shared" si="8"/>
        <v>54028</v>
      </c>
      <c r="F71" s="101">
        <f t="shared" si="8"/>
        <v>69555</v>
      </c>
      <c r="G71" s="59">
        <f t="shared" si="8"/>
        <v>76412</v>
      </c>
      <c r="H71" s="59">
        <f t="shared" si="8"/>
        <v>76055</v>
      </c>
      <c r="I71" s="59">
        <f t="shared" si="8"/>
        <v>76412</v>
      </c>
      <c r="J71" s="101">
        <f t="shared" si="8"/>
        <v>62281</v>
      </c>
      <c r="K71" s="59">
        <f>K70+K64+K58</f>
        <v>82293</v>
      </c>
      <c r="L71" s="59">
        <f>SUM(J71:K71)</f>
        <v>144574</v>
      </c>
    </row>
    <row r="72" spans="1:12">
      <c r="A72" s="47" t="s">
        <v>12</v>
      </c>
      <c r="B72" s="53">
        <v>1.0009999999999999</v>
      </c>
      <c r="C72" s="71" t="s">
        <v>38</v>
      </c>
      <c r="D72" s="65">
        <f t="shared" ref="D72:J72" si="9">D71</f>
        <v>46425</v>
      </c>
      <c r="E72" s="65">
        <f t="shared" si="9"/>
        <v>54028</v>
      </c>
      <c r="F72" s="100">
        <f t="shared" si="9"/>
        <v>69555</v>
      </c>
      <c r="G72" s="65">
        <f t="shared" si="9"/>
        <v>76412</v>
      </c>
      <c r="H72" s="65">
        <f t="shared" si="9"/>
        <v>76055</v>
      </c>
      <c r="I72" s="65">
        <f t="shared" si="9"/>
        <v>76412</v>
      </c>
      <c r="J72" s="100">
        <f t="shared" si="9"/>
        <v>62281</v>
      </c>
      <c r="K72" s="65">
        <f>K71</f>
        <v>82293</v>
      </c>
      <c r="L72" s="65">
        <f>SUM(J72:K72)</f>
        <v>144574</v>
      </c>
    </row>
    <row r="73" spans="1:12">
      <c r="A73" s="47"/>
      <c r="B73" s="83"/>
      <c r="C73" s="71"/>
      <c r="D73" s="60"/>
      <c r="E73" s="60"/>
      <c r="F73" s="60"/>
      <c r="G73" s="60"/>
      <c r="H73" s="60"/>
      <c r="I73" s="60"/>
      <c r="J73" s="60"/>
      <c r="K73" s="60"/>
      <c r="L73" s="60"/>
    </row>
    <row r="74" spans="1:12" ht="13.9" customHeight="1">
      <c r="A74" s="47"/>
      <c r="B74" s="53">
        <v>1.101</v>
      </c>
      <c r="C74" s="71" t="s">
        <v>39</v>
      </c>
      <c r="D74" s="81"/>
      <c r="E74" s="81"/>
      <c r="F74" s="81"/>
      <c r="G74" s="81"/>
      <c r="H74" s="81"/>
      <c r="I74" s="81"/>
      <c r="J74" s="81"/>
      <c r="K74" s="81"/>
      <c r="L74" s="81"/>
    </row>
    <row r="75" spans="1:12" ht="13.9" customHeight="1">
      <c r="A75" s="47"/>
      <c r="B75" s="51">
        <v>60</v>
      </c>
      <c r="C75" s="74" t="s">
        <v>16</v>
      </c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9" customHeight="1">
      <c r="A76" s="47"/>
      <c r="B76" s="75" t="s">
        <v>44</v>
      </c>
      <c r="C76" s="74" t="s">
        <v>94</v>
      </c>
      <c r="D76" s="61">
        <v>0</v>
      </c>
      <c r="E76" s="57">
        <v>9860</v>
      </c>
      <c r="F76" s="61">
        <v>0</v>
      </c>
      <c r="G76" s="60">
        <v>11562</v>
      </c>
      <c r="H76" s="61">
        <v>0</v>
      </c>
      <c r="I76" s="60">
        <v>11562</v>
      </c>
      <c r="J76" s="61">
        <v>0</v>
      </c>
      <c r="K76" s="61">
        <v>0</v>
      </c>
      <c r="L76" s="61">
        <f>SUM(J76:K76)</f>
        <v>0</v>
      </c>
    </row>
    <row r="77" spans="1:12" ht="14.85" customHeight="1">
      <c r="A77" s="47"/>
      <c r="B77" s="51"/>
      <c r="C77" s="74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9" customHeight="1">
      <c r="A78" s="47"/>
      <c r="B78" s="51">
        <v>45</v>
      </c>
      <c r="C78" s="74" t="s">
        <v>18</v>
      </c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9" customHeight="1">
      <c r="A79" s="47"/>
      <c r="B79" s="75" t="s">
        <v>40</v>
      </c>
      <c r="C79" s="74" t="s">
        <v>41</v>
      </c>
      <c r="D79" s="56">
        <v>0</v>
      </c>
      <c r="E79" s="57">
        <v>16843</v>
      </c>
      <c r="F79" s="56">
        <v>0</v>
      </c>
      <c r="G79" s="46">
        <v>29610</v>
      </c>
      <c r="H79" s="56">
        <v>0</v>
      </c>
      <c r="I79" s="46">
        <v>29610</v>
      </c>
      <c r="J79" s="56">
        <v>0</v>
      </c>
      <c r="K79" s="46">
        <f>29610</f>
        <v>29610</v>
      </c>
      <c r="L79" s="46">
        <f>SUM(J79:K79)</f>
        <v>29610</v>
      </c>
    </row>
    <row r="80" spans="1:12" ht="13.9" customHeight="1">
      <c r="A80" s="47"/>
      <c r="B80" s="75" t="s">
        <v>87</v>
      </c>
      <c r="C80" s="74" t="s">
        <v>88</v>
      </c>
      <c r="D80" s="99">
        <v>18871</v>
      </c>
      <c r="E80" s="56">
        <v>0</v>
      </c>
      <c r="F80" s="99">
        <v>12951</v>
      </c>
      <c r="G80" s="56">
        <v>0</v>
      </c>
      <c r="H80" s="46">
        <v>12951</v>
      </c>
      <c r="I80" s="56">
        <v>0</v>
      </c>
      <c r="J80" s="99">
        <v>13126</v>
      </c>
      <c r="K80" s="56">
        <v>0</v>
      </c>
      <c r="L80" s="99">
        <f>SUM(J80:K80)</f>
        <v>13126</v>
      </c>
    </row>
    <row r="81" spans="1:12" ht="13.9" customHeight="1">
      <c r="A81" s="47" t="s">
        <v>12</v>
      </c>
      <c r="B81" s="51">
        <v>45</v>
      </c>
      <c r="C81" s="74" t="s">
        <v>18</v>
      </c>
      <c r="D81" s="79">
        <f t="shared" ref="D81:L81" si="10">SUM(D79:D80)</f>
        <v>18871</v>
      </c>
      <c r="E81" s="59">
        <f t="shared" si="10"/>
        <v>16843</v>
      </c>
      <c r="F81" s="78">
        <f t="shared" si="10"/>
        <v>12951</v>
      </c>
      <c r="G81" s="79">
        <f t="shared" si="10"/>
        <v>29610</v>
      </c>
      <c r="H81" s="79">
        <f t="shared" si="10"/>
        <v>12951</v>
      </c>
      <c r="I81" s="79">
        <f t="shared" si="10"/>
        <v>29610</v>
      </c>
      <c r="J81" s="78">
        <f t="shared" si="10"/>
        <v>13126</v>
      </c>
      <c r="K81" s="79">
        <f t="shared" si="10"/>
        <v>29610</v>
      </c>
      <c r="L81" s="79">
        <f t="shared" si="10"/>
        <v>42736</v>
      </c>
    </row>
    <row r="82" spans="1:12" ht="14.85" customHeight="1">
      <c r="A82" s="47"/>
      <c r="B82" s="51"/>
      <c r="C82" s="74"/>
      <c r="D82" s="81"/>
      <c r="E82" s="60"/>
      <c r="F82" s="84"/>
      <c r="G82" s="81"/>
      <c r="H82" s="81"/>
      <c r="I82" s="81"/>
      <c r="J82" s="84"/>
      <c r="K82" s="81"/>
      <c r="L82" s="81"/>
    </row>
    <row r="83" spans="1:12" ht="13.9" customHeight="1">
      <c r="A83" s="47"/>
      <c r="B83" s="85">
        <v>46</v>
      </c>
      <c r="C83" s="74" t="s">
        <v>19</v>
      </c>
      <c r="D83" s="72"/>
      <c r="E83" s="46"/>
      <c r="F83" s="72"/>
      <c r="G83" s="46"/>
      <c r="H83" s="72"/>
      <c r="I83" s="46"/>
      <c r="J83" s="72"/>
      <c r="K83" s="46"/>
      <c r="L83" s="46"/>
    </row>
    <row r="84" spans="1:12" ht="13.9" customHeight="1">
      <c r="A84" s="47"/>
      <c r="B84" s="75" t="s">
        <v>42</v>
      </c>
      <c r="C84" s="74" t="s">
        <v>41</v>
      </c>
      <c r="D84" s="56">
        <v>0</v>
      </c>
      <c r="E84" s="57">
        <v>5576</v>
      </c>
      <c r="F84" s="61">
        <v>0</v>
      </c>
      <c r="G84" s="60">
        <v>6046</v>
      </c>
      <c r="H84" s="61">
        <v>0</v>
      </c>
      <c r="I84" s="60">
        <v>6046</v>
      </c>
      <c r="J84" s="61">
        <v>0</v>
      </c>
      <c r="K84" s="60">
        <v>6046</v>
      </c>
      <c r="L84" s="60">
        <f>SUM(J84:K84)</f>
        <v>6046</v>
      </c>
    </row>
    <row r="85" spans="1:12" ht="25.5">
      <c r="A85" s="47"/>
      <c r="B85" s="75" t="s">
        <v>89</v>
      </c>
      <c r="C85" s="74" t="s">
        <v>86</v>
      </c>
      <c r="D85" s="56">
        <v>0</v>
      </c>
      <c r="E85" s="5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56">
        <f>SUM(J85:K85)</f>
        <v>0</v>
      </c>
    </row>
    <row r="86" spans="1:12" ht="13.9" customHeight="1">
      <c r="A86" s="47"/>
      <c r="B86" s="75" t="s">
        <v>90</v>
      </c>
      <c r="C86" s="74" t="s">
        <v>91</v>
      </c>
      <c r="D86" s="99">
        <v>2110</v>
      </c>
      <c r="E86" s="56">
        <v>0</v>
      </c>
      <c r="F86" s="103">
        <v>1250</v>
      </c>
      <c r="G86" s="76">
        <v>0</v>
      </c>
      <c r="H86" s="103">
        <v>1250</v>
      </c>
      <c r="I86" s="76">
        <v>0</v>
      </c>
      <c r="J86" s="103">
        <v>1522</v>
      </c>
      <c r="K86" s="76">
        <v>0</v>
      </c>
      <c r="L86" s="99">
        <f>SUM(J86:K86)</f>
        <v>1522</v>
      </c>
    </row>
    <row r="87" spans="1:12" ht="13.9" customHeight="1">
      <c r="A87" s="47" t="s">
        <v>12</v>
      </c>
      <c r="B87" s="85">
        <v>46</v>
      </c>
      <c r="C87" s="74" t="s">
        <v>19</v>
      </c>
      <c r="D87" s="79">
        <f t="shared" ref="D87:L87" si="11">SUM(D84:D86)</f>
        <v>2110</v>
      </c>
      <c r="E87" s="79">
        <f t="shared" si="11"/>
        <v>5576</v>
      </c>
      <c r="F87" s="78">
        <f t="shared" si="11"/>
        <v>1250</v>
      </c>
      <c r="G87" s="79">
        <f t="shared" si="11"/>
        <v>6046</v>
      </c>
      <c r="H87" s="79">
        <f t="shared" si="11"/>
        <v>1250</v>
      </c>
      <c r="I87" s="79">
        <f t="shared" si="11"/>
        <v>6046</v>
      </c>
      <c r="J87" s="78">
        <f t="shared" si="11"/>
        <v>1522</v>
      </c>
      <c r="K87" s="79">
        <f>SUM(K84:K86)</f>
        <v>6046</v>
      </c>
      <c r="L87" s="79">
        <f t="shared" si="11"/>
        <v>7568</v>
      </c>
    </row>
    <row r="88" spans="1:12" ht="14.85" customHeight="1">
      <c r="A88" s="47"/>
      <c r="B88" s="75"/>
      <c r="C88" s="74"/>
      <c r="D88" s="72"/>
      <c r="E88" s="72"/>
      <c r="F88" s="72"/>
      <c r="G88" s="72"/>
      <c r="H88" s="72"/>
      <c r="I88" s="72"/>
      <c r="J88" s="72"/>
      <c r="K88" s="72"/>
      <c r="L88" s="46"/>
    </row>
    <row r="89" spans="1:12" ht="13.9" customHeight="1">
      <c r="A89" s="47"/>
      <c r="B89" s="85">
        <v>48</v>
      </c>
      <c r="C89" s="74" t="s">
        <v>20</v>
      </c>
      <c r="D89" s="72"/>
      <c r="E89" s="72"/>
      <c r="F89" s="72"/>
      <c r="G89" s="72"/>
      <c r="H89" s="72"/>
      <c r="I89" s="72"/>
      <c r="J89" s="72"/>
      <c r="K89" s="72"/>
      <c r="L89" s="46"/>
    </row>
    <row r="90" spans="1:12" ht="13.9" customHeight="1">
      <c r="A90" s="47"/>
      <c r="B90" s="75" t="s">
        <v>43</v>
      </c>
      <c r="C90" s="74" t="s">
        <v>41</v>
      </c>
      <c r="D90" s="56">
        <v>0</v>
      </c>
      <c r="E90" s="57">
        <v>8516</v>
      </c>
      <c r="F90" s="56">
        <v>0</v>
      </c>
      <c r="G90" s="46">
        <v>6894</v>
      </c>
      <c r="H90" s="56">
        <v>0</v>
      </c>
      <c r="I90" s="46">
        <v>6894</v>
      </c>
      <c r="J90" s="56">
        <v>0</v>
      </c>
      <c r="K90" s="46">
        <v>6894</v>
      </c>
      <c r="L90" s="46">
        <f>SUM(J90:K90)</f>
        <v>6894</v>
      </c>
    </row>
    <row r="91" spans="1:12" ht="13.9" customHeight="1">
      <c r="A91" s="47"/>
      <c r="B91" s="75" t="s">
        <v>92</v>
      </c>
      <c r="C91" s="74" t="s">
        <v>93</v>
      </c>
      <c r="D91" s="84">
        <v>4964</v>
      </c>
      <c r="E91" s="61">
        <v>0</v>
      </c>
      <c r="F91" s="84">
        <v>2787</v>
      </c>
      <c r="G91" s="86">
        <v>0</v>
      </c>
      <c r="H91" s="81">
        <v>2787</v>
      </c>
      <c r="I91" s="86">
        <v>0</v>
      </c>
      <c r="J91" s="84">
        <v>2853</v>
      </c>
      <c r="K91" s="86">
        <v>0</v>
      </c>
      <c r="L91" s="57">
        <f>SUM(J91:K91)</f>
        <v>2853</v>
      </c>
    </row>
    <row r="92" spans="1:12" ht="13.9" customHeight="1">
      <c r="A92" s="47" t="s">
        <v>12</v>
      </c>
      <c r="B92" s="85">
        <v>48</v>
      </c>
      <c r="C92" s="74" t="s">
        <v>20</v>
      </c>
      <c r="D92" s="79">
        <f t="shared" ref="D92:L92" si="12">SUM(D90:D91)</f>
        <v>4964</v>
      </c>
      <c r="E92" s="79">
        <f t="shared" si="12"/>
        <v>8516</v>
      </c>
      <c r="F92" s="78">
        <f t="shared" si="12"/>
        <v>2787</v>
      </c>
      <c r="G92" s="79">
        <f t="shared" si="12"/>
        <v>6894</v>
      </c>
      <c r="H92" s="79">
        <f t="shared" si="12"/>
        <v>2787</v>
      </c>
      <c r="I92" s="79">
        <f t="shared" si="12"/>
        <v>6894</v>
      </c>
      <c r="J92" s="78">
        <f t="shared" si="12"/>
        <v>2853</v>
      </c>
      <c r="K92" s="79">
        <f t="shared" si="12"/>
        <v>6894</v>
      </c>
      <c r="L92" s="79">
        <f t="shared" si="12"/>
        <v>9747</v>
      </c>
    </row>
    <row r="93" spans="1:12" ht="13.9" customHeight="1">
      <c r="A93" s="47" t="s">
        <v>12</v>
      </c>
      <c r="B93" s="51">
        <v>60</v>
      </c>
      <c r="C93" s="74" t="s">
        <v>16</v>
      </c>
      <c r="D93" s="100">
        <f t="shared" ref="D93:I93" si="13">D76+D92+D87+D81</f>
        <v>25945</v>
      </c>
      <c r="E93" s="100">
        <f t="shared" si="13"/>
        <v>40795</v>
      </c>
      <c r="F93" s="100">
        <f t="shared" si="13"/>
        <v>16988</v>
      </c>
      <c r="G93" s="100">
        <f t="shared" si="13"/>
        <v>54112</v>
      </c>
      <c r="H93" s="100">
        <f t="shared" si="13"/>
        <v>16988</v>
      </c>
      <c r="I93" s="100">
        <f t="shared" si="13"/>
        <v>54112</v>
      </c>
      <c r="J93" s="100">
        <f>J76+J92+J87+J81</f>
        <v>17501</v>
      </c>
      <c r="K93" s="100">
        <f t="shared" ref="K93:L93" si="14">K76+K92+K87+K81</f>
        <v>42550</v>
      </c>
      <c r="L93" s="100">
        <f t="shared" si="14"/>
        <v>60051</v>
      </c>
    </row>
    <row r="94" spans="1:12" ht="13.9" customHeight="1">
      <c r="A94" s="47" t="s">
        <v>12</v>
      </c>
      <c r="B94" s="53">
        <v>1.101</v>
      </c>
      <c r="C94" s="71" t="s">
        <v>39</v>
      </c>
      <c r="D94" s="59">
        <f t="shared" ref="D94:J94" si="15">D93</f>
        <v>25945</v>
      </c>
      <c r="E94" s="59">
        <f t="shared" si="15"/>
        <v>40795</v>
      </c>
      <c r="F94" s="101">
        <f t="shared" si="15"/>
        <v>16988</v>
      </c>
      <c r="G94" s="59">
        <f t="shared" si="15"/>
        <v>54112</v>
      </c>
      <c r="H94" s="59">
        <f t="shared" si="15"/>
        <v>16988</v>
      </c>
      <c r="I94" s="59">
        <f t="shared" si="15"/>
        <v>54112</v>
      </c>
      <c r="J94" s="101">
        <f t="shared" si="15"/>
        <v>17501</v>
      </c>
      <c r="K94" s="59">
        <f>K93</f>
        <v>42550</v>
      </c>
      <c r="L94" s="59">
        <f>SUM(J94:K94)</f>
        <v>60051</v>
      </c>
    </row>
    <row r="95" spans="1:12" ht="13.9" customHeight="1">
      <c r="A95" s="82" t="s">
        <v>12</v>
      </c>
      <c r="B95" s="112">
        <v>1</v>
      </c>
      <c r="C95" s="107" t="s">
        <v>45</v>
      </c>
      <c r="D95" s="59">
        <f t="shared" ref="D95:K95" si="16">D94+D72</f>
        <v>72370</v>
      </c>
      <c r="E95" s="59">
        <f t="shared" si="16"/>
        <v>94823</v>
      </c>
      <c r="F95" s="101">
        <f t="shared" si="16"/>
        <v>86543</v>
      </c>
      <c r="G95" s="59">
        <f t="shared" si="16"/>
        <v>130524</v>
      </c>
      <c r="H95" s="59">
        <f t="shared" si="16"/>
        <v>93043</v>
      </c>
      <c r="I95" s="59">
        <f t="shared" si="16"/>
        <v>130524</v>
      </c>
      <c r="J95" s="101">
        <f t="shared" si="16"/>
        <v>79782</v>
      </c>
      <c r="K95" s="59">
        <f t="shared" si="16"/>
        <v>124843</v>
      </c>
      <c r="L95" s="59">
        <f>SUM(J95:K95)</f>
        <v>204625</v>
      </c>
    </row>
    <row r="96" spans="1:12">
      <c r="A96" s="47"/>
      <c r="B96" s="73"/>
      <c r="C96" s="74"/>
      <c r="D96" s="60"/>
      <c r="E96" s="60"/>
      <c r="F96" s="109"/>
      <c r="G96" s="87"/>
      <c r="H96" s="87"/>
      <c r="I96" s="87"/>
      <c r="J96" s="109"/>
      <c r="K96" s="87"/>
      <c r="L96" s="87"/>
    </row>
    <row r="97" spans="1:12" ht="14.65" customHeight="1">
      <c r="A97" s="47"/>
      <c r="B97" s="73">
        <v>2</v>
      </c>
      <c r="C97" s="74" t="s">
        <v>49</v>
      </c>
      <c r="D97" s="60"/>
      <c r="E97" s="60"/>
      <c r="F97" s="57"/>
      <c r="G97" s="60"/>
      <c r="H97" s="60"/>
      <c r="I97" s="60"/>
      <c r="J97" s="57"/>
      <c r="K97" s="60"/>
      <c r="L97" s="60"/>
    </row>
    <row r="98" spans="1:12" ht="14.65" customHeight="1">
      <c r="A98" s="47"/>
      <c r="B98" s="53">
        <v>2.1070000000000002</v>
      </c>
      <c r="C98" s="71" t="s">
        <v>50</v>
      </c>
      <c r="D98" s="60"/>
      <c r="E98" s="60"/>
      <c r="F98" s="57"/>
      <c r="G98" s="60"/>
      <c r="H98" s="60"/>
      <c r="I98" s="60"/>
      <c r="J98" s="57"/>
      <c r="K98" s="60"/>
      <c r="L98" s="60"/>
    </row>
    <row r="99" spans="1:12" ht="14.65" customHeight="1">
      <c r="A99" s="47"/>
      <c r="B99" s="51">
        <v>60</v>
      </c>
      <c r="C99" s="74" t="s">
        <v>16</v>
      </c>
      <c r="D99" s="60"/>
      <c r="E99" s="60"/>
      <c r="F99" s="57"/>
      <c r="G99" s="60"/>
      <c r="H99" s="60"/>
      <c r="I99" s="60"/>
      <c r="J99" s="57"/>
      <c r="K99" s="60"/>
      <c r="L99" s="60"/>
    </row>
    <row r="100" spans="1:12" ht="14.65" customHeight="1">
      <c r="A100" s="47"/>
      <c r="B100" s="51">
        <v>45</v>
      </c>
      <c r="C100" s="74" t="s">
        <v>18</v>
      </c>
      <c r="D100" s="60"/>
      <c r="E100" s="60"/>
      <c r="F100" s="57"/>
      <c r="G100" s="60"/>
      <c r="H100" s="60"/>
      <c r="I100" s="60"/>
      <c r="J100" s="57"/>
      <c r="K100" s="60"/>
      <c r="L100" s="60"/>
    </row>
    <row r="101" spans="1:12" ht="25.5">
      <c r="A101" s="47"/>
      <c r="B101" s="75" t="s">
        <v>178</v>
      </c>
      <c r="C101" s="74" t="s">
        <v>94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0">
        <f>11562+710+710</f>
        <v>12982</v>
      </c>
      <c r="L101" s="60">
        <f>SUM(J101:K101)</f>
        <v>12982</v>
      </c>
    </row>
    <row r="102" spans="1:12" ht="14.65" customHeight="1">
      <c r="A102" s="47" t="s">
        <v>12</v>
      </c>
      <c r="B102" s="51">
        <v>60</v>
      </c>
      <c r="C102" s="74" t="s">
        <v>16</v>
      </c>
      <c r="D102" s="95">
        <f>D101</f>
        <v>0</v>
      </c>
      <c r="E102" s="95">
        <f t="shared" ref="E102:L104" si="17">E101</f>
        <v>0</v>
      </c>
      <c r="F102" s="95">
        <f t="shared" si="17"/>
        <v>0</v>
      </c>
      <c r="G102" s="95">
        <f t="shared" si="17"/>
        <v>0</v>
      </c>
      <c r="H102" s="95">
        <f t="shared" si="17"/>
        <v>0</v>
      </c>
      <c r="I102" s="95">
        <f t="shared" si="17"/>
        <v>0</v>
      </c>
      <c r="J102" s="95">
        <f t="shared" si="17"/>
        <v>0</v>
      </c>
      <c r="K102" s="87">
        <f t="shared" si="17"/>
        <v>12982</v>
      </c>
      <c r="L102" s="87">
        <f t="shared" si="17"/>
        <v>12982</v>
      </c>
    </row>
    <row r="103" spans="1:12" ht="14.65" customHeight="1">
      <c r="A103" s="47" t="s">
        <v>12</v>
      </c>
      <c r="B103" s="53">
        <v>2.1070000000000002</v>
      </c>
      <c r="C103" s="71" t="s">
        <v>50</v>
      </c>
      <c r="D103" s="58">
        <f>D102</f>
        <v>0</v>
      </c>
      <c r="E103" s="58">
        <f t="shared" si="17"/>
        <v>0</v>
      </c>
      <c r="F103" s="58">
        <f t="shared" si="17"/>
        <v>0</v>
      </c>
      <c r="G103" s="58">
        <f t="shared" si="17"/>
        <v>0</v>
      </c>
      <c r="H103" s="58">
        <f t="shared" si="17"/>
        <v>0</v>
      </c>
      <c r="I103" s="58">
        <f t="shared" si="17"/>
        <v>0</v>
      </c>
      <c r="J103" s="58">
        <f t="shared" si="17"/>
        <v>0</v>
      </c>
      <c r="K103" s="59">
        <f t="shared" si="17"/>
        <v>12982</v>
      </c>
      <c r="L103" s="59">
        <f t="shared" si="17"/>
        <v>12982</v>
      </c>
    </row>
    <row r="104" spans="1:12" ht="14.65" customHeight="1">
      <c r="A104" s="47" t="s">
        <v>12</v>
      </c>
      <c r="B104" s="73">
        <v>2</v>
      </c>
      <c r="C104" s="74" t="s">
        <v>49</v>
      </c>
      <c r="D104" s="64">
        <f>D103</f>
        <v>0</v>
      </c>
      <c r="E104" s="64">
        <f t="shared" si="17"/>
        <v>0</v>
      </c>
      <c r="F104" s="64">
        <f t="shared" si="17"/>
        <v>0</v>
      </c>
      <c r="G104" s="64">
        <f t="shared" si="17"/>
        <v>0</v>
      </c>
      <c r="H104" s="64">
        <f t="shared" si="17"/>
        <v>0</v>
      </c>
      <c r="I104" s="64">
        <f t="shared" si="17"/>
        <v>0</v>
      </c>
      <c r="J104" s="64">
        <f t="shared" si="17"/>
        <v>0</v>
      </c>
      <c r="K104" s="65">
        <f t="shared" si="17"/>
        <v>12982</v>
      </c>
      <c r="L104" s="65">
        <f t="shared" si="17"/>
        <v>12982</v>
      </c>
    </row>
    <row r="105" spans="1:12" ht="14.65" customHeight="1">
      <c r="A105" s="47" t="s">
        <v>12</v>
      </c>
      <c r="B105" s="70">
        <v>2215</v>
      </c>
      <c r="C105" s="71" t="s">
        <v>2</v>
      </c>
      <c r="D105" s="59">
        <f>D95+D104</f>
        <v>72370</v>
      </c>
      <c r="E105" s="59">
        <f t="shared" ref="E105:L105" si="18">E95+E104</f>
        <v>94823</v>
      </c>
      <c r="F105" s="59">
        <f t="shared" si="18"/>
        <v>86543</v>
      </c>
      <c r="G105" s="59">
        <f t="shared" si="18"/>
        <v>130524</v>
      </c>
      <c r="H105" s="59">
        <f t="shared" si="18"/>
        <v>93043</v>
      </c>
      <c r="I105" s="59">
        <f t="shared" si="18"/>
        <v>130524</v>
      </c>
      <c r="J105" s="59">
        <f t="shared" si="18"/>
        <v>79782</v>
      </c>
      <c r="K105" s="59">
        <f t="shared" si="18"/>
        <v>137825</v>
      </c>
      <c r="L105" s="59">
        <f t="shared" si="18"/>
        <v>217607</v>
      </c>
    </row>
    <row r="106" spans="1:12" ht="9.6" customHeight="1">
      <c r="A106" s="47"/>
      <c r="B106" s="70"/>
      <c r="C106" s="71"/>
      <c r="D106" s="60"/>
      <c r="E106" s="60"/>
      <c r="F106" s="60"/>
      <c r="G106" s="60"/>
      <c r="H106" s="60"/>
      <c r="I106" s="60"/>
      <c r="J106" s="60"/>
      <c r="K106" s="60"/>
      <c r="L106" s="60"/>
    </row>
    <row r="107" spans="1:12" ht="14.65" customHeight="1">
      <c r="A107" s="47" t="s">
        <v>14</v>
      </c>
      <c r="B107" s="48">
        <v>2216</v>
      </c>
      <c r="C107" s="49" t="s">
        <v>3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ht="14.65" customHeight="1">
      <c r="A108" s="47"/>
      <c r="B108" s="88">
        <v>5</v>
      </c>
      <c r="C108" s="52" t="s">
        <v>141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ht="14.65" customHeight="1">
      <c r="A109" s="47"/>
      <c r="B109" s="53">
        <v>5.0529999999999999</v>
      </c>
      <c r="C109" s="49" t="s">
        <v>16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ht="14.65" customHeight="1">
      <c r="A110" s="47"/>
      <c r="B110" s="54">
        <v>60</v>
      </c>
      <c r="C110" s="52" t="s">
        <v>112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ht="25.5">
      <c r="A111" s="47"/>
      <c r="B111" s="89">
        <v>85</v>
      </c>
      <c r="C111" s="52" t="s">
        <v>71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ht="14.65" customHeight="1">
      <c r="A112" s="47"/>
      <c r="B112" s="54" t="s">
        <v>75</v>
      </c>
      <c r="C112" s="52" t="s">
        <v>63</v>
      </c>
      <c r="D112" s="56">
        <v>0</v>
      </c>
      <c r="E112" s="57">
        <v>5496</v>
      </c>
      <c r="F112" s="56">
        <v>0</v>
      </c>
      <c r="G112" s="46">
        <v>4553</v>
      </c>
      <c r="H112" s="56">
        <v>0</v>
      </c>
      <c r="I112" s="46">
        <v>4553</v>
      </c>
      <c r="J112" s="56">
        <v>0</v>
      </c>
      <c r="K112" s="46">
        <v>4553</v>
      </c>
      <c r="L112" s="46">
        <f>SUM(J112:K112)</f>
        <v>4553</v>
      </c>
    </row>
    <row r="113" spans="1:12" ht="14.65" customHeight="1">
      <c r="A113" s="47" t="s">
        <v>12</v>
      </c>
      <c r="B113" s="54">
        <v>60</v>
      </c>
      <c r="C113" s="52" t="s">
        <v>112</v>
      </c>
      <c r="D113" s="58">
        <f t="shared" ref="D113:I113" si="19">SUM(D112:D112)</f>
        <v>0</v>
      </c>
      <c r="E113" s="59">
        <f t="shared" si="19"/>
        <v>5496</v>
      </c>
      <c r="F113" s="58">
        <f t="shared" si="19"/>
        <v>0</v>
      </c>
      <c r="G113" s="59">
        <f t="shared" si="19"/>
        <v>4553</v>
      </c>
      <c r="H113" s="58">
        <f t="shared" si="19"/>
        <v>0</v>
      </c>
      <c r="I113" s="59">
        <f t="shared" si="19"/>
        <v>4553</v>
      </c>
      <c r="J113" s="58">
        <f>SUM(J112:J112)</f>
        <v>0</v>
      </c>
      <c r="K113" s="59">
        <f>SUM(K112:K112)</f>
        <v>4553</v>
      </c>
      <c r="L113" s="59">
        <f>SUM(L112:L112)</f>
        <v>4553</v>
      </c>
    </row>
    <row r="114" spans="1:12" ht="9.6" customHeight="1">
      <c r="A114" s="47"/>
      <c r="B114" s="54"/>
      <c r="C114" s="52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1:12" ht="15" customHeight="1">
      <c r="A115" s="47"/>
      <c r="B115" s="54">
        <v>61</v>
      </c>
      <c r="C115" s="52" t="s">
        <v>65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ht="25.5">
      <c r="A116" s="47"/>
      <c r="B116" s="89">
        <v>85</v>
      </c>
      <c r="C116" s="52" t="s">
        <v>71</v>
      </c>
      <c r="D116" s="60"/>
      <c r="E116" s="60"/>
      <c r="F116" s="60"/>
      <c r="G116" s="60"/>
      <c r="H116" s="60"/>
      <c r="I116" s="60"/>
      <c r="J116" s="60"/>
      <c r="K116" s="60"/>
      <c r="L116" s="60"/>
    </row>
    <row r="117" spans="1:12" ht="15" customHeight="1">
      <c r="A117" s="47"/>
      <c r="B117" s="54" t="s">
        <v>76</v>
      </c>
      <c r="C117" s="52" t="s">
        <v>66</v>
      </c>
      <c r="D117" s="56">
        <v>0</v>
      </c>
      <c r="E117" s="57">
        <v>4191</v>
      </c>
      <c r="F117" s="61">
        <v>0</v>
      </c>
      <c r="G117" s="60">
        <v>5500</v>
      </c>
      <c r="H117" s="61">
        <v>0</v>
      </c>
      <c r="I117" s="60">
        <v>5500</v>
      </c>
      <c r="J117" s="61">
        <v>0</v>
      </c>
      <c r="K117" s="60">
        <v>5500</v>
      </c>
      <c r="L117" s="60">
        <f>SUM(J117:K117)</f>
        <v>5500</v>
      </c>
    </row>
    <row r="118" spans="1:12" ht="10.9" customHeight="1">
      <c r="A118" s="47"/>
      <c r="B118" s="54"/>
      <c r="C118" s="52"/>
      <c r="D118" s="60"/>
      <c r="E118" s="60"/>
      <c r="F118" s="60"/>
      <c r="G118" s="60"/>
      <c r="H118" s="60"/>
      <c r="I118" s="60"/>
      <c r="J118" s="60"/>
      <c r="K118" s="60"/>
      <c r="L118" s="60"/>
    </row>
    <row r="119" spans="1:12" ht="25.5">
      <c r="A119" s="47"/>
      <c r="B119" s="89">
        <v>86</v>
      </c>
      <c r="C119" s="52" t="s">
        <v>72</v>
      </c>
      <c r="D119" s="60"/>
      <c r="E119" s="60"/>
      <c r="F119" s="60"/>
      <c r="G119" s="60"/>
      <c r="H119" s="60"/>
      <c r="I119" s="60"/>
      <c r="J119" s="60"/>
      <c r="K119" s="60"/>
      <c r="L119" s="60"/>
    </row>
    <row r="120" spans="1:12" ht="15" customHeight="1">
      <c r="A120" s="47"/>
      <c r="B120" s="54" t="s">
        <v>77</v>
      </c>
      <c r="C120" s="52" t="s">
        <v>66</v>
      </c>
      <c r="D120" s="56">
        <v>0</v>
      </c>
      <c r="E120" s="57">
        <v>772</v>
      </c>
      <c r="F120" s="61">
        <v>0</v>
      </c>
      <c r="G120" s="60">
        <v>773</v>
      </c>
      <c r="H120" s="61">
        <v>0</v>
      </c>
      <c r="I120" s="60">
        <v>773</v>
      </c>
      <c r="J120" s="61">
        <v>0</v>
      </c>
      <c r="K120" s="60">
        <v>773</v>
      </c>
      <c r="L120" s="60">
        <f>SUM(J120:K120)</f>
        <v>773</v>
      </c>
    </row>
    <row r="121" spans="1:12" ht="10.9" customHeight="1">
      <c r="A121" s="47"/>
      <c r="B121" s="54"/>
      <c r="C121" s="52"/>
      <c r="D121" s="46"/>
      <c r="E121" s="46"/>
      <c r="F121" s="46"/>
      <c r="G121" s="60"/>
      <c r="H121" s="46"/>
      <c r="I121" s="46"/>
      <c r="J121" s="46"/>
      <c r="K121" s="60"/>
      <c r="L121" s="46"/>
    </row>
    <row r="122" spans="1:12" ht="25.5">
      <c r="A122" s="47"/>
      <c r="B122" s="89">
        <v>87</v>
      </c>
      <c r="C122" s="52" t="s">
        <v>73</v>
      </c>
      <c r="D122" s="60"/>
      <c r="E122" s="60"/>
      <c r="F122" s="60"/>
      <c r="G122" s="60"/>
      <c r="H122" s="60"/>
      <c r="I122" s="60"/>
      <c r="J122" s="60"/>
      <c r="K122" s="60"/>
      <c r="L122" s="60"/>
    </row>
    <row r="123" spans="1:12" ht="15" customHeight="1">
      <c r="A123" s="82"/>
      <c r="B123" s="110" t="s">
        <v>78</v>
      </c>
      <c r="C123" s="63" t="s">
        <v>66</v>
      </c>
      <c r="D123" s="64">
        <v>0</v>
      </c>
      <c r="E123" s="100">
        <v>382</v>
      </c>
      <c r="F123" s="64">
        <v>0</v>
      </c>
      <c r="G123" s="65">
        <v>383</v>
      </c>
      <c r="H123" s="64">
        <v>0</v>
      </c>
      <c r="I123" s="65">
        <v>383</v>
      </c>
      <c r="J123" s="64">
        <v>0</v>
      </c>
      <c r="K123" s="65">
        <v>383</v>
      </c>
      <c r="L123" s="65">
        <f>SUM(J123:K123)</f>
        <v>383</v>
      </c>
    </row>
    <row r="124" spans="1:12" ht="15" customHeight="1">
      <c r="A124" s="47"/>
      <c r="B124" s="54"/>
      <c r="C124" s="52"/>
      <c r="D124" s="46"/>
      <c r="E124" s="46"/>
      <c r="F124" s="46"/>
      <c r="G124" s="60"/>
      <c r="H124" s="46"/>
      <c r="I124" s="46"/>
      <c r="J124" s="46"/>
      <c r="K124" s="60"/>
      <c r="L124" s="46"/>
    </row>
    <row r="125" spans="1:12" ht="25.5">
      <c r="A125" s="47"/>
      <c r="B125" s="89">
        <v>88</v>
      </c>
      <c r="C125" s="52" t="s">
        <v>74</v>
      </c>
      <c r="D125" s="60"/>
      <c r="E125" s="60"/>
      <c r="F125" s="60"/>
      <c r="G125" s="60"/>
      <c r="H125" s="60"/>
      <c r="I125" s="60"/>
      <c r="J125" s="60"/>
      <c r="K125" s="60"/>
      <c r="L125" s="60"/>
    </row>
    <row r="126" spans="1:12" ht="15" customHeight="1">
      <c r="A126" s="47"/>
      <c r="B126" s="54" t="s">
        <v>79</v>
      </c>
      <c r="C126" s="52" t="s">
        <v>66</v>
      </c>
      <c r="D126" s="61">
        <v>0</v>
      </c>
      <c r="E126" s="57">
        <v>548</v>
      </c>
      <c r="F126" s="61">
        <v>0</v>
      </c>
      <c r="G126" s="65">
        <v>548</v>
      </c>
      <c r="H126" s="61">
        <v>0</v>
      </c>
      <c r="I126" s="60">
        <v>548</v>
      </c>
      <c r="J126" s="61">
        <v>0</v>
      </c>
      <c r="K126" s="65">
        <v>548</v>
      </c>
      <c r="L126" s="60">
        <f>SUM(J126:K126)</f>
        <v>548</v>
      </c>
    </row>
    <row r="127" spans="1:12" ht="15" customHeight="1">
      <c r="A127" s="47" t="s">
        <v>12</v>
      </c>
      <c r="B127" s="54">
        <v>61</v>
      </c>
      <c r="C127" s="52" t="s">
        <v>65</v>
      </c>
      <c r="D127" s="58">
        <f t="shared" ref="D127:J127" si="20">SUM(D117:D126)</f>
        <v>0</v>
      </c>
      <c r="E127" s="59">
        <f t="shared" si="20"/>
        <v>5893</v>
      </c>
      <c r="F127" s="58">
        <f t="shared" si="20"/>
        <v>0</v>
      </c>
      <c r="G127" s="59">
        <f t="shared" si="20"/>
        <v>7204</v>
      </c>
      <c r="H127" s="58">
        <f t="shared" si="20"/>
        <v>0</v>
      </c>
      <c r="I127" s="59">
        <f t="shared" si="20"/>
        <v>7204</v>
      </c>
      <c r="J127" s="58">
        <f t="shared" si="20"/>
        <v>0</v>
      </c>
      <c r="K127" s="59">
        <f>SUM(K117:K126)</f>
        <v>7204</v>
      </c>
      <c r="L127" s="59">
        <f>SUM(J127:K127)</f>
        <v>7204</v>
      </c>
    </row>
    <row r="128" spans="1:12" ht="15" customHeight="1">
      <c r="A128" s="47" t="s">
        <v>12</v>
      </c>
      <c r="B128" s="53">
        <v>5.0529999999999999</v>
      </c>
      <c r="C128" s="49" t="s">
        <v>16</v>
      </c>
      <c r="D128" s="56">
        <f t="shared" ref="D128:J128" si="21">D127+D113</f>
        <v>0</v>
      </c>
      <c r="E128" s="46">
        <f t="shared" si="21"/>
        <v>11389</v>
      </c>
      <c r="F128" s="56">
        <f t="shared" si="21"/>
        <v>0</v>
      </c>
      <c r="G128" s="46">
        <f t="shared" si="21"/>
        <v>11757</v>
      </c>
      <c r="H128" s="56">
        <f t="shared" si="21"/>
        <v>0</v>
      </c>
      <c r="I128" s="46">
        <f t="shared" si="21"/>
        <v>11757</v>
      </c>
      <c r="J128" s="56">
        <f t="shared" si="21"/>
        <v>0</v>
      </c>
      <c r="K128" s="46">
        <f>K127+K113</f>
        <v>11757</v>
      </c>
      <c r="L128" s="46">
        <f>SUM(J128:K128)</f>
        <v>11757</v>
      </c>
    </row>
    <row r="129" spans="1:12" ht="15" customHeight="1">
      <c r="A129" s="47" t="s">
        <v>12</v>
      </c>
      <c r="B129" s="88">
        <v>5</v>
      </c>
      <c r="C129" s="52" t="s">
        <v>141</v>
      </c>
      <c r="D129" s="58">
        <f t="shared" ref="D129:J130" si="22">D128</f>
        <v>0</v>
      </c>
      <c r="E129" s="59">
        <f t="shared" si="22"/>
        <v>11389</v>
      </c>
      <c r="F129" s="58">
        <f t="shared" si="22"/>
        <v>0</v>
      </c>
      <c r="G129" s="59">
        <f t="shared" si="22"/>
        <v>11757</v>
      </c>
      <c r="H129" s="58">
        <f t="shared" si="22"/>
        <v>0</v>
      </c>
      <c r="I129" s="59">
        <f t="shared" si="22"/>
        <v>11757</v>
      </c>
      <c r="J129" s="58">
        <f t="shared" si="22"/>
        <v>0</v>
      </c>
      <c r="K129" s="59">
        <f>K128</f>
        <v>11757</v>
      </c>
      <c r="L129" s="59">
        <f>SUM(J129:K129)</f>
        <v>11757</v>
      </c>
    </row>
    <row r="130" spans="1:12" ht="15" customHeight="1">
      <c r="A130" s="47" t="s">
        <v>12</v>
      </c>
      <c r="B130" s="48">
        <v>2216</v>
      </c>
      <c r="C130" s="49" t="s">
        <v>3</v>
      </c>
      <c r="D130" s="58">
        <f t="shared" si="22"/>
        <v>0</v>
      </c>
      <c r="E130" s="66">
        <f t="shared" si="22"/>
        <v>11389</v>
      </c>
      <c r="F130" s="58">
        <f t="shared" si="22"/>
        <v>0</v>
      </c>
      <c r="G130" s="66">
        <f t="shared" si="22"/>
        <v>11757</v>
      </c>
      <c r="H130" s="58">
        <f t="shared" si="22"/>
        <v>0</v>
      </c>
      <c r="I130" s="66">
        <f t="shared" si="22"/>
        <v>11757</v>
      </c>
      <c r="J130" s="58">
        <f t="shared" si="22"/>
        <v>0</v>
      </c>
      <c r="K130" s="66">
        <f>K129</f>
        <v>11757</v>
      </c>
      <c r="L130" s="66">
        <f>L129</f>
        <v>11757</v>
      </c>
    </row>
    <row r="131" spans="1:12" ht="15" customHeight="1">
      <c r="A131" s="90" t="s">
        <v>12</v>
      </c>
      <c r="B131" s="91"/>
      <c r="C131" s="92" t="s">
        <v>13</v>
      </c>
      <c r="D131" s="59">
        <f t="shared" ref="D131:K131" si="23">D105+D130+D43</f>
        <v>72370</v>
      </c>
      <c r="E131" s="59">
        <f t="shared" si="23"/>
        <v>120293</v>
      </c>
      <c r="F131" s="101">
        <f t="shared" si="23"/>
        <v>86543</v>
      </c>
      <c r="G131" s="59">
        <f t="shared" si="23"/>
        <v>156795</v>
      </c>
      <c r="H131" s="59">
        <f t="shared" si="23"/>
        <v>93043</v>
      </c>
      <c r="I131" s="59">
        <f t="shared" si="23"/>
        <v>156795</v>
      </c>
      <c r="J131" s="101">
        <f t="shared" si="23"/>
        <v>79782</v>
      </c>
      <c r="K131" s="59">
        <f t="shared" si="23"/>
        <v>164096</v>
      </c>
      <c r="L131" s="59">
        <f>SUM(J131:K131)</f>
        <v>243878</v>
      </c>
    </row>
    <row r="132" spans="1:12" ht="10.15" customHeight="1">
      <c r="A132" s="47"/>
      <c r="B132" s="93"/>
      <c r="C132" s="71"/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1:12" ht="14.1" customHeight="1">
      <c r="A133" s="47"/>
      <c r="B133" s="93"/>
      <c r="C133" s="71" t="s">
        <v>46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ht="27.95" customHeight="1">
      <c r="A134" s="47" t="s">
        <v>14</v>
      </c>
      <c r="B134" s="70">
        <v>4215</v>
      </c>
      <c r="C134" s="71" t="s">
        <v>95</v>
      </c>
      <c r="D134" s="72"/>
      <c r="E134" s="72"/>
      <c r="F134" s="72"/>
      <c r="G134" s="72"/>
      <c r="H134" s="72"/>
      <c r="I134" s="72"/>
      <c r="J134" s="72"/>
      <c r="K134" s="72"/>
      <c r="L134" s="72"/>
    </row>
    <row r="135" spans="1:12" ht="14.1" customHeight="1">
      <c r="A135" s="47"/>
      <c r="B135" s="73">
        <v>1</v>
      </c>
      <c r="C135" s="74" t="s">
        <v>45</v>
      </c>
      <c r="D135" s="72"/>
      <c r="E135" s="72"/>
      <c r="F135" s="72"/>
      <c r="G135" s="72"/>
      <c r="H135" s="72"/>
      <c r="I135" s="72"/>
      <c r="J135" s="72"/>
      <c r="K135" s="72"/>
      <c r="L135" s="72"/>
    </row>
    <row r="136" spans="1:12" ht="14.1" customHeight="1">
      <c r="A136" s="47"/>
      <c r="B136" s="53">
        <v>1.101</v>
      </c>
      <c r="C136" s="71" t="s">
        <v>47</v>
      </c>
      <c r="D136" s="72"/>
      <c r="E136" s="72"/>
      <c r="F136" s="72"/>
      <c r="G136" s="72"/>
      <c r="H136" s="72"/>
      <c r="I136" s="72"/>
      <c r="J136" s="72"/>
      <c r="K136" s="72"/>
      <c r="L136" s="72"/>
    </row>
    <row r="137" spans="1:12" ht="14.1" customHeight="1">
      <c r="A137" s="47"/>
      <c r="B137" s="73">
        <v>60</v>
      </c>
      <c r="C137" s="74" t="s">
        <v>84</v>
      </c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1:12" ht="27.95" customHeight="1">
      <c r="A138" s="47"/>
      <c r="B138" s="111" t="s">
        <v>56</v>
      </c>
      <c r="C138" s="74" t="s">
        <v>85</v>
      </c>
      <c r="D138" s="61">
        <v>0</v>
      </c>
      <c r="E138" s="61">
        <v>0</v>
      </c>
      <c r="F138" s="60">
        <v>2872</v>
      </c>
      <c r="G138" s="61">
        <v>0</v>
      </c>
      <c r="H138" s="60">
        <v>2872</v>
      </c>
      <c r="I138" s="61">
        <v>0</v>
      </c>
      <c r="J138" s="57">
        <v>330</v>
      </c>
      <c r="K138" s="61">
        <v>0</v>
      </c>
      <c r="L138" s="57">
        <f>SUM(J138:K138)</f>
        <v>330</v>
      </c>
    </row>
    <row r="139" spans="1:12" ht="38.25">
      <c r="A139" s="47"/>
      <c r="B139" s="73" t="s">
        <v>101</v>
      </c>
      <c r="C139" s="74" t="s">
        <v>100</v>
      </c>
      <c r="D139" s="61">
        <v>0</v>
      </c>
      <c r="E139" s="61">
        <v>0</v>
      </c>
      <c r="F139" s="57">
        <v>837</v>
      </c>
      <c r="G139" s="61">
        <v>0</v>
      </c>
      <c r="H139" s="60">
        <v>837</v>
      </c>
      <c r="I139" s="61">
        <v>0</v>
      </c>
      <c r="J139" s="57">
        <v>837</v>
      </c>
      <c r="K139" s="61">
        <v>0</v>
      </c>
      <c r="L139" s="57">
        <f>SUM(J139:K139)</f>
        <v>837</v>
      </c>
    </row>
    <row r="140" spans="1:12" ht="14.1" customHeight="1">
      <c r="A140" s="47"/>
      <c r="B140" s="73" t="s">
        <v>145</v>
      </c>
      <c r="C140" s="74" t="s">
        <v>146</v>
      </c>
      <c r="D140" s="61">
        <v>0</v>
      </c>
      <c r="E140" s="61">
        <v>0</v>
      </c>
      <c r="F140" s="61">
        <v>0</v>
      </c>
      <c r="G140" s="61">
        <v>0</v>
      </c>
      <c r="H140" s="61">
        <v>0</v>
      </c>
      <c r="I140" s="61">
        <v>0</v>
      </c>
      <c r="J140" s="57">
        <v>1</v>
      </c>
      <c r="K140" s="61">
        <v>0</v>
      </c>
      <c r="L140" s="57">
        <f>SUM(J140:K140)</f>
        <v>1</v>
      </c>
    </row>
    <row r="141" spans="1:12" ht="27.95" customHeight="1">
      <c r="A141" s="47"/>
      <c r="B141" s="73" t="s">
        <v>160</v>
      </c>
      <c r="C141" s="74" t="s">
        <v>166</v>
      </c>
      <c r="D141" s="57">
        <v>50000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57">
        <v>1</v>
      </c>
      <c r="K141" s="61">
        <v>0</v>
      </c>
      <c r="L141" s="57">
        <f>SUM(J141:K141)</f>
        <v>1</v>
      </c>
    </row>
    <row r="142" spans="1:12" ht="27.95" customHeight="1">
      <c r="A142" s="47"/>
      <c r="B142" s="73" t="s">
        <v>181</v>
      </c>
      <c r="C142" s="74" t="s">
        <v>182</v>
      </c>
      <c r="D142" s="61">
        <v>0</v>
      </c>
      <c r="E142" s="61">
        <v>0</v>
      </c>
      <c r="F142" s="61">
        <v>0</v>
      </c>
      <c r="G142" s="61">
        <v>0</v>
      </c>
      <c r="H142" s="57">
        <v>28900</v>
      </c>
      <c r="I142" s="61">
        <v>0</v>
      </c>
      <c r="J142" s="57">
        <v>1</v>
      </c>
      <c r="K142" s="61">
        <v>0</v>
      </c>
      <c r="L142" s="57">
        <f>SUM(J142:K142)</f>
        <v>1</v>
      </c>
    </row>
    <row r="143" spans="1:12" ht="14.1" customHeight="1">
      <c r="A143" s="47" t="s">
        <v>12</v>
      </c>
      <c r="B143" s="73">
        <v>60</v>
      </c>
      <c r="C143" s="74" t="s">
        <v>84</v>
      </c>
      <c r="D143" s="59">
        <f t="shared" ref="D143:E143" si="24">SUM(D138:D139)+D140+D141</f>
        <v>50000</v>
      </c>
      <c r="E143" s="58">
        <f t="shared" si="24"/>
        <v>0</v>
      </c>
      <c r="F143" s="59">
        <f>SUM(F138:F139)+F140+F141+F142</f>
        <v>3709</v>
      </c>
      <c r="G143" s="58">
        <f t="shared" ref="G143:L143" si="25">SUM(G138:G139)+G140+G141+G142</f>
        <v>0</v>
      </c>
      <c r="H143" s="59">
        <f t="shared" si="25"/>
        <v>32609</v>
      </c>
      <c r="I143" s="58">
        <f t="shared" si="25"/>
        <v>0</v>
      </c>
      <c r="J143" s="59">
        <f t="shared" si="25"/>
        <v>1170</v>
      </c>
      <c r="K143" s="58">
        <f t="shared" si="25"/>
        <v>0</v>
      </c>
      <c r="L143" s="59">
        <f t="shared" si="25"/>
        <v>1170</v>
      </c>
    </row>
    <row r="144" spans="1:12" ht="14.1" customHeight="1">
      <c r="A144" s="47"/>
      <c r="B144" s="73"/>
      <c r="C144" s="74"/>
      <c r="D144" s="46"/>
      <c r="E144" s="46"/>
      <c r="F144" s="60"/>
      <c r="G144" s="60"/>
      <c r="H144" s="60"/>
      <c r="I144" s="60"/>
      <c r="J144" s="60"/>
      <c r="K144" s="60"/>
      <c r="L144" s="60"/>
    </row>
    <row r="145" spans="1:12" ht="14.1" customHeight="1">
      <c r="A145" s="47"/>
      <c r="B145" s="73">
        <v>61</v>
      </c>
      <c r="C145" s="74" t="s">
        <v>53</v>
      </c>
      <c r="D145" s="46"/>
      <c r="E145" s="46"/>
      <c r="F145" s="60"/>
      <c r="G145" s="60"/>
      <c r="H145" s="60"/>
      <c r="I145" s="60"/>
      <c r="J145" s="60"/>
      <c r="K145" s="60"/>
      <c r="L145" s="60"/>
    </row>
    <row r="146" spans="1:12" ht="27.95" customHeight="1">
      <c r="A146" s="47"/>
      <c r="B146" s="73" t="s">
        <v>103</v>
      </c>
      <c r="C146" s="94" t="s">
        <v>102</v>
      </c>
      <c r="D146" s="57">
        <v>3308</v>
      </c>
      <c r="E146" s="61">
        <v>0</v>
      </c>
      <c r="F146" s="57">
        <v>3932</v>
      </c>
      <c r="G146" s="61">
        <v>0</v>
      </c>
      <c r="H146" s="60">
        <v>3932</v>
      </c>
      <c r="I146" s="61">
        <v>0</v>
      </c>
      <c r="J146" s="57">
        <v>1688</v>
      </c>
      <c r="K146" s="61">
        <v>0</v>
      </c>
      <c r="L146" s="57">
        <f>SUM(J146:K146)</f>
        <v>1688</v>
      </c>
    </row>
    <row r="147" spans="1:12" ht="14.1" customHeight="1">
      <c r="A147" s="82" t="s">
        <v>12</v>
      </c>
      <c r="B147" s="112">
        <v>61</v>
      </c>
      <c r="C147" s="107" t="s">
        <v>53</v>
      </c>
      <c r="D147" s="101">
        <f t="shared" ref="D147:L147" si="26">SUM(D146:D146)</f>
        <v>3308</v>
      </c>
      <c r="E147" s="58">
        <f t="shared" si="26"/>
        <v>0</v>
      </c>
      <c r="F147" s="101">
        <f t="shared" si="26"/>
        <v>3932</v>
      </c>
      <c r="G147" s="58">
        <f t="shared" si="26"/>
        <v>0</v>
      </c>
      <c r="H147" s="59">
        <f t="shared" si="26"/>
        <v>3932</v>
      </c>
      <c r="I147" s="58">
        <f t="shared" si="26"/>
        <v>0</v>
      </c>
      <c r="J147" s="59">
        <f t="shared" si="26"/>
        <v>1688</v>
      </c>
      <c r="K147" s="58">
        <f t="shared" si="26"/>
        <v>0</v>
      </c>
      <c r="L147" s="101">
        <f t="shared" si="26"/>
        <v>1688</v>
      </c>
    </row>
    <row r="148" spans="1:12" ht="10.15" customHeight="1">
      <c r="A148" s="47"/>
      <c r="B148" s="73"/>
      <c r="C148" s="74"/>
      <c r="D148" s="60"/>
      <c r="E148" s="60"/>
      <c r="F148" s="60"/>
      <c r="G148" s="60"/>
      <c r="H148" s="60"/>
      <c r="I148" s="60"/>
      <c r="J148" s="60"/>
      <c r="K148" s="102"/>
      <c r="L148" s="60"/>
    </row>
    <row r="149" spans="1:12" ht="13.9" customHeight="1">
      <c r="A149" s="47"/>
      <c r="B149" s="73">
        <v>63</v>
      </c>
      <c r="C149" s="74" t="s">
        <v>54</v>
      </c>
      <c r="D149" s="60"/>
      <c r="E149" s="60"/>
      <c r="F149" s="60"/>
      <c r="G149" s="60"/>
      <c r="H149" s="60"/>
      <c r="I149" s="60"/>
      <c r="J149" s="60"/>
      <c r="K149" s="102"/>
      <c r="L149" s="60"/>
    </row>
    <row r="150" spans="1:12" ht="27" customHeight="1">
      <c r="A150" s="47"/>
      <c r="B150" s="73" t="s">
        <v>114</v>
      </c>
      <c r="C150" s="74" t="s">
        <v>126</v>
      </c>
      <c r="D150" s="100">
        <v>1659</v>
      </c>
      <c r="E150" s="64">
        <v>0</v>
      </c>
      <c r="F150" s="100">
        <v>22780</v>
      </c>
      <c r="G150" s="64">
        <v>0</v>
      </c>
      <c r="H150" s="100">
        <v>22780</v>
      </c>
      <c r="I150" s="64">
        <v>0</v>
      </c>
      <c r="J150" s="100">
        <v>17702</v>
      </c>
      <c r="K150" s="64">
        <v>0</v>
      </c>
      <c r="L150" s="100">
        <f>SUM(J150:K150)</f>
        <v>17702</v>
      </c>
    </row>
    <row r="151" spans="1:12" ht="13.9" customHeight="1">
      <c r="A151" s="47" t="s">
        <v>12</v>
      </c>
      <c r="B151" s="73">
        <v>63</v>
      </c>
      <c r="C151" s="74" t="s">
        <v>54</v>
      </c>
      <c r="D151" s="65">
        <f t="shared" ref="D151:L151" si="27">SUM(D150:D150)</f>
        <v>1659</v>
      </c>
      <c r="E151" s="64">
        <f t="shared" si="27"/>
        <v>0</v>
      </c>
      <c r="F151" s="65">
        <f t="shared" si="27"/>
        <v>22780</v>
      </c>
      <c r="G151" s="64">
        <f t="shared" si="27"/>
        <v>0</v>
      </c>
      <c r="H151" s="65">
        <f t="shared" si="27"/>
        <v>22780</v>
      </c>
      <c r="I151" s="64">
        <f t="shared" si="27"/>
        <v>0</v>
      </c>
      <c r="J151" s="100">
        <f t="shared" si="27"/>
        <v>17702</v>
      </c>
      <c r="K151" s="64">
        <f>SUM(K150:K150)</f>
        <v>0</v>
      </c>
      <c r="L151" s="100">
        <f t="shared" si="27"/>
        <v>17702</v>
      </c>
    </row>
    <row r="152" spans="1:12">
      <c r="A152" s="47"/>
      <c r="B152" s="73"/>
      <c r="C152" s="74"/>
      <c r="D152" s="60"/>
      <c r="E152" s="60"/>
      <c r="F152" s="60"/>
      <c r="G152" s="60"/>
      <c r="H152" s="60"/>
      <c r="I152" s="60"/>
      <c r="J152" s="60"/>
      <c r="K152" s="60"/>
      <c r="L152" s="60"/>
    </row>
    <row r="153" spans="1:12" ht="13.9" customHeight="1">
      <c r="A153" s="47"/>
      <c r="B153" s="73">
        <v>70</v>
      </c>
      <c r="C153" s="74" t="s">
        <v>52</v>
      </c>
      <c r="D153" s="60"/>
      <c r="E153" s="60"/>
      <c r="F153" s="60"/>
      <c r="G153" s="60"/>
      <c r="H153" s="60"/>
      <c r="I153" s="60"/>
      <c r="J153" s="60"/>
      <c r="K153" s="60"/>
      <c r="L153" s="60"/>
    </row>
    <row r="154" spans="1:12" ht="13.9" customHeight="1">
      <c r="A154" s="47"/>
      <c r="B154" s="73" t="s">
        <v>120</v>
      </c>
      <c r="C154" s="74" t="s">
        <v>121</v>
      </c>
      <c r="D154" s="57">
        <v>74075</v>
      </c>
      <c r="E154" s="61">
        <v>0</v>
      </c>
      <c r="F154" s="57">
        <v>50000</v>
      </c>
      <c r="G154" s="61">
        <v>0</v>
      </c>
      <c r="H154" s="57">
        <v>50000</v>
      </c>
      <c r="I154" s="61">
        <v>0</v>
      </c>
      <c r="J154" s="61">
        <v>0</v>
      </c>
      <c r="K154" s="61">
        <v>0</v>
      </c>
      <c r="L154" s="61">
        <f t="shared" ref="L154:L159" si="28">SUM(J154:K154)</f>
        <v>0</v>
      </c>
    </row>
    <row r="155" spans="1:12" ht="13.9" customHeight="1">
      <c r="A155" s="47"/>
      <c r="B155" s="73" t="s">
        <v>55</v>
      </c>
      <c r="C155" s="74" t="s">
        <v>156</v>
      </c>
      <c r="D155" s="99">
        <v>4034</v>
      </c>
      <c r="E155" s="61">
        <v>0</v>
      </c>
      <c r="F155" s="57">
        <v>36000</v>
      </c>
      <c r="G155" s="61">
        <v>0</v>
      </c>
      <c r="H155" s="60">
        <v>36000</v>
      </c>
      <c r="I155" s="61">
        <v>0</v>
      </c>
      <c r="J155" s="61">
        <v>0</v>
      </c>
      <c r="K155" s="61">
        <v>0</v>
      </c>
      <c r="L155" s="61">
        <f t="shared" si="28"/>
        <v>0</v>
      </c>
    </row>
    <row r="156" spans="1:12" ht="13.9" customHeight="1">
      <c r="A156" s="47"/>
      <c r="B156" s="73" t="s">
        <v>154</v>
      </c>
      <c r="C156" s="74" t="s">
        <v>155</v>
      </c>
      <c r="D156" s="57">
        <v>3750</v>
      </c>
      <c r="E156" s="61">
        <v>0</v>
      </c>
      <c r="F156" s="61">
        <v>0</v>
      </c>
      <c r="G156" s="61">
        <v>0</v>
      </c>
      <c r="H156" s="61">
        <v>0</v>
      </c>
      <c r="I156" s="61">
        <v>0</v>
      </c>
      <c r="J156" s="57">
        <v>15978</v>
      </c>
      <c r="K156" s="61">
        <v>0</v>
      </c>
      <c r="L156" s="57">
        <f t="shared" si="28"/>
        <v>15978</v>
      </c>
    </row>
    <row r="157" spans="1:12" ht="28.15" customHeight="1">
      <c r="A157" s="47"/>
      <c r="B157" s="93" t="s">
        <v>80</v>
      </c>
      <c r="C157" s="74" t="s">
        <v>147</v>
      </c>
      <c r="D157" s="56">
        <v>0</v>
      </c>
      <c r="E157" s="61">
        <v>0</v>
      </c>
      <c r="F157" s="57">
        <v>541</v>
      </c>
      <c r="G157" s="61">
        <v>0</v>
      </c>
      <c r="H157" s="57">
        <v>541</v>
      </c>
      <c r="I157" s="61">
        <v>0</v>
      </c>
      <c r="J157" s="57">
        <v>541</v>
      </c>
      <c r="K157" s="61">
        <v>0</v>
      </c>
      <c r="L157" s="57">
        <f t="shared" si="28"/>
        <v>541</v>
      </c>
    </row>
    <row r="158" spans="1:12" ht="39.6" customHeight="1">
      <c r="A158" s="47"/>
      <c r="B158" s="93" t="s">
        <v>107</v>
      </c>
      <c r="C158" s="74" t="s">
        <v>108</v>
      </c>
      <c r="D158" s="57">
        <v>2500</v>
      </c>
      <c r="E158" s="61">
        <v>0</v>
      </c>
      <c r="F158" s="61">
        <v>0</v>
      </c>
      <c r="G158" s="61">
        <v>0</v>
      </c>
      <c r="H158" s="57">
        <v>44000</v>
      </c>
      <c r="I158" s="61">
        <v>0</v>
      </c>
      <c r="J158" s="61">
        <v>0</v>
      </c>
      <c r="K158" s="61">
        <v>0</v>
      </c>
      <c r="L158" s="61">
        <f t="shared" si="28"/>
        <v>0</v>
      </c>
    </row>
    <row r="159" spans="1:12" ht="28.9" customHeight="1">
      <c r="A159" s="47"/>
      <c r="B159" s="93" t="s">
        <v>161</v>
      </c>
      <c r="C159" s="74" t="s">
        <v>167</v>
      </c>
      <c r="D159" s="57">
        <v>137331</v>
      </c>
      <c r="E159" s="61">
        <v>0</v>
      </c>
      <c r="F159" s="57">
        <v>137854</v>
      </c>
      <c r="G159" s="61">
        <v>0</v>
      </c>
      <c r="H159" s="57">
        <v>137854</v>
      </c>
      <c r="I159" s="61">
        <v>0</v>
      </c>
      <c r="J159" s="57">
        <v>100120</v>
      </c>
      <c r="K159" s="61">
        <v>0</v>
      </c>
      <c r="L159" s="57">
        <f t="shared" si="28"/>
        <v>100120</v>
      </c>
    </row>
    <row r="160" spans="1:12">
      <c r="A160" s="47" t="s">
        <v>12</v>
      </c>
      <c r="B160" s="73">
        <v>70</v>
      </c>
      <c r="C160" s="74" t="s">
        <v>52</v>
      </c>
      <c r="D160" s="59">
        <f t="shared" ref="D160:L160" si="29">SUM(D154:D159)</f>
        <v>221690</v>
      </c>
      <c r="E160" s="58">
        <f t="shared" si="29"/>
        <v>0</v>
      </c>
      <c r="F160" s="59">
        <f t="shared" si="29"/>
        <v>224395</v>
      </c>
      <c r="G160" s="58">
        <f t="shared" si="29"/>
        <v>0</v>
      </c>
      <c r="H160" s="59">
        <f t="shared" si="29"/>
        <v>268395</v>
      </c>
      <c r="I160" s="58">
        <f t="shared" si="29"/>
        <v>0</v>
      </c>
      <c r="J160" s="59">
        <f t="shared" si="29"/>
        <v>116639</v>
      </c>
      <c r="K160" s="58">
        <f t="shared" si="29"/>
        <v>0</v>
      </c>
      <c r="L160" s="59">
        <f t="shared" si="29"/>
        <v>116639</v>
      </c>
    </row>
    <row r="161" spans="1:12">
      <c r="A161" s="47"/>
      <c r="B161" s="73"/>
      <c r="C161" s="74"/>
      <c r="D161" s="87"/>
      <c r="E161" s="95"/>
      <c r="F161" s="87"/>
      <c r="G161" s="95"/>
      <c r="H161" s="87"/>
      <c r="I161" s="95"/>
      <c r="J161" s="87"/>
      <c r="K161" s="95"/>
      <c r="L161" s="87"/>
    </row>
    <row r="162" spans="1:12" ht="27.6" customHeight="1">
      <c r="A162" s="47"/>
      <c r="B162" s="73">
        <v>71</v>
      </c>
      <c r="C162" s="74" t="s">
        <v>172</v>
      </c>
      <c r="D162" s="60"/>
      <c r="E162" s="61"/>
      <c r="F162" s="60"/>
      <c r="G162" s="61"/>
      <c r="H162" s="60"/>
      <c r="I162" s="61"/>
      <c r="J162" s="60"/>
      <c r="K162" s="61"/>
      <c r="L162" s="60"/>
    </row>
    <row r="163" spans="1:12" ht="27" customHeight="1">
      <c r="A163" s="47"/>
      <c r="B163" s="73" t="s">
        <v>115</v>
      </c>
      <c r="C163" s="74" t="s">
        <v>118</v>
      </c>
      <c r="D163" s="56">
        <v>0</v>
      </c>
      <c r="E163" s="61">
        <v>0</v>
      </c>
      <c r="F163" s="57">
        <v>600</v>
      </c>
      <c r="G163" s="61">
        <v>0</v>
      </c>
      <c r="H163" s="57">
        <v>600</v>
      </c>
      <c r="I163" s="61">
        <v>0</v>
      </c>
      <c r="J163" s="57">
        <v>24458</v>
      </c>
      <c r="K163" s="61">
        <v>0</v>
      </c>
      <c r="L163" s="57">
        <f t="shared" ref="L163:L168" si="30">SUM(J163:K163)</f>
        <v>24458</v>
      </c>
    </row>
    <row r="164" spans="1:12" ht="27" customHeight="1">
      <c r="A164" s="47"/>
      <c r="B164" s="73" t="s">
        <v>117</v>
      </c>
      <c r="C164" s="74" t="s">
        <v>116</v>
      </c>
      <c r="D164" s="61">
        <v>0</v>
      </c>
      <c r="E164" s="61">
        <v>0</v>
      </c>
      <c r="F164" s="57">
        <v>600</v>
      </c>
      <c r="G164" s="61">
        <v>0</v>
      </c>
      <c r="H164" s="57">
        <v>600</v>
      </c>
      <c r="I164" s="61">
        <v>0</v>
      </c>
      <c r="J164" s="57">
        <v>30556</v>
      </c>
      <c r="K164" s="61">
        <v>0</v>
      </c>
      <c r="L164" s="57">
        <f t="shared" si="30"/>
        <v>30556</v>
      </c>
    </row>
    <row r="165" spans="1:12" ht="27" customHeight="1">
      <c r="A165" s="47"/>
      <c r="B165" s="73" t="s">
        <v>119</v>
      </c>
      <c r="C165" s="74" t="s">
        <v>142</v>
      </c>
      <c r="D165" s="57">
        <v>1091</v>
      </c>
      <c r="E165" s="61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1">
        <f t="shared" si="30"/>
        <v>0</v>
      </c>
    </row>
    <row r="166" spans="1:12" ht="27" customHeight="1">
      <c r="A166" s="47"/>
      <c r="B166" s="73" t="s">
        <v>162</v>
      </c>
      <c r="C166" s="74" t="s">
        <v>164</v>
      </c>
      <c r="D166" s="61">
        <v>0</v>
      </c>
      <c r="E166" s="61">
        <v>0</v>
      </c>
      <c r="F166" s="57">
        <v>21599</v>
      </c>
      <c r="G166" s="61">
        <v>0</v>
      </c>
      <c r="H166" s="57">
        <v>21599</v>
      </c>
      <c r="I166" s="61">
        <v>0</v>
      </c>
      <c r="J166" s="57">
        <v>50399</v>
      </c>
      <c r="K166" s="61">
        <v>0</v>
      </c>
      <c r="L166" s="57">
        <f t="shared" si="30"/>
        <v>50399</v>
      </c>
    </row>
    <row r="167" spans="1:12" ht="27" customHeight="1">
      <c r="A167" s="47"/>
      <c r="B167" s="113" t="s">
        <v>163</v>
      </c>
      <c r="C167" s="106" t="s">
        <v>165</v>
      </c>
      <c r="D167" s="61">
        <v>0</v>
      </c>
      <c r="E167" s="61">
        <v>0</v>
      </c>
      <c r="F167" s="57">
        <v>11</v>
      </c>
      <c r="G167" s="61">
        <v>0</v>
      </c>
      <c r="H167" s="57">
        <v>11</v>
      </c>
      <c r="I167" s="61">
        <v>0</v>
      </c>
      <c r="J167" s="57">
        <v>66023</v>
      </c>
      <c r="K167" s="61">
        <v>0</v>
      </c>
      <c r="L167" s="57">
        <f t="shared" si="30"/>
        <v>66023</v>
      </c>
    </row>
    <row r="168" spans="1:12" ht="27" customHeight="1">
      <c r="A168" s="82"/>
      <c r="B168" s="114" t="s">
        <v>189</v>
      </c>
      <c r="C168" s="115" t="s">
        <v>190</v>
      </c>
      <c r="D168" s="64">
        <v>0</v>
      </c>
      <c r="E168" s="64">
        <v>0</v>
      </c>
      <c r="F168" s="64">
        <v>0</v>
      </c>
      <c r="G168" s="64">
        <v>0</v>
      </c>
      <c r="H168" s="64">
        <v>0</v>
      </c>
      <c r="I168" s="64">
        <v>0</v>
      </c>
      <c r="J168" s="100">
        <v>275544</v>
      </c>
      <c r="K168" s="64">
        <v>0</v>
      </c>
      <c r="L168" s="100">
        <f t="shared" si="30"/>
        <v>275544</v>
      </c>
    </row>
    <row r="169" spans="1:12" ht="25.9" customHeight="1">
      <c r="A169" s="47" t="s">
        <v>12</v>
      </c>
      <c r="B169" s="73">
        <v>71</v>
      </c>
      <c r="C169" s="74" t="s">
        <v>172</v>
      </c>
      <c r="D169" s="101">
        <f t="shared" ref="D169:I169" si="31">SUM(D163:D168)</f>
        <v>1091</v>
      </c>
      <c r="E169" s="58">
        <f t="shared" si="31"/>
        <v>0</v>
      </c>
      <c r="F169" s="101">
        <f t="shared" si="31"/>
        <v>22810</v>
      </c>
      <c r="G169" s="58">
        <f t="shared" si="31"/>
        <v>0</v>
      </c>
      <c r="H169" s="101">
        <f t="shared" si="31"/>
        <v>22810</v>
      </c>
      <c r="I169" s="58">
        <f t="shared" si="31"/>
        <v>0</v>
      </c>
      <c r="J169" s="101">
        <f>SUM(J163:J168)</f>
        <v>446980</v>
      </c>
      <c r="K169" s="58">
        <f t="shared" ref="K169" si="32">SUM(K163:K167)</f>
        <v>0</v>
      </c>
      <c r="L169" s="101">
        <f>SUM(L163:L168)</f>
        <v>446980</v>
      </c>
    </row>
    <row r="170" spans="1:12" ht="9" customHeight="1">
      <c r="A170" s="47"/>
      <c r="B170" s="73"/>
      <c r="C170" s="74"/>
      <c r="D170" s="96"/>
      <c r="E170" s="61"/>
      <c r="F170" s="60"/>
      <c r="G170" s="61"/>
      <c r="H170" s="96"/>
      <c r="I170" s="61"/>
      <c r="J170" s="60"/>
      <c r="K170" s="61"/>
      <c r="L170" s="60"/>
    </row>
    <row r="171" spans="1:12" ht="13.9" customHeight="1">
      <c r="A171" s="47"/>
      <c r="B171" s="73">
        <v>72</v>
      </c>
      <c r="C171" s="74" t="s">
        <v>129</v>
      </c>
      <c r="D171" s="96"/>
      <c r="E171" s="61"/>
      <c r="F171" s="60"/>
      <c r="G171" s="61"/>
      <c r="H171" s="96"/>
      <c r="I171" s="61"/>
      <c r="J171" s="60"/>
      <c r="K171" s="61"/>
      <c r="L171" s="60"/>
    </row>
    <row r="172" spans="1:12" ht="13.9" customHeight="1">
      <c r="A172" s="47"/>
      <c r="B172" s="73" t="s">
        <v>183</v>
      </c>
      <c r="C172" s="74" t="s">
        <v>184</v>
      </c>
      <c r="D172" s="61">
        <v>0</v>
      </c>
      <c r="E172" s="61">
        <v>0</v>
      </c>
      <c r="F172" s="61">
        <v>0</v>
      </c>
      <c r="G172" s="61">
        <v>0</v>
      </c>
      <c r="H172" s="61">
        <v>0</v>
      </c>
      <c r="I172" s="61">
        <v>0</v>
      </c>
      <c r="J172" s="60">
        <v>13500</v>
      </c>
      <c r="K172" s="61">
        <v>0</v>
      </c>
      <c r="L172" s="60">
        <f t="shared" ref="L172:L177" si="33">SUM(J172:K172)</f>
        <v>13500</v>
      </c>
    </row>
    <row r="173" spans="1:12" ht="25.5">
      <c r="A173" s="47"/>
      <c r="B173" s="73" t="s">
        <v>123</v>
      </c>
      <c r="C173" s="74" t="s">
        <v>122</v>
      </c>
      <c r="D173" s="57">
        <v>15873</v>
      </c>
      <c r="E173" s="61">
        <v>0</v>
      </c>
      <c r="F173" s="105">
        <v>19630</v>
      </c>
      <c r="G173" s="61">
        <v>0</v>
      </c>
      <c r="H173" s="57">
        <v>19630</v>
      </c>
      <c r="I173" s="61">
        <v>0</v>
      </c>
      <c r="J173" s="57">
        <v>16838</v>
      </c>
      <c r="K173" s="61">
        <v>0</v>
      </c>
      <c r="L173" s="57">
        <f t="shared" si="33"/>
        <v>16838</v>
      </c>
    </row>
    <row r="174" spans="1:12" ht="38.25">
      <c r="A174" s="47"/>
      <c r="B174" s="73" t="s">
        <v>127</v>
      </c>
      <c r="C174" s="74" t="s">
        <v>140</v>
      </c>
      <c r="D174" s="57">
        <v>599</v>
      </c>
      <c r="E174" s="61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1">
        <f t="shared" si="33"/>
        <v>0</v>
      </c>
    </row>
    <row r="175" spans="1:12" ht="25.5">
      <c r="A175" s="47"/>
      <c r="B175" s="73" t="s">
        <v>158</v>
      </c>
      <c r="C175" s="98" t="s">
        <v>159</v>
      </c>
      <c r="D175" s="57">
        <v>11115</v>
      </c>
      <c r="E175" s="61">
        <v>0</v>
      </c>
      <c r="F175" s="57">
        <v>24387</v>
      </c>
      <c r="G175" s="61">
        <v>0</v>
      </c>
      <c r="H175" s="57">
        <v>24387</v>
      </c>
      <c r="I175" s="61">
        <v>0</v>
      </c>
      <c r="J175" s="57">
        <v>33595</v>
      </c>
      <c r="K175" s="61">
        <v>0</v>
      </c>
      <c r="L175" s="57">
        <f t="shared" si="33"/>
        <v>33595</v>
      </c>
    </row>
    <row r="176" spans="1:12" ht="25.5" customHeight="1">
      <c r="A176" s="47"/>
      <c r="B176" s="73" t="s">
        <v>169</v>
      </c>
      <c r="C176" s="98" t="s">
        <v>170</v>
      </c>
      <c r="D176" s="61">
        <v>0</v>
      </c>
      <c r="E176" s="61">
        <v>0</v>
      </c>
      <c r="F176" s="57">
        <v>17400</v>
      </c>
      <c r="G176" s="61">
        <v>0</v>
      </c>
      <c r="H176" s="57">
        <v>17400</v>
      </c>
      <c r="I176" s="61">
        <v>0</v>
      </c>
      <c r="J176" s="57">
        <v>75208</v>
      </c>
      <c r="K176" s="61">
        <v>0</v>
      </c>
      <c r="L176" s="57">
        <f t="shared" si="33"/>
        <v>75208</v>
      </c>
    </row>
    <row r="177" spans="1:12" ht="39.75" customHeight="1">
      <c r="A177" s="47"/>
      <c r="B177" s="73" t="s">
        <v>171</v>
      </c>
      <c r="C177" s="98" t="s">
        <v>173</v>
      </c>
      <c r="D177" s="61">
        <v>0</v>
      </c>
      <c r="E177" s="61">
        <v>0</v>
      </c>
      <c r="F177" s="57">
        <v>10000</v>
      </c>
      <c r="G177" s="61">
        <v>0</v>
      </c>
      <c r="H177" s="57">
        <v>10000</v>
      </c>
      <c r="I177" s="61">
        <v>0</v>
      </c>
      <c r="J177" s="57">
        <v>287670</v>
      </c>
      <c r="K177" s="61">
        <v>0</v>
      </c>
      <c r="L177" s="57">
        <f t="shared" si="33"/>
        <v>287670</v>
      </c>
    </row>
    <row r="178" spans="1:12" ht="13.9" customHeight="1">
      <c r="A178" s="47" t="s">
        <v>12</v>
      </c>
      <c r="B178" s="73">
        <v>72</v>
      </c>
      <c r="C178" s="74" t="s">
        <v>129</v>
      </c>
      <c r="D178" s="101">
        <f t="shared" ref="D178:I178" si="34">SUM(D172:D177)</f>
        <v>27587</v>
      </c>
      <c r="E178" s="58">
        <f t="shared" si="34"/>
        <v>0</v>
      </c>
      <c r="F178" s="101">
        <f t="shared" si="34"/>
        <v>71417</v>
      </c>
      <c r="G178" s="58">
        <f t="shared" si="34"/>
        <v>0</v>
      </c>
      <c r="H178" s="101">
        <f t="shared" si="34"/>
        <v>71417</v>
      </c>
      <c r="I178" s="58">
        <f t="shared" si="34"/>
        <v>0</v>
      </c>
      <c r="J178" s="101">
        <f>SUM(J172:J177)</f>
        <v>426811</v>
      </c>
      <c r="K178" s="58">
        <f t="shared" ref="K178:L178" si="35">SUM(K172:K177)</f>
        <v>0</v>
      </c>
      <c r="L178" s="101">
        <f t="shared" si="35"/>
        <v>426811</v>
      </c>
    </row>
    <row r="179" spans="1:12" ht="9.6" customHeight="1">
      <c r="A179" s="47"/>
      <c r="B179" s="73"/>
      <c r="C179" s="74"/>
      <c r="D179" s="96"/>
      <c r="E179" s="61"/>
      <c r="F179" s="60"/>
      <c r="G179" s="61"/>
      <c r="H179" s="96"/>
      <c r="I179" s="61"/>
      <c r="J179" s="60"/>
      <c r="K179" s="61"/>
      <c r="L179" s="60"/>
    </row>
    <row r="180" spans="1:12" ht="13.9" customHeight="1">
      <c r="A180" s="47"/>
      <c r="B180" s="73">
        <v>73</v>
      </c>
      <c r="C180" s="74" t="s">
        <v>130</v>
      </c>
      <c r="D180" s="96"/>
      <c r="E180" s="61"/>
      <c r="F180" s="60"/>
      <c r="G180" s="61"/>
      <c r="H180" s="96"/>
      <c r="I180" s="61"/>
      <c r="J180" s="60"/>
      <c r="K180" s="61"/>
      <c r="L180" s="60"/>
    </row>
    <row r="181" spans="1:12" ht="13.9" customHeight="1">
      <c r="A181" s="47"/>
      <c r="B181" s="73" t="s">
        <v>185</v>
      </c>
      <c r="C181" s="74" t="s">
        <v>184</v>
      </c>
      <c r="D181" s="61">
        <v>0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0">
        <f>31924+4998</f>
        <v>36922</v>
      </c>
      <c r="K181" s="61">
        <v>0</v>
      </c>
      <c r="L181" s="60">
        <f>SUM(J181:K181)</f>
        <v>36922</v>
      </c>
    </row>
    <row r="182" spans="1:12" ht="28.5" customHeight="1">
      <c r="A182" s="47"/>
      <c r="B182" s="73" t="s">
        <v>124</v>
      </c>
      <c r="C182" s="74" t="s">
        <v>125</v>
      </c>
      <c r="D182" s="57">
        <v>10046</v>
      </c>
      <c r="E182" s="61">
        <v>0</v>
      </c>
      <c r="F182" s="60">
        <v>36029</v>
      </c>
      <c r="G182" s="61">
        <v>0</v>
      </c>
      <c r="H182" s="57">
        <v>36029</v>
      </c>
      <c r="I182" s="61">
        <v>0</v>
      </c>
      <c r="J182" s="57">
        <v>27372</v>
      </c>
      <c r="K182" s="61">
        <v>0</v>
      </c>
      <c r="L182" s="57">
        <f>SUM(J182:K182)</f>
        <v>27372</v>
      </c>
    </row>
    <row r="183" spans="1:12" ht="39.75" customHeight="1">
      <c r="A183" s="47"/>
      <c r="B183" s="73" t="s">
        <v>135</v>
      </c>
      <c r="C183" s="74" t="s">
        <v>134</v>
      </c>
      <c r="D183" s="57">
        <v>1252</v>
      </c>
      <c r="E183" s="61">
        <v>0</v>
      </c>
      <c r="F183" s="57">
        <v>19649</v>
      </c>
      <c r="G183" s="61">
        <v>0</v>
      </c>
      <c r="H183" s="57">
        <v>19649</v>
      </c>
      <c r="I183" s="61">
        <v>0</v>
      </c>
      <c r="J183" s="57">
        <v>1</v>
      </c>
      <c r="K183" s="61">
        <v>0</v>
      </c>
      <c r="L183" s="57">
        <f>SUM(J183:K183)</f>
        <v>1</v>
      </c>
    </row>
    <row r="184" spans="1:12" ht="26.25" customHeight="1">
      <c r="A184" s="47"/>
      <c r="B184" s="73" t="s">
        <v>151</v>
      </c>
      <c r="C184" s="74" t="s">
        <v>150</v>
      </c>
      <c r="D184" s="61">
        <v>0</v>
      </c>
      <c r="E184" s="61">
        <v>0</v>
      </c>
      <c r="F184" s="57">
        <v>25237</v>
      </c>
      <c r="G184" s="61">
        <v>0</v>
      </c>
      <c r="H184" s="57">
        <v>25237</v>
      </c>
      <c r="I184" s="61">
        <v>0</v>
      </c>
      <c r="J184" s="57">
        <v>13938</v>
      </c>
      <c r="K184" s="61">
        <v>0</v>
      </c>
      <c r="L184" s="57">
        <f>SUM(J184:K184)</f>
        <v>13938</v>
      </c>
    </row>
    <row r="185" spans="1:12" ht="13.9" customHeight="1">
      <c r="A185" s="47" t="s">
        <v>12</v>
      </c>
      <c r="B185" s="73">
        <v>73</v>
      </c>
      <c r="C185" s="74" t="s">
        <v>130</v>
      </c>
      <c r="D185" s="101">
        <f t="shared" ref="D185:I185" si="36">D182+D183+D184+D181</f>
        <v>11298</v>
      </c>
      <c r="E185" s="58">
        <f t="shared" si="36"/>
        <v>0</v>
      </c>
      <c r="F185" s="101">
        <f t="shared" si="36"/>
        <v>80915</v>
      </c>
      <c r="G185" s="58">
        <f t="shared" si="36"/>
        <v>0</v>
      </c>
      <c r="H185" s="101">
        <f t="shared" si="36"/>
        <v>80915</v>
      </c>
      <c r="I185" s="58">
        <f t="shared" si="36"/>
        <v>0</v>
      </c>
      <c r="J185" s="101">
        <f>J182+J183+J184+J181</f>
        <v>78233</v>
      </c>
      <c r="K185" s="58">
        <f t="shared" ref="K185:L185" si="37">K182+K183+K184+K181</f>
        <v>0</v>
      </c>
      <c r="L185" s="101">
        <f t="shared" si="37"/>
        <v>78233</v>
      </c>
    </row>
    <row r="186" spans="1:12" ht="10.9" customHeight="1">
      <c r="A186" s="47"/>
      <c r="B186" s="73"/>
      <c r="C186" s="74"/>
      <c r="D186" s="96"/>
      <c r="E186" s="61"/>
      <c r="F186" s="60"/>
      <c r="G186" s="61"/>
      <c r="H186" s="96"/>
      <c r="I186" s="61"/>
      <c r="J186" s="60"/>
      <c r="K186" s="61"/>
      <c r="L186" s="60"/>
    </row>
    <row r="187" spans="1:12" ht="13.9" customHeight="1">
      <c r="A187" s="47"/>
      <c r="B187" s="73">
        <v>74</v>
      </c>
      <c r="C187" s="74" t="s">
        <v>128</v>
      </c>
      <c r="D187" s="96"/>
      <c r="E187" s="61"/>
      <c r="F187" s="60"/>
      <c r="G187" s="61"/>
      <c r="H187" s="96"/>
      <c r="I187" s="61"/>
      <c r="J187" s="60"/>
      <c r="K187" s="61"/>
      <c r="L187" s="60"/>
    </row>
    <row r="188" spans="1:12" ht="13.9" customHeight="1">
      <c r="A188" s="47"/>
      <c r="B188" s="73" t="s">
        <v>186</v>
      </c>
      <c r="C188" s="74" t="s">
        <v>184</v>
      </c>
      <c r="D188" s="61">
        <v>0</v>
      </c>
      <c r="E188" s="61">
        <v>0</v>
      </c>
      <c r="F188" s="61">
        <v>0</v>
      </c>
      <c r="G188" s="61">
        <v>0</v>
      </c>
      <c r="H188" s="61">
        <v>0</v>
      </c>
      <c r="I188" s="61">
        <v>0</v>
      </c>
      <c r="J188" s="60">
        <v>1</v>
      </c>
      <c r="K188" s="61">
        <v>0</v>
      </c>
      <c r="L188" s="60">
        <f>SUM(J188:K188)</f>
        <v>1</v>
      </c>
    </row>
    <row r="189" spans="1:12" ht="26.25" customHeight="1">
      <c r="A189" s="82"/>
      <c r="B189" s="112" t="s">
        <v>137</v>
      </c>
      <c r="C189" s="107" t="s">
        <v>132</v>
      </c>
      <c r="D189" s="100">
        <v>13997</v>
      </c>
      <c r="E189" s="64">
        <v>0</v>
      </c>
      <c r="F189" s="100">
        <v>7881</v>
      </c>
      <c r="G189" s="64">
        <v>0</v>
      </c>
      <c r="H189" s="100">
        <v>7881</v>
      </c>
      <c r="I189" s="64">
        <v>0</v>
      </c>
      <c r="J189" s="100">
        <v>7500</v>
      </c>
      <c r="K189" s="64">
        <v>0</v>
      </c>
      <c r="L189" s="100">
        <f>SUM(J189:K189)</f>
        <v>7500</v>
      </c>
    </row>
    <row r="190" spans="1:12" ht="25.5" customHeight="1">
      <c r="A190" s="47"/>
      <c r="B190" s="73" t="s">
        <v>138</v>
      </c>
      <c r="C190" s="74" t="s">
        <v>133</v>
      </c>
      <c r="D190" s="57">
        <v>2499</v>
      </c>
      <c r="E190" s="61">
        <v>0</v>
      </c>
      <c r="F190" s="57">
        <v>7685</v>
      </c>
      <c r="G190" s="61">
        <v>0</v>
      </c>
      <c r="H190" s="57">
        <v>7685</v>
      </c>
      <c r="I190" s="61">
        <v>0</v>
      </c>
      <c r="J190" s="57">
        <v>6301</v>
      </c>
      <c r="K190" s="61">
        <v>0</v>
      </c>
      <c r="L190" s="57">
        <f>SUM(J190:K190)</f>
        <v>6301</v>
      </c>
    </row>
    <row r="191" spans="1:12" ht="25.5">
      <c r="A191" s="47"/>
      <c r="B191" s="73" t="s">
        <v>136</v>
      </c>
      <c r="C191" s="74" t="s">
        <v>143</v>
      </c>
      <c r="D191" s="57">
        <v>6998</v>
      </c>
      <c r="E191" s="61">
        <v>0</v>
      </c>
      <c r="F191" s="57">
        <v>2191</v>
      </c>
      <c r="G191" s="61">
        <v>0</v>
      </c>
      <c r="H191" s="57">
        <v>2191</v>
      </c>
      <c r="I191" s="61">
        <v>0</v>
      </c>
      <c r="J191" s="57">
        <v>1</v>
      </c>
      <c r="K191" s="61">
        <v>0</v>
      </c>
      <c r="L191" s="57">
        <f>SUM(J191:K191)</f>
        <v>1</v>
      </c>
    </row>
    <row r="192" spans="1:12" ht="13.9" customHeight="1">
      <c r="A192" s="47" t="s">
        <v>12</v>
      </c>
      <c r="B192" s="73">
        <v>74</v>
      </c>
      <c r="C192" s="74" t="s">
        <v>128</v>
      </c>
      <c r="D192" s="101">
        <f>+D189+D190+D191</f>
        <v>23494</v>
      </c>
      <c r="E192" s="58">
        <f t="shared" ref="E192:I192" si="38">+E189+E190+E191</f>
        <v>0</v>
      </c>
      <c r="F192" s="101">
        <f t="shared" si="38"/>
        <v>17757</v>
      </c>
      <c r="G192" s="58">
        <f t="shared" si="38"/>
        <v>0</v>
      </c>
      <c r="H192" s="101">
        <f t="shared" si="38"/>
        <v>17757</v>
      </c>
      <c r="I192" s="58">
        <f t="shared" si="38"/>
        <v>0</v>
      </c>
      <c r="J192" s="101">
        <f>+J189+J190+J191+J188</f>
        <v>13803</v>
      </c>
      <c r="K192" s="58">
        <f t="shared" ref="K192:L192" si="39">+K189+K190+K191+K188</f>
        <v>0</v>
      </c>
      <c r="L192" s="101">
        <f t="shared" si="39"/>
        <v>13803</v>
      </c>
    </row>
    <row r="193" spans="1:12" ht="13.9" customHeight="1">
      <c r="A193" s="47"/>
      <c r="B193" s="73"/>
      <c r="C193" s="74"/>
      <c r="D193" s="109"/>
      <c r="E193" s="109"/>
      <c r="F193" s="109"/>
      <c r="G193" s="109"/>
      <c r="H193" s="109"/>
      <c r="I193" s="109"/>
      <c r="J193" s="109"/>
      <c r="K193" s="109"/>
      <c r="L193" s="109"/>
    </row>
    <row r="194" spans="1:12" ht="13.9" customHeight="1">
      <c r="A194" s="47"/>
      <c r="B194" s="73">
        <v>75</v>
      </c>
      <c r="C194" s="74" t="s">
        <v>187</v>
      </c>
      <c r="D194" s="57"/>
      <c r="E194" s="57"/>
      <c r="F194" s="57"/>
      <c r="G194" s="57"/>
      <c r="H194" s="57"/>
      <c r="I194" s="57"/>
      <c r="J194" s="57"/>
      <c r="K194" s="57"/>
      <c r="L194" s="57"/>
    </row>
    <row r="195" spans="1:12" ht="13.9" customHeight="1">
      <c r="A195" s="47"/>
      <c r="B195" s="73" t="s">
        <v>188</v>
      </c>
      <c r="C195" s="74" t="s">
        <v>184</v>
      </c>
      <c r="D195" s="61">
        <v>0</v>
      </c>
      <c r="E195" s="61">
        <v>0</v>
      </c>
      <c r="F195" s="61">
        <v>0</v>
      </c>
      <c r="G195" s="61">
        <v>0</v>
      </c>
      <c r="H195" s="61">
        <v>0</v>
      </c>
      <c r="I195" s="61">
        <v>0</v>
      </c>
      <c r="J195" s="57">
        <v>13597</v>
      </c>
      <c r="K195" s="61">
        <v>0</v>
      </c>
      <c r="L195" s="57">
        <f>SUM(J195:K195)</f>
        <v>13597</v>
      </c>
    </row>
    <row r="196" spans="1:12" ht="13.9" customHeight="1">
      <c r="A196" s="47" t="s">
        <v>12</v>
      </c>
      <c r="B196" s="73">
        <v>75</v>
      </c>
      <c r="C196" s="74" t="s">
        <v>187</v>
      </c>
      <c r="D196" s="58">
        <f>D195</f>
        <v>0</v>
      </c>
      <c r="E196" s="58">
        <f t="shared" ref="E196:L196" si="40">E195</f>
        <v>0</v>
      </c>
      <c r="F196" s="58">
        <f t="shared" si="40"/>
        <v>0</v>
      </c>
      <c r="G196" s="58">
        <f t="shared" si="40"/>
        <v>0</v>
      </c>
      <c r="H196" s="58">
        <f t="shared" si="40"/>
        <v>0</v>
      </c>
      <c r="I196" s="58">
        <f t="shared" si="40"/>
        <v>0</v>
      </c>
      <c r="J196" s="101">
        <f t="shared" si="40"/>
        <v>13597</v>
      </c>
      <c r="K196" s="58">
        <f t="shared" si="40"/>
        <v>0</v>
      </c>
      <c r="L196" s="101">
        <f t="shared" si="40"/>
        <v>13597</v>
      </c>
    </row>
    <row r="197" spans="1:12" ht="13.9" customHeight="1">
      <c r="A197" s="47" t="s">
        <v>12</v>
      </c>
      <c r="B197" s="53">
        <v>1.101</v>
      </c>
      <c r="C197" s="71" t="s">
        <v>47</v>
      </c>
      <c r="D197" s="101">
        <f t="shared" ref="D197:L197" si="41">D160+D151+D147+D143+D169+D178+D185+D192+D196</f>
        <v>340127</v>
      </c>
      <c r="E197" s="58">
        <f t="shared" si="41"/>
        <v>0</v>
      </c>
      <c r="F197" s="101">
        <f t="shared" si="41"/>
        <v>447715</v>
      </c>
      <c r="G197" s="58">
        <f t="shared" si="41"/>
        <v>0</v>
      </c>
      <c r="H197" s="101">
        <f t="shared" si="41"/>
        <v>520615</v>
      </c>
      <c r="I197" s="58">
        <f t="shared" si="41"/>
        <v>0</v>
      </c>
      <c r="J197" s="101">
        <f t="shared" si="41"/>
        <v>1116623</v>
      </c>
      <c r="K197" s="58">
        <f t="shared" si="41"/>
        <v>0</v>
      </c>
      <c r="L197" s="101">
        <f t="shared" si="41"/>
        <v>1116623</v>
      </c>
    </row>
    <row r="198" spans="1:12" ht="13.9" customHeight="1">
      <c r="A198" s="47"/>
      <c r="B198" s="53"/>
      <c r="C198" s="71"/>
      <c r="D198" s="60"/>
      <c r="E198" s="60"/>
      <c r="F198" s="60"/>
      <c r="G198" s="60"/>
      <c r="H198" s="60"/>
      <c r="I198" s="60"/>
      <c r="J198" s="60"/>
      <c r="K198" s="60"/>
      <c r="L198" s="60"/>
    </row>
    <row r="199" spans="1:12" ht="13.9" customHeight="1">
      <c r="A199" s="47"/>
      <c r="B199" s="53">
        <v>1.1020000000000001</v>
      </c>
      <c r="C199" s="71" t="s">
        <v>48</v>
      </c>
      <c r="D199" s="60"/>
      <c r="E199" s="60"/>
      <c r="F199" s="60"/>
      <c r="G199" s="60"/>
      <c r="H199" s="60"/>
      <c r="I199" s="60"/>
      <c r="J199" s="60"/>
      <c r="K199" s="60"/>
      <c r="L199" s="60"/>
    </row>
    <row r="200" spans="1:12" ht="13.9" customHeight="1">
      <c r="A200" s="47"/>
      <c r="B200" s="85">
        <v>48</v>
      </c>
      <c r="C200" s="74" t="s">
        <v>20</v>
      </c>
      <c r="D200" s="60"/>
      <c r="E200" s="60"/>
      <c r="F200" s="60"/>
      <c r="G200" s="60"/>
      <c r="H200" s="60"/>
      <c r="I200" s="60"/>
      <c r="J200" s="60"/>
      <c r="K200" s="60"/>
      <c r="L200" s="60"/>
    </row>
    <row r="201" spans="1:12" ht="43.5" customHeight="1">
      <c r="A201" s="47"/>
      <c r="B201" s="75" t="s">
        <v>139</v>
      </c>
      <c r="C201" s="74" t="s">
        <v>144</v>
      </c>
      <c r="D201" s="100">
        <v>22269</v>
      </c>
      <c r="E201" s="64">
        <v>0</v>
      </c>
      <c r="F201" s="100">
        <v>17369</v>
      </c>
      <c r="G201" s="64">
        <v>0</v>
      </c>
      <c r="H201" s="100">
        <v>17369</v>
      </c>
      <c r="I201" s="64">
        <v>0</v>
      </c>
      <c r="J201" s="100">
        <v>17368</v>
      </c>
      <c r="K201" s="64">
        <v>0</v>
      </c>
      <c r="L201" s="100">
        <f>SUM(J201:K201)</f>
        <v>17368</v>
      </c>
    </row>
    <row r="202" spans="1:12" ht="13.9" customHeight="1">
      <c r="A202" s="47" t="s">
        <v>12</v>
      </c>
      <c r="B202" s="51">
        <v>34</v>
      </c>
      <c r="C202" s="52" t="s">
        <v>17</v>
      </c>
      <c r="D202" s="100">
        <f t="shared" ref="D202:L202" si="42">SUM(D200:D201)</f>
        <v>22269</v>
      </c>
      <c r="E202" s="64">
        <f t="shared" si="42"/>
        <v>0</v>
      </c>
      <c r="F202" s="100">
        <f t="shared" si="42"/>
        <v>17369</v>
      </c>
      <c r="G202" s="64">
        <f t="shared" si="42"/>
        <v>0</v>
      </c>
      <c r="H202" s="100">
        <f t="shared" si="42"/>
        <v>17369</v>
      </c>
      <c r="I202" s="64">
        <f t="shared" si="42"/>
        <v>0</v>
      </c>
      <c r="J202" s="100">
        <f t="shared" si="42"/>
        <v>17368</v>
      </c>
      <c r="K202" s="64">
        <f t="shared" si="42"/>
        <v>0</v>
      </c>
      <c r="L202" s="100">
        <f t="shared" si="42"/>
        <v>17368</v>
      </c>
    </row>
    <row r="203" spans="1:12" ht="13.9" customHeight="1">
      <c r="A203" s="47" t="s">
        <v>12</v>
      </c>
      <c r="B203" s="53">
        <v>1.1020000000000001</v>
      </c>
      <c r="C203" s="71" t="s">
        <v>48</v>
      </c>
      <c r="D203" s="59">
        <f t="shared" ref="D203:J203" si="43">D202</f>
        <v>22269</v>
      </c>
      <c r="E203" s="58">
        <f t="shared" si="43"/>
        <v>0</v>
      </c>
      <c r="F203" s="101">
        <f t="shared" si="43"/>
        <v>17369</v>
      </c>
      <c r="G203" s="58">
        <f t="shared" si="43"/>
        <v>0</v>
      </c>
      <c r="H203" s="59">
        <f t="shared" si="43"/>
        <v>17369</v>
      </c>
      <c r="I203" s="58">
        <f t="shared" si="43"/>
        <v>0</v>
      </c>
      <c r="J203" s="101">
        <f t="shared" si="43"/>
        <v>17368</v>
      </c>
      <c r="K203" s="58">
        <f>K202</f>
        <v>0</v>
      </c>
      <c r="L203" s="101">
        <f>SUM(J203:K203)</f>
        <v>17368</v>
      </c>
    </row>
    <row r="204" spans="1:12" ht="13.9" customHeight="1">
      <c r="A204" s="47" t="s">
        <v>12</v>
      </c>
      <c r="B204" s="73">
        <v>1</v>
      </c>
      <c r="C204" s="74" t="s">
        <v>45</v>
      </c>
      <c r="D204" s="65">
        <f t="shared" ref="D204:L204" si="44">D203+D197</f>
        <v>362396</v>
      </c>
      <c r="E204" s="64">
        <f t="shared" si="44"/>
        <v>0</v>
      </c>
      <c r="F204" s="65">
        <f t="shared" si="44"/>
        <v>465084</v>
      </c>
      <c r="G204" s="64">
        <f t="shared" si="44"/>
        <v>0</v>
      </c>
      <c r="H204" s="65">
        <f t="shared" si="44"/>
        <v>537984</v>
      </c>
      <c r="I204" s="64">
        <f t="shared" si="44"/>
        <v>0</v>
      </c>
      <c r="J204" s="100">
        <f t="shared" si="44"/>
        <v>1133991</v>
      </c>
      <c r="K204" s="64">
        <f t="shared" si="44"/>
        <v>0</v>
      </c>
      <c r="L204" s="100">
        <f t="shared" si="44"/>
        <v>1133991</v>
      </c>
    </row>
    <row r="205" spans="1:12">
      <c r="A205" s="47"/>
      <c r="B205" s="73"/>
      <c r="C205" s="74"/>
      <c r="D205" s="60"/>
      <c r="E205" s="60"/>
      <c r="F205" s="60"/>
      <c r="G205" s="60"/>
      <c r="H205" s="60"/>
      <c r="I205" s="60"/>
      <c r="J205" s="60"/>
      <c r="K205" s="60"/>
      <c r="L205" s="60"/>
    </row>
    <row r="206" spans="1:12" ht="13.9" customHeight="1">
      <c r="A206" s="47"/>
      <c r="B206" s="73">
        <v>2</v>
      </c>
      <c r="C206" s="74" t="s">
        <v>49</v>
      </c>
      <c r="D206" s="72"/>
      <c r="E206" s="72"/>
      <c r="F206" s="72"/>
      <c r="G206" s="72"/>
      <c r="H206" s="72"/>
      <c r="I206" s="72"/>
      <c r="J206" s="72"/>
      <c r="K206" s="72"/>
      <c r="L206" s="72"/>
    </row>
    <row r="207" spans="1:12" ht="13.9" customHeight="1">
      <c r="A207" s="47"/>
      <c r="B207" s="53">
        <v>2.1059999999999999</v>
      </c>
      <c r="C207" s="71" t="s">
        <v>50</v>
      </c>
      <c r="D207" s="72"/>
      <c r="E207" s="72"/>
      <c r="F207" s="72"/>
      <c r="G207" s="72"/>
      <c r="H207" s="72"/>
      <c r="I207" s="72"/>
      <c r="J207" s="72"/>
      <c r="K207" s="72"/>
      <c r="L207" s="72"/>
    </row>
    <row r="208" spans="1:12" ht="13.9" customHeight="1">
      <c r="A208" s="47"/>
      <c r="B208" s="51">
        <v>61</v>
      </c>
      <c r="C208" s="77" t="s">
        <v>174</v>
      </c>
      <c r="D208" s="60"/>
      <c r="E208" s="60"/>
      <c r="F208" s="60"/>
      <c r="G208" s="60"/>
      <c r="H208" s="60"/>
      <c r="I208" s="60"/>
      <c r="J208" s="60"/>
      <c r="K208" s="60"/>
      <c r="L208" s="60"/>
    </row>
    <row r="209" spans="1:12" ht="25.5">
      <c r="A209" s="47"/>
      <c r="B209" s="51" t="s">
        <v>51</v>
      </c>
      <c r="C209" s="74" t="s">
        <v>175</v>
      </c>
      <c r="D209" s="61">
        <v>0</v>
      </c>
      <c r="E209" s="61">
        <v>0</v>
      </c>
      <c r="F209" s="57">
        <v>16452</v>
      </c>
      <c r="G209" s="61">
        <v>0</v>
      </c>
      <c r="H209" s="57">
        <v>16452</v>
      </c>
      <c r="I209" s="61">
        <v>0</v>
      </c>
      <c r="J209" s="57">
        <v>1</v>
      </c>
      <c r="K209" s="61">
        <v>0</v>
      </c>
      <c r="L209" s="57">
        <f>SUM(J209:K209)</f>
        <v>1</v>
      </c>
    </row>
    <row r="210" spans="1:12" ht="13.9" customHeight="1">
      <c r="A210" s="47" t="s">
        <v>12</v>
      </c>
      <c r="B210" s="51">
        <v>61</v>
      </c>
      <c r="C210" s="77" t="s">
        <v>174</v>
      </c>
      <c r="D210" s="58">
        <f t="shared" ref="D210:L210" si="45">SUM(D209:D209)</f>
        <v>0</v>
      </c>
      <c r="E210" s="58">
        <f t="shared" si="45"/>
        <v>0</v>
      </c>
      <c r="F210" s="101">
        <f t="shared" si="45"/>
        <v>16452</v>
      </c>
      <c r="G210" s="58">
        <f t="shared" si="45"/>
        <v>0</v>
      </c>
      <c r="H210" s="101">
        <f t="shared" si="45"/>
        <v>16452</v>
      </c>
      <c r="I210" s="58">
        <f t="shared" si="45"/>
        <v>0</v>
      </c>
      <c r="J210" s="101">
        <f t="shared" si="45"/>
        <v>1</v>
      </c>
      <c r="K210" s="58">
        <f>SUM(K209:K209)</f>
        <v>0</v>
      </c>
      <c r="L210" s="101">
        <f t="shared" si="45"/>
        <v>1</v>
      </c>
    </row>
    <row r="211" spans="1:12" ht="13.9" customHeight="1">
      <c r="A211" s="47" t="s">
        <v>12</v>
      </c>
      <c r="B211" s="53">
        <v>2.1059999999999999</v>
      </c>
      <c r="C211" s="71" t="s">
        <v>50</v>
      </c>
      <c r="D211" s="64">
        <f t="shared" ref="D211:I211" si="46">+D210</f>
        <v>0</v>
      </c>
      <c r="E211" s="64">
        <f t="shared" si="46"/>
        <v>0</v>
      </c>
      <c r="F211" s="100">
        <f t="shared" si="46"/>
        <v>16452</v>
      </c>
      <c r="G211" s="64">
        <f t="shared" si="46"/>
        <v>0</v>
      </c>
      <c r="H211" s="100">
        <f t="shared" si="46"/>
        <v>16452</v>
      </c>
      <c r="I211" s="64">
        <f t="shared" si="46"/>
        <v>0</v>
      </c>
      <c r="J211" s="100">
        <f>+J210</f>
        <v>1</v>
      </c>
      <c r="K211" s="64">
        <f>+K210</f>
        <v>0</v>
      </c>
      <c r="L211" s="100">
        <f>+L210</f>
        <v>1</v>
      </c>
    </row>
    <row r="212" spans="1:12" ht="13.9" customHeight="1">
      <c r="A212" s="47" t="s">
        <v>12</v>
      </c>
      <c r="B212" s="73">
        <v>2</v>
      </c>
      <c r="C212" s="74" t="s">
        <v>49</v>
      </c>
      <c r="D212" s="56">
        <f t="shared" ref="D212:J212" si="47">D211</f>
        <v>0</v>
      </c>
      <c r="E212" s="56">
        <f t="shared" si="47"/>
        <v>0</v>
      </c>
      <c r="F212" s="99">
        <f t="shared" si="47"/>
        <v>16452</v>
      </c>
      <c r="G212" s="56">
        <f t="shared" si="47"/>
        <v>0</v>
      </c>
      <c r="H212" s="99">
        <f t="shared" si="47"/>
        <v>16452</v>
      </c>
      <c r="I212" s="56">
        <f t="shared" si="47"/>
        <v>0</v>
      </c>
      <c r="J212" s="99">
        <f t="shared" si="47"/>
        <v>1</v>
      </c>
      <c r="K212" s="56">
        <f>K211</f>
        <v>0</v>
      </c>
      <c r="L212" s="99">
        <f>SUM(J212:K212)</f>
        <v>1</v>
      </c>
    </row>
    <row r="213" spans="1:12" ht="25.5">
      <c r="A213" s="47" t="s">
        <v>12</v>
      </c>
      <c r="B213" s="70">
        <v>4215</v>
      </c>
      <c r="C213" s="71" t="s">
        <v>95</v>
      </c>
      <c r="D213" s="59">
        <f t="shared" ref="D213:I213" si="48">D212+D204</f>
        <v>362396</v>
      </c>
      <c r="E213" s="58">
        <f t="shared" si="48"/>
        <v>0</v>
      </c>
      <c r="F213" s="59">
        <f t="shared" si="48"/>
        <v>481536</v>
      </c>
      <c r="G213" s="58">
        <f t="shared" si="48"/>
        <v>0</v>
      </c>
      <c r="H213" s="59">
        <f t="shared" si="48"/>
        <v>554436</v>
      </c>
      <c r="I213" s="58">
        <f t="shared" si="48"/>
        <v>0</v>
      </c>
      <c r="J213" s="101">
        <f>J212+J204</f>
        <v>1133992</v>
      </c>
      <c r="K213" s="58">
        <f>K212+K204</f>
        <v>0</v>
      </c>
      <c r="L213" s="101">
        <f>SUM(J213:K213)</f>
        <v>1133992</v>
      </c>
    </row>
    <row r="214" spans="1:12">
      <c r="A214" s="90" t="s">
        <v>12</v>
      </c>
      <c r="B214" s="91"/>
      <c r="C214" s="92" t="s">
        <v>46</v>
      </c>
      <c r="D214" s="46">
        <f t="shared" ref="D214:J214" si="49">D213</f>
        <v>362396</v>
      </c>
      <c r="E214" s="56">
        <f t="shared" si="49"/>
        <v>0</v>
      </c>
      <c r="F214" s="46">
        <f t="shared" si="49"/>
        <v>481536</v>
      </c>
      <c r="G214" s="56">
        <f t="shared" si="49"/>
        <v>0</v>
      </c>
      <c r="H214" s="46">
        <f t="shared" si="49"/>
        <v>554436</v>
      </c>
      <c r="I214" s="56">
        <f t="shared" si="49"/>
        <v>0</v>
      </c>
      <c r="J214" s="99">
        <f t="shared" si="49"/>
        <v>1133992</v>
      </c>
      <c r="K214" s="56">
        <f>K213</f>
        <v>0</v>
      </c>
      <c r="L214" s="99">
        <f>SUM(J214:K214)</f>
        <v>1133992</v>
      </c>
    </row>
    <row r="215" spans="1:12">
      <c r="A215" s="90" t="s">
        <v>12</v>
      </c>
      <c r="B215" s="91"/>
      <c r="C215" s="92" t="s">
        <v>5</v>
      </c>
      <c r="D215" s="59">
        <f t="shared" ref="D215:K215" si="50">D214+D131</f>
        <v>434766</v>
      </c>
      <c r="E215" s="59">
        <f t="shared" si="50"/>
        <v>120293</v>
      </c>
      <c r="F215" s="59">
        <f t="shared" si="50"/>
        <v>568079</v>
      </c>
      <c r="G215" s="59">
        <f t="shared" si="50"/>
        <v>156795</v>
      </c>
      <c r="H215" s="59">
        <f t="shared" si="50"/>
        <v>647479</v>
      </c>
      <c r="I215" s="59">
        <f t="shared" si="50"/>
        <v>156795</v>
      </c>
      <c r="J215" s="101">
        <f t="shared" si="50"/>
        <v>1213774</v>
      </c>
      <c r="K215" s="59">
        <f t="shared" si="50"/>
        <v>164096</v>
      </c>
      <c r="L215" s="59">
        <f>SUM(J215:K215)</f>
        <v>1377870</v>
      </c>
    </row>
    <row r="216" spans="1:12">
      <c r="A216" s="47"/>
      <c r="B216" s="93"/>
      <c r="C216" s="71"/>
      <c r="D216" s="60"/>
      <c r="E216" s="60"/>
      <c r="F216" s="60"/>
      <c r="G216" s="60"/>
      <c r="H216" s="60"/>
      <c r="I216" s="60"/>
      <c r="J216" s="57"/>
      <c r="K216" s="60"/>
      <c r="L216" s="60"/>
    </row>
  </sheetData>
  <mergeCells count="8">
    <mergeCell ref="H17:I17"/>
    <mergeCell ref="J16:L16"/>
    <mergeCell ref="J17:L17"/>
    <mergeCell ref="D17:E17"/>
    <mergeCell ref="F17:G17"/>
    <mergeCell ref="D16:E16"/>
    <mergeCell ref="F16:G16"/>
    <mergeCell ref="H16:I16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45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1" manualBreakCount="1">
    <brk id="9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dem33</vt:lpstr>
      <vt:lpstr>'dem33'!housing</vt:lpstr>
      <vt:lpstr>'dem33'!np</vt:lpstr>
      <vt:lpstr>'dem33'!Print_Area</vt:lpstr>
      <vt:lpstr>'dem33'!Print_Titles</vt:lpstr>
      <vt:lpstr>'dem33'!pw</vt:lpstr>
      <vt:lpstr>'dem33'!Voted</vt:lpstr>
      <vt:lpstr>'dem33'!water</vt:lpstr>
      <vt:lpstr>'dem33'!watercap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2016-03-15T07:15:17Z</cp:lastPrinted>
  <dcterms:created xsi:type="dcterms:W3CDTF">2004-06-02T16:24:36Z</dcterms:created>
  <dcterms:modified xsi:type="dcterms:W3CDTF">2016-03-28T07:42:57Z</dcterms:modified>
</cp:coreProperties>
</file>