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-1680" yWindow="-45" windowWidth="9720" windowHeight="7320"/>
  </bookViews>
  <sheets>
    <sheet name="Dem35" sheetId="4" r:id="rId1"/>
  </sheets>
  <externalReferences>
    <externalReference r:id="rId2"/>
  </externalReferences>
  <definedNames>
    <definedName name="__123Graph_D" hidden="1">[1]dem18!#REF!</definedName>
    <definedName name="_Regression_Int" localSheetId="0" hidden="1">1</definedName>
    <definedName name="election" localSheetId="0">'Dem35'!#REF!</definedName>
    <definedName name="housing" localSheetId="0">'Dem35'!$D$114:$L$114</definedName>
    <definedName name="housingcap" localSheetId="0">'Dem35'!$D$527:$L$527</definedName>
    <definedName name="ncse" localSheetId="0">'Dem35'!$D$377:$L$377</definedName>
    <definedName name="np" localSheetId="0">'Dem35'!$K$607</definedName>
    <definedName name="ordp" localSheetId="0">'Dem35'!$D$367:$L$367</definedName>
    <definedName name="ordpcap" localSheetId="0">'Dem35'!$D$555:$L$555</definedName>
    <definedName name="ordprec" localSheetId="0">'Dem35'!#REF!</definedName>
    <definedName name="_xlnm.Print_Area" localSheetId="0">'Dem35'!$A$1:$L$611</definedName>
    <definedName name="_xlnm.Print_Titles" localSheetId="0">'Dem35'!$24:$27</definedName>
    <definedName name="rb" localSheetId="0">'Dem35'!$D$466:$L$466</definedName>
    <definedName name="rbcap" localSheetId="0">'Dem35'!$D$605:$L$605</definedName>
    <definedName name="rbrec" localSheetId="0">'Dem35'!$D$610:$L$610</definedName>
    <definedName name="re" localSheetId="0">'Dem35'!$D$352:$L$352</definedName>
    <definedName name="revise" localSheetId="0">'Dem35'!#REF!</definedName>
    <definedName name="sc" localSheetId="0">'Dem35'!#REF!</definedName>
    <definedName name="scst" localSheetId="0">'Dem35'!#REF!</definedName>
    <definedName name="spfrd" localSheetId="0">'Dem35'!$D$332:$L$332</definedName>
    <definedName name="sss" localSheetId="0">'Dem35'!#REF!</definedName>
    <definedName name="stidf" localSheetId="0">'Dem35'!#REF!</definedName>
    <definedName name="summary" localSheetId="0">'Dem35'!#REF!</definedName>
    <definedName name="Voted" localSheetId="0">'Dem35'!$E$22:$G$22</definedName>
    <definedName name="water" localSheetId="0">'Dem35'!$D$99:$L$99</definedName>
    <definedName name="watercap" localSheetId="0">'Dem35'!$D$505:$L$505</definedName>
    <definedName name="waterrec" localSheetId="0">'Dem35'!#REF!</definedName>
    <definedName name="Z_239EE218_578E_4317_BEED_14D5D7089E27_.wvu.Cols" localSheetId="0" hidden="1">'Dem35'!#REF!</definedName>
    <definedName name="Z_239EE218_578E_4317_BEED_14D5D7089E27_.wvu.FilterData" localSheetId="0" hidden="1">'Dem35'!$A$1:$L$611</definedName>
    <definedName name="Z_239EE218_578E_4317_BEED_14D5D7089E27_.wvu.PrintArea" localSheetId="0" hidden="1">'Dem35'!$A$1:$L$611</definedName>
    <definedName name="Z_239EE218_578E_4317_BEED_14D5D7089E27_.wvu.PrintTitles" localSheetId="0" hidden="1">'Dem35'!$24:$27</definedName>
    <definedName name="Z_302A3EA3_AE96_11D5_A646_0050BA3D7AFD_.wvu.Cols" localSheetId="0" hidden="1">'Dem35'!#REF!</definedName>
    <definedName name="Z_302A3EA3_AE96_11D5_A646_0050BA3D7AFD_.wvu.FilterData" localSheetId="0" hidden="1">'Dem35'!$A$1:$L$611</definedName>
    <definedName name="Z_302A3EA3_AE96_11D5_A646_0050BA3D7AFD_.wvu.PrintArea" localSheetId="0" hidden="1">'Dem35'!$A$1:$L$611</definedName>
    <definedName name="Z_302A3EA3_AE96_11D5_A646_0050BA3D7AFD_.wvu.PrintTitles" localSheetId="0" hidden="1">'Dem35'!$24:$27</definedName>
    <definedName name="Z_36DBA021_0ECB_11D4_8064_004005726899_.wvu.Cols" localSheetId="0" hidden="1">'Dem35'!#REF!</definedName>
    <definedName name="Z_36DBA021_0ECB_11D4_8064_004005726899_.wvu.FilterData" localSheetId="0" hidden="1">'Dem35'!$C$28:$C$607</definedName>
    <definedName name="Z_36DBA021_0ECB_11D4_8064_004005726899_.wvu.PrintTitles" localSheetId="0" hidden="1">'Dem35'!$24:$27</definedName>
    <definedName name="Z_93EBE921_AE91_11D5_8685_004005726899_.wvu.Cols" localSheetId="0" hidden="1">'Dem35'!#REF!</definedName>
    <definedName name="Z_93EBE921_AE91_11D5_8685_004005726899_.wvu.FilterData" localSheetId="0" hidden="1">'Dem35'!$C$28:$C$607</definedName>
    <definedName name="Z_93EBE921_AE91_11D5_8685_004005726899_.wvu.PrintArea" localSheetId="0" hidden="1">'Dem35'!$A$1:$L$610</definedName>
    <definedName name="Z_93EBE921_AE91_11D5_8685_004005726899_.wvu.PrintTitles" localSheetId="0" hidden="1">'Dem35'!$24:$27</definedName>
    <definedName name="Z_94DA79C1_0FDE_11D5_9579_000021DAEEA2_.wvu.Cols" localSheetId="0" hidden="1">'Dem35'!#REF!</definedName>
    <definedName name="Z_94DA79C1_0FDE_11D5_9579_000021DAEEA2_.wvu.FilterData" localSheetId="0" hidden="1">'Dem35'!$C$28:$C$607</definedName>
    <definedName name="Z_94DA79C1_0FDE_11D5_9579_000021DAEEA2_.wvu.PrintArea" localSheetId="0" hidden="1">'Dem35'!$A$1:$L$611</definedName>
    <definedName name="Z_94DA79C1_0FDE_11D5_9579_000021DAEEA2_.wvu.PrintTitles" localSheetId="0" hidden="1">'Dem35'!$24:$27</definedName>
    <definedName name="Z_B4CB0970_161F_11D5_8064_004005726899_.wvu.FilterData" localSheetId="0" hidden="1">'Dem35'!$C$28:$C$607</definedName>
    <definedName name="Z_B4CB0976_161F_11D5_8064_004005726899_.wvu.FilterData" localSheetId="0" hidden="1">'Dem35'!$C$28:$C$607</definedName>
    <definedName name="Z_B4CB0978_161F_11D5_8064_004005726899_.wvu.FilterData" localSheetId="0" hidden="1">'Dem35'!$C$28:$C$607</definedName>
    <definedName name="Z_B4CB099E_161F_11D5_8064_004005726899_.wvu.FilterData" localSheetId="0" hidden="1">'Dem35'!$C$28:$C$607</definedName>
    <definedName name="Z_C868F8C3_16D7_11D5_A68D_81D6213F5331_.wvu.Cols" localSheetId="0" hidden="1">'Dem35'!#REF!</definedName>
    <definedName name="Z_C868F8C3_16D7_11D5_A68D_81D6213F5331_.wvu.FilterData" localSheetId="0" hidden="1">'Dem35'!$C$28:$C$607</definedName>
    <definedName name="Z_C868F8C3_16D7_11D5_A68D_81D6213F5331_.wvu.PrintTitles" localSheetId="0" hidden="1">'Dem35'!$24:$27</definedName>
    <definedName name="Z_E5DF37BD_125C_11D5_8DC4_D0F5D88B3549_.wvu.Cols" localSheetId="0" hidden="1">'Dem35'!#REF!</definedName>
    <definedName name="Z_E5DF37BD_125C_11D5_8DC4_D0F5D88B3549_.wvu.FilterData" localSheetId="0" hidden="1">'Dem35'!$C$28:$C$607</definedName>
    <definedName name="Z_E5DF37BD_125C_11D5_8DC4_D0F5D88B3549_.wvu.PrintArea" localSheetId="0" hidden="1">'Dem35'!$A$1:$L$611</definedName>
    <definedName name="Z_E5DF37BD_125C_11D5_8DC4_D0F5D88B3549_.wvu.PrintTitles" localSheetId="0" hidden="1">'Dem35'!$24:$27</definedName>
    <definedName name="Z_ED6647A4_1622_11D5_96DF_000021E43CDF_.wvu.PrintArea" localSheetId="0" hidden="1">'Dem35'!$A$1:$L$611</definedName>
    <definedName name="Z_F8ADACC1_164E_11D6_B603_000021DAEEA2_.wvu.Cols" localSheetId="0" hidden="1">'Dem35'!#REF!</definedName>
    <definedName name="Z_F8ADACC1_164E_11D6_B603_000021DAEEA2_.wvu.FilterData" localSheetId="0" hidden="1">'Dem35'!$C$28:$C$607</definedName>
    <definedName name="Z_F8ADACC1_164E_11D6_B603_000021DAEEA2_.wvu.PrintArea" localSheetId="0" hidden="1">'Dem35'!$A$1:$L$610</definedName>
    <definedName name="Z_F8ADACC1_164E_11D6_B603_000021DAEEA2_.wvu.PrintTitles" localSheetId="0" hidden="1">'Dem35'!$24:$27</definedName>
  </definedNames>
  <calcPr calcId="124519"/>
</workbook>
</file>

<file path=xl/calcChain.xml><?xml version="1.0" encoding="utf-8"?>
<calcChain xmlns="http://schemas.openxmlformats.org/spreadsheetml/2006/main">
  <c r="J601" i="4"/>
  <c r="L601" s="1"/>
  <c r="L596"/>
  <c r="L595"/>
  <c r="L592"/>
  <c r="L589"/>
  <c r="L585"/>
  <c r="L584"/>
  <c r="L575"/>
  <c r="L570"/>
  <c r="L566"/>
  <c r="L562"/>
  <c r="L552"/>
  <c r="L548"/>
  <c r="L547"/>
  <c r="L540"/>
  <c r="L539"/>
  <c r="L535"/>
  <c r="L534"/>
  <c r="L533"/>
  <c r="L522"/>
  <c r="L521"/>
  <c r="L520"/>
  <c r="L516"/>
  <c r="L512"/>
  <c r="L500"/>
  <c r="L499"/>
  <c r="L494"/>
  <c r="L490"/>
  <c r="L486"/>
  <c r="L485"/>
  <c r="L484"/>
  <c r="L480"/>
  <c r="L479"/>
  <c r="L478"/>
  <c r="L477"/>
  <c r="L476"/>
  <c r="L475"/>
  <c r="L462"/>
  <c r="L455"/>
  <c r="L454"/>
  <c r="L453"/>
  <c r="L449"/>
  <c r="L448"/>
  <c r="L447"/>
  <c r="L443"/>
  <c r="L442"/>
  <c r="L441"/>
  <c r="L437"/>
  <c r="L436"/>
  <c r="L435"/>
  <c r="L431"/>
  <c r="L430"/>
  <c r="L429"/>
  <c r="L425"/>
  <c r="L424"/>
  <c r="L423"/>
  <c r="L413"/>
  <c r="L409"/>
  <c r="L405"/>
  <c r="L401"/>
  <c r="L400"/>
  <c r="L393"/>
  <c r="L390"/>
  <c r="L387"/>
  <c r="L384"/>
  <c r="L373"/>
  <c r="L364"/>
  <c r="L363"/>
  <c r="L357"/>
  <c r="L348"/>
  <c r="L347"/>
  <c r="L339"/>
  <c r="L328"/>
  <c r="L321"/>
  <c r="L320"/>
  <c r="L319"/>
  <c r="L315"/>
  <c r="L314"/>
  <c r="L313"/>
  <c r="L309"/>
  <c r="L308"/>
  <c r="L307"/>
  <c r="L303"/>
  <c r="L302"/>
  <c r="L301"/>
  <c r="L297"/>
  <c r="L296"/>
  <c r="L295"/>
  <c r="L291"/>
  <c r="L290"/>
  <c r="L289"/>
  <c r="L285"/>
  <c r="L284"/>
  <c r="L283"/>
  <c r="L279"/>
  <c r="L278"/>
  <c r="L277"/>
  <c r="L273"/>
  <c r="L272"/>
  <c r="L271"/>
  <c r="L265"/>
  <c r="L264"/>
  <c r="L263"/>
  <c r="L259"/>
  <c r="L258"/>
  <c r="L257"/>
  <c r="L253"/>
  <c r="L252"/>
  <c r="L251"/>
  <c r="L247"/>
  <c r="L246"/>
  <c r="L245"/>
  <c r="L239"/>
  <c r="L238"/>
  <c r="L237"/>
  <c r="L233"/>
  <c r="L232"/>
  <c r="L231"/>
  <c r="L227"/>
  <c r="L226"/>
  <c r="L225"/>
  <c r="L221"/>
  <c r="L220"/>
  <c r="L219"/>
  <c r="L215"/>
  <c r="L214"/>
  <c r="L213"/>
  <c r="L209"/>
  <c r="L208"/>
  <c r="L207"/>
  <c r="L203"/>
  <c r="L202"/>
  <c r="L201"/>
  <c r="L197"/>
  <c r="L196"/>
  <c r="L195"/>
  <c r="L191"/>
  <c r="L190"/>
  <c r="L189"/>
  <c r="L183"/>
  <c r="L182"/>
  <c r="L181"/>
  <c r="L177"/>
  <c r="L176"/>
  <c r="L175"/>
  <c r="L171"/>
  <c r="L170"/>
  <c r="L169"/>
  <c r="L165"/>
  <c r="L164"/>
  <c r="L163"/>
  <c r="L159"/>
  <c r="L158"/>
  <c r="L157"/>
  <c r="L153"/>
  <c r="L152"/>
  <c r="L151"/>
  <c r="L147"/>
  <c r="L146"/>
  <c r="L145"/>
  <c r="L141"/>
  <c r="L140"/>
  <c r="L139"/>
  <c r="L135"/>
  <c r="L134"/>
  <c r="L133"/>
  <c r="L129"/>
  <c r="L128"/>
  <c r="L127"/>
  <c r="L123"/>
  <c r="L122"/>
  <c r="L121"/>
  <c r="L110"/>
  <c r="L109"/>
  <c r="L105"/>
  <c r="L96"/>
  <c r="L95"/>
  <c r="L91"/>
  <c r="L90"/>
  <c r="L81"/>
  <c r="L77"/>
  <c r="L73"/>
  <c r="L69"/>
  <c r="L61"/>
  <c r="L60"/>
  <c r="L59"/>
  <c r="L55"/>
  <c r="L54"/>
  <c r="L53"/>
  <c r="L49"/>
  <c r="L48"/>
  <c r="L47"/>
  <c r="L43"/>
  <c r="L42"/>
  <c r="L41"/>
  <c r="L37"/>
  <c r="L36"/>
  <c r="L35"/>
  <c r="L34"/>
  <c r="J338"/>
  <c r="L338" s="1"/>
  <c r="K549" l="1"/>
  <c r="D549"/>
  <c r="E549"/>
  <c r="F549"/>
  <c r="G549"/>
  <c r="H549"/>
  <c r="I549"/>
  <c r="J549"/>
  <c r="I602"/>
  <c r="H602"/>
  <c r="G602"/>
  <c r="F602"/>
  <c r="E602"/>
  <c r="D602"/>
  <c r="I597"/>
  <c r="H597"/>
  <c r="G597"/>
  <c r="F597"/>
  <c r="E597"/>
  <c r="D597"/>
  <c r="I586"/>
  <c r="H586"/>
  <c r="G586"/>
  <c r="F586"/>
  <c r="E586"/>
  <c r="D586"/>
  <c r="I577"/>
  <c r="I578" s="1"/>
  <c r="H577"/>
  <c r="H578" s="1"/>
  <c r="G577"/>
  <c r="G578" s="1"/>
  <c r="F577"/>
  <c r="F578" s="1"/>
  <c r="E577"/>
  <c r="E578" s="1"/>
  <c r="D577"/>
  <c r="D578" s="1"/>
  <c r="I567"/>
  <c r="H567"/>
  <c r="G567"/>
  <c r="F567"/>
  <c r="E567"/>
  <c r="D567"/>
  <c r="I563"/>
  <c r="H563"/>
  <c r="G563"/>
  <c r="F563"/>
  <c r="E563"/>
  <c r="D563"/>
  <c r="I553"/>
  <c r="H553"/>
  <c r="G553"/>
  <c r="F553"/>
  <c r="E553"/>
  <c r="D553"/>
  <c r="I541"/>
  <c r="H541"/>
  <c r="G541"/>
  <c r="F541"/>
  <c r="E541"/>
  <c r="D541"/>
  <c r="I536"/>
  <c r="H536"/>
  <c r="G536"/>
  <c r="F536"/>
  <c r="E536"/>
  <c r="D536"/>
  <c r="I523"/>
  <c r="H523"/>
  <c r="G523"/>
  <c r="F523"/>
  <c r="E523"/>
  <c r="D523"/>
  <c r="I517"/>
  <c r="H517"/>
  <c r="G517"/>
  <c r="F517"/>
  <c r="E517"/>
  <c r="D517"/>
  <c r="I513"/>
  <c r="H513"/>
  <c r="G513"/>
  <c r="F513"/>
  <c r="E513"/>
  <c r="D513"/>
  <c r="I501"/>
  <c r="H501"/>
  <c r="G501"/>
  <c r="F501"/>
  <c r="E501"/>
  <c r="D501"/>
  <c r="I495"/>
  <c r="H495"/>
  <c r="G495"/>
  <c r="F495"/>
  <c r="E495"/>
  <c r="D495"/>
  <c r="I491"/>
  <c r="H491"/>
  <c r="G491"/>
  <c r="F491"/>
  <c r="E491"/>
  <c r="D491"/>
  <c r="I487"/>
  <c r="H487"/>
  <c r="G487"/>
  <c r="F487"/>
  <c r="E487"/>
  <c r="D487"/>
  <c r="I481"/>
  <c r="H481"/>
  <c r="G481"/>
  <c r="F481"/>
  <c r="E481"/>
  <c r="D481"/>
  <c r="I463"/>
  <c r="I464" s="1"/>
  <c r="H463"/>
  <c r="H464" s="1"/>
  <c r="G463"/>
  <c r="G464" s="1"/>
  <c r="F463"/>
  <c r="F464" s="1"/>
  <c r="E463"/>
  <c r="E464" s="1"/>
  <c r="D463"/>
  <c r="D464" s="1"/>
  <c r="I456"/>
  <c r="H456"/>
  <c r="G456"/>
  <c r="F456"/>
  <c r="E456"/>
  <c r="D456"/>
  <c r="I450"/>
  <c r="H450"/>
  <c r="G450"/>
  <c r="F450"/>
  <c r="E450"/>
  <c r="D450"/>
  <c r="I444"/>
  <c r="H444"/>
  <c r="G444"/>
  <c r="F444"/>
  <c r="E444"/>
  <c r="D444"/>
  <c r="I438"/>
  <c r="H438"/>
  <c r="G438"/>
  <c r="F438"/>
  <c r="E438"/>
  <c r="D438"/>
  <c r="I432"/>
  <c r="H432"/>
  <c r="G432"/>
  <c r="F432"/>
  <c r="E432"/>
  <c r="D432"/>
  <c r="I426"/>
  <c r="H426"/>
  <c r="G426"/>
  <c r="F426"/>
  <c r="E426"/>
  <c r="D426"/>
  <c r="I414"/>
  <c r="H414"/>
  <c r="G414"/>
  <c r="F414"/>
  <c r="E414"/>
  <c r="D414"/>
  <c r="I410"/>
  <c r="H410"/>
  <c r="G410"/>
  <c r="F410"/>
  <c r="E410"/>
  <c r="D410"/>
  <c r="I406"/>
  <c r="H406"/>
  <c r="G406"/>
  <c r="F406"/>
  <c r="E406"/>
  <c r="D406"/>
  <c r="I402"/>
  <c r="H402"/>
  <c r="G402"/>
  <c r="F402"/>
  <c r="E402"/>
  <c r="D402"/>
  <c r="I394"/>
  <c r="I395" s="1"/>
  <c r="H394"/>
  <c r="H395" s="1"/>
  <c r="G394"/>
  <c r="G395" s="1"/>
  <c r="F394"/>
  <c r="F395" s="1"/>
  <c r="E394"/>
  <c r="E395" s="1"/>
  <c r="D394"/>
  <c r="D395" s="1"/>
  <c r="I374"/>
  <c r="I375" s="1"/>
  <c r="I376" s="1"/>
  <c r="I377" s="1"/>
  <c r="H374"/>
  <c r="H375" s="1"/>
  <c r="H376" s="1"/>
  <c r="H377" s="1"/>
  <c r="G374"/>
  <c r="G375" s="1"/>
  <c r="G376" s="1"/>
  <c r="G377" s="1"/>
  <c r="F374"/>
  <c r="F375" s="1"/>
  <c r="F376" s="1"/>
  <c r="F377" s="1"/>
  <c r="E374"/>
  <c r="E375" s="1"/>
  <c r="E376" s="1"/>
  <c r="E377" s="1"/>
  <c r="D374"/>
  <c r="D375" s="1"/>
  <c r="D376" s="1"/>
  <c r="D377" s="1"/>
  <c r="I365"/>
  <c r="I366" s="1"/>
  <c r="H365"/>
  <c r="H366" s="1"/>
  <c r="G365"/>
  <c r="G366" s="1"/>
  <c r="F365"/>
  <c r="F366" s="1"/>
  <c r="E365"/>
  <c r="E366" s="1"/>
  <c r="D365"/>
  <c r="D366" s="1"/>
  <c r="I358"/>
  <c r="I359" s="1"/>
  <c r="H358"/>
  <c r="H359" s="1"/>
  <c r="G358"/>
  <c r="G359" s="1"/>
  <c r="F358"/>
  <c r="F359" s="1"/>
  <c r="E358"/>
  <c r="E359" s="1"/>
  <c r="D358"/>
  <c r="D359" s="1"/>
  <c r="I349"/>
  <c r="H349"/>
  <c r="G349"/>
  <c r="F349"/>
  <c r="E349"/>
  <c r="D349"/>
  <c r="I340"/>
  <c r="H340"/>
  <c r="G340"/>
  <c r="F340"/>
  <c r="E340"/>
  <c r="D340"/>
  <c r="I329"/>
  <c r="I330" s="1"/>
  <c r="H329"/>
  <c r="H330" s="1"/>
  <c r="G329"/>
  <c r="G330" s="1"/>
  <c r="F329"/>
  <c r="F330" s="1"/>
  <c r="E329"/>
  <c r="E330" s="1"/>
  <c r="D329"/>
  <c r="D330" s="1"/>
  <c r="I322"/>
  <c r="H322"/>
  <c r="G322"/>
  <c r="F322"/>
  <c r="E322"/>
  <c r="D322"/>
  <c r="I316"/>
  <c r="H316"/>
  <c r="G316"/>
  <c r="F316"/>
  <c r="E316"/>
  <c r="D316"/>
  <c r="I310"/>
  <c r="H310"/>
  <c r="G310"/>
  <c r="F310"/>
  <c r="E310"/>
  <c r="D310"/>
  <c r="I304"/>
  <c r="H304"/>
  <c r="G304"/>
  <c r="F304"/>
  <c r="E304"/>
  <c r="D304"/>
  <c r="I298"/>
  <c r="H298"/>
  <c r="G298"/>
  <c r="F298"/>
  <c r="E298"/>
  <c r="D298"/>
  <c r="I292"/>
  <c r="H292"/>
  <c r="G292"/>
  <c r="F292"/>
  <c r="E292"/>
  <c r="D292"/>
  <c r="I286"/>
  <c r="H286"/>
  <c r="G286"/>
  <c r="F286"/>
  <c r="E286"/>
  <c r="D286"/>
  <c r="I280"/>
  <c r="H280"/>
  <c r="G280"/>
  <c r="F280"/>
  <c r="E280"/>
  <c r="D280"/>
  <c r="I274"/>
  <c r="H274"/>
  <c r="G274"/>
  <c r="F274"/>
  <c r="E274"/>
  <c r="D274"/>
  <c r="I266"/>
  <c r="H266"/>
  <c r="G266"/>
  <c r="F266"/>
  <c r="E266"/>
  <c r="D266"/>
  <c r="I260"/>
  <c r="H260"/>
  <c r="G260"/>
  <c r="F260"/>
  <c r="E260"/>
  <c r="D260"/>
  <c r="I254"/>
  <c r="H254"/>
  <c r="G254"/>
  <c r="F254"/>
  <c r="E254"/>
  <c r="D254"/>
  <c r="I248"/>
  <c r="H248"/>
  <c r="G248"/>
  <c r="F248"/>
  <c r="E248"/>
  <c r="D248"/>
  <c r="I240"/>
  <c r="H240"/>
  <c r="G240"/>
  <c r="F240"/>
  <c r="E240"/>
  <c r="D240"/>
  <c r="I234"/>
  <c r="H234"/>
  <c r="G234"/>
  <c r="F234"/>
  <c r="E234"/>
  <c r="D234"/>
  <c r="I228"/>
  <c r="H228"/>
  <c r="G228"/>
  <c r="F228"/>
  <c r="E228"/>
  <c r="D228"/>
  <c r="I222"/>
  <c r="H222"/>
  <c r="G222"/>
  <c r="F222"/>
  <c r="E222"/>
  <c r="D222"/>
  <c r="I216"/>
  <c r="H216"/>
  <c r="G216"/>
  <c r="F216"/>
  <c r="E216"/>
  <c r="D216"/>
  <c r="I210"/>
  <c r="H210"/>
  <c r="G210"/>
  <c r="F210"/>
  <c r="E210"/>
  <c r="D210"/>
  <c r="I204"/>
  <c r="H204"/>
  <c r="G204"/>
  <c r="F204"/>
  <c r="E204"/>
  <c r="D204"/>
  <c r="I198"/>
  <c r="H198"/>
  <c r="G198"/>
  <c r="F198"/>
  <c r="E198"/>
  <c r="D198"/>
  <c r="I192"/>
  <c r="H192"/>
  <c r="G192"/>
  <c r="F192"/>
  <c r="E192"/>
  <c r="D192"/>
  <c r="I184"/>
  <c r="H184"/>
  <c r="G184"/>
  <c r="F184"/>
  <c r="E184"/>
  <c r="D184"/>
  <c r="I178"/>
  <c r="H178"/>
  <c r="G178"/>
  <c r="F178"/>
  <c r="E178"/>
  <c r="D178"/>
  <c r="I172"/>
  <c r="H172"/>
  <c r="G172"/>
  <c r="F172"/>
  <c r="E172"/>
  <c r="D172"/>
  <c r="I166"/>
  <c r="H166"/>
  <c r="G166"/>
  <c r="F166"/>
  <c r="E166"/>
  <c r="D166"/>
  <c r="I160"/>
  <c r="H160"/>
  <c r="G160"/>
  <c r="F160"/>
  <c r="E160"/>
  <c r="D160"/>
  <c r="I154"/>
  <c r="H154"/>
  <c r="G154"/>
  <c r="F154"/>
  <c r="E154"/>
  <c r="D154"/>
  <c r="I148"/>
  <c r="H148"/>
  <c r="G148"/>
  <c r="F148"/>
  <c r="E148"/>
  <c r="D148"/>
  <c r="I142"/>
  <c r="H142"/>
  <c r="G142"/>
  <c r="F142"/>
  <c r="E142"/>
  <c r="D142"/>
  <c r="I136"/>
  <c r="H136"/>
  <c r="G136"/>
  <c r="F136"/>
  <c r="E136"/>
  <c r="D136"/>
  <c r="I130"/>
  <c r="H130"/>
  <c r="G130"/>
  <c r="F130"/>
  <c r="E130"/>
  <c r="D130"/>
  <c r="I124"/>
  <c r="H124"/>
  <c r="G124"/>
  <c r="F124"/>
  <c r="E124"/>
  <c r="D124"/>
  <c r="I111"/>
  <c r="H111"/>
  <c r="G111"/>
  <c r="F111"/>
  <c r="E111"/>
  <c r="D111"/>
  <c r="I106"/>
  <c r="H106"/>
  <c r="G106"/>
  <c r="F106"/>
  <c r="E106"/>
  <c r="D106"/>
  <c r="I97"/>
  <c r="H97"/>
  <c r="G97"/>
  <c r="F97"/>
  <c r="E97"/>
  <c r="D97"/>
  <c r="I92"/>
  <c r="H92"/>
  <c r="G92"/>
  <c r="F92"/>
  <c r="E92"/>
  <c r="D92"/>
  <c r="I82"/>
  <c r="H82"/>
  <c r="G82"/>
  <c r="F82"/>
  <c r="E82"/>
  <c r="D82"/>
  <c r="I78"/>
  <c r="H78"/>
  <c r="G78"/>
  <c r="F78"/>
  <c r="E78"/>
  <c r="D78"/>
  <c r="I74"/>
  <c r="H74"/>
  <c r="G74"/>
  <c r="F74"/>
  <c r="E74"/>
  <c r="D74"/>
  <c r="I70"/>
  <c r="H70"/>
  <c r="G70"/>
  <c r="F70"/>
  <c r="E70"/>
  <c r="D70"/>
  <c r="I62"/>
  <c r="H62"/>
  <c r="G62"/>
  <c r="F62"/>
  <c r="E62"/>
  <c r="D62"/>
  <c r="I56"/>
  <c r="H56"/>
  <c r="G56"/>
  <c r="F56"/>
  <c r="E56"/>
  <c r="D56"/>
  <c r="I50"/>
  <c r="H50"/>
  <c r="G50"/>
  <c r="F50"/>
  <c r="E50"/>
  <c r="D50"/>
  <c r="I44"/>
  <c r="H44"/>
  <c r="G44"/>
  <c r="F44"/>
  <c r="E44"/>
  <c r="D44"/>
  <c r="I38"/>
  <c r="H38"/>
  <c r="G38"/>
  <c r="F38"/>
  <c r="E38"/>
  <c r="D38"/>
  <c r="H542" l="1"/>
  <c r="H543" s="1"/>
  <c r="G542"/>
  <c r="G543" s="1"/>
  <c r="D542"/>
  <c r="D543" s="1"/>
  <c r="E542"/>
  <c r="E543" s="1"/>
  <c r="I542"/>
  <c r="I543" s="1"/>
  <c r="F542"/>
  <c r="F543" s="1"/>
  <c r="E524"/>
  <c r="E525" s="1"/>
  <c r="E526" s="1"/>
  <c r="I524"/>
  <c r="I525" s="1"/>
  <c r="I526" s="1"/>
  <c r="D524"/>
  <c r="H524"/>
  <c r="G524"/>
  <c r="G525" s="1"/>
  <c r="G526" s="1"/>
  <c r="F524"/>
  <c r="E350"/>
  <c r="E351" s="1"/>
  <c r="I350"/>
  <c r="I351" s="1"/>
  <c r="D98"/>
  <c r="H98"/>
  <c r="G98"/>
  <c r="D350"/>
  <c r="D351" s="1"/>
  <c r="H350"/>
  <c r="H351" s="1"/>
  <c r="G350"/>
  <c r="G351" s="1"/>
  <c r="F350"/>
  <c r="F351" s="1"/>
  <c r="E341"/>
  <c r="E342" s="1"/>
  <c r="I341"/>
  <c r="I342" s="1"/>
  <c r="D341"/>
  <c r="D342" s="1"/>
  <c r="H341"/>
  <c r="H342" s="1"/>
  <c r="G341"/>
  <c r="G342" s="1"/>
  <c r="F341"/>
  <c r="F342" s="1"/>
  <c r="F98"/>
  <c r="E98"/>
  <c r="I98"/>
  <c r="D241"/>
  <c r="D367"/>
  <c r="H367"/>
  <c r="D415"/>
  <c r="D416" s="1"/>
  <c r="D417" s="1"/>
  <c r="D457"/>
  <c r="D458" s="1"/>
  <c r="D465" s="1"/>
  <c r="D83"/>
  <c r="D84" s="1"/>
  <c r="G367"/>
  <c r="D267"/>
  <c r="D323"/>
  <c r="F367"/>
  <c r="D496"/>
  <c r="D502" s="1"/>
  <c r="D504" s="1"/>
  <c r="D505" s="1"/>
  <c r="E112"/>
  <c r="E113" s="1"/>
  <c r="E114" s="1"/>
  <c r="E554"/>
  <c r="E571"/>
  <c r="E579" s="1"/>
  <c r="I571"/>
  <c r="I579" s="1"/>
  <c r="I554"/>
  <c r="I112"/>
  <c r="I113" s="1"/>
  <c r="I114" s="1"/>
  <c r="D112"/>
  <c r="D113" s="1"/>
  <c r="D114" s="1"/>
  <c r="D185"/>
  <c r="D63"/>
  <c r="D64" s="1"/>
  <c r="H112"/>
  <c r="H113" s="1"/>
  <c r="H114" s="1"/>
  <c r="D554"/>
  <c r="H554"/>
  <c r="D571"/>
  <c r="D579" s="1"/>
  <c r="H571"/>
  <c r="H579" s="1"/>
  <c r="G112"/>
  <c r="G113" s="1"/>
  <c r="G114" s="1"/>
  <c r="E367"/>
  <c r="I367"/>
  <c r="G554"/>
  <c r="G571"/>
  <c r="G579" s="1"/>
  <c r="F112"/>
  <c r="F113" s="1"/>
  <c r="F114" s="1"/>
  <c r="F554"/>
  <c r="F571"/>
  <c r="F579" s="1"/>
  <c r="E63"/>
  <c r="E64" s="1"/>
  <c r="G63"/>
  <c r="G64" s="1"/>
  <c r="I63"/>
  <c r="I64" s="1"/>
  <c r="E83"/>
  <c r="E84" s="1"/>
  <c r="G83"/>
  <c r="G84" s="1"/>
  <c r="I83"/>
  <c r="I84" s="1"/>
  <c r="E185"/>
  <c r="G185"/>
  <c r="I185"/>
  <c r="E241"/>
  <c r="G241"/>
  <c r="I241"/>
  <c r="E267"/>
  <c r="G267"/>
  <c r="I267"/>
  <c r="E323"/>
  <c r="G323"/>
  <c r="I323"/>
  <c r="E415"/>
  <c r="E416" s="1"/>
  <c r="E417" s="1"/>
  <c r="G415"/>
  <c r="G416" s="1"/>
  <c r="G417" s="1"/>
  <c r="I415"/>
  <c r="I416" s="1"/>
  <c r="I417" s="1"/>
  <c r="E457"/>
  <c r="E458" s="1"/>
  <c r="E465" s="1"/>
  <c r="G457"/>
  <c r="G458" s="1"/>
  <c r="G465" s="1"/>
  <c r="I457"/>
  <c r="I458" s="1"/>
  <c r="I465" s="1"/>
  <c r="E496"/>
  <c r="E502" s="1"/>
  <c r="E504" s="1"/>
  <c r="E505" s="1"/>
  <c r="G496"/>
  <c r="G502" s="1"/>
  <c r="G504" s="1"/>
  <c r="G505" s="1"/>
  <c r="I496"/>
  <c r="I502" s="1"/>
  <c r="I504" s="1"/>
  <c r="I505" s="1"/>
  <c r="E598"/>
  <c r="E603" s="1"/>
  <c r="G598"/>
  <c r="G603" s="1"/>
  <c r="I598"/>
  <c r="I603" s="1"/>
  <c r="F63"/>
  <c r="F64" s="1"/>
  <c r="H63"/>
  <c r="H64" s="1"/>
  <c r="F83"/>
  <c r="F84" s="1"/>
  <c r="H83"/>
  <c r="H84" s="1"/>
  <c r="F185"/>
  <c r="H185"/>
  <c r="F241"/>
  <c r="H241"/>
  <c r="F267"/>
  <c r="H267"/>
  <c r="F323"/>
  <c r="H323"/>
  <c r="F415"/>
  <c r="F416" s="1"/>
  <c r="F417" s="1"/>
  <c r="H415"/>
  <c r="H416" s="1"/>
  <c r="H417" s="1"/>
  <c r="F457"/>
  <c r="F458" s="1"/>
  <c r="F465" s="1"/>
  <c r="H457"/>
  <c r="H458" s="1"/>
  <c r="H465" s="1"/>
  <c r="F496"/>
  <c r="F502" s="1"/>
  <c r="F504" s="1"/>
  <c r="F505" s="1"/>
  <c r="H496"/>
  <c r="H502" s="1"/>
  <c r="H504" s="1"/>
  <c r="H505" s="1"/>
  <c r="F525"/>
  <c r="F527" s="1"/>
  <c r="H525"/>
  <c r="H526" s="1"/>
  <c r="F598"/>
  <c r="F603" s="1"/>
  <c r="H598"/>
  <c r="H603" s="1"/>
  <c r="D525"/>
  <c r="D527" s="1"/>
  <c r="D598"/>
  <c r="D603" s="1"/>
  <c r="K97"/>
  <c r="J97"/>
  <c r="L94"/>
  <c r="J38"/>
  <c r="L549"/>
  <c r="D85" l="1"/>
  <c r="E555"/>
  <c r="E605"/>
  <c r="G352"/>
  <c r="D352"/>
  <c r="H352"/>
  <c r="F352"/>
  <c r="I352"/>
  <c r="E352"/>
  <c r="F555"/>
  <c r="G527"/>
  <c r="E527"/>
  <c r="H555"/>
  <c r="D555"/>
  <c r="I605"/>
  <c r="G555"/>
  <c r="E604"/>
  <c r="D324"/>
  <c r="D331" s="1"/>
  <c r="D332" s="1"/>
  <c r="D99"/>
  <c r="F604"/>
  <c r="E324"/>
  <c r="E331" s="1"/>
  <c r="E332" s="1"/>
  <c r="G604"/>
  <c r="H605"/>
  <c r="H604"/>
  <c r="I555"/>
  <c r="H85"/>
  <c r="H99" s="1"/>
  <c r="G605"/>
  <c r="I604"/>
  <c r="H527"/>
  <c r="F605"/>
  <c r="F606" s="1"/>
  <c r="F466"/>
  <c r="F324"/>
  <c r="F331" s="1"/>
  <c r="F332" s="1"/>
  <c r="F85"/>
  <c r="F99" s="1"/>
  <c r="H324"/>
  <c r="H331" s="1"/>
  <c r="H332" s="1"/>
  <c r="I324"/>
  <c r="I331" s="1"/>
  <c r="I332" s="1"/>
  <c r="I85"/>
  <c r="I99" s="1"/>
  <c r="H466"/>
  <c r="G324"/>
  <c r="G331" s="1"/>
  <c r="G332" s="1"/>
  <c r="G85"/>
  <c r="G99" s="1"/>
  <c r="F526"/>
  <c r="I527"/>
  <c r="G466"/>
  <c r="E85"/>
  <c r="E99" s="1"/>
  <c r="D604"/>
  <c r="D526"/>
  <c r="I466"/>
  <c r="E466"/>
  <c r="D605"/>
  <c r="D466"/>
  <c r="L97"/>
  <c r="E606" l="1"/>
  <c r="D606"/>
  <c r="G606"/>
  <c r="D467"/>
  <c r="H606"/>
  <c r="I606"/>
  <c r="F467"/>
  <c r="F607" s="1"/>
  <c r="G467"/>
  <c r="I467"/>
  <c r="H467"/>
  <c r="E467"/>
  <c r="E607" s="1"/>
  <c r="K322"/>
  <c r="J322"/>
  <c r="D607" l="1"/>
  <c r="G607"/>
  <c r="H607"/>
  <c r="I607"/>
  <c r="L322"/>
  <c r="J567"/>
  <c r="K567"/>
  <c r="K184" l="1"/>
  <c r="J184"/>
  <c r="K602"/>
  <c r="K597"/>
  <c r="K586"/>
  <c r="K577"/>
  <c r="K578" s="1"/>
  <c r="K563"/>
  <c r="K553"/>
  <c r="K541"/>
  <c r="K536"/>
  <c r="K542" s="1"/>
  <c r="K543" s="1"/>
  <c r="K523"/>
  <c r="K517"/>
  <c r="K513"/>
  <c r="K501"/>
  <c r="K495"/>
  <c r="K491"/>
  <c r="K487"/>
  <c r="K481"/>
  <c r="K463"/>
  <c r="K464" s="1"/>
  <c r="K456"/>
  <c r="K450"/>
  <c r="K444"/>
  <c r="K438"/>
  <c r="K432"/>
  <c r="K414"/>
  <c r="K410"/>
  <c r="K406"/>
  <c r="K402"/>
  <c r="K394"/>
  <c r="K395" s="1"/>
  <c r="K374"/>
  <c r="K375" s="1"/>
  <c r="K376" s="1"/>
  <c r="K377" s="1"/>
  <c r="K365"/>
  <c r="K366" s="1"/>
  <c r="K358"/>
  <c r="K359" s="1"/>
  <c r="K349"/>
  <c r="K340"/>
  <c r="K329"/>
  <c r="K330" s="1"/>
  <c r="K316"/>
  <c r="K310"/>
  <c r="K304"/>
  <c r="K298"/>
  <c r="K292"/>
  <c r="K286"/>
  <c r="K280"/>
  <c r="K274"/>
  <c r="K266"/>
  <c r="K260"/>
  <c r="K254"/>
  <c r="K248"/>
  <c r="K240"/>
  <c r="K234"/>
  <c r="K228"/>
  <c r="K222"/>
  <c r="K216"/>
  <c r="K210"/>
  <c r="K204"/>
  <c r="K198"/>
  <c r="K192"/>
  <c r="K178"/>
  <c r="K172"/>
  <c r="K166"/>
  <c r="K160"/>
  <c r="K154"/>
  <c r="K148"/>
  <c r="K142"/>
  <c r="K136"/>
  <c r="K130"/>
  <c r="K124"/>
  <c r="K111"/>
  <c r="K106"/>
  <c r="K92"/>
  <c r="K98" s="1"/>
  <c r="K82"/>
  <c r="K78"/>
  <c r="K74"/>
  <c r="K70"/>
  <c r="K62"/>
  <c r="K56"/>
  <c r="K50"/>
  <c r="K44"/>
  <c r="J92"/>
  <c r="J98" s="1"/>
  <c r="K524" l="1"/>
  <c r="K350"/>
  <c r="K351" s="1"/>
  <c r="K341"/>
  <c r="K342" s="1"/>
  <c r="K426"/>
  <c r="K457" s="1"/>
  <c r="K458" s="1"/>
  <c r="K465" s="1"/>
  <c r="L38"/>
  <c r="K38"/>
  <c r="K63" s="1"/>
  <c r="K64" s="1"/>
  <c r="K323"/>
  <c r="K185"/>
  <c r="L184"/>
  <c r="K112"/>
  <c r="K113" s="1"/>
  <c r="K114" s="1"/>
  <c r="K598"/>
  <c r="K603" s="1"/>
  <c r="K554"/>
  <c r="K571"/>
  <c r="K579" s="1"/>
  <c r="K83"/>
  <c r="K84" s="1"/>
  <c r="K241"/>
  <c r="K267"/>
  <c r="K367"/>
  <c r="K415"/>
  <c r="K416" s="1"/>
  <c r="K417" s="1"/>
  <c r="K496"/>
  <c r="K502" s="1"/>
  <c r="K504" s="1"/>
  <c r="K505" s="1"/>
  <c r="K525"/>
  <c r="K526" s="1"/>
  <c r="K352" l="1"/>
  <c r="K555"/>
  <c r="K604"/>
  <c r="K605"/>
  <c r="K85"/>
  <c r="K99" s="1"/>
  <c r="K324"/>
  <c r="K331" s="1"/>
  <c r="K332" s="1"/>
  <c r="K527"/>
  <c r="K466"/>
  <c r="L567"/>
  <c r="J501"/>
  <c r="K606" l="1"/>
  <c r="K467"/>
  <c r="J365"/>
  <c r="J366" s="1"/>
  <c r="K607" l="1"/>
  <c r="J240"/>
  <c r="L365"/>
  <c r="L366" s="1"/>
  <c r="J340"/>
  <c r="J341" s="1"/>
  <c r="J602"/>
  <c r="J349"/>
  <c r="J350" s="1"/>
  <c r="L89"/>
  <c r="J111"/>
  <c r="L92" l="1"/>
  <c r="L98" s="1"/>
  <c r="L340"/>
  <c r="L341" s="1"/>
  <c r="L501"/>
  <c r="L240"/>
  <c r="L602"/>
  <c r="L111"/>
  <c r="L349"/>
  <c r="L350" s="1"/>
  <c r="J577"/>
  <c r="J578" s="1"/>
  <c r="L577"/>
  <c r="L578" s="1"/>
  <c r="J597"/>
  <c r="J586"/>
  <c r="J491"/>
  <c r="J481"/>
  <c r="J106"/>
  <c r="J563"/>
  <c r="J536"/>
  <c r="J541"/>
  <c r="J553"/>
  <c r="J523"/>
  <c r="J517"/>
  <c r="J513"/>
  <c r="J463"/>
  <c r="J464" s="1"/>
  <c r="J456"/>
  <c r="J432"/>
  <c r="J426"/>
  <c r="J450"/>
  <c r="J444"/>
  <c r="J438"/>
  <c r="J414"/>
  <c r="J410"/>
  <c r="J406"/>
  <c r="J402"/>
  <c r="J394"/>
  <c r="J374"/>
  <c r="J375" s="1"/>
  <c r="J376" s="1"/>
  <c r="J377" s="1"/>
  <c r="J358"/>
  <c r="J359" s="1"/>
  <c r="J351"/>
  <c r="J342"/>
  <c r="J329"/>
  <c r="J330" s="1"/>
  <c r="J304"/>
  <c r="J298"/>
  <c r="J292"/>
  <c r="J286"/>
  <c r="J280"/>
  <c r="J274"/>
  <c r="J310"/>
  <c r="J316"/>
  <c r="J266"/>
  <c r="J260"/>
  <c r="J254"/>
  <c r="J248"/>
  <c r="J222"/>
  <c r="J216"/>
  <c r="J210"/>
  <c r="J204"/>
  <c r="J198"/>
  <c r="J192"/>
  <c r="J228"/>
  <c r="J234"/>
  <c r="J166"/>
  <c r="J160"/>
  <c r="J154"/>
  <c r="J148"/>
  <c r="J142"/>
  <c r="J136"/>
  <c r="J124"/>
  <c r="J130"/>
  <c r="J172"/>
  <c r="J178"/>
  <c r="J82"/>
  <c r="J78"/>
  <c r="J74"/>
  <c r="J70"/>
  <c r="J62"/>
  <c r="J56"/>
  <c r="J50"/>
  <c r="J44"/>
  <c r="L553"/>
  <c r="L563"/>
  <c r="L541"/>
  <c r="L495"/>
  <c r="L463"/>
  <c r="L464" s="1"/>
  <c r="L358"/>
  <c r="L359" s="1"/>
  <c r="L316"/>
  <c r="L610"/>
  <c r="L586"/>
  <c r="J495"/>
  <c r="J487"/>
  <c r="L402"/>
  <c r="J542" l="1"/>
  <c r="J543" s="1"/>
  <c r="J524"/>
  <c r="J525" s="1"/>
  <c r="J526" s="1"/>
  <c r="J323"/>
  <c r="J185"/>
  <c r="L136"/>
  <c r="L216"/>
  <c r="L414"/>
  <c r="L444"/>
  <c r="J367"/>
  <c r="L367"/>
  <c r="L248"/>
  <c r="L254"/>
  <c r="L166"/>
  <c r="L222"/>
  <c r="L280"/>
  <c r="L148"/>
  <c r="L292"/>
  <c r="L406"/>
  <c r="L456"/>
  <c r="L82"/>
  <c r="L44"/>
  <c r="L56"/>
  <c r="L78"/>
  <c r="L432"/>
  <c r="L374"/>
  <c r="L50"/>
  <c r="L62"/>
  <c r="L74"/>
  <c r="J241"/>
  <c r="L124"/>
  <c r="J352"/>
  <c r="J554"/>
  <c r="L523"/>
  <c r="L487"/>
  <c r="J457"/>
  <c r="J458" s="1"/>
  <c r="L426"/>
  <c r="L394"/>
  <c r="L395" s="1"/>
  <c r="L266"/>
  <c r="L234"/>
  <c r="L210"/>
  <c r="L192"/>
  <c r="L142"/>
  <c r="L554"/>
  <c r="J395"/>
  <c r="J83"/>
  <c r="J63"/>
  <c r="J64" s="1"/>
  <c r="J598"/>
  <c r="J603" s="1"/>
  <c r="L351"/>
  <c r="J112"/>
  <c r="J113" s="1"/>
  <c r="J114" s="1"/>
  <c r="L130"/>
  <c r="L260"/>
  <c r="J267"/>
  <c r="J496"/>
  <c r="L70"/>
  <c r="L172"/>
  <c r="L178"/>
  <c r="L198"/>
  <c r="L228"/>
  <c r="L274"/>
  <c r="L286"/>
  <c r="L304"/>
  <c r="L310"/>
  <c r="L342"/>
  <c r="L204"/>
  <c r="L410"/>
  <c r="L438"/>
  <c r="L450"/>
  <c r="L298"/>
  <c r="L329"/>
  <c r="L330" s="1"/>
  <c r="L481"/>
  <c r="L491"/>
  <c r="L513"/>
  <c r="L517"/>
  <c r="L536"/>
  <c r="L542" s="1"/>
  <c r="L543" s="1"/>
  <c r="L597"/>
  <c r="L598" s="1"/>
  <c r="L603" s="1"/>
  <c r="L106"/>
  <c r="J571"/>
  <c r="J579" s="1"/>
  <c r="L160"/>
  <c r="J415"/>
  <c r="L154"/>
  <c r="L571"/>
  <c r="L579" s="1"/>
  <c r="L375"/>
  <c r="L376" s="1"/>
  <c r="L377" s="1"/>
  <c r="L524" l="1"/>
  <c r="L525" s="1"/>
  <c r="L526" s="1"/>
  <c r="J555"/>
  <c r="L323"/>
  <c r="L185"/>
  <c r="L458"/>
  <c r="L465" s="1"/>
  <c r="L457"/>
  <c r="L267"/>
  <c r="J527"/>
  <c r="L63"/>
  <c r="L64" s="1"/>
  <c r="L241"/>
  <c r="J605"/>
  <c r="L496"/>
  <c r="L502" s="1"/>
  <c r="L504" s="1"/>
  <c r="L505" s="1"/>
  <c r="L83"/>
  <c r="J604"/>
  <c r="L555"/>
  <c r="J84"/>
  <c r="L112"/>
  <c r="L113" s="1"/>
  <c r="L114" s="1"/>
  <c r="L352"/>
  <c r="J502"/>
  <c r="J504" s="1"/>
  <c r="J505" s="1"/>
  <c r="J324"/>
  <c r="J331" s="1"/>
  <c r="J332" s="1"/>
  <c r="J416"/>
  <c r="J417" s="1"/>
  <c r="L415"/>
  <c r="L416" s="1"/>
  <c r="L417" s="1"/>
  <c r="J465"/>
  <c r="L605"/>
  <c r="L604"/>
  <c r="J606" l="1"/>
  <c r="L324"/>
  <c r="L331" s="1"/>
  <c r="L332" s="1"/>
  <c r="L527"/>
  <c r="L606" s="1"/>
  <c r="F22" s="1"/>
  <c r="J85"/>
  <c r="J99" s="1"/>
  <c r="L84"/>
  <c r="L85" s="1"/>
  <c r="L99" s="1"/>
  <c r="J466"/>
  <c r="J467" l="1"/>
  <c r="J607" s="1"/>
  <c r="L466"/>
  <c r="L467" s="1"/>
  <c r="E22" s="1"/>
  <c r="L607" l="1"/>
  <c r="G22"/>
</calcChain>
</file>

<file path=xl/comments1.xml><?xml version="1.0" encoding="utf-8"?>
<comments xmlns="http://schemas.openxmlformats.org/spreadsheetml/2006/main">
  <authors>
    <author>Lenovo</author>
    <author>hcl</author>
  </authors>
  <commentList>
    <comment ref="B104" authorId="0">
      <text>
        <r>
          <rPr>
            <b/>
            <sz val="9"/>
            <color indexed="81"/>
            <rFont val="Tahoma"/>
            <family val="2"/>
          </rPr>
          <t>Lenovo:</t>
        </r>
        <r>
          <rPr>
            <sz val="9"/>
            <color indexed="81"/>
            <rFont val="Tahoma"/>
            <family val="2"/>
          </rPr>
          <t xml:space="preserve">
Errata issued from 36 to 35 due to problem in AG office in their system</t>
        </r>
      </text>
    </comment>
    <comment ref="C138" authorId="1">
      <text>
        <r>
          <rPr>
            <b/>
            <sz val="9"/>
            <color indexed="81"/>
            <rFont val="Tahoma"/>
            <family val="2"/>
          </rPr>
          <t>hcl:</t>
        </r>
        <r>
          <rPr>
            <sz val="9"/>
            <color indexed="81"/>
            <rFont val="Tahoma"/>
            <family val="2"/>
          </rPr>
          <t xml:space="preserve">
Gangtok to be Nandok</t>
        </r>
      </text>
    </comment>
  </commentList>
</comments>
</file>

<file path=xl/sharedStrings.xml><?xml version="1.0" encoding="utf-8"?>
<sst xmlns="http://schemas.openxmlformats.org/spreadsheetml/2006/main" count="899" uniqueCount="361">
  <si>
    <t>Water Supply &amp; Sanitation</t>
  </si>
  <si>
    <t>and Urban Development</t>
  </si>
  <si>
    <t>Housing</t>
  </si>
  <si>
    <t>Special Programmes for Rural Development</t>
  </si>
  <si>
    <t>Rural Employment</t>
  </si>
  <si>
    <t>Other Rural Development Programme</t>
  </si>
  <si>
    <t>(e) Energy</t>
  </si>
  <si>
    <t>Non-Conventional Sources of Energy</t>
  </si>
  <si>
    <t>(g) Transport</t>
  </si>
  <si>
    <t>Roads &amp; Bridges</t>
  </si>
  <si>
    <t>Capital Outlay on Water Supply &amp; Sanitation</t>
  </si>
  <si>
    <t>Capital Outlay on Housing</t>
  </si>
  <si>
    <t>(b) Capital Account of Rural Development</t>
  </si>
  <si>
    <t>Capital Outlay on Other Rural</t>
  </si>
  <si>
    <t>Development Programme</t>
  </si>
  <si>
    <t>(g) Capital Account of Transport</t>
  </si>
  <si>
    <t>Capital Outlay on Roads &amp; Bridges</t>
  </si>
  <si>
    <t>Voted</t>
  </si>
  <si>
    <t>Actuals</t>
  </si>
  <si>
    <t>Budget Estimate</t>
  </si>
  <si>
    <t>Revised Estimate</t>
  </si>
  <si>
    <t>Major /Sub-Major/Minor/Sub/Detailed Heads</t>
  </si>
  <si>
    <t>Plan</t>
  </si>
  <si>
    <t>Non-Plan</t>
  </si>
  <si>
    <t>Total</t>
  </si>
  <si>
    <t>REVENUE SECTION</t>
  </si>
  <si>
    <t>M.H.</t>
  </si>
  <si>
    <t>Travel Expenses</t>
  </si>
  <si>
    <t>Office Expenses</t>
  </si>
  <si>
    <t>Rural Development Department</t>
  </si>
  <si>
    <t>Head Office Establishment</t>
  </si>
  <si>
    <t>36.44.01</t>
  </si>
  <si>
    <t>36.44.11</t>
  </si>
  <si>
    <t>36.44.13</t>
  </si>
  <si>
    <t>East District</t>
  </si>
  <si>
    <t>36.45.01</t>
  </si>
  <si>
    <t>36.45.11</t>
  </si>
  <si>
    <t>36.45.13</t>
  </si>
  <si>
    <t>West District</t>
  </si>
  <si>
    <t>36.46.01</t>
  </si>
  <si>
    <t>36.46.11</t>
  </si>
  <si>
    <t>36.46.13</t>
  </si>
  <si>
    <t>North District</t>
  </si>
  <si>
    <t>36.47.01</t>
  </si>
  <si>
    <t>36.47.11</t>
  </si>
  <si>
    <t>36.47.13</t>
  </si>
  <si>
    <t>South District</t>
  </si>
  <si>
    <t>36.48.01</t>
  </si>
  <si>
    <t>36.48.11</t>
  </si>
  <si>
    <t>36.48.13</t>
  </si>
  <si>
    <t>Rural Water Supply Programmes</t>
  </si>
  <si>
    <t>36.45.71</t>
  </si>
  <si>
    <t>36.45.73</t>
  </si>
  <si>
    <t>36.46.71</t>
  </si>
  <si>
    <t>36.46.73</t>
  </si>
  <si>
    <t>36.47.71</t>
  </si>
  <si>
    <t>36.47.73</t>
  </si>
  <si>
    <t>36.48.71</t>
  </si>
  <si>
    <t>36.48.72</t>
  </si>
  <si>
    <t>36.48.73</t>
  </si>
  <si>
    <t>Rural Housing</t>
  </si>
  <si>
    <t>Other Expenditure</t>
  </si>
  <si>
    <t>Integrated Rural Development Programme</t>
  </si>
  <si>
    <t>36.00.31</t>
  </si>
  <si>
    <t>National Programmes</t>
  </si>
  <si>
    <t>Jawahar Rojgar Yojana</t>
  </si>
  <si>
    <t>Other Programmes</t>
  </si>
  <si>
    <t>Employment Assurance Scheme</t>
  </si>
  <si>
    <t>Training</t>
  </si>
  <si>
    <t>60.00.31</t>
  </si>
  <si>
    <t>Grants -in-Aid to Sikkim Institute of Rural Development.</t>
  </si>
  <si>
    <t>Panchayati Raj</t>
  </si>
  <si>
    <t>Salaries</t>
  </si>
  <si>
    <t>61.00.31</t>
  </si>
  <si>
    <t>Others</t>
  </si>
  <si>
    <t>New &amp; Renewable Sources of Energy</t>
  </si>
  <si>
    <t>Grants -in-Aid to SREDA</t>
  </si>
  <si>
    <t>District &amp; Other Roads</t>
  </si>
  <si>
    <t>Road Works</t>
  </si>
  <si>
    <t>Maintenance &amp; Repairs of Rural Roads and Bridges</t>
  </si>
  <si>
    <t>General</t>
  </si>
  <si>
    <t>Direction &amp; Administration</t>
  </si>
  <si>
    <t>Jorethang Circle</t>
  </si>
  <si>
    <t>36.59.01</t>
  </si>
  <si>
    <t>36.59.11</t>
  </si>
  <si>
    <t>36.59.13</t>
  </si>
  <si>
    <t>Suspense</t>
  </si>
  <si>
    <t>36.00.43</t>
  </si>
  <si>
    <t>CAPITAL SECTION</t>
  </si>
  <si>
    <t>Water Supply</t>
  </si>
  <si>
    <t>Rural Water Supply</t>
  </si>
  <si>
    <t>36.45.75</t>
  </si>
  <si>
    <t>36.46.75</t>
  </si>
  <si>
    <t>36.48.74</t>
  </si>
  <si>
    <t>36.48.75</t>
  </si>
  <si>
    <t>Capital Outlay on Other Rural Development Programme</t>
  </si>
  <si>
    <t>Capital Outlay on Other Rural Development  Programme</t>
  </si>
  <si>
    <t>Construction of Bridges</t>
  </si>
  <si>
    <t>Note : The above estimates do not include the recoveries shown below which are adjusted in accounts as reduction of  expenditure</t>
  </si>
  <si>
    <t>DEMAND NO. 35</t>
  </si>
  <si>
    <t>36.45.77</t>
  </si>
  <si>
    <t>Schemes under NABARD</t>
  </si>
  <si>
    <t>Rural Development</t>
  </si>
  <si>
    <t>Cultural Village at Yangang</t>
  </si>
  <si>
    <t>Village Water Supply</t>
  </si>
  <si>
    <t>East district</t>
  </si>
  <si>
    <t>45.71.01</t>
  </si>
  <si>
    <t>45.71.11</t>
  </si>
  <si>
    <t>45.71.13</t>
  </si>
  <si>
    <t>45.72.01</t>
  </si>
  <si>
    <t>45.72.11</t>
  </si>
  <si>
    <t>45.72.13</t>
  </si>
  <si>
    <t>45.74.01</t>
  </si>
  <si>
    <t>45.74.11</t>
  </si>
  <si>
    <t>45.74.13</t>
  </si>
  <si>
    <t>45.73.01</t>
  </si>
  <si>
    <t>45.73.11</t>
  </si>
  <si>
    <t>45.73.13</t>
  </si>
  <si>
    <t>47.71.01</t>
  </si>
  <si>
    <t>47.71.11</t>
  </si>
  <si>
    <t>47.71.13</t>
  </si>
  <si>
    <t>47.72.01</t>
  </si>
  <si>
    <t>47.72.11</t>
  </si>
  <si>
    <t>47.72.13</t>
  </si>
  <si>
    <t>47.73.01</t>
  </si>
  <si>
    <t>47.73.11</t>
  </si>
  <si>
    <t>47.73.13</t>
  </si>
  <si>
    <t>47.74.01</t>
  </si>
  <si>
    <t>47.74.11</t>
  </si>
  <si>
    <t>47.74.13</t>
  </si>
  <si>
    <t>45.75.01</t>
  </si>
  <si>
    <t>45.75.11</t>
  </si>
  <si>
    <t>45.75.13</t>
  </si>
  <si>
    <t>45.76.01</t>
  </si>
  <si>
    <t>45.76.11</t>
  </si>
  <si>
    <t>45.76.13</t>
  </si>
  <si>
    <t>45.77.01</t>
  </si>
  <si>
    <t>45.77.11</t>
  </si>
  <si>
    <t>45.77.13</t>
  </si>
  <si>
    <t>45.78.01</t>
  </si>
  <si>
    <t>45.78.11</t>
  </si>
  <si>
    <t>45.78.13</t>
  </si>
  <si>
    <t>46.71.01</t>
  </si>
  <si>
    <t>46.71.11</t>
  </si>
  <si>
    <t>46.71.13</t>
  </si>
  <si>
    <t>46.72.01</t>
  </si>
  <si>
    <t>46.72.11</t>
  </si>
  <si>
    <t>46.72.13</t>
  </si>
  <si>
    <t>46.73.01</t>
  </si>
  <si>
    <t>46.73.11</t>
  </si>
  <si>
    <t>46.73.13</t>
  </si>
  <si>
    <t>46.74.01</t>
  </si>
  <si>
    <t>46.74.11</t>
  </si>
  <si>
    <t>46.74.13</t>
  </si>
  <si>
    <t>46.75.01</t>
  </si>
  <si>
    <t>46.75.11</t>
  </si>
  <si>
    <t>46.75.13</t>
  </si>
  <si>
    <t>46.76.01</t>
  </si>
  <si>
    <t>46.76.11</t>
  </si>
  <si>
    <t>46.76.13</t>
  </si>
  <si>
    <t>48.71.01</t>
  </si>
  <si>
    <t>48.71.11</t>
  </si>
  <si>
    <t>48.71.13</t>
  </si>
  <si>
    <t>48.72.01</t>
  </si>
  <si>
    <t>48.72.11</t>
  </si>
  <si>
    <t>48.72.13</t>
  </si>
  <si>
    <t>48.73.01</t>
  </si>
  <si>
    <t>48.73.11</t>
  </si>
  <si>
    <t>48.73.13</t>
  </si>
  <si>
    <t>48.74.01</t>
  </si>
  <si>
    <t>48.74.11</t>
  </si>
  <si>
    <t>48.74.13</t>
  </si>
  <si>
    <t>48.75.01</t>
  </si>
  <si>
    <t>48.75.11</t>
  </si>
  <si>
    <t>48.75.13</t>
  </si>
  <si>
    <t>48.76.01</t>
  </si>
  <si>
    <t>48.76.11</t>
  </si>
  <si>
    <t>48.76.13</t>
  </si>
  <si>
    <t>Maintenance and Repairs</t>
  </si>
  <si>
    <t>Wages</t>
  </si>
  <si>
    <t>Maintenance &amp; Repairs of Rural Roads and Bridges under East District</t>
  </si>
  <si>
    <t>Maintenance &amp; Repairs of Rural Roads and Bridges under West District</t>
  </si>
  <si>
    <t>Maintenance &amp; Repairs of Rural Roads and Bridges under North District</t>
  </si>
  <si>
    <t>Maintenance &amp; Repairs of Rural Roads and Bridges under South District</t>
  </si>
  <si>
    <t>60.81.02</t>
  </si>
  <si>
    <t>60.82.02</t>
  </si>
  <si>
    <t>60.83.02</t>
  </si>
  <si>
    <t>60.84.02</t>
  </si>
  <si>
    <t>Direction and Administration</t>
  </si>
  <si>
    <t>36.45.78</t>
  </si>
  <si>
    <t>00.45.77</t>
  </si>
  <si>
    <t>Land Compensation for PMGSY</t>
  </si>
  <si>
    <t>36.46.77</t>
  </si>
  <si>
    <t>Water Supply Scheme at Rabdentse in West Sikkim (NLCPR)</t>
  </si>
  <si>
    <t>II. Details of the estimates and the heads under which this grant will be accounted for:</t>
  </si>
  <si>
    <t>Revenue</t>
  </si>
  <si>
    <t>Capital</t>
  </si>
  <si>
    <t>Backward Region Grant Fund (BRGF)</t>
  </si>
  <si>
    <t>Construction of Roads</t>
  </si>
  <si>
    <t>45.80.01</t>
  </si>
  <si>
    <t>45.80.11</t>
  </si>
  <si>
    <t>45.80.13</t>
  </si>
  <si>
    <t>46.77.01</t>
  </si>
  <si>
    <t>46.77.11</t>
  </si>
  <si>
    <t>46.77.13</t>
  </si>
  <si>
    <t>Mukhya Mantri  Awaas Yojana</t>
  </si>
  <si>
    <t>Capital Outlay on Water Supply &amp; 
Sanitation</t>
  </si>
  <si>
    <t>C - Economic Services (b) Rural Development</t>
  </si>
  <si>
    <t>B - Capital Account of General Services</t>
  </si>
  <si>
    <t>C - Capital Accounts of Economic Services</t>
  </si>
  <si>
    <t>Maintenance &amp; Repairs of Rural Roads 
and Bridges</t>
  </si>
  <si>
    <t>36.45.85</t>
  </si>
  <si>
    <t>RURAL MANAGEMENT AND DEVELOPMENT</t>
  </si>
  <si>
    <t>B - Social Services (c) Water Supply, Sanitation, Housing</t>
  </si>
  <si>
    <t>(c) Capital Account of Water Supply, Sanitation, Housing</t>
  </si>
  <si>
    <t>45.81.01</t>
  </si>
  <si>
    <t>45.81.11</t>
  </si>
  <si>
    <t>45.81.13</t>
  </si>
  <si>
    <t>48.77.01</t>
  </si>
  <si>
    <t>48.77.11</t>
  </si>
  <si>
    <t>48.77.13</t>
  </si>
  <si>
    <t>48.78.01</t>
  </si>
  <si>
    <t>48.78.11</t>
  </si>
  <si>
    <t>48.78.13</t>
  </si>
  <si>
    <t>Grants-in-aid to Sikkim Rural Development Agency (S.R.D.A. Administration)</t>
  </si>
  <si>
    <t>Other Rural Development 
Programme</t>
  </si>
  <si>
    <t>Village Water Supply Scheme 
(State Plan)</t>
  </si>
  <si>
    <t>Construction of Block Development 
Offices including Land Compensation</t>
  </si>
  <si>
    <t>Work Charged Establishment</t>
  </si>
  <si>
    <t>Rural Tourism and Rock Garden at Zoom 
and Village Tourism at Chirbirey and 
Majhigoan (NLCPR)</t>
  </si>
  <si>
    <t>Bridges</t>
  </si>
  <si>
    <t>36.71.53</t>
  </si>
  <si>
    <t>Major Works</t>
  </si>
  <si>
    <t>36.45.86</t>
  </si>
  <si>
    <t>Jawahar Gram Samridhi Yojana</t>
  </si>
  <si>
    <t>Maintenance and Repairs (Grant under 13th Finance Commission)</t>
  </si>
  <si>
    <t>36.72.53</t>
  </si>
  <si>
    <t>Const. of Kisan Bazar</t>
  </si>
  <si>
    <t>Const. of Santa Kabir Bhawan at Lingmoo, South Sikkim</t>
  </si>
  <si>
    <t>Schemes funded under NABARD</t>
  </si>
  <si>
    <t>36.73.53</t>
  </si>
  <si>
    <t>(In Thousands of Rupees)</t>
  </si>
  <si>
    <t>Construction of Foot Bridges in Sikkim (100% CSS)</t>
  </si>
  <si>
    <t>36.46.82</t>
  </si>
  <si>
    <t>Schemes under NLCPR (State Share)</t>
  </si>
  <si>
    <t>36.45.87</t>
  </si>
  <si>
    <t>36.46.83</t>
  </si>
  <si>
    <t>36.47.82</t>
  </si>
  <si>
    <t>36.48.84</t>
  </si>
  <si>
    <t>Village Water Supply Scheme (HCM's 
Tour)</t>
  </si>
  <si>
    <t>Rec</t>
  </si>
  <si>
    <t>Special Programmes for Rural Development, 01-911-Deduct Recoveries of Overpayments</t>
  </si>
  <si>
    <t>Purchase of Electric Chullah with utensils</t>
  </si>
  <si>
    <t>46.78.01</t>
  </si>
  <si>
    <t>46.78.11</t>
  </si>
  <si>
    <t>46.78.13</t>
  </si>
  <si>
    <t>Sewerage and Sanitation</t>
  </si>
  <si>
    <t>Sanitation Services</t>
  </si>
  <si>
    <t>36.45.90</t>
  </si>
  <si>
    <t>Construction of Kissan Bazar</t>
  </si>
  <si>
    <t>00.48.74</t>
  </si>
  <si>
    <t>Construction of Kitam play ground</t>
  </si>
  <si>
    <t>Water Supply Scheme for Central Pendam in East Sikkim (NLCPR)</t>
  </si>
  <si>
    <t>Schemes under NABARD (State Share)</t>
  </si>
  <si>
    <t xml:space="preserve">Water Supply Scheme at Amba, Taza and Tareythang (NLCPR) </t>
  </si>
  <si>
    <t>Pilgrimage Centre cum Cultural Village 
at Sholophok</t>
  </si>
  <si>
    <t>Roads &amp; Bridges, 80-General, 80.799-Suspense</t>
  </si>
  <si>
    <t>2014-15</t>
  </si>
  <si>
    <t>National Rural Drinking Water Programme (NRDWP)</t>
  </si>
  <si>
    <t>Pradhan Mantri Gram Sadak Yojana (PMGSY)</t>
  </si>
  <si>
    <t>Pradhan Mantri Gram Sadak Yojana (PMGSY) Central Share</t>
  </si>
  <si>
    <t>41.00.81</t>
  </si>
  <si>
    <t>41.00.82</t>
  </si>
  <si>
    <t>36.00.81</t>
  </si>
  <si>
    <t>36.00.82</t>
  </si>
  <si>
    <t>37.00.81</t>
  </si>
  <si>
    <t>37.00.82</t>
  </si>
  <si>
    <t>34.00.81</t>
  </si>
  <si>
    <t>34.00.82</t>
  </si>
  <si>
    <t>33.00.81</t>
  </si>
  <si>
    <t>40.00.81</t>
  </si>
  <si>
    <t>40.00.82</t>
  </si>
  <si>
    <t>Infrastructure Development for Destinations and Circuits</t>
  </si>
  <si>
    <t>50.71.53</t>
  </si>
  <si>
    <t>35.00.81</t>
  </si>
  <si>
    <t>46.79.01</t>
  </si>
  <si>
    <t>46.79.11</t>
  </si>
  <si>
    <t>46.79.13</t>
  </si>
  <si>
    <t>Duga  Gram Vikash Kendra</t>
  </si>
  <si>
    <t>Rhenock  Gram Vikash Kendra</t>
  </si>
  <si>
    <t>Pakyong  Gram Vikash Kendra</t>
  </si>
  <si>
    <t>Gangtok  Gram Vikash Kendra</t>
  </si>
  <si>
    <t>Regu  Gram Vikash Kendra</t>
  </si>
  <si>
    <t>Khamdong  Gram Vikash Kendra</t>
  </si>
  <si>
    <t>Ranka  Gram Vikash Kendra</t>
  </si>
  <si>
    <t>Martam  Gram Vikash Kendra</t>
  </si>
  <si>
    <t>Yuksom  Gram Vikash Kendra</t>
  </si>
  <si>
    <t>Gyalshing  Gram Vikash Kendra</t>
  </si>
  <si>
    <t>Dentam  Gram Vikash Kendra</t>
  </si>
  <si>
    <t>Kaluk  Gram Vikash Kendra</t>
  </si>
  <si>
    <t>Soreng  Gram Vikash Kendra</t>
  </si>
  <si>
    <t>Daramdin  Gram Vikash Kendra</t>
  </si>
  <si>
    <t>Hee Bermiok  Gram Vikash Kendra</t>
  </si>
  <si>
    <t>Chongrang  Gram Vikash Kendra</t>
  </si>
  <si>
    <t>Kabi Tingda  Gram Vikash Kendra</t>
  </si>
  <si>
    <t>Mangan  Gram Vikash Kendra</t>
  </si>
  <si>
    <t>Chungthang  Gram Vikash Kendra</t>
  </si>
  <si>
    <t>Temi Tarku  Gram Vikash Kendra</t>
  </si>
  <si>
    <t>Wok (Sikhip)  Gram Vikash Kendra</t>
  </si>
  <si>
    <t>Wok ( Sikhip)  Gram Vikash Kendra</t>
  </si>
  <si>
    <t>Yangang  Gram Vikash Kendra</t>
  </si>
  <si>
    <t>Namchi  Gram Vikash Kendra</t>
  </si>
  <si>
    <t>Ravongla  Gram Vikash Kendra</t>
  </si>
  <si>
    <t>Jorethang  Gram Vikash Kendra</t>
  </si>
  <si>
    <t>Namthang  Gram Vikash Kendra</t>
  </si>
  <si>
    <t>Rakdong Tintek Gram Vikash Kendra</t>
  </si>
  <si>
    <t>Melli (Sumbuk) Gram Vikash Kendra</t>
  </si>
  <si>
    <t>Parakha  Gram Vikash Kendra</t>
  </si>
  <si>
    <t>33.00.82</t>
  </si>
  <si>
    <t>Chakung-Chumbong  Gram Vikash 
Kendra</t>
  </si>
  <si>
    <t>National Rural Livelihood Mission (NRLM)</t>
  </si>
  <si>
    <t>National Rural Livelihood Mission (NRLM) Central Share</t>
  </si>
  <si>
    <t xml:space="preserve"> National Rural Drinking Water Programme (NRDWP) Central Share</t>
  </si>
  <si>
    <t xml:space="preserve"> National Rural Drinking Water Programme (NRDWP) State Share</t>
  </si>
  <si>
    <t>Nirmal Bharat Abhiyan (NBA)</t>
  </si>
  <si>
    <t>Nirmal Bharat Abhiyan (NBA) Central 
Share</t>
  </si>
  <si>
    <t>Nirmal Bharat Abhiyan (NBA) State Share</t>
  </si>
  <si>
    <t>Indira Awas Yojana (IAY) State Share</t>
  </si>
  <si>
    <t>Mahatma Gandhi National Rural Employment Guarantee Act (MGNREGA) State Share</t>
  </si>
  <si>
    <t>Indira Awas Yojana (IAY)</t>
  </si>
  <si>
    <t>Indira Awas Yojana (IAY) Central Share</t>
  </si>
  <si>
    <t>Mahatma Gandhi National Rural Employment Guarantee Act (MGNREGA) Central Share</t>
  </si>
  <si>
    <t>Passingdong  (Dzongu) Gram Vikash 
Kendra</t>
  </si>
  <si>
    <t>National Rural Employment Guarantee 
Scheme</t>
  </si>
  <si>
    <t>Sikkim Institute of Rural Development</t>
  </si>
  <si>
    <t>2015-16</t>
  </si>
  <si>
    <t>35.00.78</t>
  </si>
  <si>
    <t>Nandok  Gram Vikash Kendra</t>
  </si>
  <si>
    <t>45.82.01</t>
  </si>
  <si>
    <t>45.82.11</t>
  </si>
  <si>
    <t>45.82.13</t>
  </si>
  <si>
    <t>48.79.11</t>
  </si>
  <si>
    <t>48.79.13</t>
  </si>
  <si>
    <t>48.79.01</t>
  </si>
  <si>
    <t>Nandugaon  Gram Vikash Kendra</t>
  </si>
  <si>
    <t>Central Share for Rajiv Gandhi Panchyat Sashastrikaran Yojana (RGPSY)</t>
  </si>
  <si>
    <t>State Share for Rajiv Gandhi Panchyat Sashastrikaran Yojana (RGPSY)</t>
  </si>
  <si>
    <t>36.44.50</t>
  </si>
  <si>
    <t>Other Charges</t>
  </si>
  <si>
    <t>Swachh Bharat Mission (Gramin) (SBM)</t>
  </si>
  <si>
    <t>81.00.81</t>
  </si>
  <si>
    <t>81.00.82</t>
  </si>
  <si>
    <t>Swachh Bharat Mission (SBM) Central 
Share</t>
  </si>
  <si>
    <t>Swachh Bharat Mission (SBM) State Share</t>
  </si>
  <si>
    <t>Rajiv Gandhi Panchyat Sashastrikaran Yojana (RGPSY)</t>
  </si>
  <si>
    <t>National Rural Livelihood Mission (NRLM) 
State Share</t>
  </si>
  <si>
    <t>Repair /Renovation of Foot 
Suspension Bridges-North 
Sikkim (State Specific 
Grants under 13th Finance Commission)</t>
  </si>
  <si>
    <t>I. Estimate of the amount required in the year ending 31st March, 2017 to defray the charges in respect of Rural Management and Development.</t>
  </si>
  <si>
    <t>2016-17</t>
  </si>
  <si>
    <t>00.45.75</t>
  </si>
  <si>
    <t>Ranka Cultural-cum-Tourism Village</t>
  </si>
</sst>
</file>

<file path=xl/styles.xml><?xml version="1.0" encoding="utf-8"?>
<styleSheet xmlns="http://schemas.openxmlformats.org/spreadsheetml/2006/main">
  <numFmts count="10">
    <numFmt numFmtId="164" formatCode="_ * #,##0.00_ ;_ * \-#,##0.00_ ;_ * &quot;-&quot;??_ ;_ @_ "/>
    <numFmt numFmtId="165" formatCode="00#"/>
    <numFmt numFmtId="166" formatCode="0#"/>
    <numFmt numFmtId="167" formatCode="0##"/>
    <numFmt numFmtId="168" formatCode="0000##"/>
    <numFmt numFmtId="169" formatCode="00000#"/>
    <numFmt numFmtId="170" formatCode="00.###"/>
    <numFmt numFmtId="171" formatCode="00.000"/>
    <numFmt numFmtId="172" formatCode="00.00"/>
    <numFmt numFmtId="173" formatCode="_-* #,##0.00\ _k_r_-;\-* #,##0.00\ _k_r_-;_-* &quot;-&quot;??\ _k_r_-;_-@_-"/>
  </numFmts>
  <fonts count="9">
    <font>
      <sz val="10"/>
      <name val="Arial"/>
    </font>
    <font>
      <sz val="10"/>
      <name val="Arial"/>
      <family val="2"/>
    </font>
    <font>
      <sz val="10"/>
      <name val="Courier"/>
      <family val="3"/>
    </font>
    <font>
      <sz val="10"/>
      <name val="Times New Roman"/>
      <family val="1"/>
    </font>
    <font>
      <b/>
      <sz val="10"/>
      <name val="Times New Roman"/>
      <family val="1"/>
    </font>
    <font>
      <b/>
      <i/>
      <sz val="10"/>
      <name val="Times New Roman"/>
      <family val="1"/>
    </font>
    <font>
      <i/>
      <sz val="10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 applyAlignment="0"/>
  </cellStyleXfs>
  <cellXfs count="154">
    <xf numFmtId="0" fontId="0" fillId="0" borderId="0" xfId="0"/>
    <xf numFmtId="0" fontId="3" fillId="2" borderId="0" xfId="4" applyFont="1" applyFill="1" applyBorder="1" applyAlignment="1">
      <alignment horizontal="left"/>
    </xf>
    <xf numFmtId="0" fontId="3" fillId="2" borderId="0" xfId="4" applyFont="1" applyFill="1" applyBorder="1" applyAlignment="1">
      <alignment horizontal="right"/>
    </xf>
    <xf numFmtId="0" fontId="4" fillId="2" borderId="0" xfId="4" applyFont="1" applyFill="1" applyBorder="1" applyAlignment="1" applyProtection="1">
      <alignment horizontal="center" vertical="top" wrapText="1"/>
    </xf>
    <xf numFmtId="0" fontId="4" fillId="2" borderId="0" xfId="4" applyNumberFormat="1" applyFont="1" applyFill="1" applyBorder="1" applyAlignment="1" applyProtection="1">
      <alignment horizontal="center"/>
    </xf>
    <xf numFmtId="0" fontId="4" fillId="2" borderId="0" xfId="4" applyFont="1" applyFill="1" applyBorder="1" applyAlignment="1" applyProtection="1">
      <alignment horizontal="center"/>
    </xf>
    <xf numFmtId="0" fontId="3" fillId="2" borderId="0" xfId="4" applyFont="1" applyFill="1"/>
    <xf numFmtId="0" fontId="3" fillId="2" borderId="0" xfId="4" applyFont="1" applyFill="1" applyAlignment="1">
      <alignment horizontal="left"/>
    </xf>
    <xf numFmtId="0" fontId="3" fillId="2" borderId="0" xfId="4" applyFont="1" applyFill="1" applyAlignment="1" applyProtection="1"/>
    <xf numFmtId="0" fontId="3" fillId="2" borderId="0" xfId="4" applyFont="1" applyFill="1" applyAlignment="1">
      <alignment vertical="top" wrapText="1"/>
    </xf>
    <xf numFmtId="0" fontId="3" fillId="2" borderId="0" xfId="4" applyFont="1" applyFill="1" applyAlignment="1" applyProtection="1">
      <alignment horizontal="right"/>
    </xf>
    <xf numFmtId="0" fontId="4" fillId="2" borderId="0" xfId="4" applyNumberFormat="1" applyFont="1" applyFill="1" applyAlignment="1">
      <alignment horizontal="center"/>
    </xf>
    <xf numFmtId="0" fontId="3" fillId="2" borderId="0" xfId="4" applyFont="1" applyFill="1" applyAlignment="1" applyProtection="1">
      <alignment horizontal="left"/>
    </xf>
    <xf numFmtId="0" fontId="4" fillId="2" borderId="0" xfId="4" applyFont="1" applyFill="1" applyAlignment="1" applyProtection="1">
      <alignment horizontal="center"/>
    </xf>
    <xf numFmtId="0" fontId="4" fillId="2" borderId="0" xfId="4" applyNumberFormat="1" applyFont="1" applyFill="1" applyAlignment="1" applyProtection="1">
      <alignment horizontal="center"/>
    </xf>
    <xf numFmtId="0" fontId="4" fillId="2" borderId="0" xfId="7" applyNumberFormat="1" applyFont="1" applyFill="1" applyAlignment="1">
      <alignment horizontal="center"/>
    </xf>
    <xf numFmtId="0" fontId="3" fillId="2" borderId="0" xfId="7" applyFont="1" applyFill="1" applyAlignment="1" applyProtection="1">
      <alignment horizontal="left"/>
    </xf>
    <xf numFmtId="0" fontId="3" fillId="2" borderId="0" xfId="4" applyNumberFormat="1" applyFont="1" applyFill="1" applyAlignment="1" applyProtection="1">
      <alignment horizontal="right"/>
    </xf>
    <xf numFmtId="0" fontId="3" fillId="2" borderId="0" xfId="4" applyNumberFormat="1" applyFont="1" applyFill="1" applyAlignment="1" applyProtection="1">
      <alignment horizontal="left"/>
    </xf>
    <xf numFmtId="0" fontId="3" fillId="2" borderId="0" xfId="4" applyFont="1" applyFill="1" applyAlignment="1">
      <alignment horizontal="right"/>
    </xf>
    <xf numFmtId="0" fontId="4" fillId="2" borderId="0" xfId="4" applyFont="1" applyFill="1" applyAlignment="1">
      <alignment horizontal="right"/>
    </xf>
    <xf numFmtId="0" fontId="4" fillId="2" borderId="0" xfId="4" applyFont="1" applyFill="1" applyAlignment="1">
      <alignment vertical="top" wrapText="1"/>
    </xf>
    <xf numFmtId="0" fontId="3" fillId="2" borderId="0" xfId="4" applyNumberFormat="1" applyFont="1" applyFill="1"/>
    <xf numFmtId="0" fontId="3" fillId="2" borderId="0" xfId="2" applyFont="1" applyFill="1" applyAlignment="1" applyProtection="1">
      <alignment horizontal="left"/>
    </xf>
    <xf numFmtId="0" fontId="3" fillId="2" borderId="0" xfId="2" applyNumberFormat="1" applyFont="1" applyFill="1" applyAlignment="1" applyProtection="1">
      <alignment horizontal="right"/>
    </xf>
    <xf numFmtId="0" fontId="3" fillId="2" borderId="0" xfId="2" applyNumberFormat="1" applyFont="1" applyFill="1" applyAlignment="1" applyProtection="1">
      <alignment horizontal="left"/>
    </xf>
    <xf numFmtId="0" fontId="4" fillId="2" borderId="0" xfId="4" applyNumberFormat="1" applyFont="1" applyFill="1" applyBorder="1"/>
    <xf numFmtId="0" fontId="4" fillId="2" borderId="0" xfId="3" applyNumberFormat="1" applyFont="1" applyFill="1" applyBorder="1" applyAlignment="1" applyProtection="1">
      <alignment horizontal="center"/>
    </xf>
    <xf numFmtId="0" fontId="4" fillId="2" borderId="0" xfId="4" applyNumberFormat="1" applyFont="1" applyFill="1" applyBorder="1" applyAlignment="1" applyProtection="1">
      <alignment horizontal="right"/>
    </xf>
    <xf numFmtId="0" fontId="3" fillId="2" borderId="1" xfId="5" applyFont="1" applyFill="1" applyBorder="1" applyAlignment="1">
      <alignment vertical="top" wrapText="1"/>
    </xf>
    <xf numFmtId="0" fontId="3" fillId="2" borderId="1" xfId="5" applyNumberFormat="1" applyFont="1" applyFill="1" applyBorder="1"/>
    <xf numFmtId="0" fontId="3" fillId="2" borderId="1" xfId="5" applyNumberFormat="1" applyFont="1" applyFill="1" applyBorder="1" applyAlignment="1" applyProtection="1">
      <alignment horizontal="left"/>
    </xf>
    <xf numFmtId="0" fontId="5" fillId="2" borderId="1" xfId="5" applyNumberFormat="1" applyFont="1" applyFill="1" applyBorder="1" applyAlignment="1" applyProtection="1">
      <alignment horizontal="left"/>
    </xf>
    <xf numFmtId="0" fontId="5" fillId="2" borderId="1" xfId="5" applyNumberFormat="1" applyFont="1" applyFill="1" applyBorder="1"/>
    <xf numFmtId="0" fontId="6" fillId="2" borderId="1" xfId="5" applyNumberFormat="1" applyFont="1" applyFill="1" applyBorder="1" applyAlignment="1" applyProtection="1">
      <alignment horizontal="right"/>
    </xf>
    <xf numFmtId="0" fontId="3" fillId="2" borderId="3" xfId="6" applyFont="1" applyFill="1" applyBorder="1" applyAlignment="1" applyProtection="1">
      <alignment horizontal="left" vertical="top" wrapText="1"/>
    </xf>
    <xf numFmtId="0" fontId="3" fillId="2" borderId="3" xfId="6" applyFont="1" applyFill="1" applyBorder="1" applyAlignment="1" applyProtection="1">
      <alignment horizontal="right" vertical="top" wrapText="1"/>
    </xf>
    <xf numFmtId="0" fontId="3" fillId="2" borderId="0" xfId="5" applyFont="1" applyFill="1" applyBorder="1" applyAlignment="1" applyProtection="1">
      <alignment horizontal="left"/>
    </xf>
    <xf numFmtId="0" fontId="3" fillId="2" borderId="0" xfId="6" applyFont="1" applyFill="1" applyProtection="1"/>
    <xf numFmtId="0" fontId="3" fillId="2" borderId="0" xfId="6" applyFont="1" applyFill="1" applyBorder="1" applyAlignment="1" applyProtection="1">
      <alignment horizontal="left" vertical="top" wrapText="1"/>
    </xf>
    <xf numFmtId="0" fontId="3" fillId="2" borderId="0" xfId="6" applyFont="1" applyFill="1" applyBorder="1" applyAlignment="1" applyProtection="1">
      <alignment horizontal="right" vertical="top" wrapText="1"/>
    </xf>
    <xf numFmtId="0" fontId="3" fillId="2" borderId="1" xfId="6" applyFont="1" applyFill="1" applyBorder="1" applyAlignment="1" applyProtection="1">
      <alignment horizontal="left" vertical="top" wrapText="1"/>
    </xf>
    <xf numFmtId="0" fontId="3" fillId="2" borderId="1" xfId="6" applyFont="1" applyFill="1" applyBorder="1" applyAlignment="1" applyProtection="1">
      <alignment horizontal="right" vertical="top" wrapText="1"/>
    </xf>
    <xf numFmtId="0" fontId="3" fillId="2" borderId="1" xfId="5" applyFont="1" applyFill="1" applyBorder="1" applyAlignment="1" applyProtection="1">
      <alignment horizontal="left"/>
    </xf>
    <xf numFmtId="0" fontId="3" fillId="2" borderId="1" xfId="5" applyNumberFormat="1" applyFont="1" applyFill="1" applyBorder="1" applyAlignment="1" applyProtection="1">
      <alignment horizontal="right"/>
    </xf>
    <xf numFmtId="0" fontId="3" fillId="2" borderId="0" xfId="4" applyFont="1" applyFill="1" applyAlignment="1">
      <alignment horizontal="left" vertical="top" wrapText="1"/>
    </xf>
    <xf numFmtId="0" fontId="3" fillId="2" borderId="0" xfId="4" applyFont="1" applyFill="1" applyAlignment="1">
      <alignment horizontal="right" vertical="top" wrapText="1"/>
    </xf>
    <xf numFmtId="0" fontId="4" fillId="2" borderId="0" xfId="4" applyFont="1" applyFill="1" applyAlignment="1" applyProtection="1">
      <alignment horizontal="left" vertical="top" wrapText="1"/>
    </xf>
    <xf numFmtId="0" fontId="3" fillId="2" borderId="0" xfId="4" applyNumberFormat="1" applyFont="1" applyFill="1" applyBorder="1" applyAlignment="1" applyProtection="1">
      <alignment horizontal="right"/>
    </xf>
    <xf numFmtId="0" fontId="3" fillId="2" borderId="0" xfId="4" applyNumberFormat="1" applyFont="1" applyFill="1" applyBorder="1" applyAlignment="1" applyProtection="1">
      <alignment horizontal="left"/>
    </xf>
    <xf numFmtId="0" fontId="3" fillId="2" borderId="0" xfId="4" applyFont="1" applyFill="1" applyBorder="1" applyAlignment="1">
      <alignment horizontal="left" vertical="top" wrapText="1"/>
    </xf>
    <xf numFmtId="0" fontId="4" fillId="2" borderId="0" xfId="4" applyFont="1" applyFill="1" applyBorder="1" applyAlignment="1">
      <alignment horizontal="right" vertical="top" wrapText="1"/>
    </xf>
    <xf numFmtId="0" fontId="4" fillId="2" borderId="0" xfId="4" applyFont="1" applyFill="1" applyBorder="1" applyAlignment="1" applyProtection="1">
      <alignment horizontal="left" vertical="top" wrapText="1"/>
    </xf>
    <xf numFmtId="166" fontId="3" fillId="2" borderId="0" xfId="4" applyNumberFormat="1" applyFont="1" applyFill="1" applyBorder="1" applyAlignment="1">
      <alignment horizontal="right" vertical="top" wrapText="1"/>
    </xf>
    <xf numFmtId="0" fontId="3" fillId="2" borderId="0" xfId="4" applyFont="1" applyFill="1" applyBorder="1" applyAlignment="1" applyProtection="1">
      <alignment horizontal="left" vertical="top" wrapText="1"/>
    </xf>
    <xf numFmtId="171" fontId="4" fillId="2" borderId="0" xfId="4" applyNumberFormat="1" applyFont="1" applyFill="1" applyBorder="1" applyAlignment="1">
      <alignment horizontal="right" vertical="top" wrapText="1"/>
    </xf>
    <xf numFmtId="0" fontId="3" fillId="2" borderId="0" xfId="4" applyFont="1" applyFill="1" applyBorder="1" applyAlignment="1">
      <alignment horizontal="right" vertical="top" wrapText="1"/>
    </xf>
    <xf numFmtId="0" fontId="3" fillId="2" borderId="0" xfId="4" applyNumberFormat="1" applyFont="1" applyFill="1" applyBorder="1" applyAlignment="1">
      <alignment horizontal="right"/>
    </xf>
    <xf numFmtId="164" fontId="3" fillId="2" borderId="0" xfId="1" applyFont="1" applyFill="1" applyBorder="1" applyAlignment="1" applyProtection="1">
      <alignment horizontal="right" wrapText="1"/>
    </xf>
    <xf numFmtId="0" fontId="3" fillId="2" borderId="1" xfId="4" applyFont="1" applyFill="1" applyBorder="1" applyAlignment="1">
      <alignment horizontal="left" vertical="top" wrapText="1"/>
    </xf>
    <xf numFmtId="0" fontId="3" fillId="2" borderId="1" xfId="4" applyFont="1" applyFill="1" applyBorder="1" applyAlignment="1">
      <alignment horizontal="right" vertical="top" wrapText="1"/>
    </xf>
    <xf numFmtId="0" fontId="3" fillId="2" borderId="1" xfId="4" applyFont="1" applyFill="1" applyBorder="1" applyAlignment="1" applyProtection="1">
      <alignment horizontal="left" vertical="top" wrapText="1"/>
    </xf>
    <xf numFmtId="0" fontId="3" fillId="2" borderId="2" xfId="1" applyNumberFormat="1" applyFont="1" applyFill="1" applyBorder="1" applyAlignment="1" applyProtection="1">
      <alignment horizontal="right" wrapText="1"/>
    </xf>
    <xf numFmtId="0" fontId="3" fillId="2" borderId="2" xfId="4" applyNumberFormat="1" applyFont="1" applyFill="1" applyBorder="1" applyAlignment="1" applyProtection="1">
      <alignment horizontal="right"/>
    </xf>
    <xf numFmtId="0" fontId="3" fillId="2" borderId="0" xfId="4" applyFont="1" applyFill="1" applyBorder="1"/>
    <xf numFmtId="0" fontId="3" fillId="2" borderId="0" xfId="4" applyNumberFormat="1" applyFont="1" applyFill="1" applyAlignment="1">
      <alignment horizontal="right"/>
    </xf>
    <xf numFmtId="165" fontId="4" fillId="2" borderId="0" xfId="4" applyNumberFormat="1" applyFont="1" applyFill="1" applyBorder="1" applyAlignment="1">
      <alignment horizontal="right" vertical="top" wrapText="1"/>
    </xf>
    <xf numFmtId="164" fontId="3" fillId="2" borderId="0" xfId="1" applyFont="1" applyFill="1" applyBorder="1" applyAlignment="1">
      <alignment horizontal="right" wrapText="1"/>
    </xf>
    <xf numFmtId="164" fontId="3" fillId="2" borderId="2" xfId="1" applyFont="1" applyFill="1" applyBorder="1" applyAlignment="1" applyProtection="1">
      <alignment horizontal="right" wrapText="1"/>
    </xf>
    <xf numFmtId="164" fontId="3" fillId="2" borderId="1" xfId="1" applyFont="1" applyFill="1" applyBorder="1" applyAlignment="1" applyProtection="1">
      <alignment horizontal="right" wrapText="1"/>
    </xf>
    <xf numFmtId="164" fontId="3" fillId="2" borderId="1" xfId="1" applyFont="1" applyFill="1" applyBorder="1" applyAlignment="1">
      <alignment horizontal="right" wrapText="1"/>
    </xf>
    <xf numFmtId="0" fontId="3" fillId="2" borderId="1" xfId="4" applyNumberFormat="1" applyFont="1" applyFill="1" applyBorder="1" applyAlignment="1" applyProtection="1">
      <alignment horizontal="right"/>
    </xf>
    <xf numFmtId="169" fontId="3" fillId="2" borderId="0" xfId="4" applyNumberFormat="1" applyFont="1" applyFill="1" applyBorder="1" applyAlignment="1">
      <alignment horizontal="right" vertical="top" wrapText="1"/>
    </xf>
    <xf numFmtId="0" fontId="3" fillId="2" borderId="3" xfId="4" applyNumberFormat="1" applyFont="1" applyFill="1" applyBorder="1" applyAlignment="1" applyProtection="1">
      <alignment horizontal="right"/>
    </xf>
    <xf numFmtId="0" fontId="3" fillId="2" borderId="3" xfId="1" applyNumberFormat="1" applyFont="1" applyFill="1" applyBorder="1" applyAlignment="1" applyProtection="1">
      <alignment horizontal="right" wrapText="1"/>
    </xf>
    <xf numFmtId="0" fontId="3" fillId="2" borderId="0" xfId="1" applyNumberFormat="1" applyFont="1" applyFill="1" applyBorder="1" applyAlignment="1" applyProtection="1">
      <alignment horizontal="right" wrapText="1"/>
    </xf>
    <xf numFmtId="164" fontId="3" fillId="2" borderId="0" xfId="4" applyNumberFormat="1" applyFont="1" applyFill="1" applyBorder="1" applyAlignment="1" applyProtection="1">
      <alignment horizontal="right"/>
    </xf>
    <xf numFmtId="0" fontId="3" fillId="2" borderId="0" xfId="4" applyFont="1" applyFill="1" applyBorder="1" applyAlignment="1" applyProtection="1">
      <alignment horizontal="left" vertical="top"/>
    </xf>
    <xf numFmtId="1" fontId="3" fillId="2" borderId="0" xfId="1" applyNumberFormat="1" applyFont="1" applyFill="1" applyBorder="1" applyAlignment="1" applyProtection="1">
      <alignment horizontal="right" wrapText="1"/>
    </xf>
    <xf numFmtId="0" fontId="4" fillId="2" borderId="0" xfId="7" applyFont="1" applyFill="1" applyBorder="1" applyAlignment="1">
      <alignment horizontal="right" vertical="top" wrapText="1"/>
    </xf>
    <xf numFmtId="0" fontId="4" fillId="2" borderId="0" xfId="7" applyFont="1" applyFill="1" applyBorder="1" applyAlignment="1" applyProtection="1">
      <alignment horizontal="left" vertical="top" wrapText="1"/>
    </xf>
    <xf numFmtId="0" fontId="3" fillId="2" borderId="0" xfId="7" applyFont="1" applyFill="1" applyBorder="1" applyAlignment="1">
      <alignment horizontal="left" vertical="top" wrapText="1"/>
    </xf>
    <xf numFmtId="167" fontId="3" fillId="2" borderId="0" xfId="7" applyNumberFormat="1" applyFont="1" applyFill="1" applyBorder="1" applyAlignment="1">
      <alignment horizontal="right" vertical="top" wrapText="1"/>
    </xf>
    <xf numFmtId="0" fontId="3" fillId="2" borderId="0" xfId="7" applyFont="1" applyFill="1" applyBorder="1" applyAlignment="1" applyProtection="1">
      <alignment horizontal="left" vertical="top" wrapText="1"/>
    </xf>
    <xf numFmtId="0" fontId="3" fillId="2" borderId="0" xfId="7" applyNumberFormat="1" applyFont="1" applyFill="1" applyAlignment="1">
      <alignment horizontal="right"/>
    </xf>
    <xf numFmtId="0" fontId="3" fillId="2" borderId="0" xfId="7" applyFont="1" applyFill="1"/>
    <xf numFmtId="171" fontId="4" fillId="2" borderId="0" xfId="7" applyNumberFormat="1" applyFont="1" applyFill="1" applyBorder="1" applyAlignment="1">
      <alignment horizontal="right" vertical="top" wrapText="1"/>
    </xf>
    <xf numFmtId="0" fontId="3" fillId="2" borderId="1" xfId="7" applyNumberFormat="1" applyFont="1" applyFill="1" applyBorder="1" applyAlignment="1">
      <alignment horizontal="right"/>
    </xf>
    <xf numFmtId="0" fontId="3" fillId="2" borderId="1" xfId="1" applyNumberFormat="1" applyFont="1" applyFill="1" applyBorder="1" applyAlignment="1" applyProtection="1">
      <alignment horizontal="right" wrapText="1"/>
    </xf>
    <xf numFmtId="173" fontId="3" fillId="2" borderId="0" xfId="1" applyNumberFormat="1" applyFont="1" applyFill="1" applyBorder="1" applyAlignment="1" applyProtection="1">
      <alignment horizontal="right" wrapText="1"/>
    </xf>
    <xf numFmtId="164" fontId="3" fillId="2" borderId="2" xfId="1" applyFont="1" applyFill="1" applyBorder="1" applyAlignment="1">
      <alignment horizontal="right" wrapText="1"/>
    </xf>
    <xf numFmtId="0" fontId="3" fillId="2" borderId="2" xfId="1" applyNumberFormat="1" applyFont="1" applyFill="1" applyBorder="1" applyAlignment="1">
      <alignment horizontal="right" wrapText="1"/>
    </xf>
    <xf numFmtId="0" fontId="3" fillId="2" borderId="0" xfId="1" applyNumberFormat="1" applyFont="1" applyFill="1" applyBorder="1" applyAlignment="1">
      <alignment horizontal="right" wrapText="1"/>
    </xf>
    <xf numFmtId="173" fontId="3" fillId="2" borderId="0" xfId="1" applyNumberFormat="1" applyFont="1" applyFill="1" applyBorder="1" applyAlignment="1">
      <alignment horizontal="right" wrapText="1"/>
    </xf>
    <xf numFmtId="0" fontId="4" fillId="2" borderId="1" xfId="4" applyFont="1" applyFill="1" applyBorder="1" applyAlignment="1">
      <alignment horizontal="right" vertical="top" wrapText="1"/>
    </xf>
    <xf numFmtId="0" fontId="4" fillId="2" borderId="1" xfId="4" applyFont="1" applyFill="1" applyBorder="1" applyAlignment="1" applyProtection="1">
      <alignment horizontal="left" vertical="top" wrapText="1"/>
    </xf>
    <xf numFmtId="0" fontId="3" fillId="2" borderId="0" xfId="4" applyNumberFormat="1" applyFont="1" applyFill="1" applyBorder="1" applyAlignment="1">
      <alignment horizontal="right" vertical="top" wrapText="1"/>
    </xf>
    <xf numFmtId="0" fontId="3" fillId="2" borderId="0" xfId="4" applyFont="1" applyFill="1" applyBorder="1" applyAlignment="1">
      <alignment horizontal="right" vertical="top"/>
    </xf>
    <xf numFmtId="164" fontId="3" fillId="2" borderId="0" xfId="1" applyFont="1" applyFill="1" applyAlignment="1" applyProtection="1">
      <alignment horizontal="right" wrapText="1"/>
    </xf>
    <xf numFmtId="0" fontId="3" fillId="2" borderId="0" xfId="1" applyNumberFormat="1" applyFont="1" applyFill="1" applyAlignment="1" applyProtection="1">
      <alignment horizontal="right" wrapText="1"/>
    </xf>
    <xf numFmtId="0" fontId="3" fillId="2" borderId="1" xfId="1" applyNumberFormat="1" applyFont="1" applyFill="1" applyBorder="1" applyAlignment="1">
      <alignment horizontal="right" wrapText="1"/>
    </xf>
    <xf numFmtId="171" fontId="4" fillId="2" borderId="0" xfId="7" applyNumberFormat="1" applyFont="1" applyFill="1" applyBorder="1" applyAlignment="1">
      <alignment vertical="top" wrapText="1"/>
    </xf>
    <xf numFmtId="0" fontId="4" fillId="2" borderId="0" xfId="2" applyFont="1" applyFill="1" applyBorder="1" applyAlignment="1" applyProtection="1">
      <alignment horizontal="left" vertical="top" wrapText="1"/>
    </xf>
    <xf numFmtId="166" fontId="3" fillId="2" borderId="0" xfId="4" applyNumberFormat="1" applyFont="1" applyFill="1" applyBorder="1" applyAlignment="1">
      <alignment vertical="top"/>
    </xf>
    <xf numFmtId="166" fontId="3" fillId="2" borderId="0" xfId="2" applyNumberFormat="1" applyFont="1" applyFill="1" applyBorder="1" applyAlignment="1">
      <alignment vertical="top" wrapText="1"/>
    </xf>
    <xf numFmtId="166" fontId="3" fillId="2" borderId="0" xfId="4" applyNumberFormat="1" applyFont="1" applyFill="1" applyBorder="1" applyAlignment="1">
      <alignment horizontal="right" vertical="top"/>
    </xf>
    <xf numFmtId="170" fontId="4" fillId="2" borderId="0" xfId="6" applyNumberFormat="1" applyFont="1" applyFill="1" applyBorder="1" applyAlignment="1" applyProtection="1">
      <alignment horizontal="right" vertical="top" wrapText="1"/>
    </xf>
    <xf numFmtId="0" fontId="4" fillId="2" borderId="0" xfId="6" applyFont="1" applyFill="1" applyBorder="1" applyAlignment="1" applyProtection="1">
      <alignment horizontal="left" vertical="top" wrapText="1"/>
    </xf>
    <xf numFmtId="164" fontId="3" fillId="2" borderId="0" xfId="1" applyFont="1" applyFill="1" applyAlignment="1">
      <alignment horizontal="right" wrapText="1"/>
    </xf>
    <xf numFmtId="0" fontId="3" fillId="2" borderId="2" xfId="4" applyNumberFormat="1" applyFont="1" applyFill="1" applyBorder="1" applyAlignment="1">
      <alignment horizontal="right"/>
    </xf>
    <xf numFmtId="0" fontId="3" fillId="2" borderId="1" xfId="4" applyNumberFormat="1" applyFont="1" applyFill="1" applyBorder="1" applyAlignment="1">
      <alignment horizontal="right"/>
    </xf>
    <xf numFmtId="0" fontId="3" fillId="2" borderId="2" xfId="4" applyFont="1" applyFill="1" applyBorder="1" applyAlignment="1">
      <alignment horizontal="left" vertical="top" wrapText="1"/>
    </xf>
    <xf numFmtId="0" fontId="3" fillId="2" borderId="2" xfId="4" applyFont="1" applyFill="1" applyBorder="1" applyAlignment="1">
      <alignment horizontal="right" vertical="top" wrapText="1"/>
    </xf>
    <xf numFmtId="0" fontId="4" fillId="2" borderId="2" xfId="4" applyFont="1" applyFill="1" applyBorder="1" applyAlignment="1" applyProtection="1">
      <alignment horizontal="left" vertical="top" wrapText="1"/>
    </xf>
    <xf numFmtId="0" fontId="4" fillId="2" borderId="0" xfId="4" applyFont="1" applyFill="1" applyBorder="1" applyAlignment="1">
      <alignment vertical="top" wrapText="1"/>
    </xf>
    <xf numFmtId="0" fontId="3" fillId="2" borderId="0" xfId="0" applyFont="1" applyFill="1" applyBorder="1" applyAlignment="1" applyProtection="1">
      <alignment horizontal="left" vertical="center" wrapText="1"/>
    </xf>
    <xf numFmtId="0" fontId="3" fillId="2" borderId="0" xfId="0" applyFont="1" applyFill="1" applyBorder="1" applyAlignment="1">
      <alignment vertical="top" wrapText="1"/>
    </xf>
    <xf numFmtId="0" fontId="3" fillId="2" borderId="0" xfId="4" applyNumberFormat="1" applyFont="1" applyFill="1" applyBorder="1"/>
    <xf numFmtId="4" fontId="3" fillId="2" borderId="0" xfId="4" applyNumberFormat="1" applyFont="1" applyFill="1" applyBorder="1" applyAlignment="1">
      <alignment horizontal="left" vertical="top" wrapText="1"/>
    </xf>
    <xf numFmtId="4" fontId="4" fillId="2" borderId="0" xfId="4" applyNumberFormat="1" applyFont="1" applyFill="1" applyBorder="1" applyAlignment="1">
      <alignment horizontal="right" vertical="top" wrapText="1"/>
    </xf>
    <xf numFmtId="4" fontId="4" fillId="2" borderId="0" xfId="4" applyNumberFormat="1" applyFont="1" applyFill="1" applyBorder="1" applyAlignment="1" applyProtection="1">
      <alignment horizontal="left" vertical="top" wrapText="1"/>
    </xf>
    <xf numFmtId="4" fontId="3" fillId="2" borderId="0" xfId="4" applyNumberFormat="1" applyFont="1" applyFill="1" applyBorder="1" applyAlignment="1">
      <alignment horizontal="right"/>
    </xf>
    <xf numFmtId="4" fontId="3" fillId="2" borderId="0" xfId="1" applyNumberFormat="1" applyFont="1" applyFill="1" applyBorder="1" applyAlignment="1">
      <alignment horizontal="right"/>
    </xf>
    <xf numFmtId="0" fontId="3" fillId="2" borderId="0" xfId="1" applyNumberFormat="1" applyFont="1" applyFill="1" applyBorder="1" applyAlignment="1">
      <alignment horizontal="right"/>
    </xf>
    <xf numFmtId="168" fontId="3" fillId="2" borderId="0" xfId="4" applyNumberFormat="1" applyFont="1" applyFill="1" applyBorder="1" applyAlignment="1">
      <alignment horizontal="right" vertical="top" wrapText="1"/>
    </xf>
    <xf numFmtId="164" fontId="3" fillId="2" borderId="0" xfId="1" applyFont="1" applyFill="1" applyBorder="1" applyAlignment="1" applyProtection="1">
      <alignment horizontal="right"/>
    </xf>
    <xf numFmtId="0" fontId="4" fillId="2" borderId="0" xfId="4" applyFont="1" applyFill="1" applyBorder="1" applyAlignment="1" applyProtection="1">
      <alignment horizontal="justify" vertical="top" wrapText="1"/>
    </xf>
    <xf numFmtId="0" fontId="3" fillId="2" borderId="0" xfId="4" applyFont="1" applyFill="1" applyBorder="1" applyAlignment="1" applyProtection="1">
      <alignment horizontal="justify" vertical="top" wrapText="1"/>
    </xf>
    <xf numFmtId="164" fontId="3" fillId="2" borderId="3" xfId="1" applyFont="1" applyFill="1" applyBorder="1" applyAlignment="1" applyProtection="1">
      <alignment horizontal="right" wrapText="1"/>
    </xf>
    <xf numFmtId="0" fontId="3" fillId="2" borderId="3" xfId="6" applyFont="1" applyFill="1" applyBorder="1" applyAlignment="1" applyProtection="1">
      <alignment vertical="top"/>
    </xf>
    <xf numFmtId="0" fontId="3" fillId="2" borderId="0" xfId="4" applyNumberFormat="1" applyFont="1" applyFill="1" applyBorder="1" applyAlignment="1" applyProtection="1">
      <alignment horizontal="left" vertical="top"/>
    </xf>
    <xf numFmtId="0" fontId="3" fillId="2" borderId="0" xfId="4" applyNumberFormat="1" applyFont="1" applyFill="1" applyAlignment="1"/>
    <xf numFmtId="0" fontId="3" fillId="2" borderId="1" xfId="4" applyFont="1" applyFill="1" applyBorder="1" applyAlignment="1">
      <alignment horizontal="right" vertical="top"/>
    </xf>
    <xf numFmtId="0" fontId="3" fillId="2" borderId="0" xfId="1" applyNumberFormat="1" applyFont="1" applyFill="1" applyAlignment="1">
      <alignment horizontal="right" wrapText="1"/>
    </xf>
    <xf numFmtId="169" fontId="3" fillId="2" borderId="0" xfId="7" applyNumberFormat="1" applyFont="1" applyFill="1" applyBorder="1" applyAlignment="1">
      <alignment horizontal="right" vertical="top" wrapText="1"/>
    </xf>
    <xf numFmtId="0" fontId="3" fillId="2" borderId="1" xfId="7" applyNumberFormat="1" applyFont="1" applyFill="1" applyBorder="1" applyAlignment="1" applyProtection="1">
      <alignment horizontal="right"/>
    </xf>
    <xf numFmtId="172" fontId="3" fillId="2" borderId="0" xfId="4" applyNumberFormat="1" applyFont="1" applyFill="1" applyBorder="1" applyAlignment="1">
      <alignment horizontal="right" vertical="top" wrapText="1"/>
    </xf>
    <xf numFmtId="169" fontId="3" fillId="2" borderId="1" xfId="4" applyNumberFormat="1" applyFont="1" applyFill="1" applyBorder="1" applyAlignment="1">
      <alignment horizontal="right" vertical="top" wrapText="1"/>
    </xf>
    <xf numFmtId="0" fontId="3" fillId="2" borderId="0" xfId="4" quotePrefix="1" applyNumberFormat="1" applyFont="1" applyFill="1" applyBorder="1" applyAlignment="1">
      <alignment horizontal="right"/>
    </xf>
    <xf numFmtId="0" fontId="3" fillId="2" borderId="2" xfId="1" applyNumberFormat="1" applyFont="1" applyFill="1" applyBorder="1" applyAlignment="1">
      <alignment horizontal="right"/>
    </xf>
    <xf numFmtId="164" fontId="3" fillId="2" borderId="0" xfId="1" applyFont="1" applyFill="1" applyBorder="1" applyAlignment="1">
      <alignment horizontal="right"/>
    </xf>
    <xf numFmtId="169" fontId="3" fillId="2" borderId="0" xfId="4" applyNumberFormat="1" applyFont="1" applyFill="1" applyBorder="1" applyAlignment="1">
      <alignment horizontal="left" vertical="top" wrapText="1"/>
    </xf>
    <xf numFmtId="171" fontId="4" fillId="2" borderId="1" xfId="7" applyNumberFormat="1" applyFont="1" applyFill="1" applyBorder="1" applyAlignment="1">
      <alignment vertical="top" wrapText="1"/>
    </xf>
    <xf numFmtId="0" fontId="4" fillId="2" borderId="1" xfId="2" applyFont="1" applyFill="1" applyBorder="1" applyAlignment="1" applyProtection="1">
      <alignment horizontal="left" vertical="top" wrapText="1"/>
    </xf>
    <xf numFmtId="171" fontId="4" fillId="2" borderId="1" xfId="4" applyNumberFormat="1" applyFont="1" applyFill="1" applyBorder="1" applyAlignment="1">
      <alignment horizontal="right" vertical="top" wrapText="1"/>
    </xf>
    <xf numFmtId="0" fontId="4" fillId="2" borderId="1" xfId="4" applyFont="1" applyFill="1" applyBorder="1" applyAlignment="1" applyProtection="1">
      <alignment horizontal="justify" vertical="top" wrapText="1"/>
    </xf>
    <xf numFmtId="166" fontId="3" fillId="2" borderId="1" xfId="4" applyNumberFormat="1" applyFont="1" applyFill="1" applyBorder="1" applyAlignment="1">
      <alignment horizontal="right" vertical="top" wrapText="1"/>
    </xf>
    <xf numFmtId="0" fontId="3" fillId="2" borderId="0" xfId="4" applyFont="1" applyFill="1" applyBorder="1" applyAlignment="1">
      <alignment horizontal="left" vertical="top"/>
    </xf>
    <xf numFmtId="0" fontId="3" fillId="2" borderId="0" xfId="1" applyNumberFormat="1" applyFont="1" applyFill="1" applyBorder="1" applyAlignment="1" applyProtection="1">
      <alignment horizontal="right"/>
    </xf>
    <xf numFmtId="0" fontId="3" fillId="2" borderId="0" xfId="4" applyFont="1" applyFill="1" applyBorder="1" applyAlignment="1">
      <alignment horizontal="center" vertical="top" wrapText="1"/>
    </xf>
    <xf numFmtId="0" fontId="3" fillId="2" borderId="0" xfId="5" applyNumberFormat="1" applyFont="1" applyFill="1" applyBorder="1" applyAlignment="1" applyProtection="1">
      <alignment horizontal="center"/>
    </xf>
    <xf numFmtId="0" fontId="3" fillId="2" borderId="3" xfId="5" applyNumberFormat="1" applyFont="1" applyFill="1" applyBorder="1" applyAlignment="1" applyProtection="1">
      <alignment horizontal="center"/>
    </xf>
    <xf numFmtId="0" fontId="3" fillId="2" borderId="0" xfId="4" applyFont="1" applyFill="1" applyAlignment="1" applyProtection="1">
      <alignment horizontal="right"/>
    </xf>
    <xf numFmtId="0" fontId="3" fillId="2" borderId="0" xfId="4" applyNumberFormat="1" applyFont="1" applyFill="1" applyAlignment="1" applyProtection="1">
      <alignment horizontal="right"/>
    </xf>
  </cellXfs>
  <cellStyles count="8">
    <cellStyle name="Comma" xfId="1" builtinId="3"/>
    <cellStyle name="Normal" xfId="0" builtinId="0"/>
    <cellStyle name="Normal_budget 2004-05_2.6.04" xfId="2"/>
    <cellStyle name="Normal_BUDGET FOR  03-04" xfId="3"/>
    <cellStyle name="Normal_budget for 03-04" xfId="4"/>
    <cellStyle name="Normal_BUDGET-2000" xfId="5"/>
    <cellStyle name="Normal_budgetDocNIC02-03" xfId="6"/>
    <cellStyle name="Normal_DEMAND17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em18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em18"/>
      <sheetName val="DEMAND18"/>
      <sheetName val="Sheet1"/>
      <sheetName val="Sheet2"/>
      <sheetName val="Sheet3"/>
      <sheetName val="dem15"/>
      <sheetName val="dem185"/>
      <sheetName val="dem19"/>
    </sheetNames>
    <sheetDataSet>
      <sheetData sheetId="0">
        <row r="9">
          <cell r="E9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syncVertical="1" syncRef="A15" transitionEvaluation="1" codeName="Sheet1"/>
  <dimension ref="A1:L617"/>
  <sheetViews>
    <sheetView tabSelected="1" view="pageBreakPreview" topLeftCell="A15" zoomScaleNormal="160" zoomScaleSheetLayoutView="100" workbookViewId="0">
      <selection activeCell="F33" sqref="F33"/>
    </sheetView>
  </sheetViews>
  <sheetFormatPr defaultColWidth="11" defaultRowHeight="12.75"/>
  <cols>
    <col min="1" max="1" width="6.42578125" style="7" customWidth="1"/>
    <col min="2" max="2" width="8.140625" style="19" customWidth="1"/>
    <col min="3" max="3" width="37.85546875" style="9" customWidth="1"/>
    <col min="4" max="4" width="10.5703125" style="22" customWidth="1"/>
    <col min="5" max="5" width="9.42578125" style="22" customWidth="1"/>
    <col min="6" max="6" width="8.42578125" style="6" customWidth="1"/>
    <col min="7" max="8" width="8.5703125" style="6" customWidth="1"/>
    <col min="9" max="9" width="8.42578125" style="6" customWidth="1"/>
    <col min="10" max="10" width="8.5703125" style="22" customWidth="1"/>
    <col min="11" max="11" width="9.140625" style="22" customWidth="1"/>
    <col min="12" max="12" width="8.42578125" style="22" customWidth="1"/>
    <col min="13" max="16384" width="11" style="6"/>
  </cols>
  <sheetData>
    <row r="1" spans="1:12" ht="13.35" customHeight="1">
      <c r="A1" s="1"/>
      <c r="B1" s="2"/>
      <c r="C1" s="3"/>
      <c r="D1" s="4"/>
      <c r="E1" s="4" t="s">
        <v>99</v>
      </c>
      <c r="F1" s="5"/>
      <c r="G1" s="5"/>
      <c r="H1" s="5"/>
      <c r="I1" s="5"/>
      <c r="J1" s="4"/>
      <c r="K1" s="4"/>
      <c r="L1" s="4"/>
    </row>
    <row r="2" spans="1:12" ht="13.35" customHeight="1">
      <c r="A2" s="1"/>
      <c r="B2" s="2"/>
      <c r="C2" s="3"/>
      <c r="D2" s="4"/>
      <c r="E2" s="4" t="s">
        <v>212</v>
      </c>
      <c r="F2" s="5"/>
      <c r="G2" s="5"/>
      <c r="H2" s="5"/>
      <c r="I2" s="5"/>
      <c r="J2" s="4"/>
      <c r="K2" s="4"/>
      <c r="L2" s="4"/>
    </row>
    <row r="3" spans="1:12" ht="10.9" customHeight="1">
      <c r="A3" s="1"/>
      <c r="B3" s="2"/>
      <c r="C3" s="3"/>
      <c r="D3" s="4"/>
      <c r="E3" s="4"/>
      <c r="F3" s="5"/>
      <c r="G3" s="5"/>
      <c r="H3" s="5"/>
      <c r="I3" s="5"/>
      <c r="J3" s="4"/>
      <c r="K3" s="4"/>
      <c r="L3" s="4"/>
    </row>
    <row r="4" spans="1:12" ht="13.35" customHeight="1">
      <c r="B4" s="8"/>
      <c r="D4" s="10" t="s">
        <v>213</v>
      </c>
      <c r="E4" s="11">
        <v>2215</v>
      </c>
      <c r="F4" s="12" t="s">
        <v>0</v>
      </c>
      <c r="G4" s="13"/>
      <c r="H4" s="13"/>
      <c r="I4" s="13"/>
      <c r="J4" s="14"/>
      <c r="K4" s="14"/>
      <c r="L4" s="14"/>
    </row>
    <row r="5" spans="1:12" ht="13.35" customHeight="1">
      <c r="B5" s="8"/>
      <c r="C5" s="152" t="s">
        <v>1</v>
      </c>
      <c r="D5" s="152"/>
      <c r="E5" s="15">
        <v>2216</v>
      </c>
      <c r="F5" s="16" t="s">
        <v>2</v>
      </c>
      <c r="G5" s="13"/>
      <c r="H5" s="13"/>
      <c r="I5" s="13"/>
      <c r="J5" s="14"/>
      <c r="K5" s="14"/>
      <c r="L5" s="14"/>
    </row>
    <row r="6" spans="1:12" ht="13.35" customHeight="1">
      <c r="A6" s="10"/>
      <c r="B6" s="10"/>
      <c r="C6" s="10"/>
      <c r="D6" s="17" t="s">
        <v>207</v>
      </c>
      <c r="E6" s="11">
        <v>2501</v>
      </c>
      <c r="F6" s="18" t="s">
        <v>3</v>
      </c>
      <c r="G6" s="14"/>
      <c r="H6" s="14"/>
      <c r="I6" s="14"/>
      <c r="J6" s="14"/>
      <c r="K6" s="14"/>
      <c r="L6" s="14"/>
    </row>
    <row r="7" spans="1:12" ht="13.35" customHeight="1">
      <c r="D7" s="17"/>
      <c r="E7" s="11">
        <v>2505</v>
      </c>
      <c r="F7" s="18" t="s">
        <v>4</v>
      </c>
      <c r="G7" s="14"/>
      <c r="H7" s="14"/>
      <c r="I7" s="14"/>
      <c r="J7" s="14"/>
      <c r="K7" s="14"/>
      <c r="L7" s="14"/>
    </row>
    <row r="8" spans="1:12" ht="13.35" customHeight="1">
      <c r="B8" s="20"/>
      <c r="C8" s="21"/>
      <c r="D8" s="17"/>
      <c r="E8" s="11">
        <v>2515</v>
      </c>
      <c r="F8" s="18" t="s">
        <v>5</v>
      </c>
      <c r="G8" s="14"/>
      <c r="H8" s="14"/>
      <c r="I8" s="14"/>
      <c r="J8" s="14"/>
      <c r="K8" s="14"/>
      <c r="L8" s="14"/>
    </row>
    <row r="9" spans="1:12" ht="13.35" customHeight="1">
      <c r="D9" s="17" t="s">
        <v>6</v>
      </c>
      <c r="E9" s="11">
        <v>2810</v>
      </c>
      <c r="F9" s="18" t="s">
        <v>7</v>
      </c>
      <c r="G9" s="14"/>
      <c r="H9" s="14"/>
      <c r="I9" s="14"/>
      <c r="J9" s="14"/>
      <c r="K9" s="14"/>
      <c r="L9" s="14"/>
    </row>
    <row r="10" spans="1:12" ht="13.35" customHeight="1">
      <c r="D10" s="17" t="s">
        <v>8</v>
      </c>
      <c r="E10" s="11">
        <v>3054</v>
      </c>
      <c r="F10" s="18" t="s">
        <v>9</v>
      </c>
      <c r="G10" s="14"/>
      <c r="H10" s="14"/>
      <c r="I10" s="14"/>
      <c r="J10" s="14"/>
      <c r="K10" s="14"/>
      <c r="L10" s="14"/>
    </row>
    <row r="11" spans="1:12" ht="13.35" customHeight="1">
      <c r="A11" s="10"/>
      <c r="B11" s="10"/>
      <c r="C11" s="10"/>
      <c r="D11" s="17" t="s">
        <v>208</v>
      </c>
      <c r="E11" s="11"/>
      <c r="F11" s="22"/>
      <c r="G11" s="14"/>
      <c r="H11" s="14"/>
      <c r="I11" s="14"/>
      <c r="J11" s="14"/>
      <c r="K11" s="14"/>
      <c r="L11" s="14"/>
    </row>
    <row r="12" spans="1:12" ht="13.35" customHeight="1">
      <c r="A12" s="10"/>
      <c r="B12" s="10"/>
      <c r="C12" s="10"/>
      <c r="D12" s="17" t="s">
        <v>214</v>
      </c>
      <c r="E12" s="11"/>
      <c r="F12" s="22"/>
      <c r="G12" s="14"/>
      <c r="H12" s="14"/>
      <c r="I12" s="14"/>
      <c r="J12" s="14"/>
      <c r="K12" s="14"/>
      <c r="L12" s="14"/>
    </row>
    <row r="13" spans="1:12" ht="13.35" customHeight="1">
      <c r="C13" s="152" t="s">
        <v>1</v>
      </c>
      <c r="D13" s="153"/>
      <c r="E13" s="11">
        <v>4215</v>
      </c>
      <c r="F13" s="18" t="s">
        <v>10</v>
      </c>
      <c r="G13" s="14"/>
      <c r="H13" s="14"/>
      <c r="I13" s="14"/>
      <c r="J13" s="14"/>
      <c r="K13" s="14"/>
      <c r="L13" s="14"/>
    </row>
    <row r="14" spans="1:12" ht="13.35" customHeight="1">
      <c r="D14" s="17"/>
      <c r="E14" s="11">
        <v>4216</v>
      </c>
      <c r="F14" s="18" t="s">
        <v>11</v>
      </c>
      <c r="G14" s="14"/>
      <c r="H14" s="14"/>
      <c r="I14" s="14"/>
      <c r="J14" s="14"/>
      <c r="K14" s="14"/>
      <c r="L14" s="14"/>
    </row>
    <row r="15" spans="1:12" ht="13.35" customHeight="1">
      <c r="A15" s="10"/>
      <c r="B15" s="10"/>
      <c r="C15" s="10"/>
      <c r="D15" s="17" t="s">
        <v>209</v>
      </c>
      <c r="E15" s="11"/>
      <c r="F15" s="18"/>
      <c r="G15" s="14"/>
      <c r="H15" s="14"/>
      <c r="I15" s="14"/>
      <c r="J15" s="14"/>
      <c r="K15" s="14"/>
      <c r="L15" s="14"/>
    </row>
    <row r="16" spans="1:12" ht="13.35" customHeight="1">
      <c r="A16" s="10"/>
      <c r="B16" s="10"/>
      <c r="C16" s="10"/>
      <c r="D16" s="17" t="s">
        <v>12</v>
      </c>
      <c r="E16" s="11">
        <v>4515</v>
      </c>
      <c r="F16" s="18" t="s">
        <v>13</v>
      </c>
      <c r="G16" s="14"/>
      <c r="H16" s="14"/>
      <c r="I16" s="14"/>
      <c r="J16" s="14"/>
      <c r="K16" s="14"/>
      <c r="L16" s="14"/>
    </row>
    <row r="17" spans="1:12" ht="13.35" customHeight="1">
      <c r="B17" s="2"/>
      <c r="E17" s="11"/>
      <c r="F17" s="18" t="s">
        <v>14</v>
      </c>
      <c r="G17" s="14"/>
      <c r="H17" s="14"/>
      <c r="I17" s="14"/>
      <c r="J17" s="14"/>
      <c r="K17" s="14"/>
      <c r="L17" s="14"/>
    </row>
    <row r="18" spans="1:12" ht="13.35" customHeight="1">
      <c r="A18" s="23"/>
      <c r="B18" s="23"/>
      <c r="C18" s="23"/>
      <c r="D18" s="24" t="s">
        <v>15</v>
      </c>
      <c r="E18" s="11">
        <v>5054</v>
      </c>
      <c r="F18" s="18" t="s">
        <v>16</v>
      </c>
      <c r="G18" s="25"/>
      <c r="H18" s="25"/>
      <c r="I18" s="25"/>
      <c r="J18" s="25"/>
      <c r="K18" s="25"/>
      <c r="L18" s="14"/>
    </row>
    <row r="19" spans="1:12" ht="7.9" customHeight="1">
      <c r="A19" s="23"/>
      <c r="B19" s="23"/>
      <c r="C19" s="23"/>
      <c r="D19" s="24"/>
      <c r="E19" s="11"/>
      <c r="F19" s="18"/>
      <c r="G19" s="25"/>
      <c r="H19" s="25"/>
      <c r="I19" s="25"/>
      <c r="J19" s="25"/>
      <c r="K19" s="25"/>
      <c r="L19" s="14"/>
    </row>
    <row r="20" spans="1:12">
      <c r="A20" s="23" t="s">
        <v>357</v>
      </c>
      <c r="B20" s="23"/>
      <c r="C20" s="23"/>
      <c r="D20" s="25"/>
      <c r="E20" s="25"/>
      <c r="F20" s="25"/>
      <c r="G20" s="25"/>
      <c r="H20" s="25"/>
      <c r="I20" s="25"/>
      <c r="J20" s="25"/>
      <c r="K20" s="25"/>
      <c r="L20" s="14"/>
    </row>
    <row r="21" spans="1:12" ht="13.35" customHeight="1">
      <c r="A21" s="9"/>
      <c r="D21" s="26"/>
      <c r="E21" s="27" t="s">
        <v>195</v>
      </c>
      <c r="F21" s="27" t="s">
        <v>196</v>
      </c>
      <c r="G21" s="27" t="s">
        <v>24</v>
      </c>
      <c r="H21" s="22"/>
      <c r="I21" s="22"/>
    </row>
    <row r="22" spans="1:12" ht="13.35" customHeight="1">
      <c r="A22" s="9"/>
      <c r="D22" s="28" t="s">
        <v>17</v>
      </c>
      <c r="E22" s="4">
        <f>L467</f>
        <v>1979464</v>
      </c>
      <c r="F22" s="4">
        <f>L606</f>
        <v>1320908</v>
      </c>
      <c r="G22" s="4">
        <f>F22+E22</f>
        <v>3300372</v>
      </c>
      <c r="H22" s="22"/>
      <c r="I22" s="22"/>
    </row>
    <row r="23" spans="1:12" ht="13.35" customHeight="1">
      <c r="A23" s="23" t="s">
        <v>194</v>
      </c>
      <c r="B23" s="23"/>
      <c r="C23" s="23"/>
      <c r="D23" s="25"/>
      <c r="F23" s="22"/>
      <c r="G23" s="22"/>
      <c r="H23" s="22"/>
      <c r="I23" s="22"/>
    </row>
    <row r="24" spans="1:12" ht="13.5" customHeight="1">
      <c r="C24" s="29"/>
      <c r="D24" s="30"/>
      <c r="E24" s="30"/>
      <c r="F24" s="30"/>
      <c r="G24" s="30"/>
      <c r="H24" s="30"/>
      <c r="I24" s="31"/>
      <c r="J24" s="32"/>
      <c r="K24" s="33"/>
      <c r="L24" s="34" t="s">
        <v>241</v>
      </c>
    </row>
    <row r="25" spans="1:12" s="38" customFormat="1">
      <c r="A25" s="35"/>
      <c r="B25" s="36"/>
      <c r="C25" s="37"/>
      <c r="D25" s="151" t="s">
        <v>18</v>
      </c>
      <c r="E25" s="151"/>
      <c r="F25" s="150" t="s">
        <v>19</v>
      </c>
      <c r="G25" s="150"/>
      <c r="H25" s="150" t="s">
        <v>20</v>
      </c>
      <c r="I25" s="150"/>
      <c r="J25" s="150" t="s">
        <v>19</v>
      </c>
      <c r="K25" s="150"/>
      <c r="L25" s="150"/>
    </row>
    <row r="26" spans="1:12" s="38" customFormat="1">
      <c r="A26" s="39"/>
      <c r="B26" s="40"/>
      <c r="C26" s="37" t="s">
        <v>21</v>
      </c>
      <c r="D26" s="150" t="s">
        <v>267</v>
      </c>
      <c r="E26" s="150"/>
      <c r="F26" s="150" t="s">
        <v>335</v>
      </c>
      <c r="G26" s="150"/>
      <c r="H26" s="150" t="s">
        <v>335</v>
      </c>
      <c r="I26" s="150"/>
      <c r="J26" s="150" t="s">
        <v>358</v>
      </c>
      <c r="K26" s="150"/>
      <c r="L26" s="150"/>
    </row>
    <row r="27" spans="1:12" s="38" customFormat="1">
      <c r="A27" s="41"/>
      <c r="B27" s="42"/>
      <c r="C27" s="43"/>
      <c r="D27" s="44" t="s">
        <v>22</v>
      </c>
      <c r="E27" s="44" t="s">
        <v>23</v>
      </c>
      <c r="F27" s="44" t="s">
        <v>22</v>
      </c>
      <c r="G27" s="44" t="s">
        <v>23</v>
      </c>
      <c r="H27" s="44" t="s">
        <v>22</v>
      </c>
      <c r="I27" s="44" t="s">
        <v>23</v>
      </c>
      <c r="J27" s="44" t="s">
        <v>22</v>
      </c>
      <c r="K27" s="44" t="s">
        <v>23</v>
      </c>
      <c r="L27" s="44" t="s">
        <v>24</v>
      </c>
    </row>
    <row r="28" spans="1:12" ht="13.9" customHeight="1">
      <c r="A28" s="45"/>
      <c r="B28" s="46"/>
      <c r="C28" s="47" t="s">
        <v>25</v>
      </c>
      <c r="D28" s="48"/>
      <c r="E28" s="48"/>
      <c r="F28" s="48"/>
      <c r="G28" s="49"/>
      <c r="H28" s="48"/>
      <c r="I28" s="48"/>
      <c r="J28" s="48"/>
      <c r="K28" s="48"/>
      <c r="L28" s="48"/>
    </row>
    <row r="29" spans="1:12" ht="13.9" customHeight="1">
      <c r="A29" s="50" t="s">
        <v>26</v>
      </c>
      <c r="B29" s="51">
        <v>2215</v>
      </c>
      <c r="C29" s="52" t="s">
        <v>0</v>
      </c>
      <c r="D29" s="48"/>
      <c r="E29" s="48"/>
      <c r="F29" s="48"/>
      <c r="G29" s="48"/>
      <c r="H29" s="48"/>
      <c r="I29" s="48"/>
      <c r="J29" s="48"/>
      <c r="K29" s="48"/>
      <c r="L29" s="48"/>
    </row>
    <row r="30" spans="1:12" ht="13.9" customHeight="1">
      <c r="A30" s="50"/>
      <c r="B30" s="53">
        <v>1</v>
      </c>
      <c r="C30" s="54" t="s">
        <v>89</v>
      </c>
      <c r="D30" s="48"/>
      <c r="E30" s="48"/>
      <c r="F30" s="48"/>
      <c r="G30" s="48"/>
      <c r="H30" s="48"/>
      <c r="I30" s="48"/>
      <c r="J30" s="48"/>
      <c r="K30" s="48"/>
      <c r="L30" s="48"/>
    </row>
    <row r="31" spans="1:12" ht="13.9" customHeight="1">
      <c r="A31" s="50"/>
      <c r="B31" s="55">
        <v>1.0009999999999999</v>
      </c>
      <c r="C31" s="52" t="s">
        <v>81</v>
      </c>
      <c r="D31" s="48"/>
      <c r="E31" s="48"/>
      <c r="F31" s="48"/>
      <c r="G31" s="48"/>
      <c r="H31" s="48"/>
      <c r="I31" s="48"/>
      <c r="J31" s="48"/>
      <c r="K31" s="48"/>
      <c r="L31" s="48"/>
    </row>
    <row r="32" spans="1:12" ht="13.9" customHeight="1">
      <c r="A32" s="50"/>
      <c r="B32" s="56">
        <v>36</v>
      </c>
      <c r="C32" s="54" t="s">
        <v>29</v>
      </c>
      <c r="D32" s="57"/>
      <c r="E32" s="57"/>
      <c r="F32" s="57"/>
      <c r="G32" s="57"/>
      <c r="H32" s="57"/>
      <c r="I32" s="57"/>
      <c r="J32" s="57"/>
      <c r="K32" s="57"/>
      <c r="L32" s="57"/>
    </row>
    <row r="33" spans="1:12" ht="13.9" customHeight="1">
      <c r="A33" s="50"/>
      <c r="B33" s="56">
        <v>44</v>
      </c>
      <c r="C33" s="54" t="s">
        <v>30</v>
      </c>
      <c r="D33" s="57"/>
      <c r="E33" s="57"/>
      <c r="F33" s="57"/>
      <c r="G33" s="57"/>
      <c r="H33" s="57"/>
      <c r="I33" s="57"/>
      <c r="J33" s="57"/>
      <c r="K33" s="57"/>
      <c r="L33" s="57"/>
    </row>
    <row r="34" spans="1:12" ht="13.9" customHeight="1">
      <c r="A34" s="50"/>
      <c r="B34" s="72" t="s">
        <v>31</v>
      </c>
      <c r="C34" s="54" t="s">
        <v>72</v>
      </c>
      <c r="D34" s="48">
        <v>1572</v>
      </c>
      <c r="E34" s="48">
        <v>11334</v>
      </c>
      <c r="F34" s="92">
        <v>2282</v>
      </c>
      <c r="G34" s="48">
        <v>15095</v>
      </c>
      <c r="H34" s="57">
        <v>2282</v>
      </c>
      <c r="I34" s="48">
        <v>15095</v>
      </c>
      <c r="J34" s="92">
        <v>2953</v>
      </c>
      <c r="K34" s="48">
        <v>18143</v>
      </c>
      <c r="L34" s="48">
        <f>SUM(J34:K34)</f>
        <v>21096</v>
      </c>
    </row>
    <row r="35" spans="1:12" ht="13.9" customHeight="1">
      <c r="A35" s="50"/>
      <c r="B35" s="72" t="s">
        <v>32</v>
      </c>
      <c r="C35" s="54" t="s">
        <v>27</v>
      </c>
      <c r="D35" s="48">
        <v>293</v>
      </c>
      <c r="E35" s="75">
        <v>37</v>
      </c>
      <c r="F35" s="92">
        <v>500</v>
      </c>
      <c r="G35" s="48">
        <v>45</v>
      </c>
      <c r="H35" s="57">
        <v>500</v>
      </c>
      <c r="I35" s="48">
        <v>45</v>
      </c>
      <c r="J35" s="92">
        <v>500</v>
      </c>
      <c r="K35" s="48">
        <v>45</v>
      </c>
      <c r="L35" s="48">
        <f>SUM(J35:K35)</f>
        <v>545</v>
      </c>
    </row>
    <row r="36" spans="1:12" ht="13.9" customHeight="1">
      <c r="A36" s="50"/>
      <c r="B36" s="72" t="s">
        <v>33</v>
      </c>
      <c r="C36" s="54" t="s">
        <v>28</v>
      </c>
      <c r="D36" s="48">
        <v>2992</v>
      </c>
      <c r="E36" s="48">
        <v>73</v>
      </c>
      <c r="F36" s="92">
        <v>3746</v>
      </c>
      <c r="G36" s="48">
        <v>73</v>
      </c>
      <c r="H36" s="57">
        <v>3746</v>
      </c>
      <c r="I36" s="48">
        <v>73</v>
      </c>
      <c r="J36" s="92">
        <v>3600</v>
      </c>
      <c r="K36" s="48">
        <v>73</v>
      </c>
      <c r="L36" s="48">
        <f>SUM(J36:K36)</f>
        <v>3673</v>
      </c>
    </row>
    <row r="37" spans="1:12" ht="13.9" customHeight="1">
      <c r="A37" s="59"/>
      <c r="B37" s="137" t="s">
        <v>347</v>
      </c>
      <c r="C37" s="61" t="s">
        <v>348</v>
      </c>
      <c r="D37" s="69">
        <v>0</v>
      </c>
      <c r="E37" s="69">
        <v>0</v>
      </c>
      <c r="F37" s="100">
        <v>10000</v>
      </c>
      <c r="G37" s="69">
        <v>0</v>
      </c>
      <c r="H37" s="100">
        <v>10000</v>
      </c>
      <c r="I37" s="69">
        <v>0</v>
      </c>
      <c r="J37" s="100">
        <v>7000</v>
      </c>
      <c r="K37" s="69">
        <v>0</v>
      </c>
      <c r="L37" s="71">
        <f>SUM(J37:K37)</f>
        <v>7000</v>
      </c>
    </row>
    <row r="38" spans="1:12" ht="13.9" customHeight="1">
      <c r="A38" s="50" t="s">
        <v>24</v>
      </c>
      <c r="B38" s="56">
        <v>44</v>
      </c>
      <c r="C38" s="54" t="s">
        <v>30</v>
      </c>
      <c r="D38" s="62">
        <f t="shared" ref="D38:I38" si="0">SUM(D34:D37)</f>
        <v>4857</v>
      </c>
      <c r="E38" s="62">
        <f t="shared" si="0"/>
        <v>11444</v>
      </c>
      <c r="F38" s="62">
        <f t="shared" si="0"/>
        <v>16528</v>
      </c>
      <c r="G38" s="62">
        <f t="shared" si="0"/>
        <v>15213</v>
      </c>
      <c r="H38" s="62">
        <f t="shared" si="0"/>
        <v>16528</v>
      </c>
      <c r="I38" s="62">
        <f t="shared" si="0"/>
        <v>15213</v>
      </c>
      <c r="J38" s="62">
        <f>SUM(J34:J37)</f>
        <v>14053</v>
      </c>
      <c r="K38" s="62">
        <f t="shared" ref="K38:L38" si="1">SUM(K34:K37)</f>
        <v>18261</v>
      </c>
      <c r="L38" s="62">
        <f t="shared" si="1"/>
        <v>32314</v>
      </c>
    </row>
    <row r="39" spans="1:12" ht="9.6" customHeight="1">
      <c r="A39" s="50"/>
      <c r="B39" s="56"/>
      <c r="C39" s="54"/>
      <c r="D39" s="48"/>
      <c r="E39" s="48"/>
      <c r="F39" s="48"/>
      <c r="G39" s="48"/>
      <c r="H39" s="48"/>
      <c r="I39" s="48"/>
      <c r="J39" s="48"/>
      <c r="K39" s="48"/>
      <c r="L39" s="48"/>
    </row>
    <row r="40" spans="1:12" ht="13.9" customHeight="1">
      <c r="A40" s="50"/>
      <c r="B40" s="56">
        <v>45</v>
      </c>
      <c r="C40" s="54" t="s">
        <v>34</v>
      </c>
      <c r="D40" s="48"/>
      <c r="E40" s="48"/>
      <c r="F40" s="48"/>
      <c r="G40" s="48"/>
      <c r="H40" s="48"/>
      <c r="I40" s="48"/>
      <c r="J40" s="48"/>
      <c r="K40" s="48"/>
      <c r="L40" s="48"/>
    </row>
    <row r="41" spans="1:12" ht="13.9" customHeight="1">
      <c r="A41" s="50"/>
      <c r="B41" s="72" t="s">
        <v>35</v>
      </c>
      <c r="C41" s="54" t="s">
        <v>72</v>
      </c>
      <c r="D41" s="75">
        <v>9829</v>
      </c>
      <c r="E41" s="48">
        <v>8652</v>
      </c>
      <c r="F41" s="75">
        <v>17160</v>
      </c>
      <c r="G41" s="48">
        <v>12823</v>
      </c>
      <c r="H41" s="75">
        <v>17160</v>
      </c>
      <c r="I41" s="48">
        <v>12823</v>
      </c>
      <c r="J41" s="75">
        <v>14353</v>
      </c>
      <c r="K41" s="48">
        <v>15579</v>
      </c>
      <c r="L41" s="48">
        <f>SUM(J41:K41)</f>
        <v>29932</v>
      </c>
    </row>
    <row r="42" spans="1:12" ht="13.9" customHeight="1">
      <c r="A42" s="50"/>
      <c r="B42" s="72" t="s">
        <v>36</v>
      </c>
      <c r="C42" s="54" t="s">
        <v>27</v>
      </c>
      <c r="D42" s="75">
        <v>75</v>
      </c>
      <c r="E42" s="48">
        <v>36</v>
      </c>
      <c r="F42" s="75">
        <v>75</v>
      </c>
      <c r="G42" s="48">
        <v>36</v>
      </c>
      <c r="H42" s="75">
        <v>75</v>
      </c>
      <c r="I42" s="48">
        <v>36</v>
      </c>
      <c r="J42" s="75">
        <v>75</v>
      </c>
      <c r="K42" s="48">
        <v>36</v>
      </c>
      <c r="L42" s="48">
        <f>SUM(J42:K42)</f>
        <v>111</v>
      </c>
    </row>
    <row r="43" spans="1:12" ht="13.9" customHeight="1">
      <c r="A43" s="50"/>
      <c r="B43" s="72" t="s">
        <v>37</v>
      </c>
      <c r="C43" s="54" t="s">
        <v>28</v>
      </c>
      <c r="D43" s="75">
        <v>601</v>
      </c>
      <c r="E43" s="48">
        <v>10</v>
      </c>
      <c r="F43" s="75">
        <v>750</v>
      </c>
      <c r="G43" s="48">
        <v>11</v>
      </c>
      <c r="H43" s="75">
        <v>750</v>
      </c>
      <c r="I43" s="48">
        <v>11</v>
      </c>
      <c r="J43" s="75">
        <v>600</v>
      </c>
      <c r="K43" s="48">
        <v>11</v>
      </c>
      <c r="L43" s="48">
        <f>SUM(J43:K43)</f>
        <v>611</v>
      </c>
    </row>
    <row r="44" spans="1:12" ht="13.9" customHeight="1">
      <c r="A44" s="50" t="s">
        <v>24</v>
      </c>
      <c r="B44" s="56">
        <v>45</v>
      </c>
      <c r="C44" s="54" t="s">
        <v>34</v>
      </c>
      <c r="D44" s="62">
        <f t="shared" ref="D44:J44" si="2">SUM(D41:D43)</f>
        <v>10505</v>
      </c>
      <c r="E44" s="63">
        <f t="shared" si="2"/>
        <v>8698</v>
      </c>
      <c r="F44" s="62">
        <f t="shared" si="2"/>
        <v>17985</v>
      </c>
      <c r="G44" s="63">
        <f t="shared" si="2"/>
        <v>12870</v>
      </c>
      <c r="H44" s="62">
        <f t="shared" si="2"/>
        <v>17985</v>
      </c>
      <c r="I44" s="63">
        <f t="shared" si="2"/>
        <v>12870</v>
      </c>
      <c r="J44" s="62">
        <f t="shared" si="2"/>
        <v>15028</v>
      </c>
      <c r="K44" s="63">
        <f t="shared" ref="K44" si="3">SUM(K41:K43)</f>
        <v>15626</v>
      </c>
      <c r="L44" s="63">
        <f>SUM(J44:K44)</f>
        <v>30654</v>
      </c>
    </row>
    <row r="45" spans="1:12" ht="9.6" customHeight="1">
      <c r="A45" s="50"/>
      <c r="B45" s="56"/>
      <c r="C45" s="54"/>
      <c r="D45" s="48"/>
      <c r="E45" s="48"/>
      <c r="F45" s="48"/>
      <c r="G45" s="48"/>
      <c r="H45" s="48"/>
      <c r="I45" s="48"/>
      <c r="J45" s="48"/>
      <c r="K45" s="48"/>
      <c r="L45" s="48"/>
    </row>
    <row r="46" spans="1:12" s="64" customFormat="1" ht="13.9" customHeight="1">
      <c r="A46" s="50"/>
      <c r="B46" s="56">
        <v>46</v>
      </c>
      <c r="C46" s="54" t="s">
        <v>38</v>
      </c>
      <c r="D46" s="57"/>
      <c r="E46" s="57"/>
      <c r="F46" s="57"/>
      <c r="G46" s="57"/>
      <c r="H46" s="57"/>
      <c r="I46" s="57"/>
      <c r="J46" s="57"/>
      <c r="K46" s="57"/>
      <c r="L46" s="57"/>
    </row>
    <row r="47" spans="1:12" ht="13.9" customHeight="1">
      <c r="A47" s="50"/>
      <c r="B47" s="72" t="s">
        <v>39</v>
      </c>
      <c r="C47" s="54" t="s">
        <v>72</v>
      </c>
      <c r="D47" s="48">
        <v>5294</v>
      </c>
      <c r="E47" s="17">
        <v>9953</v>
      </c>
      <c r="F47" s="75">
        <v>5828</v>
      </c>
      <c r="G47" s="17">
        <v>10661</v>
      </c>
      <c r="H47" s="65">
        <v>5828</v>
      </c>
      <c r="I47" s="17">
        <v>10661</v>
      </c>
      <c r="J47" s="75">
        <v>5809</v>
      </c>
      <c r="K47" s="17">
        <v>13320</v>
      </c>
      <c r="L47" s="17">
        <f>SUM(J47:K47)</f>
        <v>19129</v>
      </c>
    </row>
    <row r="48" spans="1:12" ht="13.9" customHeight="1">
      <c r="A48" s="50"/>
      <c r="B48" s="72" t="s">
        <v>40</v>
      </c>
      <c r="C48" s="54" t="s">
        <v>27</v>
      </c>
      <c r="D48" s="48">
        <v>74</v>
      </c>
      <c r="E48" s="17">
        <v>35</v>
      </c>
      <c r="F48" s="75">
        <v>75</v>
      </c>
      <c r="G48" s="48">
        <v>35</v>
      </c>
      <c r="H48" s="65">
        <v>75</v>
      </c>
      <c r="I48" s="17">
        <v>35</v>
      </c>
      <c r="J48" s="75">
        <v>75</v>
      </c>
      <c r="K48" s="48">
        <v>35</v>
      </c>
      <c r="L48" s="17">
        <f>SUM(J48:K48)</f>
        <v>110</v>
      </c>
    </row>
    <row r="49" spans="1:12" ht="13.9" customHeight="1">
      <c r="A49" s="50"/>
      <c r="B49" s="72" t="s">
        <v>41</v>
      </c>
      <c r="C49" s="54" t="s">
        <v>28</v>
      </c>
      <c r="D49" s="75">
        <v>600</v>
      </c>
      <c r="E49" s="48">
        <v>115</v>
      </c>
      <c r="F49" s="75">
        <v>750</v>
      </c>
      <c r="G49" s="48">
        <v>115</v>
      </c>
      <c r="H49" s="57">
        <v>750</v>
      </c>
      <c r="I49" s="48">
        <v>115</v>
      </c>
      <c r="J49" s="75">
        <v>750</v>
      </c>
      <c r="K49" s="48">
        <v>115</v>
      </c>
      <c r="L49" s="48">
        <f>SUM(J49:K49)</f>
        <v>865</v>
      </c>
    </row>
    <row r="50" spans="1:12" ht="13.9" customHeight="1">
      <c r="A50" s="50" t="s">
        <v>24</v>
      </c>
      <c r="B50" s="56">
        <v>46</v>
      </c>
      <c r="C50" s="54" t="s">
        <v>38</v>
      </c>
      <c r="D50" s="63">
        <f t="shared" ref="D50:J50" si="4">SUM(D47:D49)</f>
        <v>5968</v>
      </c>
      <c r="E50" s="63">
        <f t="shared" si="4"/>
        <v>10103</v>
      </c>
      <c r="F50" s="62">
        <f t="shared" si="4"/>
        <v>6653</v>
      </c>
      <c r="G50" s="63">
        <f t="shared" si="4"/>
        <v>10811</v>
      </c>
      <c r="H50" s="63">
        <f t="shared" si="4"/>
        <v>6653</v>
      </c>
      <c r="I50" s="63">
        <f t="shared" si="4"/>
        <v>10811</v>
      </c>
      <c r="J50" s="62">
        <f t="shared" si="4"/>
        <v>6634</v>
      </c>
      <c r="K50" s="63">
        <f t="shared" ref="K50" si="5">SUM(K47:K49)</f>
        <v>13470</v>
      </c>
      <c r="L50" s="63">
        <f>SUM(J50:K50)</f>
        <v>20104</v>
      </c>
    </row>
    <row r="51" spans="1:12" ht="9.6" customHeight="1">
      <c r="A51" s="50"/>
      <c r="B51" s="56"/>
      <c r="C51" s="54"/>
      <c r="D51" s="48"/>
      <c r="E51" s="48"/>
      <c r="F51" s="48"/>
      <c r="G51" s="48"/>
      <c r="H51" s="48"/>
      <c r="I51" s="48"/>
      <c r="J51" s="48"/>
      <c r="K51" s="48"/>
      <c r="L51" s="48"/>
    </row>
    <row r="52" spans="1:12" ht="13.9" customHeight="1">
      <c r="A52" s="50"/>
      <c r="B52" s="56">
        <v>47</v>
      </c>
      <c r="C52" s="54" t="s">
        <v>42</v>
      </c>
      <c r="D52" s="65"/>
      <c r="E52" s="65"/>
      <c r="F52" s="65"/>
      <c r="G52" s="65"/>
      <c r="H52" s="65"/>
      <c r="I52" s="65"/>
      <c r="J52" s="65"/>
      <c r="K52" s="65"/>
      <c r="L52" s="65"/>
    </row>
    <row r="53" spans="1:12" ht="13.9" customHeight="1">
      <c r="A53" s="50"/>
      <c r="B53" s="72" t="s">
        <v>43</v>
      </c>
      <c r="C53" s="54" t="s">
        <v>72</v>
      </c>
      <c r="D53" s="65">
        <v>930</v>
      </c>
      <c r="E53" s="17">
        <v>5440</v>
      </c>
      <c r="F53" s="133">
        <v>2343</v>
      </c>
      <c r="G53" s="17">
        <v>4081</v>
      </c>
      <c r="H53" s="65">
        <v>2343</v>
      </c>
      <c r="I53" s="17">
        <v>4081</v>
      </c>
      <c r="J53" s="133">
        <v>2275</v>
      </c>
      <c r="K53" s="17">
        <v>5302</v>
      </c>
      <c r="L53" s="17">
        <f>SUM(J53:K53)</f>
        <v>7577</v>
      </c>
    </row>
    <row r="54" spans="1:12" ht="13.9" customHeight="1">
      <c r="A54" s="50"/>
      <c r="B54" s="72" t="s">
        <v>44</v>
      </c>
      <c r="C54" s="54" t="s">
        <v>27</v>
      </c>
      <c r="D54" s="65">
        <v>60</v>
      </c>
      <c r="E54" s="17">
        <v>20</v>
      </c>
      <c r="F54" s="133">
        <v>60</v>
      </c>
      <c r="G54" s="48">
        <v>20</v>
      </c>
      <c r="H54" s="65">
        <v>60</v>
      </c>
      <c r="I54" s="17">
        <v>20</v>
      </c>
      <c r="J54" s="133">
        <v>60</v>
      </c>
      <c r="K54" s="48">
        <v>20</v>
      </c>
      <c r="L54" s="17">
        <f>SUM(J54:K54)</f>
        <v>80</v>
      </c>
    </row>
    <row r="55" spans="1:12" ht="13.9" customHeight="1">
      <c r="A55" s="50"/>
      <c r="B55" s="72" t="s">
        <v>45</v>
      </c>
      <c r="C55" s="54" t="s">
        <v>28</v>
      </c>
      <c r="D55" s="65">
        <v>500</v>
      </c>
      <c r="E55" s="17">
        <v>115</v>
      </c>
      <c r="F55" s="133">
        <v>500</v>
      </c>
      <c r="G55" s="48">
        <v>115</v>
      </c>
      <c r="H55" s="65">
        <v>500</v>
      </c>
      <c r="I55" s="17">
        <v>115</v>
      </c>
      <c r="J55" s="133">
        <v>500</v>
      </c>
      <c r="K55" s="48">
        <v>115</v>
      </c>
      <c r="L55" s="17">
        <f>SUM(J55:K55)</f>
        <v>615</v>
      </c>
    </row>
    <row r="56" spans="1:12" ht="13.9" customHeight="1">
      <c r="A56" s="50" t="s">
        <v>24</v>
      </c>
      <c r="B56" s="56">
        <v>47</v>
      </c>
      <c r="C56" s="54" t="s">
        <v>42</v>
      </c>
      <c r="D56" s="63">
        <f t="shared" ref="D56:J56" si="6">SUM(D53:D55)</f>
        <v>1490</v>
      </c>
      <c r="E56" s="63">
        <f t="shared" si="6"/>
        <v>5575</v>
      </c>
      <c r="F56" s="62">
        <f t="shared" si="6"/>
        <v>2903</v>
      </c>
      <c r="G56" s="63">
        <f t="shared" si="6"/>
        <v>4216</v>
      </c>
      <c r="H56" s="63">
        <f t="shared" si="6"/>
        <v>2903</v>
      </c>
      <c r="I56" s="63">
        <f t="shared" si="6"/>
        <v>4216</v>
      </c>
      <c r="J56" s="62">
        <f t="shared" si="6"/>
        <v>2835</v>
      </c>
      <c r="K56" s="63">
        <f t="shared" ref="K56" si="7">SUM(K53:K55)</f>
        <v>5437</v>
      </c>
      <c r="L56" s="63">
        <f>SUM(J56:K56)</f>
        <v>8272</v>
      </c>
    </row>
    <row r="57" spans="1:12" ht="9.6" customHeight="1">
      <c r="A57" s="50"/>
      <c r="B57" s="56"/>
      <c r="C57" s="54"/>
      <c r="D57" s="48"/>
      <c r="E57" s="48"/>
      <c r="F57" s="48"/>
      <c r="G57" s="48"/>
      <c r="H57" s="48"/>
      <c r="I57" s="48"/>
      <c r="J57" s="48"/>
      <c r="K57" s="48"/>
      <c r="L57" s="48"/>
    </row>
    <row r="58" spans="1:12" ht="13.9" customHeight="1">
      <c r="A58" s="50"/>
      <c r="B58" s="56">
        <v>48</v>
      </c>
      <c r="C58" s="54" t="s">
        <v>46</v>
      </c>
      <c r="D58" s="65"/>
      <c r="E58" s="65"/>
      <c r="F58" s="65"/>
      <c r="G58" s="65"/>
      <c r="H58" s="65"/>
      <c r="I58" s="65"/>
      <c r="J58" s="65"/>
      <c r="K58" s="65"/>
      <c r="L58" s="65"/>
    </row>
    <row r="59" spans="1:12" ht="13.9" customHeight="1">
      <c r="A59" s="50"/>
      <c r="B59" s="72" t="s">
        <v>47</v>
      </c>
      <c r="C59" s="54" t="s">
        <v>72</v>
      </c>
      <c r="D59" s="65">
        <v>4038</v>
      </c>
      <c r="E59" s="17">
        <v>6742</v>
      </c>
      <c r="F59" s="133">
        <v>5339</v>
      </c>
      <c r="G59" s="17">
        <v>7800</v>
      </c>
      <c r="H59" s="65">
        <v>5339</v>
      </c>
      <c r="I59" s="17">
        <v>7800</v>
      </c>
      <c r="J59" s="133">
        <v>2464</v>
      </c>
      <c r="K59" s="17">
        <v>8665</v>
      </c>
      <c r="L59" s="17">
        <f>SUM(J59:K59)</f>
        <v>11129</v>
      </c>
    </row>
    <row r="60" spans="1:12" ht="13.9" customHeight="1">
      <c r="A60" s="50"/>
      <c r="B60" s="72" t="s">
        <v>48</v>
      </c>
      <c r="C60" s="54" t="s">
        <v>27</v>
      </c>
      <c r="D60" s="65">
        <v>74</v>
      </c>
      <c r="E60" s="17">
        <v>36</v>
      </c>
      <c r="F60" s="133">
        <v>75</v>
      </c>
      <c r="G60" s="48">
        <v>37</v>
      </c>
      <c r="H60" s="65">
        <v>75</v>
      </c>
      <c r="I60" s="17">
        <v>37</v>
      </c>
      <c r="J60" s="133">
        <v>75</v>
      </c>
      <c r="K60" s="48">
        <v>37</v>
      </c>
      <c r="L60" s="17">
        <f>SUM(J60:K60)</f>
        <v>112</v>
      </c>
    </row>
    <row r="61" spans="1:12" ht="13.9" customHeight="1">
      <c r="A61" s="50"/>
      <c r="B61" s="72" t="s">
        <v>49</v>
      </c>
      <c r="C61" s="54" t="s">
        <v>28</v>
      </c>
      <c r="D61" s="65">
        <v>598</v>
      </c>
      <c r="E61" s="17">
        <v>114</v>
      </c>
      <c r="F61" s="133">
        <v>600</v>
      </c>
      <c r="G61" s="48">
        <v>115</v>
      </c>
      <c r="H61" s="65">
        <v>600</v>
      </c>
      <c r="I61" s="17">
        <v>115</v>
      </c>
      <c r="J61" s="133">
        <v>600</v>
      </c>
      <c r="K61" s="48">
        <v>115</v>
      </c>
      <c r="L61" s="17">
        <f>SUM(J61:K61)</f>
        <v>715</v>
      </c>
    </row>
    <row r="62" spans="1:12" ht="13.9" customHeight="1">
      <c r="A62" s="50" t="s">
        <v>24</v>
      </c>
      <c r="B62" s="56">
        <v>48</v>
      </c>
      <c r="C62" s="54" t="s">
        <v>46</v>
      </c>
      <c r="D62" s="63">
        <f t="shared" ref="D62:J62" si="8">SUM(D59:D61)</f>
        <v>4710</v>
      </c>
      <c r="E62" s="63">
        <f t="shared" si="8"/>
        <v>6892</v>
      </c>
      <c r="F62" s="62">
        <f t="shared" si="8"/>
        <v>6014</v>
      </c>
      <c r="G62" s="63">
        <f t="shared" si="8"/>
        <v>7952</v>
      </c>
      <c r="H62" s="63">
        <f t="shared" si="8"/>
        <v>6014</v>
      </c>
      <c r="I62" s="63">
        <f t="shared" si="8"/>
        <v>7952</v>
      </c>
      <c r="J62" s="62">
        <f t="shared" si="8"/>
        <v>3139</v>
      </c>
      <c r="K62" s="63">
        <f t="shared" ref="K62" si="9">SUM(K59:K61)</f>
        <v>8817</v>
      </c>
      <c r="L62" s="63">
        <f>SUM(J62:K62)</f>
        <v>11956</v>
      </c>
    </row>
    <row r="63" spans="1:12" ht="13.9" customHeight="1">
      <c r="A63" s="50" t="s">
        <v>24</v>
      </c>
      <c r="B63" s="56">
        <v>36</v>
      </c>
      <c r="C63" s="54" t="s">
        <v>29</v>
      </c>
      <c r="D63" s="48">
        <f t="shared" ref="D63:L63" si="10">D62+D56+D50+D44+D38</f>
        <v>27530</v>
      </c>
      <c r="E63" s="48">
        <f t="shared" si="10"/>
        <v>42712</v>
      </c>
      <c r="F63" s="75">
        <f t="shared" si="10"/>
        <v>50083</v>
      </c>
      <c r="G63" s="48">
        <f t="shared" si="10"/>
        <v>51062</v>
      </c>
      <c r="H63" s="48">
        <f t="shared" si="10"/>
        <v>50083</v>
      </c>
      <c r="I63" s="48">
        <f t="shared" si="10"/>
        <v>51062</v>
      </c>
      <c r="J63" s="75">
        <f t="shared" si="10"/>
        <v>41689</v>
      </c>
      <c r="K63" s="48">
        <f t="shared" ref="K63" si="11">K62+K56+K50+K44+K38</f>
        <v>61611</v>
      </c>
      <c r="L63" s="48">
        <f t="shared" si="10"/>
        <v>103300</v>
      </c>
    </row>
    <row r="64" spans="1:12" ht="13.9" customHeight="1">
      <c r="A64" s="50" t="s">
        <v>24</v>
      </c>
      <c r="B64" s="55">
        <v>1.0009999999999999</v>
      </c>
      <c r="C64" s="52" t="s">
        <v>81</v>
      </c>
      <c r="D64" s="63">
        <f t="shared" ref="D64:L64" si="12">D63</f>
        <v>27530</v>
      </c>
      <c r="E64" s="63">
        <f t="shared" si="12"/>
        <v>42712</v>
      </c>
      <c r="F64" s="62">
        <f t="shared" si="12"/>
        <v>50083</v>
      </c>
      <c r="G64" s="63">
        <f t="shared" si="12"/>
        <v>51062</v>
      </c>
      <c r="H64" s="63">
        <f t="shared" si="12"/>
        <v>50083</v>
      </c>
      <c r="I64" s="63">
        <f t="shared" si="12"/>
        <v>51062</v>
      </c>
      <c r="J64" s="62">
        <f t="shared" si="12"/>
        <v>41689</v>
      </c>
      <c r="K64" s="63">
        <f t="shared" ref="K64" si="13">K63</f>
        <v>61611</v>
      </c>
      <c r="L64" s="63">
        <f t="shared" si="12"/>
        <v>103300</v>
      </c>
    </row>
    <row r="65" spans="1:12" ht="9.6" customHeight="1">
      <c r="A65" s="50"/>
      <c r="B65" s="66"/>
      <c r="C65" s="52"/>
      <c r="D65" s="48"/>
      <c r="E65" s="48"/>
      <c r="F65" s="48"/>
      <c r="G65" s="48"/>
      <c r="H65" s="48"/>
      <c r="I65" s="48"/>
      <c r="J65" s="48"/>
      <c r="K65" s="48"/>
      <c r="L65" s="48"/>
    </row>
    <row r="66" spans="1:12" ht="13.9" customHeight="1">
      <c r="A66" s="50"/>
      <c r="B66" s="55">
        <v>1.1020000000000001</v>
      </c>
      <c r="C66" s="52" t="s">
        <v>50</v>
      </c>
      <c r="D66" s="57"/>
      <c r="E66" s="57"/>
      <c r="F66" s="57"/>
      <c r="G66" s="57"/>
      <c r="H66" s="57"/>
      <c r="I66" s="57"/>
      <c r="J66" s="57"/>
      <c r="K66" s="57"/>
      <c r="L66" s="57"/>
    </row>
    <row r="67" spans="1:12" ht="13.9" customHeight="1">
      <c r="A67" s="50"/>
      <c r="B67" s="56">
        <v>36</v>
      </c>
      <c r="C67" s="54" t="s">
        <v>29</v>
      </c>
      <c r="D67" s="57"/>
      <c r="E67" s="57"/>
      <c r="F67" s="57"/>
      <c r="G67" s="57"/>
      <c r="H67" s="57"/>
      <c r="I67" s="57"/>
      <c r="J67" s="57"/>
      <c r="K67" s="57"/>
      <c r="L67" s="57"/>
    </row>
    <row r="68" spans="1:12" ht="13.9" customHeight="1">
      <c r="A68" s="50"/>
      <c r="B68" s="56">
        <v>45</v>
      </c>
      <c r="C68" s="54" t="s">
        <v>34</v>
      </c>
      <c r="D68" s="57"/>
      <c r="E68" s="57"/>
      <c r="F68" s="57"/>
      <c r="G68" s="57"/>
      <c r="H68" s="57"/>
      <c r="I68" s="57"/>
      <c r="J68" s="57"/>
      <c r="K68" s="57"/>
      <c r="L68" s="57"/>
    </row>
    <row r="69" spans="1:12" ht="13.9" customHeight="1">
      <c r="A69" s="59"/>
      <c r="B69" s="137" t="s">
        <v>51</v>
      </c>
      <c r="C69" s="61" t="s">
        <v>104</v>
      </c>
      <c r="D69" s="69">
        <v>0</v>
      </c>
      <c r="E69" s="71">
        <v>1810</v>
      </c>
      <c r="F69" s="70">
        <v>0</v>
      </c>
      <c r="G69" s="71">
        <v>831</v>
      </c>
      <c r="H69" s="70">
        <v>0</v>
      </c>
      <c r="I69" s="71">
        <v>831</v>
      </c>
      <c r="J69" s="70">
        <v>0</v>
      </c>
      <c r="K69" s="71">
        <v>831</v>
      </c>
      <c r="L69" s="71">
        <f>SUM(J69:K69)</f>
        <v>831</v>
      </c>
    </row>
    <row r="70" spans="1:12" ht="13.9" customHeight="1">
      <c r="A70" s="50" t="s">
        <v>24</v>
      </c>
      <c r="B70" s="56">
        <v>45</v>
      </c>
      <c r="C70" s="54" t="s">
        <v>34</v>
      </c>
      <c r="D70" s="69">
        <f t="shared" ref="D70:L70" si="14">SUM(D69:D69)</f>
        <v>0</v>
      </c>
      <c r="E70" s="71">
        <f t="shared" si="14"/>
        <v>1810</v>
      </c>
      <c r="F70" s="69">
        <f t="shared" si="14"/>
        <v>0</v>
      </c>
      <c r="G70" s="88">
        <f t="shared" si="14"/>
        <v>831</v>
      </c>
      <c r="H70" s="69">
        <f t="shared" si="14"/>
        <v>0</v>
      </c>
      <c r="I70" s="71">
        <f t="shared" si="14"/>
        <v>831</v>
      </c>
      <c r="J70" s="69">
        <f t="shared" si="14"/>
        <v>0</v>
      </c>
      <c r="K70" s="88">
        <f t="shared" ref="K70" si="15">SUM(K69:K69)</f>
        <v>831</v>
      </c>
      <c r="L70" s="88">
        <f t="shared" si="14"/>
        <v>831</v>
      </c>
    </row>
    <row r="71" spans="1:12" ht="9.6" customHeight="1">
      <c r="A71" s="50"/>
      <c r="B71" s="56"/>
      <c r="C71" s="54"/>
      <c r="D71" s="48"/>
      <c r="E71" s="48"/>
      <c r="F71" s="48"/>
      <c r="G71" s="48"/>
      <c r="H71" s="48"/>
      <c r="I71" s="48"/>
      <c r="J71" s="48"/>
      <c r="K71" s="48"/>
      <c r="L71" s="48"/>
    </row>
    <row r="72" spans="1:12" ht="13.9" customHeight="1">
      <c r="A72" s="50"/>
      <c r="B72" s="56">
        <v>46</v>
      </c>
      <c r="C72" s="54" t="s">
        <v>38</v>
      </c>
      <c r="D72" s="48"/>
      <c r="E72" s="48"/>
      <c r="F72" s="48"/>
      <c r="G72" s="48"/>
      <c r="H72" s="48"/>
      <c r="I72" s="48"/>
      <c r="J72" s="48"/>
      <c r="K72" s="48"/>
      <c r="L72" s="48"/>
    </row>
    <row r="73" spans="1:12" ht="13.9" customHeight="1">
      <c r="A73" s="50"/>
      <c r="B73" s="72" t="s">
        <v>53</v>
      </c>
      <c r="C73" s="54" t="s">
        <v>104</v>
      </c>
      <c r="D73" s="69">
        <v>0</v>
      </c>
      <c r="E73" s="88">
        <v>830</v>
      </c>
      <c r="F73" s="70">
        <v>0</v>
      </c>
      <c r="G73" s="71">
        <v>831</v>
      </c>
      <c r="H73" s="69">
        <v>0</v>
      </c>
      <c r="I73" s="71">
        <v>831</v>
      </c>
      <c r="J73" s="70">
        <v>0</v>
      </c>
      <c r="K73" s="71">
        <v>831</v>
      </c>
      <c r="L73" s="71">
        <f>SUM(J73:K73)</f>
        <v>831</v>
      </c>
    </row>
    <row r="74" spans="1:12" ht="13.9" customHeight="1">
      <c r="A74" s="50" t="s">
        <v>24</v>
      </c>
      <c r="B74" s="56">
        <v>46</v>
      </c>
      <c r="C74" s="54" t="s">
        <v>38</v>
      </c>
      <c r="D74" s="69">
        <f t="shared" ref="D74:J74" si="16">SUM(D73:D73)</f>
        <v>0</v>
      </c>
      <c r="E74" s="88">
        <f t="shared" si="16"/>
        <v>830</v>
      </c>
      <c r="F74" s="69">
        <f t="shared" si="16"/>
        <v>0</v>
      </c>
      <c r="G74" s="71">
        <f t="shared" si="16"/>
        <v>831</v>
      </c>
      <c r="H74" s="69">
        <f t="shared" si="16"/>
        <v>0</v>
      </c>
      <c r="I74" s="71">
        <f t="shared" si="16"/>
        <v>831</v>
      </c>
      <c r="J74" s="69">
        <f t="shared" si="16"/>
        <v>0</v>
      </c>
      <c r="K74" s="71">
        <f t="shared" ref="K74" si="17">SUM(K73:K73)</f>
        <v>831</v>
      </c>
      <c r="L74" s="71">
        <f>SUM(J74:K74)</f>
        <v>831</v>
      </c>
    </row>
    <row r="75" spans="1:12" ht="9.6" customHeight="1">
      <c r="A75" s="50"/>
      <c r="B75" s="72"/>
      <c r="C75" s="54"/>
      <c r="D75" s="48"/>
      <c r="E75" s="17"/>
      <c r="F75" s="48"/>
      <c r="G75" s="48"/>
      <c r="H75" s="48"/>
      <c r="I75" s="48"/>
      <c r="J75" s="48"/>
      <c r="K75" s="48"/>
      <c r="L75" s="48"/>
    </row>
    <row r="76" spans="1:12" ht="13.9" customHeight="1">
      <c r="A76" s="50"/>
      <c r="B76" s="56">
        <v>47</v>
      </c>
      <c r="C76" s="54" t="s">
        <v>42</v>
      </c>
      <c r="D76" s="48"/>
      <c r="E76" s="17"/>
      <c r="F76" s="48"/>
      <c r="G76" s="48"/>
      <c r="H76" s="48"/>
      <c r="I76" s="48"/>
      <c r="J76" s="48"/>
      <c r="K76" s="48"/>
      <c r="L76" s="48"/>
    </row>
    <row r="77" spans="1:12" ht="13.9" customHeight="1">
      <c r="A77" s="50"/>
      <c r="B77" s="72" t="s">
        <v>55</v>
      </c>
      <c r="C77" s="54" t="s">
        <v>104</v>
      </c>
      <c r="D77" s="58">
        <v>0</v>
      </c>
      <c r="E77" s="17">
        <v>830</v>
      </c>
      <c r="F77" s="67">
        <v>0</v>
      </c>
      <c r="G77" s="48">
        <v>831</v>
      </c>
      <c r="H77" s="58">
        <v>0</v>
      </c>
      <c r="I77" s="48">
        <v>831</v>
      </c>
      <c r="J77" s="67">
        <v>0</v>
      </c>
      <c r="K77" s="48">
        <v>831</v>
      </c>
      <c r="L77" s="48">
        <f>SUM(J77:K77)</f>
        <v>831</v>
      </c>
    </row>
    <row r="78" spans="1:12" ht="13.9" customHeight="1">
      <c r="A78" s="50" t="s">
        <v>24</v>
      </c>
      <c r="B78" s="56">
        <v>47</v>
      </c>
      <c r="C78" s="54" t="s">
        <v>42</v>
      </c>
      <c r="D78" s="68">
        <f t="shared" ref="D78:J78" si="18">SUM(D77:D77)</f>
        <v>0</v>
      </c>
      <c r="E78" s="63">
        <f t="shared" si="18"/>
        <v>830</v>
      </c>
      <c r="F78" s="68">
        <f t="shared" si="18"/>
        <v>0</v>
      </c>
      <c r="G78" s="63">
        <f t="shared" si="18"/>
        <v>831</v>
      </c>
      <c r="H78" s="68">
        <f t="shared" si="18"/>
        <v>0</v>
      </c>
      <c r="I78" s="63">
        <f t="shared" si="18"/>
        <v>831</v>
      </c>
      <c r="J78" s="68">
        <f t="shared" si="18"/>
        <v>0</v>
      </c>
      <c r="K78" s="63">
        <f t="shared" ref="K78" si="19">SUM(K77:K77)</f>
        <v>831</v>
      </c>
      <c r="L78" s="63">
        <f>SUM(J78:K78)</f>
        <v>831</v>
      </c>
    </row>
    <row r="79" spans="1:12" ht="9.6" customHeight="1">
      <c r="A79" s="50"/>
      <c r="B79" s="72"/>
      <c r="C79" s="54"/>
      <c r="D79" s="48"/>
      <c r="E79" s="17"/>
      <c r="F79" s="48"/>
      <c r="G79" s="48"/>
      <c r="H79" s="48"/>
      <c r="I79" s="48"/>
      <c r="J79" s="48"/>
      <c r="K79" s="48"/>
      <c r="L79" s="48"/>
    </row>
    <row r="80" spans="1:12" ht="13.9" customHeight="1">
      <c r="A80" s="50"/>
      <c r="B80" s="56">
        <v>48</v>
      </c>
      <c r="C80" s="54" t="s">
        <v>46</v>
      </c>
      <c r="D80" s="48"/>
      <c r="E80" s="17"/>
      <c r="F80" s="48"/>
      <c r="G80" s="48"/>
      <c r="H80" s="48"/>
      <c r="I80" s="48"/>
      <c r="J80" s="48"/>
      <c r="K80" s="48"/>
      <c r="L80" s="48"/>
    </row>
    <row r="81" spans="1:12" ht="13.9" customHeight="1">
      <c r="A81" s="50"/>
      <c r="B81" s="72" t="s">
        <v>57</v>
      </c>
      <c r="C81" s="54" t="s">
        <v>104</v>
      </c>
      <c r="D81" s="58">
        <v>0</v>
      </c>
      <c r="E81" s="17">
        <v>831</v>
      </c>
      <c r="F81" s="67">
        <v>0</v>
      </c>
      <c r="G81" s="48">
        <v>831</v>
      </c>
      <c r="H81" s="58">
        <v>0</v>
      </c>
      <c r="I81" s="48">
        <v>831</v>
      </c>
      <c r="J81" s="67">
        <v>0</v>
      </c>
      <c r="K81" s="48">
        <v>831</v>
      </c>
      <c r="L81" s="48">
        <f>SUM(J81:K81)</f>
        <v>831</v>
      </c>
    </row>
    <row r="82" spans="1:12" ht="13.9" customHeight="1">
      <c r="A82" s="50" t="s">
        <v>24</v>
      </c>
      <c r="B82" s="56">
        <v>48</v>
      </c>
      <c r="C82" s="54" t="s">
        <v>46</v>
      </c>
      <c r="D82" s="68">
        <f t="shared" ref="D82:J82" si="20">SUM(D81:D81)</f>
        <v>0</v>
      </c>
      <c r="E82" s="63">
        <f t="shared" si="20"/>
        <v>831</v>
      </c>
      <c r="F82" s="68">
        <f t="shared" si="20"/>
        <v>0</v>
      </c>
      <c r="G82" s="63">
        <f t="shared" si="20"/>
        <v>831</v>
      </c>
      <c r="H82" s="68">
        <f t="shared" si="20"/>
        <v>0</v>
      </c>
      <c r="I82" s="63">
        <f t="shared" si="20"/>
        <v>831</v>
      </c>
      <c r="J82" s="68">
        <f t="shared" si="20"/>
        <v>0</v>
      </c>
      <c r="K82" s="63">
        <f t="shared" ref="K82" si="21">SUM(K81:K81)</f>
        <v>831</v>
      </c>
      <c r="L82" s="63">
        <f>SUM(J82:K82)</f>
        <v>831</v>
      </c>
    </row>
    <row r="83" spans="1:12" ht="13.9" customHeight="1">
      <c r="A83" s="50" t="s">
        <v>24</v>
      </c>
      <c r="B83" s="56">
        <v>36</v>
      </c>
      <c r="C83" s="54" t="s">
        <v>29</v>
      </c>
      <c r="D83" s="68">
        <f t="shared" ref="D83:J83" si="22">D82+D78+D74+D70</f>
        <v>0</v>
      </c>
      <c r="E83" s="63">
        <f t="shared" si="22"/>
        <v>4301</v>
      </c>
      <c r="F83" s="68">
        <f t="shared" si="22"/>
        <v>0</v>
      </c>
      <c r="G83" s="63">
        <f t="shared" si="22"/>
        <v>3324</v>
      </c>
      <c r="H83" s="68">
        <f t="shared" si="22"/>
        <v>0</v>
      </c>
      <c r="I83" s="63">
        <f t="shared" si="22"/>
        <v>3324</v>
      </c>
      <c r="J83" s="68">
        <f t="shared" si="22"/>
        <v>0</v>
      </c>
      <c r="K83" s="63">
        <f t="shared" ref="K83" si="23">K82+K78+K74+K70</f>
        <v>3324</v>
      </c>
      <c r="L83" s="63">
        <f>SUM(J83:K83)</f>
        <v>3324</v>
      </c>
    </row>
    <row r="84" spans="1:12" ht="13.9" customHeight="1">
      <c r="A84" s="50" t="s">
        <v>24</v>
      </c>
      <c r="B84" s="55">
        <v>1.1020000000000001</v>
      </c>
      <c r="C84" s="52" t="s">
        <v>50</v>
      </c>
      <c r="D84" s="68">
        <f t="shared" ref="D84:J84" si="24">D83</f>
        <v>0</v>
      </c>
      <c r="E84" s="63">
        <f t="shared" si="24"/>
        <v>4301</v>
      </c>
      <c r="F84" s="68">
        <f t="shared" si="24"/>
        <v>0</v>
      </c>
      <c r="G84" s="63">
        <f t="shared" si="24"/>
        <v>3324</v>
      </c>
      <c r="H84" s="68">
        <f t="shared" si="24"/>
        <v>0</v>
      </c>
      <c r="I84" s="63">
        <f t="shared" si="24"/>
        <v>3324</v>
      </c>
      <c r="J84" s="68">
        <f t="shared" si="24"/>
        <v>0</v>
      </c>
      <c r="K84" s="63">
        <f t="shared" ref="K84" si="25">K83</f>
        <v>3324</v>
      </c>
      <c r="L84" s="63">
        <f>SUM(J84:K84)</f>
        <v>3324</v>
      </c>
    </row>
    <row r="85" spans="1:12" ht="13.9" customHeight="1">
      <c r="A85" s="50" t="s">
        <v>24</v>
      </c>
      <c r="B85" s="53">
        <v>1</v>
      </c>
      <c r="C85" s="54" t="s">
        <v>89</v>
      </c>
      <c r="D85" s="73">
        <f t="shared" ref="D85:L85" si="26">D84+D64</f>
        <v>27530</v>
      </c>
      <c r="E85" s="73">
        <f t="shared" si="26"/>
        <v>47013</v>
      </c>
      <c r="F85" s="73">
        <f t="shared" si="26"/>
        <v>50083</v>
      </c>
      <c r="G85" s="73">
        <f t="shared" si="26"/>
        <v>54386</v>
      </c>
      <c r="H85" s="73">
        <f t="shared" si="26"/>
        <v>50083</v>
      </c>
      <c r="I85" s="73">
        <f t="shared" si="26"/>
        <v>54386</v>
      </c>
      <c r="J85" s="74">
        <f t="shared" si="26"/>
        <v>41689</v>
      </c>
      <c r="K85" s="73">
        <f t="shared" ref="K85" si="27">K84+K64</f>
        <v>64935</v>
      </c>
      <c r="L85" s="73">
        <f t="shared" si="26"/>
        <v>106624</v>
      </c>
    </row>
    <row r="86" spans="1:12" ht="9.6" customHeight="1">
      <c r="A86" s="50"/>
      <c r="B86" s="53"/>
      <c r="C86" s="54"/>
      <c r="D86" s="73"/>
      <c r="E86" s="73"/>
      <c r="F86" s="73"/>
      <c r="G86" s="73"/>
      <c r="H86" s="73"/>
      <c r="I86" s="73"/>
      <c r="J86" s="74"/>
      <c r="K86" s="73"/>
      <c r="L86" s="73"/>
    </row>
    <row r="87" spans="1:12" ht="13.9" customHeight="1">
      <c r="A87" s="50"/>
      <c r="B87" s="53">
        <v>2</v>
      </c>
      <c r="C87" s="54" t="s">
        <v>256</v>
      </c>
      <c r="D87" s="48"/>
      <c r="E87" s="48"/>
      <c r="F87" s="48"/>
      <c r="G87" s="48"/>
      <c r="H87" s="48"/>
      <c r="I87" s="48"/>
      <c r="J87" s="75"/>
      <c r="K87" s="48"/>
      <c r="L87" s="48"/>
    </row>
    <row r="88" spans="1:12" ht="13.9" customHeight="1">
      <c r="A88" s="50"/>
      <c r="B88" s="55">
        <v>2.105</v>
      </c>
      <c r="C88" s="54" t="s">
        <v>257</v>
      </c>
      <c r="D88" s="48"/>
      <c r="E88" s="48"/>
      <c r="F88" s="48"/>
      <c r="G88" s="48"/>
      <c r="H88" s="48"/>
      <c r="I88" s="48"/>
      <c r="J88" s="75"/>
      <c r="K88" s="48"/>
      <c r="L88" s="48"/>
    </row>
    <row r="89" spans="1:12" ht="13.9" customHeight="1">
      <c r="A89" s="50"/>
      <c r="B89" s="53">
        <v>41</v>
      </c>
      <c r="C89" s="54" t="s">
        <v>324</v>
      </c>
      <c r="D89" s="58"/>
      <c r="E89" s="58"/>
      <c r="F89" s="58"/>
      <c r="G89" s="58"/>
      <c r="H89" s="58"/>
      <c r="I89" s="58"/>
      <c r="J89" s="75"/>
      <c r="K89" s="58"/>
      <c r="L89" s="76">
        <f>K89+J89</f>
        <v>0</v>
      </c>
    </row>
    <row r="90" spans="1:12" ht="25.5">
      <c r="A90" s="50"/>
      <c r="B90" s="56" t="s">
        <v>271</v>
      </c>
      <c r="C90" s="54" t="s">
        <v>325</v>
      </c>
      <c r="D90" s="75">
        <v>18817</v>
      </c>
      <c r="E90" s="58">
        <v>0</v>
      </c>
      <c r="F90" s="58">
        <v>0</v>
      </c>
      <c r="G90" s="58">
        <v>0</v>
      </c>
      <c r="H90" s="58">
        <v>0</v>
      </c>
      <c r="I90" s="58">
        <v>0</v>
      </c>
      <c r="J90" s="58">
        <v>0</v>
      </c>
      <c r="K90" s="58">
        <v>0</v>
      </c>
      <c r="L90" s="58">
        <f>SUM(J90:K90)</f>
        <v>0</v>
      </c>
    </row>
    <row r="91" spans="1:12" ht="13.9" customHeight="1">
      <c r="A91" s="50"/>
      <c r="B91" s="56" t="s">
        <v>272</v>
      </c>
      <c r="C91" s="54" t="s">
        <v>326</v>
      </c>
      <c r="D91" s="75">
        <v>10000</v>
      </c>
      <c r="E91" s="58">
        <v>0</v>
      </c>
      <c r="F91" s="69">
        <v>0</v>
      </c>
      <c r="G91" s="58">
        <v>0</v>
      </c>
      <c r="H91" s="69">
        <v>0</v>
      </c>
      <c r="I91" s="58">
        <v>0</v>
      </c>
      <c r="J91" s="58">
        <v>0</v>
      </c>
      <c r="K91" s="58">
        <v>0</v>
      </c>
      <c r="L91" s="58">
        <f>SUM(J91:K91)</f>
        <v>0</v>
      </c>
    </row>
    <row r="92" spans="1:12" ht="13.9" customHeight="1">
      <c r="A92" s="50" t="s">
        <v>24</v>
      </c>
      <c r="B92" s="53">
        <v>41</v>
      </c>
      <c r="C92" s="54" t="s">
        <v>324</v>
      </c>
      <c r="D92" s="62">
        <f t="shared" ref="D92:I92" si="28">D91+D90</f>
        <v>28817</v>
      </c>
      <c r="E92" s="68">
        <f t="shared" si="28"/>
        <v>0</v>
      </c>
      <c r="F92" s="68">
        <f t="shared" si="28"/>
        <v>0</v>
      </c>
      <c r="G92" s="68">
        <f t="shared" si="28"/>
        <v>0</v>
      </c>
      <c r="H92" s="68">
        <f t="shared" si="28"/>
        <v>0</v>
      </c>
      <c r="I92" s="68">
        <f t="shared" si="28"/>
        <v>0</v>
      </c>
      <c r="J92" s="68">
        <f>J91+J90</f>
        <v>0</v>
      </c>
      <c r="K92" s="68">
        <f t="shared" ref="K92" si="29">K91+K90</f>
        <v>0</v>
      </c>
      <c r="L92" s="68">
        <f t="shared" ref="L92" si="30">L91+L90</f>
        <v>0</v>
      </c>
    </row>
    <row r="93" spans="1:12" ht="9.6" customHeight="1">
      <c r="A93" s="50"/>
      <c r="B93" s="53"/>
      <c r="C93" s="54"/>
      <c r="D93" s="58"/>
      <c r="E93" s="58"/>
      <c r="F93" s="78"/>
      <c r="G93" s="58"/>
      <c r="H93" s="78"/>
      <c r="I93" s="58"/>
      <c r="J93" s="75"/>
      <c r="K93" s="58"/>
      <c r="L93" s="75"/>
    </row>
    <row r="94" spans="1:12" ht="13.9" customHeight="1">
      <c r="A94" s="50"/>
      <c r="B94" s="53">
        <v>81</v>
      </c>
      <c r="C94" s="54" t="s">
        <v>349</v>
      </c>
      <c r="D94" s="58"/>
      <c r="E94" s="58"/>
      <c r="F94" s="58"/>
      <c r="G94" s="58"/>
      <c r="H94" s="58"/>
      <c r="I94" s="58"/>
      <c r="J94" s="75"/>
      <c r="K94" s="58"/>
      <c r="L94" s="76">
        <f>K94+J94</f>
        <v>0</v>
      </c>
    </row>
    <row r="95" spans="1:12" ht="25.5">
      <c r="A95" s="50"/>
      <c r="B95" s="56" t="s">
        <v>350</v>
      </c>
      <c r="C95" s="54" t="s">
        <v>352</v>
      </c>
      <c r="D95" s="58">
        <v>0</v>
      </c>
      <c r="E95" s="58">
        <v>0</v>
      </c>
      <c r="F95" s="75">
        <v>80000</v>
      </c>
      <c r="G95" s="58">
        <v>0</v>
      </c>
      <c r="H95" s="75">
        <v>80000</v>
      </c>
      <c r="I95" s="58">
        <v>0</v>
      </c>
      <c r="J95" s="75">
        <v>50000</v>
      </c>
      <c r="K95" s="58">
        <v>0</v>
      </c>
      <c r="L95" s="75">
        <f>SUM(J95:K95)</f>
        <v>50000</v>
      </c>
    </row>
    <row r="96" spans="1:12" ht="13.9" customHeight="1">
      <c r="A96" s="50"/>
      <c r="B96" s="56" t="s">
        <v>351</v>
      </c>
      <c r="C96" s="54" t="s">
        <v>353</v>
      </c>
      <c r="D96" s="58">
        <v>0</v>
      </c>
      <c r="E96" s="58">
        <v>0</v>
      </c>
      <c r="F96" s="69">
        <v>0</v>
      </c>
      <c r="G96" s="58">
        <v>0</v>
      </c>
      <c r="H96" s="69">
        <v>0</v>
      </c>
      <c r="I96" s="58">
        <v>0</v>
      </c>
      <c r="J96" s="58">
        <v>0</v>
      </c>
      <c r="K96" s="58">
        <v>0</v>
      </c>
      <c r="L96" s="58">
        <f>SUM(J96:K96)</f>
        <v>0</v>
      </c>
    </row>
    <row r="97" spans="1:12" ht="13.9" customHeight="1">
      <c r="A97" s="50" t="s">
        <v>24</v>
      </c>
      <c r="B97" s="53">
        <v>81</v>
      </c>
      <c r="C97" s="54" t="s">
        <v>349</v>
      </c>
      <c r="D97" s="68">
        <f t="shared" ref="D97:I97" si="31">D96+D95</f>
        <v>0</v>
      </c>
      <c r="E97" s="68">
        <f t="shared" si="31"/>
        <v>0</v>
      </c>
      <c r="F97" s="75">
        <f t="shared" si="31"/>
        <v>80000</v>
      </c>
      <c r="G97" s="68">
        <f t="shared" si="31"/>
        <v>0</v>
      </c>
      <c r="H97" s="75">
        <f t="shared" si="31"/>
        <v>80000</v>
      </c>
      <c r="I97" s="68">
        <f t="shared" si="31"/>
        <v>0</v>
      </c>
      <c r="J97" s="62">
        <f>J96+J95</f>
        <v>50000</v>
      </c>
      <c r="K97" s="68">
        <f t="shared" ref="K97:L97" si="32">K96+K95</f>
        <v>0</v>
      </c>
      <c r="L97" s="62">
        <f t="shared" si="32"/>
        <v>50000</v>
      </c>
    </row>
    <row r="98" spans="1:12" ht="13.9" customHeight="1">
      <c r="A98" s="50" t="s">
        <v>24</v>
      </c>
      <c r="B98" s="55">
        <v>2.105</v>
      </c>
      <c r="C98" s="54" t="s">
        <v>257</v>
      </c>
      <c r="D98" s="62">
        <f>D92+D97</f>
        <v>28817</v>
      </c>
      <c r="E98" s="68">
        <f t="shared" ref="E98:L98" si="33">E92+E97</f>
        <v>0</v>
      </c>
      <c r="F98" s="62">
        <f t="shared" si="33"/>
        <v>80000</v>
      </c>
      <c r="G98" s="68">
        <f t="shared" si="33"/>
        <v>0</v>
      </c>
      <c r="H98" s="62">
        <f t="shared" si="33"/>
        <v>80000</v>
      </c>
      <c r="I98" s="68">
        <f t="shared" si="33"/>
        <v>0</v>
      </c>
      <c r="J98" s="62">
        <f t="shared" si="33"/>
        <v>50000</v>
      </c>
      <c r="K98" s="68">
        <f t="shared" si="33"/>
        <v>0</v>
      </c>
      <c r="L98" s="62">
        <f t="shared" si="33"/>
        <v>50000</v>
      </c>
    </row>
    <row r="99" spans="1:12" ht="13.9" customHeight="1">
      <c r="A99" s="59" t="s">
        <v>24</v>
      </c>
      <c r="B99" s="94">
        <v>2215</v>
      </c>
      <c r="C99" s="95" t="s">
        <v>0</v>
      </c>
      <c r="D99" s="62">
        <f t="shared" ref="D99:L99" si="34">D85+D98</f>
        <v>56347</v>
      </c>
      <c r="E99" s="62">
        <f t="shared" si="34"/>
        <v>47013</v>
      </c>
      <c r="F99" s="62">
        <f t="shared" si="34"/>
        <v>130083</v>
      </c>
      <c r="G99" s="62">
        <f t="shared" si="34"/>
        <v>54386</v>
      </c>
      <c r="H99" s="62">
        <f t="shared" si="34"/>
        <v>130083</v>
      </c>
      <c r="I99" s="62">
        <f t="shared" si="34"/>
        <v>54386</v>
      </c>
      <c r="J99" s="62">
        <f t="shared" si="34"/>
        <v>91689</v>
      </c>
      <c r="K99" s="62">
        <f t="shared" si="34"/>
        <v>64935</v>
      </c>
      <c r="L99" s="62">
        <f t="shared" si="34"/>
        <v>156624</v>
      </c>
    </row>
    <row r="100" spans="1:12" ht="13.9" customHeight="1">
      <c r="A100" s="50"/>
      <c r="B100" s="51"/>
      <c r="C100" s="52"/>
      <c r="D100" s="48"/>
      <c r="E100" s="48"/>
      <c r="F100" s="48"/>
      <c r="G100" s="48"/>
      <c r="H100" s="48"/>
      <c r="I100" s="48"/>
      <c r="J100" s="48"/>
      <c r="K100" s="48"/>
      <c r="L100" s="48"/>
    </row>
    <row r="101" spans="1:12" ht="14.1" customHeight="1">
      <c r="A101" s="50" t="s">
        <v>26</v>
      </c>
      <c r="B101" s="79">
        <v>2216</v>
      </c>
      <c r="C101" s="80" t="s">
        <v>2</v>
      </c>
      <c r="D101" s="48"/>
      <c r="E101" s="48"/>
      <c r="F101" s="48"/>
      <c r="G101" s="48"/>
      <c r="H101" s="48"/>
      <c r="I101" s="48"/>
      <c r="J101" s="48"/>
      <c r="K101" s="48"/>
      <c r="L101" s="48"/>
    </row>
    <row r="102" spans="1:12" s="85" customFormat="1" ht="14.1" customHeight="1">
      <c r="A102" s="81"/>
      <c r="B102" s="82">
        <v>3</v>
      </c>
      <c r="C102" s="83" t="s">
        <v>60</v>
      </c>
      <c r="D102" s="84"/>
      <c r="E102" s="84"/>
      <c r="F102" s="84"/>
      <c r="G102" s="84"/>
      <c r="H102" s="84"/>
      <c r="I102" s="84"/>
      <c r="J102" s="84"/>
      <c r="K102" s="84"/>
      <c r="L102" s="84"/>
    </row>
    <row r="103" spans="1:12" s="85" customFormat="1" ht="14.1" customHeight="1">
      <c r="A103" s="81"/>
      <c r="B103" s="86">
        <v>3.8</v>
      </c>
      <c r="C103" s="80" t="s">
        <v>61</v>
      </c>
      <c r="D103" s="84"/>
      <c r="E103" s="84"/>
      <c r="F103" s="84"/>
      <c r="G103" s="84"/>
      <c r="H103" s="84"/>
      <c r="I103" s="84"/>
      <c r="J103" s="84"/>
      <c r="K103" s="84"/>
      <c r="L103" s="84"/>
    </row>
    <row r="104" spans="1:12" s="85" customFormat="1" ht="14.45" customHeight="1">
      <c r="A104" s="81"/>
      <c r="B104" s="56">
        <v>35</v>
      </c>
      <c r="C104" s="54" t="s">
        <v>29</v>
      </c>
      <c r="D104" s="87"/>
      <c r="E104" s="87"/>
      <c r="F104" s="87"/>
      <c r="G104" s="87"/>
      <c r="H104" s="87"/>
      <c r="I104" s="87"/>
      <c r="J104" s="87"/>
      <c r="K104" s="87"/>
      <c r="L104" s="87"/>
    </row>
    <row r="105" spans="1:12" s="85" customFormat="1" ht="14.45" customHeight="1">
      <c r="A105" s="81"/>
      <c r="B105" s="134" t="s">
        <v>336</v>
      </c>
      <c r="C105" s="83" t="s">
        <v>252</v>
      </c>
      <c r="D105" s="58">
        <v>0</v>
      </c>
      <c r="E105" s="58">
        <v>0</v>
      </c>
      <c r="F105" s="58">
        <v>0</v>
      </c>
      <c r="G105" s="58">
        <v>0</v>
      </c>
      <c r="H105" s="75">
        <v>8200</v>
      </c>
      <c r="I105" s="58">
        <v>0</v>
      </c>
      <c r="J105" s="75">
        <v>8003</v>
      </c>
      <c r="K105" s="58">
        <v>0</v>
      </c>
      <c r="L105" s="75">
        <f>SUM(J105:K105)</f>
        <v>8003</v>
      </c>
    </row>
    <row r="106" spans="1:12" s="85" customFormat="1" ht="14.45" customHeight="1">
      <c r="A106" s="50" t="s">
        <v>24</v>
      </c>
      <c r="B106" s="56">
        <v>35</v>
      </c>
      <c r="C106" s="54" t="s">
        <v>29</v>
      </c>
      <c r="D106" s="68">
        <f t="shared" ref="D106:L106" si="35">SUM(D105:D105)</f>
        <v>0</v>
      </c>
      <c r="E106" s="68">
        <f t="shared" si="35"/>
        <v>0</v>
      </c>
      <c r="F106" s="68">
        <f t="shared" si="35"/>
        <v>0</v>
      </c>
      <c r="G106" s="68">
        <f t="shared" si="35"/>
        <v>0</v>
      </c>
      <c r="H106" s="62">
        <f t="shared" si="35"/>
        <v>8200</v>
      </c>
      <c r="I106" s="68">
        <f t="shared" si="35"/>
        <v>0</v>
      </c>
      <c r="J106" s="62">
        <f t="shared" si="35"/>
        <v>8003</v>
      </c>
      <c r="K106" s="68">
        <f t="shared" si="35"/>
        <v>0</v>
      </c>
      <c r="L106" s="62">
        <f t="shared" si="35"/>
        <v>8003</v>
      </c>
    </row>
    <row r="107" spans="1:12" s="85" customFormat="1" ht="10.15" customHeight="1">
      <c r="A107" s="50"/>
      <c r="B107" s="56"/>
      <c r="C107" s="54"/>
      <c r="D107" s="75"/>
      <c r="E107" s="58"/>
      <c r="F107" s="75"/>
      <c r="G107" s="58"/>
      <c r="H107" s="75"/>
      <c r="I107" s="58"/>
      <c r="J107" s="75"/>
      <c r="K107" s="58"/>
      <c r="L107" s="75"/>
    </row>
    <row r="108" spans="1:12" s="85" customFormat="1" ht="14.45" customHeight="1">
      <c r="A108" s="50"/>
      <c r="B108" s="53">
        <v>36</v>
      </c>
      <c r="C108" s="54" t="s">
        <v>329</v>
      </c>
      <c r="D108" s="75"/>
      <c r="E108" s="58"/>
      <c r="F108" s="75"/>
      <c r="G108" s="58"/>
      <c r="H108" s="75"/>
      <c r="I108" s="58"/>
      <c r="J108" s="75"/>
      <c r="K108" s="58"/>
      <c r="L108" s="75"/>
    </row>
    <row r="109" spans="1:12" s="85" customFormat="1" ht="14.45" customHeight="1">
      <c r="A109" s="50"/>
      <c r="B109" s="56" t="s">
        <v>273</v>
      </c>
      <c r="C109" s="54" t="s">
        <v>330</v>
      </c>
      <c r="D109" s="75">
        <v>128747</v>
      </c>
      <c r="E109" s="58">
        <v>0</v>
      </c>
      <c r="F109" s="75">
        <v>130000</v>
      </c>
      <c r="G109" s="58">
        <v>0</v>
      </c>
      <c r="H109" s="75">
        <v>130000</v>
      </c>
      <c r="I109" s="58">
        <v>0</v>
      </c>
      <c r="J109" s="75">
        <v>86627</v>
      </c>
      <c r="K109" s="58">
        <v>0</v>
      </c>
      <c r="L109" s="75">
        <f>SUM(J109:K109)</f>
        <v>86627</v>
      </c>
    </row>
    <row r="110" spans="1:12" s="85" customFormat="1" ht="14.45" customHeight="1">
      <c r="A110" s="50"/>
      <c r="B110" s="56" t="s">
        <v>274</v>
      </c>
      <c r="C110" s="54" t="s">
        <v>327</v>
      </c>
      <c r="D110" s="58">
        <v>0</v>
      </c>
      <c r="E110" s="58">
        <v>0</v>
      </c>
      <c r="F110" s="69">
        <v>0</v>
      </c>
      <c r="G110" s="58">
        <v>0</v>
      </c>
      <c r="H110" s="69">
        <v>0</v>
      </c>
      <c r="I110" s="58">
        <v>0</v>
      </c>
      <c r="J110" s="58">
        <v>0</v>
      </c>
      <c r="K110" s="58">
        <v>0</v>
      </c>
      <c r="L110" s="58">
        <f>SUM(J110:K110)</f>
        <v>0</v>
      </c>
    </row>
    <row r="111" spans="1:12" s="85" customFormat="1" ht="14.45" customHeight="1">
      <c r="A111" s="50" t="s">
        <v>24</v>
      </c>
      <c r="B111" s="53">
        <v>36</v>
      </c>
      <c r="C111" s="54" t="s">
        <v>329</v>
      </c>
      <c r="D111" s="62">
        <f t="shared" ref="D111:L111" si="36">SUM(D109:D110)</f>
        <v>128747</v>
      </c>
      <c r="E111" s="68">
        <f t="shared" si="36"/>
        <v>0</v>
      </c>
      <c r="F111" s="62">
        <f t="shared" si="36"/>
        <v>130000</v>
      </c>
      <c r="G111" s="68">
        <f t="shared" si="36"/>
        <v>0</v>
      </c>
      <c r="H111" s="62">
        <f t="shared" si="36"/>
        <v>130000</v>
      </c>
      <c r="I111" s="68">
        <f t="shared" si="36"/>
        <v>0</v>
      </c>
      <c r="J111" s="62">
        <f t="shared" si="36"/>
        <v>86627</v>
      </c>
      <c r="K111" s="68">
        <f t="shared" ref="K111" si="37">SUM(K109:K110)</f>
        <v>0</v>
      </c>
      <c r="L111" s="62">
        <f t="shared" si="36"/>
        <v>86627</v>
      </c>
    </row>
    <row r="112" spans="1:12" s="85" customFormat="1" ht="13.9" customHeight="1">
      <c r="A112" s="50" t="s">
        <v>24</v>
      </c>
      <c r="B112" s="86">
        <v>3.8</v>
      </c>
      <c r="C112" s="80" t="s">
        <v>61</v>
      </c>
      <c r="D112" s="88">
        <f t="shared" ref="D112:L112" si="38">D106+D111</f>
        <v>128747</v>
      </c>
      <c r="E112" s="69">
        <f t="shared" si="38"/>
        <v>0</v>
      </c>
      <c r="F112" s="135">
        <f t="shared" si="38"/>
        <v>130000</v>
      </c>
      <c r="G112" s="69">
        <f t="shared" si="38"/>
        <v>0</v>
      </c>
      <c r="H112" s="135">
        <f t="shared" si="38"/>
        <v>138200</v>
      </c>
      <c r="I112" s="69">
        <f t="shared" si="38"/>
        <v>0</v>
      </c>
      <c r="J112" s="88">
        <f t="shared" si="38"/>
        <v>94630</v>
      </c>
      <c r="K112" s="69">
        <f t="shared" ref="K112" si="39">K106+K111</f>
        <v>0</v>
      </c>
      <c r="L112" s="88">
        <f t="shared" si="38"/>
        <v>94630</v>
      </c>
    </row>
    <row r="113" spans="1:12" s="85" customFormat="1" ht="13.9" customHeight="1">
      <c r="A113" s="50" t="s">
        <v>24</v>
      </c>
      <c r="B113" s="82">
        <v>3</v>
      </c>
      <c r="C113" s="83" t="s">
        <v>60</v>
      </c>
      <c r="D113" s="88">
        <f t="shared" ref="D113:I114" si="40">D112</f>
        <v>128747</v>
      </c>
      <c r="E113" s="69">
        <f t="shared" si="40"/>
        <v>0</v>
      </c>
      <c r="F113" s="135">
        <f t="shared" si="40"/>
        <v>130000</v>
      </c>
      <c r="G113" s="69">
        <f t="shared" si="40"/>
        <v>0</v>
      </c>
      <c r="H113" s="135">
        <f t="shared" si="40"/>
        <v>138200</v>
      </c>
      <c r="I113" s="69">
        <f t="shared" si="40"/>
        <v>0</v>
      </c>
      <c r="J113" s="88">
        <f t="shared" ref="J113:L114" si="41">J112</f>
        <v>94630</v>
      </c>
      <c r="K113" s="69">
        <f t="shared" si="41"/>
        <v>0</v>
      </c>
      <c r="L113" s="88">
        <f t="shared" si="41"/>
        <v>94630</v>
      </c>
    </row>
    <row r="114" spans="1:12" s="85" customFormat="1" ht="13.9" customHeight="1">
      <c r="A114" s="50" t="s">
        <v>24</v>
      </c>
      <c r="B114" s="79">
        <v>2216</v>
      </c>
      <c r="C114" s="80" t="s">
        <v>2</v>
      </c>
      <c r="D114" s="62">
        <f t="shared" si="40"/>
        <v>128747</v>
      </c>
      <c r="E114" s="68">
        <f t="shared" si="40"/>
        <v>0</v>
      </c>
      <c r="F114" s="62">
        <f t="shared" si="40"/>
        <v>130000</v>
      </c>
      <c r="G114" s="68">
        <f t="shared" si="40"/>
        <v>0</v>
      </c>
      <c r="H114" s="63">
        <f t="shared" si="40"/>
        <v>138200</v>
      </c>
      <c r="I114" s="68">
        <f t="shared" si="40"/>
        <v>0</v>
      </c>
      <c r="J114" s="62">
        <f t="shared" si="41"/>
        <v>94630</v>
      </c>
      <c r="K114" s="68">
        <f t="shared" si="41"/>
        <v>0</v>
      </c>
      <c r="L114" s="62">
        <f t="shared" si="41"/>
        <v>94630</v>
      </c>
    </row>
    <row r="115" spans="1:12" ht="10.15" customHeight="1">
      <c r="A115" s="50"/>
      <c r="B115" s="79"/>
      <c r="C115" s="80"/>
      <c r="D115" s="48"/>
      <c r="E115" s="48"/>
      <c r="F115" s="48"/>
      <c r="G115" s="48"/>
      <c r="H115" s="48"/>
      <c r="I115" s="48"/>
      <c r="J115" s="48"/>
      <c r="K115" s="48"/>
      <c r="L115" s="48"/>
    </row>
    <row r="116" spans="1:12" ht="16.899999999999999" customHeight="1">
      <c r="A116" s="50" t="s">
        <v>26</v>
      </c>
      <c r="B116" s="51">
        <v>2501</v>
      </c>
      <c r="C116" s="52" t="s">
        <v>3</v>
      </c>
      <c r="D116" s="65"/>
      <c r="E116" s="65"/>
      <c r="F116" s="65"/>
      <c r="G116" s="65"/>
      <c r="H116" s="65"/>
      <c r="I116" s="65"/>
      <c r="J116" s="65"/>
      <c r="K116" s="65"/>
      <c r="L116" s="65"/>
    </row>
    <row r="117" spans="1:12" ht="13.9" customHeight="1">
      <c r="A117" s="50"/>
      <c r="B117" s="53">
        <v>1</v>
      </c>
      <c r="C117" s="54" t="s">
        <v>62</v>
      </c>
      <c r="D117" s="65"/>
      <c r="E117" s="65"/>
      <c r="F117" s="65"/>
      <c r="G117" s="65"/>
      <c r="H117" s="65"/>
      <c r="I117" s="65"/>
      <c r="J117" s="65"/>
      <c r="K117" s="65"/>
      <c r="L117" s="65"/>
    </row>
    <row r="118" spans="1:12" ht="13.9" customHeight="1">
      <c r="A118" s="50"/>
      <c r="B118" s="55">
        <v>1.0009999999999999</v>
      </c>
      <c r="C118" s="52" t="s">
        <v>188</v>
      </c>
      <c r="D118" s="48"/>
      <c r="E118" s="48"/>
      <c r="F118" s="48"/>
      <c r="G118" s="48"/>
      <c r="H118" s="48"/>
      <c r="I118" s="48"/>
      <c r="J118" s="48"/>
      <c r="K118" s="48"/>
      <c r="L118" s="48"/>
    </row>
    <row r="119" spans="1:12" ht="13.9" customHeight="1">
      <c r="A119" s="50"/>
      <c r="B119" s="56">
        <v>45</v>
      </c>
      <c r="C119" s="54" t="s">
        <v>105</v>
      </c>
      <c r="D119" s="48"/>
      <c r="E119" s="48"/>
      <c r="F119" s="48"/>
      <c r="G119" s="48"/>
      <c r="H119" s="48"/>
      <c r="I119" s="48"/>
      <c r="J119" s="48"/>
      <c r="K119" s="48"/>
      <c r="L119" s="48"/>
    </row>
    <row r="120" spans="1:12" ht="14.45" customHeight="1">
      <c r="A120" s="50"/>
      <c r="B120" s="56">
        <v>71</v>
      </c>
      <c r="C120" s="54" t="s">
        <v>288</v>
      </c>
      <c r="D120" s="48"/>
      <c r="E120" s="48"/>
      <c r="F120" s="48"/>
      <c r="G120" s="48"/>
      <c r="H120" s="48"/>
      <c r="I120" s="48"/>
      <c r="J120" s="48"/>
      <c r="K120" s="48"/>
      <c r="L120" s="48"/>
    </row>
    <row r="121" spans="1:12" ht="14.45" customHeight="1">
      <c r="A121" s="50"/>
      <c r="B121" s="56" t="s">
        <v>106</v>
      </c>
      <c r="C121" s="54" t="s">
        <v>72</v>
      </c>
      <c r="D121" s="48">
        <v>9209</v>
      </c>
      <c r="E121" s="58">
        <v>0</v>
      </c>
      <c r="F121" s="75">
        <v>9326</v>
      </c>
      <c r="G121" s="58">
        <v>0</v>
      </c>
      <c r="H121" s="48">
        <v>9326</v>
      </c>
      <c r="I121" s="58">
        <v>0</v>
      </c>
      <c r="J121" s="75">
        <v>9230</v>
      </c>
      <c r="K121" s="58">
        <v>0</v>
      </c>
      <c r="L121" s="75">
        <f>SUM(J121:K121)</f>
        <v>9230</v>
      </c>
    </row>
    <row r="122" spans="1:12" ht="14.45" customHeight="1">
      <c r="A122" s="50"/>
      <c r="B122" s="56" t="s">
        <v>107</v>
      </c>
      <c r="C122" s="54" t="s">
        <v>27</v>
      </c>
      <c r="D122" s="48">
        <v>60</v>
      </c>
      <c r="E122" s="58">
        <v>0</v>
      </c>
      <c r="F122" s="75">
        <v>50</v>
      </c>
      <c r="G122" s="58">
        <v>0</v>
      </c>
      <c r="H122" s="48">
        <v>50</v>
      </c>
      <c r="I122" s="58">
        <v>0</v>
      </c>
      <c r="J122" s="75">
        <v>50</v>
      </c>
      <c r="K122" s="58">
        <v>0</v>
      </c>
      <c r="L122" s="75">
        <f>SUM(J122:K122)</f>
        <v>50</v>
      </c>
    </row>
    <row r="123" spans="1:12" ht="14.45" customHeight="1">
      <c r="A123" s="50"/>
      <c r="B123" s="56" t="s">
        <v>108</v>
      </c>
      <c r="C123" s="54" t="s">
        <v>28</v>
      </c>
      <c r="D123" s="48">
        <v>500</v>
      </c>
      <c r="E123" s="58">
        <v>0</v>
      </c>
      <c r="F123" s="75">
        <v>637</v>
      </c>
      <c r="G123" s="58">
        <v>0</v>
      </c>
      <c r="H123" s="48">
        <v>637</v>
      </c>
      <c r="I123" s="58">
        <v>0</v>
      </c>
      <c r="J123" s="75">
        <v>655</v>
      </c>
      <c r="K123" s="58">
        <v>0</v>
      </c>
      <c r="L123" s="75">
        <f>SUM(J123:K123)</f>
        <v>655</v>
      </c>
    </row>
    <row r="124" spans="1:12" ht="14.45" customHeight="1">
      <c r="A124" s="50" t="s">
        <v>24</v>
      </c>
      <c r="B124" s="56">
        <v>71</v>
      </c>
      <c r="C124" s="54" t="s">
        <v>288</v>
      </c>
      <c r="D124" s="63">
        <f t="shared" ref="D124:J124" si="42">SUM(D121:D123)</f>
        <v>9769</v>
      </c>
      <c r="E124" s="68">
        <f t="shared" si="42"/>
        <v>0</v>
      </c>
      <c r="F124" s="62">
        <f t="shared" si="42"/>
        <v>10013</v>
      </c>
      <c r="G124" s="68">
        <f t="shared" si="42"/>
        <v>0</v>
      </c>
      <c r="H124" s="63">
        <f t="shared" si="42"/>
        <v>10013</v>
      </c>
      <c r="I124" s="68">
        <f t="shared" si="42"/>
        <v>0</v>
      </c>
      <c r="J124" s="62">
        <f t="shared" si="42"/>
        <v>9935</v>
      </c>
      <c r="K124" s="68">
        <f t="shared" ref="K124" si="43">SUM(K121:K123)</f>
        <v>0</v>
      </c>
      <c r="L124" s="62">
        <f>SUM(J124:K124)</f>
        <v>9935</v>
      </c>
    </row>
    <row r="125" spans="1:12" ht="11.45" customHeight="1">
      <c r="A125" s="50"/>
      <c r="B125" s="56"/>
      <c r="C125" s="54"/>
      <c r="D125" s="48"/>
      <c r="E125" s="48"/>
      <c r="F125" s="48"/>
      <c r="G125" s="48"/>
      <c r="H125" s="48"/>
      <c r="I125" s="48"/>
      <c r="J125" s="48"/>
      <c r="K125" s="48"/>
      <c r="L125" s="48"/>
    </row>
    <row r="126" spans="1:12" ht="13.9" customHeight="1">
      <c r="A126" s="50"/>
      <c r="B126" s="56">
        <v>72</v>
      </c>
      <c r="C126" s="54" t="s">
        <v>289</v>
      </c>
      <c r="D126" s="48"/>
      <c r="E126" s="48"/>
      <c r="F126" s="48"/>
      <c r="G126" s="48"/>
      <c r="H126" s="48"/>
      <c r="I126" s="48"/>
      <c r="J126" s="48"/>
      <c r="K126" s="48"/>
      <c r="L126" s="48"/>
    </row>
    <row r="127" spans="1:12" ht="13.9" customHeight="1">
      <c r="A127" s="50"/>
      <c r="B127" s="56" t="s">
        <v>109</v>
      </c>
      <c r="C127" s="54" t="s">
        <v>72</v>
      </c>
      <c r="D127" s="48">
        <v>8608</v>
      </c>
      <c r="E127" s="58">
        <v>0</v>
      </c>
      <c r="F127" s="75">
        <v>10408</v>
      </c>
      <c r="G127" s="58">
        <v>0</v>
      </c>
      <c r="H127" s="48">
        <v>9218</v>
      </c>
      <c r="I127" s="58">
        <v>0</v>
      </c>
      <c r="J127" s="75">
        <v>8126</v>
      </c>
      <c r="K127" s="58">
        <v>0</v>
      </c>
      <c r="L127" s="75">
        <f>SUM(J127:K127)</f>
        <v>8126</v>
      </c>
    </row>
    <row r="128" spans="1:12" ht="13.9" customHeight="1">
      <c r="A128" s="50"/>
      <c r="B128" s="56" t="s">
        <v>110</v>
      </c>
      <c r="C128" s="54" t="s">
        <v>27</v>
      </c>
      <c r="D128" s="48">
        <v>60</v>
      </c>
      <c r="E128" s="58">
        <v>0</v>
      </c>
      <c r="F128" s="75">
        <v>50</v>
      </c>
      <c r="G128" s="58">
        <v>0</v>
      </c>
      <c r="H128" s="48">
        <v>50</v>
      </c>
      <c r="I128" s="58">
        <v>0</v>
      </c>
      <c r="J128" s="75">
        <v>50</v>
      </c>
      <c r="K128" s="58">
        <v>0</v>
      </c>
      <c r="L128" s="75">
        <f>SUM(J128:K128)</f>
        <v>50</v>
      </c>
    </row>
    <row r="129" spans="1:12" ht="13.9" customHeight="1">
      <c r="A129" s="50"/>
      <c r="B129" s="56" t="s">
        <v>111</v>
      </c>
      <c r="C129" s="54" t="s">
        <v>28</v>
      </c>
      <c r="D129" s="48">
        <v>500</v>
      </c>
      <c r="E129" s="58">
        <v>0</v>
      </c>
      <c r="F129" s="75">
        <v>637</v>
      </c>
      <c r="G129" s="58">
        <v>0</v>
      </c>
      <c r="H129" s="48">
        <v>637</v>
      </c>
      <c r="I129" s="58">
        <v>0</v>
      </c>
      <c r="J129" s="75">
        <v>655</v>
      </c>
      <c r="K129" s="58">
        <v>0</v>
      </c>
      <c r="L129" s="75">
        <f>SUM(J129:K129)</f>
        <v>655</v>
      </c>
    </row>
    <row r="130" spans="1:12" ht="13.9" customHeight="1">
      <c r="A130" s="59" t="s">
        <v>24</v>
      </c>
      <c r="B130" s="60">
        <v>72</v>
      </c>
      <c r="C130" s="61" t="s">
        <v>289</v>
      </c>
      <c r="D130" s="63">
        <f t="shared" ref="D130:J130" si="44">SUM(D127:D129)</f>
        <v>9168</v>
      </c>
      <c r="E130" s="68">
        <f t="shared" si="44"/>
        <v>0</v>
      </c>
      <c r="F130" s="62">
        <f t="shared" si="44"/>
        <v>11095</v>
      </c>
      <c r="G130" s="68">
        <f t="shared" si="44"/>
        <v>0</v>
      </c>
      <c r="H130" s="63">
        <f t="shared" si="44"/>
        <v>9905</v>
      </c>
      <c r="I130" s="68">
        <f t="shared" si="44"/>
        <v>0</v>
      </c>
      <c r="J130" s="62">
        <f t="shared" si="44"/>
        <v>8831</v>
      </c>
      <c r="K130" s="68">
        <f t="shared" ref="K130" si="45">SUM(K127:K129)</f>
        <v>0</v>
      </c>
      <c r="L130" s="62">
        <f>SUM(J130:K130)</f>
        <v>8831</v>
      </c>
    </row>
    <row r="131" spans="1:12" ht="13.9" customHeight="1">
      <c r="A131" s="50"/>
      <c r="B131" s="56"/>
      <c r="C131" s="54"/>
      <c r="D131" s="48"/>
      <c r="E131" s="48"/>
      <c r="F131" s="48"/>
      <c r="G131" s="48"/>
      <c r="H131" s="48"/>
      <c r="I131" s="48"/>
      <c r="J131" s="48"/>
      <c r="K131" s="48"/>
      <c r="L131" s="48"/>
    </row>
    <row r="132" spans="1:12" ht="13.9" customHeight="1">
      <c r="A132" s="50"/>
      <c r="B132" s="56">
        <v>73</v>
      </c>
      <c r="C132" s="54" t="s">
        <v>290</v>
      </c>
      <c r="D132" s="48"/>
      <c r="E132" s="48"/>
      <c r="F132" s="48"/>
      <c r="G132" s="48"/>
      <c r="H132" s="48"/>
      <c r="I132" s="48"/>
      <c r="J132" s="48"/>
      <c r="K132" s="48"/>
      <c r="L132" s="48"/>
    </row>
    <row r="133" spans="1:12" ht="13.9" customHeight="1">
      <c r="A133" s="50"/>
      <c r="B133" s="56" t="s">
        <v>115</v>
      </c>
      <c r="C133" s="54" t="s">
        <v>72</v>
      </c>
      <c r="D133" s="48">
        <v>12423</v>
      </c>
      <c r="E133" s="58">
        <v>0</v>
      </c>
      <c r="F133" s="75">
        <v>15265</v>
      </c>
      <c r="G133" s="58">
        <v>0</v>
      </c>
      <c r="H133" s="48">
        <v>15121</v>
      </c>
      <c r="I133" s="58">
        <v>0</v>
      </c>
      <c r="J133" s="75">
        <v>10802</v>
      </c>
      <c r="K133" s="58">
        <v>0</v>
      </c>
      <c r="L133" s="75">
        <f>SUM(J133:K133)</f>
        <v>10802</v>
      </c>
    </row>
    <row r="134" spans="1:12" ht="13.9" customHeight="1">
      <c r="A134" s="50"/>
      <c r="B134" s="56" t="s">
        <v>116</v>
      </c>
      <c r="C134" s="54" t="s">
        <v>27</v>
      </c>
      <c r="D134" s="48">
        <v>60</v>
      </c>
      <c r="E134" s="58">
        <v>0</v>
      </c>
      <c r="F134" s="75">
        <v>50</v>
      </c>
      <c r="G134" s="58">
        <v>0</v>
      </c>
      <c r="H134" s="48">
        <v>50</v>
      </c>
      <c r="I134" s="58">
        <v>0</v>
      </c>
      <c r="J134" s="75">
        <v>50</v>
      </c>
      <c r="K134" s="58">
        <v>0</v>
      </c>
      <c r="L134" s="75">
        <f>SUM(J134:K134)</f>
        <v>50</v>
      </c>
    </row>
    <row r="135" spans="1:12" ht="13.9" customHeight="1">
      <c r="A135" s="50"/>
      <c r="B135" s="56" t="s">
        <v>117</v>
      </c>
      <c r="C135" s="54" t="s">
        <v>28</v>
      </c>
      <c r="D135" s="48">
        <v>500</v>
      </c>
      <c r="E135" s="58">
        <v>0</v>
      </c>
      <c r="F135" s="75">
        <v>527</v>
      </c>
      <c r="G135" s="58">
        <v>0</v>
      </c>
      <c r="H135" s="48">
        <v>527</v>
      </c>
      <c r="I135" s="58">
        <v>0</v>
      </c>
      <c r="J135" s="75">
        <v>585</v>
      </c>
      <c r="K135" s="58">
        <v>0</v>
      </c>
      <c r="L135" s="75">
        <f>SUM(J135:K135)</f>
        <v>585</v>
      </c>
    </row>
    <row r="136" spans="1:12" ht="13.9" customHeight="1">
      <c r="A136" s="50" t="s">
        <v>24</v>
      </c>
      <c r="B136" s="56">
        <v>73</v>
      </c>
      <c r="C136" s="54" t="s">
        <v>290</v>
      </c>
      <c r="D136" s="63">
        <f t="shared" ref="D136:J136" si="46">SUM(D133:D135)</f>
        <v>12983</v>
      </c>
      <c r="E136" s="68">
        <f t="shared" si="46"/>
        <v>0</v>
      </c>
      <c r="F136" s="62">
        <f t="shared" si="46"/>
        <v>15842</v>
      </c>
      <c r="G136" s="68">
        <f t="shared" si="46"/>
        <v>0</v>
      </c>
      <c r="H136" s="63">
        <f t="shared" si="46"/>
        <v>15698</v>
      </c>
      <c r="I136" s="68">
        <f t="shared" si="46"/>
        <v>0</v>
      </c>
      <c r="J136" s="62">
        <f t="shared" si="46"/>
        <v>11437</v>
      </c>
      <c r="K136" s="68">
        <f t="shared" ref="K136" si="47">SUM(K133:K135)</f>
        <v>0</v>
      </c>
      <c r="L136" s="62">
        <f>SUM(J136:K136)</f>
        <v>11437</v>
      </c>
    </row>
    <row r="137" spans="1:12" ht="7.15" customHeight="1">
      <c r="A137" s="50"/>
      <c r="B137" s="56"/>
      <c r="C137" s="54"/>
      <c r="D137" s="48"/>
      <c r="E137" s="48"/>
      <c r="F137" s="48"/>
      <c r="G137" s="48"/>
      <c r="H137" s="48"/>
      <c r="I137" s="48"/>
      <c r="J137" s="48"/>
      <c r="K137" s="48"/>
      <c r="L137" s="48"/>
    </row>
    <row r="138" spans="1:12" ht="13.9" customHeight="1">
      <c r="A138" s="50"/>
      <c r="B138" s="56">
        <v>74</v>
      </c>
      <c r="C138" s="54" t="s">
        <v>291</v>
      </c>
      <c r="D138" s="48"/>
      <c r="E138" s="48"/>
      <c r="F138" s="48"/>
      <c r="G138" s="48"/>
      <c r="H138" s="48"/>
      <c r="I138" s="48"/>
      <c r="J138" s="48"/>
      <c r="K138" s="48"/>
      <c r="L138" s="48"/>
    </row>
    <row r="139" spans="1:12" ht="13.9" customHeight="1">
      <c r="A139" s="50"/>
      <c r="B139" s="56" t="s">
        <v>112</v>
      </c>
      <c r="C139" s="54" t="s">
        <v>72</v>
      </c>
      <c r="D139" s="48">
        <v>10792</v>
      </c>
      <c r="E139" s="58">
        <v>0</v>
      </c>
      <c r="F139" s="58">
        <v>0</v>
      </c>
      <c r="G139" s="58">
        <v>0</v>
      </c>
      <c r="H139" s="58">
        <v>0</v>
      </c>
      <c r="I139" s="58">
        <v>0</v>
      </c>
      <c r="J139" s="58">
        <v>0</v>
      </c>
      <c r="K139" s="58">
        <v>0</v>
      </c>
      <c r="L139" s="58">
        <f>SUM(J139:K139)</f>
        <v>0</v>
      </c>
    </row>
    <row r="140" spans="1:12" ht="13.9" customHeight="1">
      <c r="A140" s="50"/>
      <c r="B140" s="56" t="s">
        <v>113</v>
      </c>
      <c r="C140" s="54" t="s">
        <v>27</v>
      </c>
      <c r="D140" s="48">
        <v>50</v>
      </c>
      <c r="E140" s="58">
        <v>0</v>
      </c>
      <c r="F140" s="58">
        <v>0</v>
      </c>
      <c r="G140" s="58">
        <v>0</v>
      </c>
      <c r="H140" s="58">
        <v>0</v>
      </c>
      <c r="I140" s="58">
        <v>0</v>
      </c>
      <c r="J140" s="58">
        <v>0</v>
      </c>
      <c r="K140" s="58">
        <v>0</v>
      </c>
      <c r="L140" s="58">
        <f>SUM(J140:K140)</f>
        <v>0</v>
      </c>
    </row>
    <row r="141" spans="1:12" ht="13.9" customHeight="1">
      <c r="A141" s="50"/>
      <c r="B141" s="56" t="s">
        <v>114</v>
      </c>
      <c r="C141" s="54" t="s">
        <v>28</v>
      </c>
      <c r="D141" s="48">
        <v>944</v>
      </c>
      <c r="E141" s="58">
        <v>0</v>
      </c>
      <c r="F141" s="58">
        <v>0</v>
      </c>
      <c r="G141" s="58">
        <v>0</v>
      </c>
      <c r="H141" s="58">
        <v>0</v>
      </c>
      <c r="I141" s="58">
        <v>0</v>
      </c>
      <c r="J141" s="58">
        <v>0</v>
      </c>
      <c r="K141" s="58">
        <v>0</v>
      </c>
      <c r="L141" s="58">
        <f>SUM(J141:K141)</f>
        <v>0</v>
      </c>
    </row>
    <row r="142" spans="1:12" ht="13.9" customHeight="1">
      <c r="A142" s="50" t="s">
        <v>24</v>
      </c>
      <c r="B142" s="56">
        <v>74</v>
      </c>
      <c r="C142" s="54" t="s">
        <v>291</v>
      </c>
      <c r="D142" s="63">
        <f t="shared" ref="D142:L142" si="48">SUM(D139:D141)</f>
        <v>11786</v>
      </c>
      <c r="E142" s="68">
        <f t="shared" si="48"/>
        <v>0</v>
      </c>
      <c r="F142" s="68">
        <f t="shared" si="48"/>
        <v>0</v>
      </c>
      <c r="G142" s="68">
        <f t="shared" si="48"/>
        <v>0</v>
      </c>
      <c r="H142" s="68">
        <f t="shared" si="48"/>
        <v>0</v>
      </c>
      <c r="I142" s="68">
        <f t="shared" si="48"/>
        <v>0</v>
      </c>
      <c r="J142" s="68">
        <f t="shared" si="48"/>
        <v>0</v>
      </c>
      <c r="K142" s="68">
        <f t="shared" ref="K142" si="49">SUM(K139:K141)</f>
        <v>0</v>
      </c>
      <c r="L142" s="68">
        <f t="shared" si="48"/>
        <v>0</v>
      </c>
    </row>
    <row r="143" spans="1:12" ht="7.15" customHeight="1">
      <c r="A143" s="50"/>
      <c r="B143" s="56"/>
      <c r="C143" s="54"/>
      <c r="D143" s="48"/>
      <c r="E143" s="48"/>
      <c r="F143" s="48"/>
      <c r="G143" s="48"/>
      <c r="H143" s="48"/>
      <c r="I143" s="48"/>
      <c r="J143" s="48"/>
      <c r="K143" s="48"/>
      <c r="L143" s="48"/>
    </row>
    <row r="144" spans="1:12" ht="13.9" customHeight="1">
      <c r="A144" s="50"/>
      <c r="B144" s="56">
        <v>75</v>
      </c>
      <c r="C144" s="54" t="s">
        <v>292</v>
      </c>
      <c r="D144" s="48"/>
      <c r="E144" s="48"/>
      <c r="F144" s="48"/>
      <c r="G144" s="48"/>
      <c r="H144" s="48"/>
      <c r="I144" s="48"/>
      <c r="J144" s="48"/>
      <c r="K144" s="48"/>
      <c r="L144" s="48"/>
    </row>
    <row r="145" spans="1:12" ht="13.9" customHeight="1">
      <c r="A145" s="50"/>
      <c r="B145" s="56" t="s">
        <v>130</v>
      </c>
      <c r="C145" s="54" t="s">
        <v>72</v>
      </c>
      <c r="D145" s="48">
        <v>8536</v>
      </c>
      <c r="E145" s="58">
        <v>0</v>
      </c>
      <c r="F145" s="75">
        <v>11642</v>
      </c>
      <c r="G145" s="58">
        <v>0</v>
      </c>
      <c r="H145" s="48">
        <v>9006</v>
      </c>
      <c r="I145" s="58">
        <v>0</v>
      </c>
      <c r="J145" s="75">
        <v>6389</v>
      </c>
      <c r="K145" s="58">
        <v>0</v>
      </c>
      <c r="L145" s="75">
        <f>SUM(J145:K145)</f>
        <v>6389</v>
      </c>
    </row>
    <row r="146" spans="1:12" ht="13.9" customHeight="1">
      <c r="A146" s="50"/>
      <c r="B146" s="56" t="s">
        <v>131</v>
      </c>
      <c r="C146" s="54" t="s">
        <v>27</v>
      </c>
      <c r="D146" s="48">
        <v>65</v>
      </c>
      <c r="E146" s="58">
        <v>0</v>
      </c>
      <c r="F146" s="75">
        <v>50</v>
      </c>
      <c r="G146" s="58">
        <v>0</v>
      </c>
      <c r="H146" s="48">
        <v>50</v>
      </c>
      <c r="I146" s="58">
        <v>0</v>
      </c>
      <c r="J146" s="75">
        <v>50</v>
      </c>
      <c r="K146" s="58">
        <v>0</v>
      </c>
      <c r="L146" s="75">
        <f>SUM(J146:K146)</f>
        <v>50</v>
      </c>
    </row>
    <row r="147" spans="1:12" ht="13.9" customHeight="1">
      <c r="A147" s="50"/>
      <c r="B147" s="56" t="s">
        <v>132</v>
      </c>
      <c r="C147" s="54" t="s">
        <v>28</v>
      </c>
      <c r="D147" s="48">
        <v>589</v>
      </c>
      <c r="E147" s="58">
        <v>0</v>
      </c>
      <c r="F147" s="75">
        <v>710</v>
      </c>
      <c r="G147" s="58">
        <v>0</v>
      </c>
      <c r="H147" s="48">
        <v>710</v>
      </c>
      <c r="I147" s="58">
        <v>0</v>
      </c>
      <c r="J147" s="75">
        <v>725</v>
      </c>
      <c r="K147" s="58">
        <v>0</v>
      </c>
      <c r="L147" s="75">
        <f>SUM(J147:K147)</f>
        <v>725</v>
      </c>
    </row>
    <row r="148" spans="1:12" ht="13.9" customHeight="1">
      <c r="A148" s="50" t="s">
        <v>24</v>
      </c>
      <c r="B148" s="56">
        <v>75</v>
      </c>
      <c r="C148" s="54" t="s">
        <v>292</v>
      </c>
      <c r="D148" s="63">
        <f t="shared" ref="D148:J148" si="50">SUM(D145:D147)</f>
        <v>9190</v>
      </c>
      <c r="E148" s="68">
        <f t="shared" si="50"/>
        <v>0</v>
      </c>
      <c r="F148" s="62">
        <f t="shared" si="50"/>
        <v>12402</v>
      </c>
      <c r="G148" s="68">
        <f t="shared" si="50"/>
        <v>0</v>
      </c>
      <c r="H148" s="63">
        <f t="shared" si="50"/>
        <v>9766</v>
      </c>
      <c r="I148" s="68">
        <f t="shared" si="50"/>
        <v>0</v>
      </c>
      <c r="J148" s="62">
        <f t="shared" si="50"/>
        <v>7164</v>
      </c>
      <c r="K148" s="68">
        <f t="shared" ref="K148" si="51">SUM(K145:K147)</f>
        <v>0</v>
      </c>
      <c r="L148" s="62">
        <f>SUM(J148:K148)</f>
        <v>7164</v>
      </c>
    </row>
    <row r="149" spans="1:12" ht="7.15" customHeight="1">
      <c r="A149" s="50"/>
      <c r="B149" s="56"/>
      <c r="C149" s="54"/>
      <c r="D149" s="48"/>
      <c r="E149" s="48"/>
      <c r="F149" s="48"/>
      <c r="G149" s="48"/>
      <c r="H149" s="48"/>
      <c r="I149" s="48"/>
      <c r="J149" s="48"/>
      <c r="K149" s="48"/>
      <c r="L149" s="48"/>
    </row>
    <row r="150" spans="1:12" ht="13.9" customHeight="1">
      <c r="A150" s="50"/>
      <c r="B150" s="56">
        <v>76</v>
      </c>
      <c r="C150" s="54" t="s">
        <v>315</v>
      </c>
      <c r="D150" s="48"/>
      <c r="E150" s="48"/>
      <c r="F150" s="48"/>
      <c r="G150" s="48"/>
      <c r="H150" s="48"/>
      <c r="I150" s="48"/>
      <c r="J150" s="48"/>
      <c r="K150" s="48"/>
      <c r="L150" s="48"/>
    </row>
    <row r="151" spans="1:12" ht="13.9" customHeight="1">
      <c r="A151" s="50"/>
      <c r="B151" s="56" t="s">
        <v>133</v>
      </c>
      <c r="C151" s="54" t="s">
        <v>72</v>
      </c>
      <c r="D151" s="48">
        <v>7594</v>
      </c>
      <c r="E151" s="58">
        <v>0</v>
      </c>
      <c r="F151" s="75">
        <v>8948</v>
      </c>
      <c r="G151" s="58">
        <v>0</v>
      </c>
      <c r="H151" s="48">
        <v>8333</v>
      </c>
      <c r="I151" s="58">
        <v>0</v>
      </c>
      <c r="J151" s="75">
        <v>7181</v>
      </c>
      <c r="K151" s="58">
        <v>0</v>
      </c>
      <c r="L151" s="75">
        <f>SUM(J151:K151)</f>
        <v>7181</v>
      </c>
    </row>
    <row r="152" spans="1:12" ht="13.9" customHeight="1">
      <c r="A152" s="50"/>
      <c r="B152" s="56" t="s">
        <v>134</v>
      </c>
      <c r="C152" s="54" t="s">
        <v>27</v>
      </c>
      <c r="D152" s="48">
        <v>60</v>
      </c>
      <c r="E152" s="58">
        <v>0</v>
      </c>
      <c r="F152" s="75">
        <v>50</v>
      </c>
      <c r="G152" s="58">
        <v>0</v>
      </c>
      <c r="H152" s="48">
        <v>50</v>
      </c>
      <c r="I152" s="58">
        <v>0</v>
      </c>
      <c r="J152" s="75">
        <v>50</v>
      </c>
      <c r="K152" s="58">
        <v>0</v>
      </c>
      <c r="L152" s="75">
        <f>SUM(J152:K152)</f>
        <v>50</v>
      </c>
    </row>
    <row r="153" spans="1:12" ht="13.9" customHeight="1">
      <c r="A153" s="50"/>
      <c r="B153" s="56" t="s">
        <v>135</v>
      </c>
      <c r="C153" s="54" t="s">
        <v>28</v>
      </c>
      <c r="D153" s="71">
        <v>491</v>
      </c>
      <c r="E153" s="69">
        <v>0</v>
      </c>
      <c r="F153" s="88">
        <v>637</v>
      </c>
      <c r="G153" s="69">
        <v>0</v>
      </c>
      <c r="H153" s="71">
        <v>637</v>
      </c>
      <c r="I153" s="69">
        <v>0</v>
      </c>
      <c r="J153" s="88">
        <v>660</v>
      </c>
      <c r="K153" s="69">
        <v>0</v>
      </c>
      <c r="L153" s="88">
        <f>SUM(J153:K153)</f>
        <v>660</v>
      </c>
    </row>
    <row r="154" spans="1:12" ht="13.9" customHeight="1">
      <c r="A154" s="50" t="s">
        <v>24</v>
      </c>
      <c r="B154" s="56">
        <v>76</v>
      </c>
      <c r="C154" s="54" t="s">
        <v>315</v>
      </c>
      <c r="D154" s="71">
        <f t="shared" ref="D154:J154" si="52">SUM(D151:D153)</f>
        <v>8145</v>
      </c>
      <c r="E154" s="69">
        <f t="shared" si="52"/>
        <v>0</v>
      </c>
      <c r="F154" s="88">
        <f t="shared" si="52"/>
        <v>9635</v>
      </c>
      <c r="G154" s="69">
        <f t="shared" si="52"/>
        <v>0</v>
      </c>
      <c r="H154" s="71">
        <f t="shared" si="52"/>
        <v>9020</v>
      </c>
      <c r="I154" s="69">
        <f t="shared" si="52"/>
        <v>0</v>
      </c>
      <c r="J154" s="88">
        <f t="shared" si="52"/>
        <v>7891</v>
      </c>
      <c r="K154" s="69">
        <f t="shared" ref="K154" si="53">SUM(K151:K153)</f>
        <v>0</v>
      </c>
      <c r="L154" s="88">
        <f>SUM(J154:K154)</f>
        <v>7891</v>
      </c>
    </row>
    <row r="155" spans="1:12" ht="7.15" customHeight="1">
      <c r="A155" s="50"/>
      <c r="B155" s="56"/>
      <c r="C155" s="54"/>
      <c r="D155" s="48"/>
      <c r="E155" s="75"/>
      <c r="F155" s="75"/>
      <c r="G155" s="75"/>
      <c r="H155" s="48"/>
      <c r="I155" s="89"/>
      <c r="J155" s="75"/>
      <c r="K155" s="75"/>
      <c r="L155" s="75"/>
    </row>
    <row r="156" spans="1:12" ht="13.9" customHeight="1">
      <c r="A156" s="50"/>
      <c r="B156" s="56">
        <v>77</v>
      </c>
      <c r="C156" s="54" t="s">
        <v>293</v>
      </c>
      <c r="D156" s="48"/>
      <c r="E156" s="48"/>
      <c r="F156" s="48"/>
      <c r="G156" s="48"/>
      <c r="H156" s="48"/>
      <c r="I156" s="48"/>
      <c r="J156" s="48"/>
      <c r="K156" s="48"/>
      <c r="L156" s="48"/>
    </row>
    <row r="157" spans="1:12" ht="13.9" customHeight="1">
      <c r="A157" s="50"/>
      <c r="B157" s="56" t="s">
        <v>136</v>
      </c>
      <c r="C157" s="54" t="s">
        <v>72</v>
      </c>
      <c r="D157" s="48">
        <v>5225</v>
      </c>
      <c r="E157" s="58">
        <v>0</v>
      </c>
      <c r="F157" s="75">
        <v>10887</v>
      </c>
      <c r="G157" s="58">
        <v>0</v>
      </c>
      <c r="H157" s="48">
        <v>8836</v>
      </c>
      <c r="I157" s="58">
        <v>0</v>
      </c>
      <c r="J157" s="75">
        <v>5214</v>
      </c>
      <c r="K157" s="58">
        <v>0</v>
      </c>
      <c r="L157" s="75">
        <f>SUM(J157:K157)</f>
        <v>5214</v>
      </c>
    </row>
    <row r="158" spans="1:12" ht="13.9" customHeight="1">
      <c r="A158" s="50"/>
      <c r="B158" s="56" t="s">
        <v>137</v>
      </c>
      <c r="C158" s="54" t="s">
        <v>27</v>
      </c>
      <c r="D158" s="48">
        <v>52</v>
      </c>
      <c r="E158" s="58">
        <v>0</v>
      </c>
      <c r="F158" s="75">
        <v>50</v>
      </c>
      <c r="G158" s="58">
        <v>0</v>
      </c>
      <c r="H158" s="48">
        <v>50</v>
      </c>
      <c r="I158" s="58">
        <v>0</v>
      </c>
      <c r="J158" s="75">
        <v>50</v>
      </c>
      <c r="K158" s="58">
        <v>0</v>
      </c>
      <c r="L158" s="75">
        <f>SUM(J158:K158)</f>
        <v>50</v>
      </c>
    </row>
    <row r="159" spans="1:12" ht="13.9" customHeight="1">
      <c r="A159" s="50"/>
      <c r="B159" s="56" t="s">
        <v>138</v>
      </c>
      <c r="C159" s="54" t="s">
        <v>28</v>
      </c>
      <c r="D159" s="48">
        <v>630</v>
      </c>
      <c r="E159" s="58">
        <v>0</v>
      </c>
      <c r="F159" s="75">
        <v>802</v>
      </c>
      <c r="G159" s="58">
        <v>0</v>
      </c>
      <c r="H159" s="48">
        <v>802</v>
      </c>
      <c r="I159" s="58">
        <v>0</v>
      </c>
      <c r="J159" s="75">
        <v>800</v>
      </c>
      <c r="K159" s="58">
        <v>0</v>
      </c>
      <c r="L159" s="75">
        <f>SUM(J159:K159)</f>
        <v>800</v>
      </c>
    </row>
    <row r="160" spans="1:12" ht="13.9" customHeight="1">
      <c r="A160" s="50" t="s">
        <v>24</v>
      </c>
      <c r="B160" s="56">
        <v>77</v>
      </c>
      <c r="C160" s="54" t="s">
        <v>293</v>
      </c>
      <c r="D160" s="63">
        <f t="shared" ref="D160:J160" si="54">SUM(D157:D159)</f>
        <v>5907</v>
      </c>
      <c r="E160" s="68">
        <f t="shared" si="54"/>
        <v>0</v>
      </c>
      <c r="F160" s="62">
        <f t="shared" si="54"/>
        <v>11739</v>
      </c>
      <c r="G160" s="68">
        <f t="shared" si="54"/>
        <v>0</v>
      </c>
      <c r="H160" s="63">
        <f t="shared" si="54"/>
        <v>9688</v>
      </c>
      <c r="I160" s="68">
        <f t="shared" si="54"/>
        <v>0</v>
      </c>
      <c r="J160" s="62">
        <f t="shared" si="54"/>
        <v>6064</v>
      </c>
      <c r="K160" s="68">
        <f t="shared" ref="K160" si="55">SUM(K157:K159)</f>
        <v>0</v>
      </c>
      <c r="L160" s="62">
        <f>SUM(J160:K160)</f>
        <v>6064</v>
      </c>
    </row>
    <row r="161" spans="1:12" ht="7.15" customHeight="1">
      <c r="A161" s="50"/>
      <c r="B161" s="56"/>
      <c r="C161" s="54"/>
      <c r="D161" s="48"/>
      <c r="E161" s="48"/>
      <c r="F161" s="48"/>
      <c r="G161" s="48"/>
      <c r="H161" s="48"/>
      <c r="I161" s="48"/>
      <c r="J161" s="48"/>
      <c r="K161" s="48"/>
      <c r="L161" s="48"/>
    </row>
    <row r="162" spans="1:12" ht="13.9" customHeight="1">
      <c r="A162" s="50"/>
      <c r="B162" s="56">
        <v>78</v>
      </c>
      <c r="C162" s="54" t="s">
        <v>294</v>
      </c>
      <c r="D162" s="48"/>
      <c r="E162" s="48"/>
      <c r="F162" s="48"/>
      <c r="G162" s="48"/>
      <c r="H162" s="48"/>
      <c r="I162" s="48"/>
      <c r="J162" s="48"/>
      <c r="K162" s="48"/>
      <c r="L162" s="48"/>
    </row>
    <row r="163" spans="1:12" ht="13.9" customHeight="1">
      <c r="A163" s="59"/>
      <c r="B163" s="60" t="s">
        <v>139</v>
      </c>
      <c r="C163" s="61" t="s">
        <v>72</v>
      </c>
      <c r="D163" s="71">
        <v>10422</v>
      </c>
      <c r="E163" s="69">
        <v>0</v>
      </c>
      <c r="F163" s="88">
        <v>11608</v>
      </c>
      <c r="G163" s="69">
        <v>0</v>
      </c>
      <c r="H163" s="71">
        <v>11608</v>
      </c>
      <c r="I163" s="69">
        <v>0</v>
      </c>
      <c r="J163" s="88">
        <v>10710</v>
      </c>
      <c r="K163" s="69">
        <v>0</v>
      </c>
      <c r="L163" s="88">
        <f>SUM(J163:K163)</f>
        <v>10710</v>
      </c>
    </row>
    <row r="164" spans="1:12" ht="15" customHeight="1">
      <c r="A164" s="50"/>
      <c r="B164" s="56" t="s">
        <v>140</v>
      </c>
      <c r="C164" s="54" t="s">
        <v>27</v>
      </c>
      <c r="D164" s="48">
        <v>60</v>
      </c>
      <c r="E164" s="58">
        <v>0</v>
      </c>
      <c r="F164" s="75">
        <v>50</v>
      </c>
      <c r="G164" s="58">
        <v>0</v>
      </c>
      <c r="H164" s="48">
        <v>50</v>
      </c>
      <c r="I164" s="58">
        <v>0</v>
      </c>
      <c r="J164" s="75">
        <v>50</v>
      </c>
      <c r="K164" s="58">
        <v>0</v>
      </c>
      <c r="L164" s="75">
        <f>SUM(J164:K164)</f>
        <v>50</v>
      </c>
    </row>
    <row r="165" spans="1:12" ht="15" customHeight="1">
      <c r="A165" s="50"/>
      <c r="B165" s="56" t="s">
        <v>141</v>
      </c>
      <c r="C165" s="54" t="s">
        <v>28</v>
      </c>
      <c r="D165" s="71">
        <v>600</v>
      </c>
      <c r="E165" s="69">
        <v>0</v>
      </c>
      <c r="F165" s="88">
        <v>723</v>
      </c>
      <c r="G165" s="69">
        <v>0</v>
      </c>
      <c r="H165" s="71">
        <v>723</v>
      </c>
      <c r="I165" s="69">
        <v>0</v>
      </c>
      <c r="J165" s="88">
        <v>800</v>
      </c>
      <c r="K165" s="69">
        <v>0</v>
      </c>
      <c r="L165" s="88">
        <f>SUM(J165:K165)</f>
        <v>800</v>
      </c>
    </row>
    <row r="166" spans="1:12" ht="15" customHeight="1">
      <c r="A166" s="50" t="s">
        <v>24</v>
      </c>
      <c r="B166" s="56">
        <v>78</v>
      </c>
      <c r="C166" s="54" t="s">
        <v>294</v>
      </c>
      <c r="D166" s="63">
        <f t="shared" ref="D166:J166" si="56">SUM(D163:D165)</f>
        <v>11082</v>
      </c>
      <c r="E166" s="68">
        <f t="shared" si="56"/>
        <v>0</v>
      </c>
      <c r="F166" s="62">
        <f t="shared" si="56"/>
        <v>12381</v>
      </c>
      <c r="G166" s="68">
        <f t="shared" si="56"/>
        <v>0</v>
      </c>
      <c r="H166" s="63">
        <f t="shared" si="56"/>
        <v>12381</v>
      </c>
      <c r="I166" s="68">
        <f t="shared" si="56"/>
        <v>0</v>
      </c>
      <c r="J166" s="62">
        <f t="shared" si="56"/>
        <v>11560</v>
      </c>
      <c r="K166" s="68">
        <f t="shared" ref="K166" si="57">SUM(K163:K165)</f>
        <v>0</v>
      </c>
      <c r="L166" s="62">
        <f>SUM(J166:K166)</f>
        <v>11560</v>
      </c>
    </row>
    <row r="167" spans="1:12" ht="14.45" customHeight="1">
      <c r="A167" s="50"/>
      <c r="B167" s="56"/>
      <c r="C167" s="54"/>
      <c r="D167" s="48"/>
      <c r="E167" s="48"/>
      <c r="F167" s="48"/>
      <c r="G167" s="48"/>
      <c r="H167" s="48"/>
      <c r="I167" s="48"/>
      <c r="J167" s="48"/>
      <c r="K167" s="48"/>
      <c r="L167" s="48"/>
    </row>
    <row r="168" spans="1:12" ht="14.45" customHeight="1">
      <c r="A168" s="50"/>
      <c r="B168" s="56">
        <v>80</v>
      </c>
      <c r="C168" s="54" t="s">
        <v>317</v>
      </c>
      <c r="D168" s="48"/>
      <c r="E168" s="48"/>
      <c r="F168" s="48"/>
      <c r="G168" s="48"/>
      <c r="H168" s="48"/>
      <c r="I168" s="48"/>
      <c r="J168" s="48"/>
      <c r="K168" s="48"/>
      <c r="L168" s="48"/>
    </row>
    <row r="169" spans="1:12" ht="14.45" customHeight="1">
      <c r="A169" s="50"/>
      <c r="B169" s="56" t="s">
        <v>199</v>
      </c>
      <c r="C169" s="54" t="s">
        <v>72</v>
      </c>
      <c r="D169" s="75">
        <v>6776</v>
      </c>
      <c r="E169" s="58">
        <v>0</v>
      </c>
      <c r="F169" s="75">
        <v>7165</v>
      </c>
      <c r="G169" s="58">
        <v>0</v>
      </c>
      <c r="H169" s="48">
        <v>7165</v>
      </c>
      <c r="I169" s="58">
        <v>0</v>
      </c>
      <c r="J169" s="75">
        <v>7070</v>
      </c>
      <c r="K169" s="58">
        <v>0</v>
      </c>
      <c r="L169" s="75">
        <f>SUM(J169:K169)</f>
        <v>7070</v>
      </c>
    </row>
    <row r="170" spans="1:12" ht="14.45" customHeight="1">
      <c r="A170" s="50"/>
      <c r="B170" s="56" t="s">
        <v>200</v>
      </c>
      <c r="C170" s="54" t="s">
        <v>27</v>
      </c>
      <c r="D170" s="75">
        <v>60</v>
      </c>
      <c r="E170" s="58">
        <v>0</v>
      </c>
      <c r="F170" s="75">
        <v>50</v>
      </c>
      <c r="G170" s="58">
        <v>0</v>
      </c>
      <c r="H170" s="48">
        <v>50</v>
      </c>
      <c r="I170" s="58">
        <v>0</v>
      </c>
      <c r="J170" s="75">
        <v>50</v>
      </c>
      <c r="K170" s="58">
        <v>0</v>
      </c>
      <c r="L170" s="75">
        <f>SUM(J170:K170)</f>
        <v>50</v>
      </c>
    </row>
    <row r="171" spans="1:12" ht="14.45" customHeight="1">
      <c r="A171" s="50"/>
      <c r="B171" s="56" t="s">
        <v>201</v>
      </c>
      <c r="C171" s="54" t="s">
        <v>28</v>
      </c>
      <c r="D171" s="88">
        <v>600</v>
      </c>
      <c r="E171" s="69">
        <v>0</v>
      </c>
      <c r="F171" s="88">
        <v>842</v>
      </c>
      <c r="G171" s="69">
        <v>0</v>
      </c>
      <c r="H171" s="71">
        <v>842</v>
      </c>
      <c r="I171" s="69">
        <v>0</v>
      </c>
      <c r="J171" s="88">
        <v>800</v>
      </c>
      <c r="K171" s="69">
        <v>0</v>
      </c>
      <c r="L171" s="88">
        <f>SUM(J171:K171)</f>
        <v>800</v>
      </c>
    </row>
    <row r="172" spans="1:12" ht="14.45" customHeight="1">
      <c r="A172" s="50" t="s">
        <v>24</v>
      </c>
      <c r="B172" s="56">
        <v>80</v>
      </c>
      <c r="C172" s="54" t="s">
        <v>317</v>
      </c>
      <c r="D172" s="88">
        <f t="shared" ref="D172:L172" si="58">SUM(D169:D171)</f>
        <v>7436</v>
      </c>
      <c r="E172" s="69">
        <f t="shared" si="58"/>
        <v>0</v>
      </c>
      <c r="F172" s="88">
        <f t="shared" si="58"/>
        <v>8057</v>
      </c>
      <c r="G172" s="69">
        <f t="shared" si="58"/>
        <v>0</v>
      </c>
      <c r="H172" s="71">
        <f t="shared" si="58"/>
        <v>8057</v>
      </c>
      <c r="I172" s="69">
        <f t="shared" si="58"/>
        <v>0</v>
      </c>
      <c r="J172" s="88">
        <f t="shared" si="58"/>
        <v>7920</v>
      </c>
      <c r="K172" s="69">
        <f t="shared" ref="K172" si="59">SUM(K169:K171)</f>
        <v>0</v>
      </c>
      <c r="L172" s="88">
        <f t="shared" si="58"/>
        <v>7920</v>
      </c>
    </row>
    <row r="173" spans="1:12" ht="14.45" customHeight="1">
      <c r="A173" s="50"/>
      <c r="B173" s="56"/>
      <c r="C173" s="54"/>
      <c r="D173" s="74"/>
      <c r="E173" s="74"/>
      <c r="F173" s="74"/>
      <c r="G173" s="74"/>
      <c r="H173" s="73"/>
      <c r="I173" s="74"/>
      <c r="J173" s="74"/>
      <c r="K173" s="74"/>
      <c r="L173" s="74"/>
    </row>
    <row r="174" spans="1:12" ht="14.45" customHeight="1">
      <c r="A174" s="50"/>
      <c r="B174" s="56">
        <v>81</v>
      </c>
      <c r="C174" s="54" t="s">
        <v>295</v>
      </c>
      <c r="D174" s="75"/>
      <c r="E174" s="75"/>
      <c r="F174" s="75"/>
      <c r="G174" s="75"/>
      <c r="H174" s="48"/>
      <c r="I174" s="75"/>
      <c r="J174" s="75"/>
      <c r="K174" s="75"/>
      <c r="L174" s="75"/>
    </row>
    <row r="175" spans="1:12" ht="14.45" customHeight="1">
      <c r="A175" s="50"/>
      <c r="B175" s="56" t="s">
        <v>215</v>
      </c>
      <c r="C175" s="54" t="s">
        <v>72</v>
      </c>
      <c r="D175" s="75">
        <v>6541</v>
      </c>
      <c r="E175" s="58">
        <v>0</v>
      </c>
      <c r="F175" s="75">
        <v>8416</v>
      </c>
      <c r="G175" s="58">
        <v>0</v>
      </c>
      <c r="H175" s="75">
        <v>7709</v>
      </c>
      <c r="I175" s="58">
        <v>0</v>
      </c>
      <c r="J175" s="75">
        <v>6011</v>
      </c>
      <c r="K175" s="58">
        <v>0</v>
      </c>
      <c r="L175" s="75">
        <f>SUM(J175:K175)</f>
        <v>6011</v>
      </c>
    </row>
    <row r="176" spans="1:12" ht="14.45" customHeight="1">
      <c r="A176" s="50"/>
      <c r="B176" s="56" t="s">
        <v>216</v>
      </c>
      <c r="C176" s="54" t="s">
        <v>27</v>
      </c>
      <c r="D176" s="75">
        <v>60</v>
      </c>
      <c r="E176" s="58">
        <v>0</v>
      </c>
      <c r="F176" s="75">
        <v>50</v>
      </c>
      <c r="G176" s="58">
        <v>0</v>
      </c>
      <c r="H176" s="75">
        <v>50</v>
      </c>
      <c r="I176" s="58">
        <v>0</v>
      </c>
      <c r="J176" s="75">
        <v>50</v>
      </c>
      <c r="K176" s="58">
        <v>0</v>
      </c>
      <c r="L176" s="75">
        <f>SUM(J176:K176)</f>
        <v>50</v>
      </c>
    </row>
    <row r="177" spans="1:12" ht="14.45" customHeight="1">
      <c r="A177" s="50"/>
      <c r="B177" s="56" t="s">
        <v>217</v>
      </c>
      <c r="C177" s="54" t="s">
        <v>28</v>
      </c>
      <c r="D177" s="88">
        <v>908</v>
      </c>
      <c r="E177" s="69">
        <v>0</v>
      </c>
      <c r="F177" s="88">
        <v>1005</v>
      </c>
      <c r="G177" s="69">
        <v>0</v>
      </c>
      <c r="H177" s="88">
        <v>1005</v>
      </c>
      <c r="I177" s="69">
        <v>0</v>
      </c>
      <c r="J177" s="88">
        <v>1000</v>
      </c>
      <c r="K177" s="69">
        <v>0</v>
      </c>
      <c r="L177" s="88">
        <f>SUM(J177:K177)</f>
        <v>1000</v>
      </c>
    </row>
    <row r="178" spans="1:12" ht="14.45" customHeight="1">
      <c r="A178" s="50" t="s">
        <v>24</v>
      </c>
      <c r="B178" s="56">
        <v>81</v>
      </c>
      <c r="C178" s="54" t="s">
        <v>295</v>
      </c>
      <c r="D178" s="88">
        <f t="shared" ref="D178:L178" si="60">SUM(D175:D177)</f>
        <v>7509</v>
      </c>
      <c r="E178" s="69">
        <f t="shared" si="60"/>
        <v>0</v>
      </c>
      <c r="F178" s="88">
        <f t="shared" si="60"/>
        <v>9471</v>
      </c>
      <c r="G178" s="69">
        <f t="shared" si="60"/>
        <v>0</v>
      </c>
      <c r="H178" s="88">
        <f t="shared" si="60"/>
        <v>8764</v>
      </c>
      <c r="I178" s="69">
        <f t="shared" si="60"/>
        <v>0</v>
      </c>
      <c r="J178" s="88">
        <f t="shared" si="60"/>
        <v>7061</v>
      </c>
      <c r="K178" s="69">
        <f t="shared" ref="K178" si="61">SUM(K175:K177)</f>
        <v>0</v>
      </c>
      <c r="L178" s="88">
        <f t="shared" si="60"/>
        <v>7061</v>
      </c>
    </row>
    <row r="179" spans="1:12" ht="14.45" customHeight="1">
      <c r="A179" s="50"/>
      <c r="B179" s="56"/>
      <c r="C179" s="54"/>
      <c r="D179" s="75"/>
      <c r="E179" s="58"/>
      <c r="F179" s="75"/>
      <c r="G179" s="58"/>
      <c r="H179" s="75"/>
      <c r="I179" s="58"/>
      <c r="J179" s="75"/>
      <c r="K179" s="58"/>
      <c r="L179" s="75"/>
    </row>
    <row r="180" spans="1:12" ht="14.45" customHeight="1">
      <c r="A180" s="50"/>
      <c r="B180" s="56">
        <v>82</v>
      </c>
      <c r="C180" s="54" t="s">
        <v>337</v>
      </c>
      <c r="D180" s="48"/>
      <c r="E180" s="48"/>
      <c r="F180" s="48"/>
      <c r="G180" s="48"/>
      <c r="H180" s="48"/>
      <c r="I180" s="48"/>
      <c r="J180" s="48"/>
      <c r="K180" s="48"/>
      <c r="L180" s="48"/>
    </row>
    <row r="181" spans="1:12" ht="14.45" customHeight="1">
      <c r="A181" s="50"/>
      <c r="B181" s="56" t="s">
        <v>338</v>
      </c>
      <c r="C181" s="54" t="s">
        <v>72</v>
      </c>
      <c r="D181" s="58">
        <v>0</v>
      </c>
      <c r="E181" s="58">
        <v>0</v>
      </c>
      <c r="F181" s="75">
        <v>13963</v>
      </c>
      <c r="G181" s="58">
        <v>0</v>
      </c>
      <c r="H181" s="75">
        <v>12363</v>
      </c>
      <c r="I181" s="58">
        <v>0</v>
      </c>
      <c r="J181" s="75">
        <v>9119</v>
      </c>
      <c r="K181" s="58">
        <v>0</v>
      </c>
      <c r="L181" s="75">
        <f>SUM(J181:K181)</f>
        <v>9119</v>
      </c>
    </row>
    <row r="182" spans="1:12" ht="14.45" customHeight="1">
      <c r="A182" s="50"/>
      <c r="B182" s="56" t="s">
        <v>339</v>
      </c>
      <c r="C182" s="54" t="s">
        <v>27</v>
      </c>
      <c r="D182" s="58">
        <v>0</v>
      </c>
      <c r="E182" s="58">
        <v>0</v>
      </c>
      <c r="F182" s="75">
        <v>50</v>
      </c>
      <c r="G182" s="58">
        <v>0</v>
      </c>
      <c r="H182" s="75">
        <v>50</v>
      </c>
      <c r="I182" s="58">
        <v>0</v>
      </c>
      <c r="J182" s="75">
        <v>50</v>
      </c>
      <c r="K182" s="58">
        <v>0</v>
      </c>
      <c r="L182" s="75">
        <f>SUM(J182:K182)</f>
        <v>50</v>
      </c>
    </row>
    <row r="183" spans="1:12" ht="14.45" customHeight="1">
      <c r="A183" s="50"/>
      <c r="B183" s="56" t="s">
        <v>340</v>
      </c>
      <c r="C183" s="54" t="s">
        <v>28</v>
      </c>
      <c r="D183" s="58">
        <v>0</v>
      </c>
      <c r="E183" s="58">
        <v>0</v>
      </c>
      <c r="F183" s="75">
        <v>838</v>
      </c>
      <c r="G183" s="58">
        <v>0</v>
      </c>
      <c r="H183" s="75">
        <v>838</v>
      </c>
      <c r="I183" s="58">
        <v>0</v>
      </c>
      <c r="J183" s="75">
        <v>1000</v>
      </c>
      <c r="K183" s="58">
        <v>0</v>
      </c>
      <c r="L183" s="75">
        <f>SUM(J183:K183)</f>
        <v>1000</v>
      </c>
    </row>
    <row r="184" spans="1:12" ht="14.45" customHeight="1">
      <c r="A184" s="50" t="s">
        <v>24</v>
      </c>
      <c r="B184" s="56">
        <v>82</v>
      </c>
      <c r="C184" s="54" t="s">
        <v>337</v>
      </c>
      <c r="D184" s="68">
        <f t="shared" ref="D184:L184" si="62">SUM(D181:D183)</f>
        <v>0</v>
      </c>
      <c r="E184" s="68">
        <f t="shared" si="62"/>
        <v>0</v>
      </c>
      <c r="F184" s="62">
        <f t="shared" si="62"/>
        <v>14851</v>
      </c>
      <c r="G184" s="68">
        <f t="shared" si="62"/>
        <v>0</v>
      </c>
      <c r="H184" s="62">
        <f t="shared" si="62"/>
        <v>13251</v>
      </c>
      <c r="I184" s="68">
        <f t="shared" si="62"/>
        <v>0</v>
      </c>
      <c r="J184" s="62">
        <f t="shared" si="62"/>
        <v>10169</v>
      </c>
      <c r="K184" s="68">
        <f t="shared" si="62"/>
        <v>0</v>
      </c>
      <c r="L184" s="62">
        <f t="shared" si="62"/>
        <v>10169</v>
      </c>
    </row>
    <row r="185" spans="1:12" ht="14.45" customHeight="1">
      <c r="A185" s="50" t="s">
        <v>24</v>
      </c>
      <c r="B185" s="56">
        <v>45</v>
      </c>
      <c r="C185" s="54" t="s">
        <v>34</v>
      </c>
      <c r="D185" s="62">
        <f t="shared" ref="D185:I185" si="63">D166+D160+D154+D148+D142+D136+D124+D130+D172+D178+D184</f>
        <v>92975</v>
      </c>
      <c r="E185" s="68">
        <f t="shared" si="63"/>
        <v>0</v>
      </c>
      <c r="F185" s="62">
        <f t="shared" si="63"/>
        <v>115486</v>
      </c>
      <c r="G185" s="68">
        <f t="shared" si="63"/>
        <v>0</v>
      </c>
      <c r="H185" s="62">
        <f t="shared" si="63"/>
        <v>106543</v>
      </c>
      <c r="I185" s="68">
        <f t="shared" si="63"/>
        <v>0</v>
      </c>
      <c r="J185" s="62">
        <f>J166+J160+J154+J148+J142+J136+J124+J130+J172+J178+J184</f>
        <v>88032</v>
      </c>
      <c r="K185" s="68">
        <f t="shared" ref="K185:L185" si="64">K166+K160+K154+K148+K142+K136+K124+K130+K172+K178+K184</f>
        <v>0</v>
      </c>
      <c r="L185" s="62">
        <f t="shared" si="64"/>
        <v>88032</v>
      </c>
    </row>
    <row r="186" spans="1:12" ht="14.45" customHeight="1">
      <c r="A186" s="50"/>
      <c r="B186" s="56"/>
      <c r="C186" s="54"/>
      <c r="D186" s="48"/>
      <c r="E186" s="48"/>
      <c r="F186" s="48"/>
      <c r="G186" s="48"/>
      <c r="H186" s="48"/>
      <c r="I186" s="48"/>
      <c r="J186" s="48"/>
      <c r="K186" s="48"/>
      <c r="L186" s="48"/>
    </row>
    <row r="187" spans="1:12" ht="14.45" customHeight="1">
      <c r="A187" s="50"/>
      <c r="B187" s="56">
        <v>46</v>
      </c>
      <c r="C187" s="54" t="s">
        <v>38</v>
      </c>
      <c r="D187" s="48"/>
      <c r="E187" s="48"/>
      <c r="F187" s="48"/>
      <c r="G187" s="48"/>
      <c r="H187" s="48"/>
      <c r="I187" s="48"/>
      <c r="J187" s="48"/>
      <c r="K187" s="48"/>
      <c r="L187" s="48"/>
    </row>
    <row r="188" spans="1:12" ht="14.45" customHeight="1">
      <c r="A188" s="50"/>
      <c r="B188" s="56">
        <v>71</v>
      </c>
      <c r="C188" s="54" t="s">
        <v>296</v>
      </c>
      <c r="D188" s="48"/>
      <c r="E188" s="48"/>
      <c r="F188" s="48"/>
      <c r="G188" s="48"/>
      <c r="H188" s="48"/>
      <c r="I188" s="48"/>
      <c r="J188" s="48"/>
      <c r="K188" s="48"/>
      <c r="L188" s="48"/>
    </row>
    <row r="189" spans="1:12" ht="14.45" customHeight="1">
      <c r="A189" s="50"/>
      <c r="B189" s="56" t="s">
        <v>142</v>
      </c>
      <c r="C189" s="54" t="s">
        <v>72</v>
      </c>
      <c r="D189" s="48">
        <v>4660</v>
      </c>
      <c r="E189" s="58">
        <v>0</v>
      </c>
      <c r="F189" s="75">
        <v>6731</v>
      </c>
      <c r="G189" s="58">
        <v>0</v>
      </c>
      <c r="H189" s="48">
        <v>5836</v>
      </c>
      <c r="I189" s="58">
        <v>0</v>
      </c>
      <c r="J189" s="75">
        <v>5108</v>
      </c>
      <c r="K189" s="58">
        <v>0</v>
      </c>
      <c r="L189" s="75">
        <f>SUM(J189:K189)</f>
        <v>5108</v>
      </c>
    </row>
    <row r="190" spans="1:12" ht="14.45" customHeight="1">
      <c r="A190" s="50"/>
      <c r="B190" s="56" t="s">
        <v>143</v>
      </c>
      <c r="C190" s="54" t="s">
        <v>27</v>
      </c>
      <c r="D190" s="48">
        <v>60</v>
      </c>
      <c r="E190" s="58">
        <v>0</v>
      </c>
      <c r="F190" s="75">
        <v>50</v>
      </c>
      <c r="G190" s="58">
        <v>0</v>
      </c>
      <c r="H190" s="48">
        <v>50</v>
      </c>
      <c r="I190" s="58">
        <v>0</v>
      </c>
      <c r="J190" s="75">
        <v>50</v>
      </c>
      <c r="K190" s="58">
        <v>0</v>
      </c>
      <c r="L190" s="75">
        <f>SUM(J190:K190)</f>
        <v>50</v>
      </c>
    </row>
    <row r="191" spans="1:12" ht="14.45" customHeight="1">
      <c r="A191" s="50"/>
      <c r="B191" s="56" t="s">
        <v>144</v>
      </c>
      <c r="C191" s="54" t="s">
        <v>28</v>
      </c>
      <c r="D191" s="48">
        <v>500</v>
      </c>
      <c r="E191" s="58">
        <v>0</v>
      </c>
      <c r="F191" s="75">
        <v>637</v>
      </c>
      <c r="G191" s="58">
        <v>0</v>
      </c>
      <c r="H191" s="48">
        <v>637</v>
      </c>
      <c r="I191" s="58">
        <v>0</v>
      </c>
      <c r="J191" s="75">
        <v>700</v>
      </c>
      <c r="K191" s="58">
        <v>0</v>
      </c>
      <c r="L191" s="75">
        <f>SUM(J191:K191)</f>
        <v>700</v>
      </c>
    </row>
    <row r="192" spans="1:12" ht="14.45" customHeight="1">
      <c r="A192" s="59" t="s">
        <v>24</v>
      </c>
      <c r="B192" s="60">
        <v>71</v>
      </c>
      <c r="C192" s="61" t="s">
        <v>296</v>
      </c>
      <c r="D192" s="63">
        <f t="shared" ref="D192:L192" si="65">SUM(D189:D191)</f>
        <v>5220</v>
      </c>
      <c r="E192" s="68">
        <f t="shared" si="65"/>
        <v>0</v>
      </c>
      <c r="F192" s="62">
        <f t="shared" si="65"/>
        <v>7418</v>
      </c>
      <c r="G192" s="68">
        <f t="shared" si="65"/>
        <v>0</v>
      </c>
      <c r="H192" s="63">
        <f t="shared" si="65"/>
        <v>6523</v>
      </c>
      <c r="I192" s="68">
        <f t="shared" si="65"/>
        <v>0</v>
      </c>
      <c r="J192" s="62">
        <f t="shared" si="65"/>
        <v>5858</v>
      </c>
      <c r="K192" s="68">
        <f t="shared" ref="K192" si="66">SUM(K189:K191)</f>
        <v>0</v>
      </c>
      <c r="L192" s="62">
        <f t="shared" si="65"/>
        <v>5858</v>
      </c>
    </row>
    <row r="193" spans="1:12" ht="13.9" customHeight="1">
      <c r="A193" s="50"/>
      <c r="B193" s="56"/>
      <c r="C193" s="54"/>
      <c r="D193" s="48"/>
      <c r="E193" s="48"/>
      <c r="F193" s="48"/>
      <c r="G193" s="48"/>
      <c r="H193" s="48"/>
      <c r="I193" s="48"/>
      <c r="J193" s="48"/>
      <c r="K193" s="48"/>
      <c r="L193" s="48"/>
    </row>
    <row r="194" spans="1:12" ht="14.45" customHeight="1">
      <c r="A194" s="50"/>
      <c r="B194" s="56">
        <v>72</v>
      </c>
      <c r="C194" s="54" t="s">
        <v>297</v>
      </c>
      <c r="D194" s="48"/>
      <c r="E194" s="48"/>
      <c r="F194" s="48"/>
      <c r="G194" s="48"/>
      <c r="H194" s="48"/>
      <c r="I194" s="48"/>
      <c r="J194" s="48"/>
      <c r="K194" s="48"/>
      <c r="L194" s="48"/>
    </row>
    <row r="195" spans="1:12" ht="14.45" customHeight="1">
      <c r="A195" s="50"/>
      <c r="B195" s="56" t="s">
        <v>145</v>
      </c>
      <c r="C195" s="54" t="s">
        <v>72</v>
      </c>
      <c r="D195" s="48">
        <v>9456</v>
      </c>
      <c r="E195" s="58">
        <v>0</v>
      </c>
      <c r="F195" s="75">
        <v>12386</v>
      </c>
      <c r="G195" s="58">
        <v>0</v>
      </c>
      <c r="H195" s="48">
        <v>9420</v>
      </c>
      <c r="I195" s="58">
        <v>0</v>
      </c>
      <c r="J195" s="75">
        <v>10445</v>
      </c>
      <c r="K195" s="58">
        <v>0</v>
      </c>
      <c r="L195" s="75">
        <f>SUM(J195:K195)</f>
        <v>10445</v>
      </c>
    </row>
    <row r="196" spans="1:12" ht="14.45" customHeight="1">
      <c r="A196" s="50"/>
      <c r="B196" s="56" t="s">
        <v>146</v>
      </c>
      <c r="C196" s="54" t="s">
        <v>27</v>
      </c>
      <c r="D196" s="48">
        <v>58</v>
      </c>
      <c r="E196" s="58">
        <v>0</v>
      </c>
      <c r="F196" s="75">
        <v>50</v>
      </c>
      <c r="G196" s="58">
        <v>0</v>
      </c>
      <c r="H196" s="48">
        <v>50</v>
      </c>
      <c r="I196" s="58">
        <v>0</v>
      </c>
      <c r="J196" s="75">
        <v>50</v>
      </c>
      <c r="K196" s="58">
        <v>0</v>
      </c>
      <c r="L196" s="75">
        <f>SUM(J196:K196)</f>
        <v>50</v>
      </c>
    </row>
    <row r="197" spans="1:12" ht="14.45" customHeight="1">
      <c r="A197" s="50"/>
      <c r="B197" s="56" t="s">
        <v>147</v>
      </c>
      <c r="C197" s="54" t="s">
        <v>28</v>
      </c>
      <c r="D197" s="71">
        <v>600</v>
      </c>
      <c r="E197" s="69">
        <v>0</v>
      </c>
      <c r="F197" s="88">
        <v>744</v>
      </c>
      <c r="G197" s="69">
        <v>0</v>
      </c>
      <c r="H197" s="71">
        <v>744</v>
      </c>
      <c r="I197" s="69">
        <v>0</v>
      </c>
      <c r="J197" s="75">
        <v>675</v>
      </c>
      <c r="K197" s="69">
        <v>0</v>
      </c>
      <c r="L197" s="88">
        <f>SUM(J197:K197)</f>
        <v>675</v>
      </c>
    </row>
    <row r="198" spans="1:12" ht="14.45" customHeight="1">
      <c r="A198" s="50" t="s">
        <v>24</v>
      </c>
      <c r="B198" s="56">
        <v>72</v>
      </c>
      <c r="C198" s="54" t="s">
        <v>297</v>
      </c>
      <c r="D198" s="71">
        <f t="shared" ref="D198:L198" si="67">SUM(D195:D197)</f>
        <v>10114</v>
      </c>
      <c r="E198" s="69">
        <f t="shared" si="67"/>
        <v>0</v>
      </c>
      <c r="F198" s="88">
        <f t="shared" si="67"/>
        <v>13180</v>
      </c>
      <c r="G198" s="69">
        <f t="shared" si="67"/>
        <v>0</v>
      </c>
      <c r="H198" s="71">
        <f t="shared" si="67"/>
        <v>10214</v>
      </c>
      <c r="I198" s="69">
        <f t="shared" si="67"/>
        <v>0</v>
      </c>
      <c r="J198" s="62">
        <f t="shared" si="67"/>
        <v>11170</v>
      </c>
      <c r="K198" s="69">
        <f t="shared" ref="K198" si="68">SUM(K195:K197)</f>
        <v>0</v>
      </c>
      <c r="L198" s="88">
        <f t="shared" si="67"/>
        <v>11170</v>
      </c>
    </row>
    <row r="199" spans="1:12" ht="13.9" customHeight="1">
      <c r="A199" s="50"/>
      <c r="B199" s="56"/>
      <c r="C199" s="54"/>
      <c r="D199" s="48"/>
      <c r="E199" s="48"/>
      <c r="F199" s="48"/>
      <c r="G199" s="48"/>
      <c r="H199" s="48"/>
      <c r="I199" s="48"/>
      <c r="J199" s="48"/>
      <c r="K199" s="48"/>
      <c r="L199" s="48"/>
    </row>
    <row r="200" spans="1:12" ht="14.45" customHeight="1">
      <c r="A200" s="50"/>
      <c r="B200" s="56">
        <v>73</v>
      </c>
      <c r="C200" s="54" t="s">
        <v>298</v>
      </c>
      <c r="D200" s="48"/>
      <c r="E200" s="48"/>
      <c r="F200" s="48"/>
      <c r="G200" s="48"/>
      <c r="H200" s="48"/>
      <c r="I200" s="48"/>
      <c r="J200" s="48"/>
      <c r="K200" s="48"/>
      <c r="L200" s="48"/>
    </row>
    <row r="201" spans="1:12" ht="14.45" customHeight="1">
      <c r="A201" s="50"/>
      <c r="B201" s="56" t="s">
        <v>148</v>
      </c>
      <c r="C201" s="54" t="s">
        <v>72</v>
      </c>
      <c r="D201" s="48">
        <v>6588</v>
      </c>
      <c r="E201" s="58">
        <v>0</v>
      </c>
      <c r="F201" s="75">
        <v>9999</v>
      </c>
      <c r="G201" s="58">
        <v>0</v>
      </c>
      <c r="H201" s="48">
        <v>8371</v>
      </c>
      <c r="I201" s="58">
        <v>0</v>
      </c>
      <c r="J201" s="75">
        <v>7087</v>
      </c>
      <c r="K201" s="58">
        <v>0</v>
      </c>
      <c r="L201" s="75">
        <f>SUM(J201:K201)</f>
        <v>7087</v>
      </c>
    </row>
    <row r="202" spans="1:12" ht="14.45" customHeight="1">
      <c r="A202" s="50"/>
      <c r="B202" s="56" t="s">
        <v>149</v>
      </c>
      <c r="C202" s="54" t="s">
        <v>27</v>
      </c>
      <c r="D202" s="48">
        <v>60</v>
      </c>
      <c r="E202" s="58">
        <v>0</v>
      </c>
      <c r="F202" s="75">
        <v>50</v>
      </c>
      <c r="G202" s="58">
        <v>0</v>
      </c>
      <c r="H202" s="48">
        <v>50</v>
      </c>
      <c r="I202" s="58">
        <v>0</v>
      </c>
      <c r="J202" s="75">
        <v>50</v>
      </c>
      <c r="K202" s="58">
        <v>0</v>
      </c>
      <c r="L202" s="75">
        <f>SUM(J202:K202)</f>
        <v>50</v>
      </c>
    </row>
    <row r="203" spans="1:12" ht="14.45" customHeight="1">
      <c r="A203" s="50"/>
      <c r="B203" s="56" t="s">
        <v>150</v>
      </c>
      <c r="C203" s="54" t="s">
        <v>28</v>
      </c>
      <c r="D203" s="48">
        <v>600</v>
      </c>
      <c r="E203" s="58">
        <v>0</v>
      </c>
      <c r="F203" s="75">
        <v>729</v>
      </c>
      <c r="G203" s="58">
        <v>0</v>
      </c>
      <c r="H203" s="48">
        <v>729</v>
      </c>
      <c r="I203" s="58">
        <v>0</v>
      </c>
      <c r="J203" s="75">
        <v>715</v>
      </c>
      <c r="K203" s="58">
        <v>0</v>
      </c>
      <c r="L203" s="75">
        <f>SUM(J203:K203)</f>
        <v>715</v>
      </c>
    </row>
    <row r="204" spans="1:12" ht="14.45" customHeight="1">
      <c r="A204" s="50" t="s">
        <v>24</v>
      </c>
      <c r="B204" s="56">
        <v>73</v>
      </c>
      <c r="C204" s="54" t="s">
        <v>298</v>
      </c>
      <c r="D204" s="63">
        <f t="shared" ref="D204:J204" si="69">SUM(D201:D203)</f>
        <v>7248</v>
      </c>
      <c r="E204" s="68">
        <f t="shared" si="69"/>
        <v>0</v>
      </c>
      <c r="F204" s="62">
        <f t="shared" si="69"/>
        <v>10778</v>
      </c>
      <c r="G204" s="68">
        <f t="shared" si="69"/>
        <v>0</v>
      </c>
      <c r="H204" s="63">
        <f t="shared" si="69"/>
        <v>9150</v>
      </c>
      <c r="I204" s="68">
        <f t="shared" si="69"/>
        <v>0</v>
      </c>
      <c r="J204" s="62">
        <f t="shared" si="69"/>
        <v>7852</v>
      </c>
      <c r="K204" s="68">
        <f t="shared" ref="K204" si="70">SUM(K201:K203)</f>
        <v>0</v>
      </c>
      <c r="L204" s="62">
        <f>SUM(J204:K204)</f>
        <v>7852</v>
      </c>
    </row>
    <row r="205" spans="1:12" ht="13.9" customHeight="1">
      <c r="A205" s="50"/>
      <c r="B205" s="56"/>
      <c r="C205" s="54"/>
      <c r="D205" s="48"/>
      <c r="E205" s="48"/>
      <c r="F205" s="48"/>
      <c r="G205" s="48"/>
      <c r="H205" s="48"/>
      <c r="I205" s="48"/>
      <c r="J205" s="48"/>
      <c r="K205" s="48"/>
      <c r="L205" s="48"/>
    </row>
    <row r="206" spans="1:12" ht="14.45" customHeight="1">
      <c r="A206" s="50"/>
      <c r="B206" s="56">
        <v>74</v>
      </c>
      <c r="C206" s="54" t="s">
        <v>299</v>
      </c>
      <c r="D206" s="48"/>
      <c r="E206" s="48"/>
      <c r="F206" s="48"/>
      <c r="G206" s="48"/>
      <c r="H206" s="48"/>
      <c r="I206" s="48"/>
      <c r="J206" s="48"/>
      <c r="K206" s="48"/>
      <c r="L206" s="48"/>
    </row>
    <row r="207" spans="1:12" ht="14.45" customHeight="1">
      <c r="A207" s="50"/>
      <c r="B207" s="56" t="s">
        <v>151</v>
      </c>
      <c r="C207" s="54" t="s">
        <v>72</v>
      </c>
      <c r="D207" s="48">
        <v>6753</v>
      </c>
      <c r="E207" s="58">
        <v>0</v>
      </c>
      <c r="F207" s="75">
        <v>8275</v>
      </c>
      <c r="G207" s="58">
        <v>0</v>
      </c>
      <c r="H207" s="48">
        <v>7255</v>
      </c>
      <c r="I207" s="58">
        <v>0</v>
      </c>
      <c r="J207" s="75">
        <v>5753</v>
      </c>
      <c r="K207" s="58">
        <v>0</v>
      </c>
      <c r="L207" s="75">
        <f>SUM(J207:K207)</f>
        <v>5753</v>
      </c>
    </row>
    <row r="208" spans="1:12" ht="14.45" customHeight="1">
      <c r="A208" s="50"/>
      <c r="B208" s="56" t="s">
        <v>152</v>
      </c>
      <c r="C208" s="54" t="s">
        <v>27</v>
      </c>
      <c r="D208" s="48">
        <v>70</v>
      </c>
      <c r="E208" s="58">
        <v>0</v>
      </c>
      <c r="F208" s="75">
        <v>50</v>
      </c>
      <c r="G208" s="58">
        <v>0</v>
      </c>
      <c r="H208" s="48">
        <v>50</v>
      </c>
      <c r="I208" s="58">
        <v>0</v>
      </c>
      <c r="J208" s="75">
        <v>50</v>
      </c>
      <c r="K208" s="58">
        <v>0</v>
      </c>
      <c r="L208" s="75">
        <f>SUM(J208:K208)</f>
        <v>50</v>
      </c>
    </row>
    <row r="209" spans="1:12" ht="14.45" customHeight="1">
      <c r="A209" s="50"/>
      <c r="B209" s="56" t="s">
        <v>153</v>
      </c>
      <c r="C209" s="54" t="s">
        <v>28</v>
      </c>
      <c r="D209" s="71">
        <v>600</v>
      </c>
      <c r="E209" s="69">
        <v>0</v>
      </c>
      <c r="F209" s="88">
        <v>729</v>
      </c>
      <c r="G209" s="69">
        <v>0</v>
      </c>
      <c r="H209" s="71">
        <v>729</v>
      </c>
      <c r="I209" s="69">
        <v>0</v>
      </c>
      <c r="J209" s="75">
        <v>725</v>
      </c>
      <c r="K209" s="69">
        <v>0</v>
      </c>
      <c r="L209" s="88">
        <f>SUM(J209:K209)</f>
        <v>725</v>
      </c>
    </row>
    <row r="210" spans="1:12" ht="14.45" customHeight="1">
      <c r="A210" s="50" t="s">
        <v>24</v>
      </c>
      <c r="B210" s="56">
        <v>74</v>
      </c>
      <c r="C210" s="54" t="s">
        <v>299</v>
      </c>
      <c r="D210" s="71">
        <f t="shared" ref="D210:J210" si="71">SUM(D207:D209)</f>
        <v>7423</v>
      </c>
      <c r="E210" s="69">
        <f t="shared" si="71"/>
        <v>0</v>
      </c>
      <c r="F210" s="88">
        <f t="shared" si="71"/>
        <v>9054</v>
      </c>
      <c r="G210" s="69">
        <f t="shared" si="71"/>
        <v>0</v>
      </c>
      <c r="H210" s="71">
        <f t="shared" si="71"/>
        <v>8034</v>
      </c>
      <c r="I210" s="69">
        <f t="shared" si="71"/>
        <v>0</v>
      </c>
      <c r="J210" s="62">
        <f t="shared" si="71"/>
        <v>6528</v>
      </c>
      <c r="K210" s="69">
        <f t="shared" ref="K210" si="72">SUM(K207:K209)</f>
        <v>0</v>
      </c>
      <c r="L210" s="88">
        <f>SUM(J210:K210)</f>
        <v>6528</v>
      </c>
    </row>
    <row r="211" spans="1:12" ht="13.9" customHeight="1">
      <c r="A211" s="50"/>
      <c r="B211" s="56"/>
      <c r="C211" s="54"/>
      <c r="D211" s="48"/>
      <c r="E211" s="48"/>
      <c r="F211" s="48"/>
      <c r="G211" s="48"/>
      <c r="H211" s="48"/>
      <c r="I211" s="48"/>
      <c r="J211" s="48"/>
      <c r="K211" s="48"/>
      <c r="L211" s="48"/>
    </row>
    <row r="212" spans="1:12" ht="14.45" customHeight="1">
      <c r="A212" s="50"/>
      <c r="B212" s="56">
        <v>75</v>
      </c>
      <c r="C212" s="54" t="s">
        <v>300</v>
      </c>
      <c r="D212" s="48"/>
      <c r="E212" s="48"/>
      <c r="F212" s="48"/>
      <c r="G212" s="48"/>
      <c r="H212" s="48"/>
      <c r="I212" s="48"/>
      <c r="J212" s="48"/>
      <c r="K212" s="48"/>
      <c r="L212" s="48"/>
    </row>
    <row r="213" spans="1:12" ht="14.45" customHeight="1">
      <c r="A213" s="50"/>
      <c r="B213" s="56" t="s">
        <v>154</v>
      </c>
      <c r="C213" s="54" t="s">
        <v>72</v>
      </c>
      <c r="D213" s="48">
        <v>11956</v>
      </c>
      <c r="E213" s="58">
        <v>0</v>
      </c>
      <c r="F213" s="75">
        <v>16682</v>
      </c>
      <c r="G213" s="58">
        <v>0</v>
      </c>
      <c r="H213" s="48">
        <v>14091</v>
      </c>
      <c r="I213" s="58">
        <v>0</v>
      </c>
      <c r="J213" s="75">
        <v>8218</v>
      </c>
      <c r="K213" s="58">
        <v>0</v>
      </c>
      <c r="L213" s="75">
        <f>SUM(J213:K213)</f>
        <v>8218</v>
      </c>
    </row>
    <row r="214" spans="1:12" ht="14.45" customHeight="1">
      <c r="A214" s="50"/>
      <c r="B214" s="56" t="s">
        <v>155</v>
      </c>
      <c r="C214" s="54" t="s">
        <v>27</v>
      </c>
      <c r="D214" s="48">
        <v>55</v>
      </c>
      <c r="E214" s="58">
        <v>0</v>
      </c>
      <c r="F214" s="75">
        <v>50</v>
      </c>
      <c r="G214" s="58">
        <v>0</v>
      </c>
      <c r="H214" s="48">
        <v>50</v>
      </c>
      <c r="I214" s="58">
        <v>0</v>
      </c>
      <c r="J214" s="75">
        <v>50</v>
      </c>
      <c r="K214" s="58">
        <v>0</v>
      </c>
      <c r="L214" s="75">
        <f>SUM(J214:K214)</f>
        <v>50</v>
      </c>
    </row>
    <row r="215" spans="1:12" ht="14.45" customHeight="1">
      <c r="A215" s="50"/>
      <c r="B215" s="56" t="s">
        <v>156</v>
      </c>
      <c r="C215" s="54" t="s">
        <v>28</v>
      </c>
      <c r="D215" s="48">
        <v>499</v>
      </c>
      <c r="E215" s="58">
        <v>0</v>
      </c>
      <c r="F215" s="75">
        <v>637</v>
      </c>
      <c r="G215" s="58">
        <v>0</v>
      </c>
      <c r="H215" s="48">
        <v>637</v>
      </c>
      <c r="I215" s="58">
        <v>0</v>
      </c>
      <c r="J215" s="75">
        <v>640</v>
      </c>
      <c r="K215" s="58">
        <v>0</v>
      </c>
      <c r="L215" s="75">
        <f>SUM(J215:K215)</f>
        <v>640</v>
      </c>
    </row>
    <row r="216" spans="1:12" ht="14.45" customHeight="1">
      <c r="A216" s="50" t="s">
        <v>24</v>
      </c>
      <c r="B216" s="56">
        <v>75</v>
      </c>
      <c r="C216" s="54" t="s">
        <v>300</v>
      </c>
      <c r="D216" s="63">
        <f t="shared" ref="D216:J216" si="73">SUM(D213:D215)</f>
        <v>12510</v>
      </c>
      <c r="E216" s="68">
        <f t="shared" si="73"/>
        <v>0</v>
      </c>
      <c r="F216" s="62">
        <f t="shared" si="73"/>
        <v>17369</v>
      </c>
      <c r="G216" s="68">
        <f t="shared" si="73"/>
        <v>0</v>
      </c>
      <c r="H216" s="63">
        <f t="shared" si="73"/>
        <v>14778</v>
      </c>
      <c r="I216" s="68">
        <f t="shared" si="73"/>
        <v>0</v>
      </c>
      <c r="J216" s="62">
        <f t="shared" si="73"/>
        <v>8908</v>
      </c>
      <c r="K216" s="68">
        <f t="shared" ref="K216" si="74">SUM(K213:K215)</f>
        <v>0</v>
      </c>
      <c r="L216" s="62">
        <f>SUM(J216:K216)</f>
        <v>8908</v>
      </c>
    </row>
    <row r="217" spans="1:12" ht="13.9" customHeight="1">
      <c r="A217" s="50"/>
      <c r="B217" s="56"/>
      <c r="C217" s="54"/>
      <c r="D217" s="48"/>
      <c r="E217" s="48"/>
      <c r="F217" s="48"/>
      <c r="G217" s="48"/>
      <c r="H217" s="48"/>
      <c r="I217" s="48"/>
      <c r="J217" s="48"/>
      <c r="K217" s="48"/>
      <c r="L217" s="48"/>
    </row>
    <row r="218" spans="1:12" ht="14.45" customHeight="1">
      <c r="A218" s="50"/>
      <c r="B218" s="56">
        <v>76</v>
      </c>
      <c r="C218" s="54" t="s">
        <v>301</v>
      </c>
      <c r="D218" s="48"/>
      <c r="E218" s="48"/>
      <c r="F218" s="48"/>
      <c r="G218" s="48"/>
      <c r="H218" s="48"/>
      <c r="I218" s="48"/>
      <c r="J218" s="48"/>
      <c r="K218" s="48"/>
      <c r="L218" s="48"/>
    </row>
    <row r="219" spans="1:12" ht="14.45" customHeight="1">
      <c r="A219" s="50"/>
      <c r="B219" s="56" t="s">
        <v>157</v>
      </c>
      <c r="C219" s="54" t="s">
        <v>72</v>
      </c>
      <c r="D219" s="48">
        <v>8315</v>
      </c>
      <c r="E219" s="58">
        <v>0</v>
      </c>
      <c r="F219" s="75">
        <v>9903</v>
      </c>
      <c r="G219" s="58">
        <v>0</v>
      </c>
      <c r="H219" s="48">
        <v>9903</v>
      </c>
      <c r="I219" s="58">
        <v>0</v>
      </c>
      <c r="J219" s="75">
        <v>6922</v>
      </c>
      <c r="K219" s="58">
        <v>0</v>
      </c>
      <c r="L219" s="75">
        <f>SUM(J219:K219)</f>
        <v>6922</v>
      </c>
    </row>
    <row r="220" spans="1:12" ht="14.45" customHeight="1">
      <c r="A220" s="50"/>
      <c r="B220" s="56" t="s">
        <v>158</v>
      </c>
      <c r="C220" s="54" t="s">
        <v>27</v>
      </c>
      <c r="D220" s="48">
        <v>49</v>
      </c>
      <c r="E220" s="58">
        <v>0</v>
      </c>
      <c r="F220" s="75">
        <v>50</v>
      </c>
      <c r="G220" s="58">
        <v>0</v>
      </c>
      <c r="H220" s="48">
        <v>50</v>
      </c>
      <c r="I220" s="58">
        <v>0</v>
      </c>
      <c r="J220" s="75">
        <v>50</v>
      </c>
      <c r="K220" s="58">
        <v>0</v>
      </c>
      <c r="L220" s="75">
        <f>SUM(J220:K220)</f>
        <v>50</v>
      </c>
    </row>
    <row r="221" spans="1:12" ht="14.45" customHeight="1">
      <c r="A221" s="50"/>
      <c r="B221" s="56" t="s">
        <v>159</v>
      </c>
      <c r="C221" s="54" t="s">
        <v>28</v>
      </c>
      <c r="D221" s="48">
        <v>505</v>
      </c>
      <c r="E221" s="58">
        <v>0</v>
      </c>
      <c r="F221" s="75">
        <v>637</v>
      </c>
      <c r="G221" s="58">
        <v>0</v>
      </c>
      <c r="H221" s="48">
        <v>637</v>
      </c>
      <c r="I221" s="58">
        <v>0</v>
      </c>
      <c r="J221" s="75">
        <v>640</v>
      </c>
      <c r="K221" s="58">
        <v>0</v>
      </c>
      <c r="L221" s="75">
        <f>SUM(J221:K221)</f>
        <v>640</v>
      </c>
    </row>
    <row r="222" spans="1:12" ht="14.45" customHeight="1">
      <c r="A222" s="50" t="s">
        <v>24</v>
      </c>
      <c r="B222" s="56">
        <v>76</v>
      </c>
      <c r="C222" s="54" t="s">
        <v>301</v>
      </c>
      <c r="D222" s="63">
        <f t="shared" ref="D222:J222" si="75">SUM(D219:D221)</f>
        <v>8869</v>
      </c>
      <c r="E222" s="68">
        <f t="shared" si="75"/>
        <v>0</v>
      </c>
      <c r="F222" s="62">
        <f t="shared" si="75"/>
        <v>10590</v>
      </c>
      <c r="G222" s="68">
        <f t="shared" si="75"/>
        <v>0</v>
      </c>
      <c r="H222" s="63">
        <f t="shared" si="75"/>
        <v>10590</v>
      </c>
      <c r="I222" s="68">
        <f t="shared" si="75"/>
        <v>0</v>
      </c>
      <c r="J222" s="62">
        <f t="shared" si="75"/>
        <v>7612</v>
      </c>
      <c r="K222" s="68">
        <f t="shared" ref="K222" si="76">SUM(K219:K221)</f>
        <v>0</v>
      </c>
      <c r="L222" s="62">
        <f>SUM(J222:K222)</f>
        <v>7612</v>
      </c>
    </row>
    <row r="223" spans="1:12" ht="13.9" customHeight="1">
      <c r="A223" s="50"/>
      <c r="B223" s="56"/>
      <c r="C223" s="54"/>
      <c r="D223" s="73"/>
      <c r="E223" s="73"/>
      <c r="F223" s="73"/>
      <c r="G223" s="73"/>
      <c r="H223" s="73"/>
      <c r="I223" s="73"/>
      <c r="J223" s="73"/>
      <c r="K223" s="73"/>
      <c r="L223" s="73"/>
    </row>
    <row r="224" spans="1:12" ht="13.9" customHeight="1">
      <c r="A224" s="50"/>
      <c r="B224" s="56">
        <v>77</v>
      </c>
      <c r="C224" s="54" t="s">
        <v>302</v>
      </c>
      <c r="D224" s="48"/>
      <c r="E224" s="48"/>
      <c r="F224" s="48"/>
      <c r="G224" s="48"/>
      <c r="H224" s="48"/>
      <c r="I224" s="48"/>
      <c r="J224" s="48"/>
      <c r="K224" s="48"/>
      <c r="L224" s="48"/>
    </row>
    <row r="225" spans="1:12" ht="13.9" customHeight="1">
      <c r="A225" s="50"/>
      <c r="B225" s="56" t="s">
        <v>202</v>
      </c>
      <c r="C225" s="54" t="s">
        <v>72</v>
      </c>
      <c r="D225" s="75">
        <v>4619</v>
      </c>
      <c r="E225" s="58">
        <v>0</v>
      </c>
      <c r="F225" s="75">
        <v>6410</v>
      </c>
      <c r="G225" s="58">
        <v>0</v>
      </c>
      <c r="H225" s="75">
        <v>5460</v>
      </c>
      <c r="I225" s="58">
        <v>0</v>
      </c>
      <c r="J225" s="75">
        <v>4837</v>
      </c>
      <c r="K225" s="58">
        <v>0</v>
      </c>
      <c r="L225" s="75">
        <f>SUM(J225:K225)</f>
        <v>4837</v>
      </c>
    </row>
    <row r="226" spans="1:12" ht="13.9" customHeight="1">
      <c r="A226" s="50"/>
      <c r="B226" s="56" t="s">
        <v>203</v>
      </c>
      <c r="C226" s="54" t="s">
        <v>27</v>
      </c>
      <c r="D226" s="75">
        <v>57</v>
      </c>
      <c r="E226" s="58">
        <v>0</v>
      </c>
      <c r="F226" s="75">
        <v>50</v>
      </c>
      <c r="G226" s="58">
        <v>0</v>
      </c>
      <c r="H226" s="48">
        <v>50</v>
      </c>
      <c r="I226" s="58">
        <v>0</v>
      </c>
      <c r="J226" s="75">
        <v>50</v>
      </c>
      <c r="K226" s="58">
        <v>0</v>
      </c>
      <c r="L226" s="75">
        <f>SUM(J226:K226)</f>
        <v>50</v>
      </c>
    </row>
    <row r="227" spans="1:12" ht="13.9" customHeight="1">
      <c r="A227" s="50"/>
      <c r="B227" s="56" t="s">
        <v>204</v>
      </c>
      <c r="C227" s="54" t="s">
        <v>28</v>
      </c>
      <c r="D227" s="88">
        <v>500</v>
      </c>
      <c r="E227" s="69">
        <v>0</v>
      </c>
      <c r="F227" s="88">
        <v>650</v>
      </c>
      <c r="G227" s="69">
        <v>0</v>
      </c>
      <c r="H227" s="71">
        <v>650</v>
      </c>
      <c r="I227" s="69">
        <v>0</v>
      </c>
      <c r="J227" s="88">
        <v>640</v>
      </c>
      <c r="K227" s="69">
        <v>0</v>
      </c>
      <c r="L227" s="88">
        <f>SUM(J227:K227)</f>
        <v>640</v>
      </c>
    </row>
    <row r="228" spans="1:12" ht="13.9" customHeight="1">
      <c r="A228" s="50" t="s">
        <v>24</v>
      </c>
      <c r="B228" s="56">
        <v>77</v>
      </c>
      <c r="C228" s="54" t="s">
        <v>302</v>
      </c>
      <c r="D228" s="88">
        <f t="shared" ref="D228:L228" si="77">SUM(D225:D227)</f>
        <v>5176</v>
      </c>
      <c r="E228" s="69">
        <f t="shared" si="77"/>
        <v>0</v>
      </c>
      <c r="F228" s="88">
        <f t="shared" si="77"/>
        <v>7110</v>
      </c>
      <c r="G228" s="69">
        <f t="shared" si="77"/>
        <v>0</v>
      </c>
      <c r="H228" s="71">
        <f t="shared" si="77"/>
        <v>6160</v>
      </c>
      <c r="I228" s="69">
        <f t="shared" si="77"/>
        <v>0</v>
      </c>
      <c r="J228" s="88">
        <f t="shared" si="77"/>
        <v>5527</v>
      </c>
      <c r="K228" s="69">
        <f t="shared" ref="K228" si="78">SUM(K225:K227)</f>
        <v>0</v>
      </c>
      <c r="L228" s="88">
        <f t="shared" si="77"/>
        <v>5527</v>
      </c>
    </row>
    <row r="229" spans="1:12" ht="12" customHeight="1">
      <c r="A229" s="50"/>
      <c r="B229" s="56"/>
      <c r="C229" s="54"/>
      <c r="D229" s="75"/>
      <c r="E229" s="58"/>
      <c r="F229" s="75"/>
      <c r="G229" s="58"/>
      <c r="H229" s="48"/>
      <c r="I229" s="58"/>
      <c r="J229" s="75"/>
      <c r="K229" s="58"/>
      <c r="L229" s="58"/>
    </row>
    <row r="230" spans="1:12" ht="13.9" customHeight="1">
      <c r="A230" s="50"/>
      <c r="B230" s="56">
        <v>78</v>
      </c>
      <c r="C230" s="54" t="s">
        <v>303</v>
      </c>
      <c r="D230" s="75"/>
      <c r="E230" s="58"/>
      <c r="F230" s="75"/>
      <c r="G230" s="58"/>
      <c r="H230" s="48"/>
      <c r="I230" s="58"/>
      <c r="J230" s="75"/>
      <c r="K230" s="58"/>
      <c r="L230" s="58"/>
    </row>
    <row r="231" spans="1:12" ht="13.9" customHeight="1">
      <c r="A231" s="50"/>
      <c r="B231" s="56" t="s">
        <v>253</v>
      </c>
      <c r="C231" s="54" t="s">
        <v>72</v>
      </c>
      <c r="D231" s="75">
        <v>5048</v>
      </c>
      <c r="E231" s="58">
        <v>0</v>
      </c>
      <c r="F231" s="75">
        <v>6242</v>
      </c>
      <c r="G231" s="58">
        <v>0</v>
      </c>
      <c r="H231" s="48">
        <v>6171</v>
      </c>
      <c r="I231" s="58">
        <v>0</v>
      </c>
      <c r="J231" s="75">
        <v>4698</v>
      </c>
      <c r="K231" s="58">
        <v>0</v>
      </c>
      <c r="L231" s="75">
        <f>SUM(J231:K231)</f>
        <v>4698</v>
      </c>
    </row>
    <row r="232" spans="1:12" ht="13.9" customHeight="1">
      <c r="A232" s="50"/>
      <c r="B232" s="56" t="s">
        <v>254</v>
      </c>
      <c r="C232" s="54" t="s">
        <v>27</v>
      </c>
      <c r="D232" s="75">
        <v>60</v>
      </c>
      <c r="E232" s="58">
        <v>0</v>
      </c>
      <c r="F232" s="75">
        <v>50</v>
      </c>
      <c r="G232" s="58">
        <v>0</v>
      </c>
      <c r="H232" s="48">
        <v>50</v>
      </c>
      <c r="I232" s="58">
        <v>0</v>
      </c>
      <c r="J232" s="75">
        <v>50</v>
      </c>
      <c r="K232" s="58">
        <v>0</v>
      </c>
      <c r="L232" s="75">
        <f>SUM(J232:K232)</f>
        <v>50</v>
      </c>
    </row>
    <row r="233" spans="1:12" ht="13.9" customHeight="1">
      <c r="A233" s="50"/>
      <c r="B233" s="56" t="s">
        <v>255</v>
      </c>
      <c r="C233" s="54" t="s">
        <v>28</v>
      </c>
      <c r="D233" s="88">
        <v>500</v>
      </c>
      <c r="E233" s="69">
        <v>0</v>
      </c>
      <c r="F233" s="88">
        <v>564</v>
      </c>
      <c r="G233" s="69">
        <v>0</v>
      </c>
      <c r="H233" s="71">
        <v>564</v>
      </c>
      <c r="I233" s="58">
        <v>0</v>
      </c>
      <c r="J233" s="75">
        <v>503</v>
      </c>
      <c r="K233" s="69">
        <v>0</v>
      </c>
      <c r="L233" s="88">
        <f>SUM(J233:K233)</f>
        <v>503</v>
      </c>
    </row>
    <row r="234" spans="1:12" ht="13.9" customHeight="1">
      <c r="A234" s="50" t="s">
        <v>24</v>
      </c>
      <c r="B234" s="56">
        <v>78</v>
      </c>
      <c r="C234" s="54" t="s">
        <v>303</v>
      </c>
      <c r="D234" s="88">
        <f t="shared" ref="D234:I234" si="79">SUM(D231:D233)</f>
        <v>5608</v>
      </c>
      <c r="E234" s="69">
        <f t="shared" si="79"/>
        <v>0</v>
      </c>
      <c r="F234" s="88">
        <f t="shared" si="79"/>
        <v>6856</v>
      </c>
      <c r="G234" s="69">
        <f t="shared" si="79"/>
        <v>0</v>
      </c>
      <c r="H234" s="88">
        <f t="shared" si="79"/>
        <v>6785</v>
      </c>
      <c r="I234" s="68">
        <f t="shared" si="79"/>
        <v>0</v>
      </c>
      <c r="J234" s="62">
        <f>SUM(J231:J233)</f>
        <v>5251</v>
      </c>
      <c r="K234" s="69">
        <f t="shared" ref="K234" si="80">SUM(K231:K233)</f>
        <v>0</v>
      </c>
      <c r="L234" s="88">
        <f>SUM(L231:L233)</f>
        <v>5251</v>
      </c>
    </row>
    <row r="235" spans="1:12" ht="12" customHeight="1">
      <c r="A235" s="50"/>
      <c r="B235" s="56"/>
      <c r="C235" s="54"/>
      <c r="D235" s="58"/>
      <c r="E235" s="58"/>
      <c r="F235" s="75"/>
      <c r="G235" s="58"/>
      <c r="H235" s="75"/>
      <c r="I235" s="58"/>
      <c r="J235" s="75"/>
      <c r="K235" s="58"/>
      <c r="L235" s="58"/>
    </row>
    <row r="236" spans="1:12" ht="13.9" customHeight="1">
      <c r="A236" s="50"/>
      <c r="B236" s="56">
        <v>79</v>
      </c>
      <c r="C236" s="54" t="s">
        <v>319</v>
      </c>
      <c r="D236" s="58"/>
      <c r="E236" s="58"/>
      <c r="F236" s="75"/>
      <c r="G236" s="58"/>
      <c r="H236" s="75"/>
      <c r="I236" s="58"/>
      <c r="J236" s="75"/>
      <c r="K236" s="58"/>
      <c r="L236" s="58"/>
    </row>
    <row r="237" spans="1:12" ht="13.9" customHeight="1">
      <c r="A237" s="50"/>
      <c r="B237" s="56" t="s">
        <v>285</v>
      </c>
      <c r="C237" s="54" t="s">
        <v>72</v>
      </c>
      <c r="D237" s="75">
        <v>1117</v>
      </c>
      <c r="E237" s="58">
        <v>0</v>
      </c>
      <c r="F237" s="75">
        <v>3664</v>
      </c>
      <c r="G237" s="58">
        <v>0</v>
      </c>
      <c r="H237" s="75">
        <v>2226</v>
      </c>
      <c r="I237" s="58">
        <v>0</v>
      </c>
      <c r="J237" s="75">
        <v>2085</v>
      </c>
      <c r="K237" s="58">
        <v>0</v>
      </c>
      <c r="L237" s="75">
        <f>SUM(J237:K237)</f>
        <v>2085</v>
      </c>
    </row>
    <row r="238" spans="1:12" ht="13.5" customHeight="1">
      <c r="A238" s="50"/>
      <c r="B238" s="56" t="s">
        <v>286</v>
      </c>
      <c r="C238" s="54" t="s">
        <v>27</v>
      </c>
      <c r="D238" s="75">
        <v>61</v>
      </c>
      <c r="E238" s="58">
        <v>0</v>
      </c>
      <c r="F238" s="75">
        <v>50</v>
      </c>
      <c r="G238" s="58">
        <v>0</v>
      </c>
      <c r="H238" s="75">
        <v>50</v>
      </c>
      <c r="I238" s="58">
        <v>0</v>
      </c>
      <c r="J238" s="75">
        <v>50</v>
      </c>
      <c r="K238" s="58">
        <v>0</v>
      </c>
      <c r="L238" s="75">
        <f>SUM(J238:K238)</f>
        <v>50</v>
      </c>
    </row>
    <row r="239" spans="1:12" ht="13.5" customHeight="1">
      <c r="A239" s="50"/>
      <c r="B239" s="56" t="s">
        <v>287</v>
      </c>
      <c r="C239" s="54" t="s">
        <v>28</v>
      </c>
      <c r="D239" s="88">
        <v>500</v>
      </c>
      <c r="E239" s="69">
        <v>0</v>
      </c>
      <c r="F239" s="88">
        <v>721</v>
      </c>
      <c r="G239" s="69">
        <v>0</v>
      </c>
      <c r="H239" s="88">
        <v>721</v>
      </c>
      <c r="I239" s="69">
        <v>0</v>
      </c>
      <c r="J239" s="88">
        <v>700</v>
      </c>
      <c r="K239" s="69">
        <v>0</v>
      </c>
      <c r="L239" s="88">
        <f>SUM(J239:K239)</f>
        <v>700</v>
      </c>
    </row>
    <row r="240" spans="1:12" ht="25.5">
      <c r="A240" s="50" t="s">
        <v>24</v>
      </c>
      <c r="B240" s="56">
        <v>79</v>
      </c>
      <c r="C240" s="54" t="s">
        <v>319</v>
      </c>
      <c r="D240" s="88">
        <f t="shared" ref="D240:L240" si="81">SUM(D237:D239)</f>
        <v>1678</v>
      </c>
      <c r="E240" s="69">
        <f t="shared" si="81"/>
        <v>0</v>
      </c>
      <c r="F240" s="88">
        <f t="shared" si="81"/>
        <v>4435</v>
      </c>
      <c r="G240" s="69">
        <f t="shared" si="81"/>
        <v>0</v>
      </c>
      <c r="H240" s="88">
        <f t="shared" si="81"/>
        <v>2997</v>
      </c>
      <c r="I240" s="69">
        <f t="shared" si="81"/>
        <v>0</v>
      </c>
      <c r="J240" s="88">
        <f t="shared" si="81"/>
        <v>2835</v>
      </c>
      <c r="K240" s="69">
        <f t="shared" ref="K240" si="82">SUM(K237:K239)</f>
        <v>0</v>
      </c>
      <c r="L240" s="88">
        <f t="shared" si="81"/>
        <v>2835</v>
      </c>
    </row>
    <row r="241" spans="1:12" ht="13.9" customHeight="1">
      <c r="A241" s="50" t="s">
        <v>24</v>
      </c>
      <c r="B241" s="56">
        <v>46</v>
      </c>
      <c r="C241" s="54" t="s">
        <v>38</v>
      </c>
      <c r="D241" s="62">
        <f t="shared" ref="D241:L241" si="83">D222+D216+D210+D204+D198+D192+D228+D234+D240</f>
        <v>63846</v>
      </c>
      <c r="E241" s="68">
        <f t="shared" si="83"/>
        <v>0</v>
      </c>
      <c r="F241" s="62">
        <f t="shared" si="83"/>
        <v>86790</v>
      </c>
      <c r="G241" s="68">
        <f t="shared" si="83"/>
        <v>0</v>
      </c>
      <c r="H241" s="62">
        <f t="shared" si="83"/>
        <v>75231</v>
      </c>
      <c r="I241" s="68">
        <f t="shared" si="83"/>
        <v>0</v>
      </c>
      <c r="J241" s="62">
        <f t="shared" si="83"/>
        <v>61541</v>
      </c>
      <c r="K241" s="68">
        <f t="shared" ref="K241" si="84">K222+K216+K210+K204+K198+K192+K228+K234+K240</f>
        <v>0</v>
      </c>
      <c r="L241" s="62">
        <f t="shared" si="83"/>
        <v>61541</v>
      </c>
    </row>
    <row r="242" spans="1:12" ht="12" customHeight="1">
      <c r="A242" s="50"/>
      <c r="B242" s="56"/>
      <c r="C242" s="54"/>
      <c r="D242" s="48"/>
      <c r="E242" s="48"/>
      <c r="F242" s="48"/>
      <c r="G242" s="48"/>
      <c r="H242" s="48"/>
      <c r="I242" s="48"/>
      <c r="J242" s="48"/>
      <c r="K242" s="48"/>
      <c r="L242" s="48"/>
    </row>
    <row r="243" spans="1:12" ht="13.9" customHeight="1">
      <c r="A243" s="50"/>
      <c r="B243" s="56">
        <v>47</v>
      </c>
      <c r="C243" s="54" t="s">
        <v>42</v>
      </c>
      <c r="D243" s="48"/>
      <c r="E243" s="48"/>
      <c r="F243" s="48"/>
      <c r="G243" s="48"/>
      <c r="H243" s="48"/>
      <c r="I243" s="48"/>
      <c r="J243" s="48"/>
      <c r="K243" s="48"/>
      <c r="L243" s="48"/>
    </row>
    <row r="244" spans="1:12" ht="13.9" customHeight="1">
      <c r="A244" s="50"/>
      <c r="B244" s="56">
        <v>71</v>
      </c>
      <c r="C244" s="54" t="s">
        <v>304</v>
      </c>
      <c r="D244" s="48"/>
      <c r="E244" s="48"/>
      <c r="F244" s="48"/>
      <c r="G244" s="48"/>
      <c r="H244" s="48"/>
      <c r="I244" s="48"/>
      <c r="J244" s="48"/>
      <c r="K244" s="48"/>
      <c r="L244" s="48"/>
    </row>
    <row r="245" spans="1:12" ht="13.9" customHeight="1">
      <c r="A245" s="50"/>
      <c r="B245" s="56" t="s">
        <v>118</v>
      </c>
      <c r="C245" s="54" t="s">
        <v>72</v>
      </c>
      <c r="D245" s="48">
        <v>7837</v>
      </c>
      <c r="E245" s="58">
        <v>0</v>
      </c>
      <c r="F245" s="75">
        <v>9163</v>
      </c>
      <c r="G245" s="58">
        <v>0</v>
      </c>
      <c r="H245" s="48">
        <v>8151</v>
      </c>
      <c r="I245" s="58">
        <v>0</v>
      </c>
      <c r="J245" s="75">
        <v>7784</v>
      </c>
      <c r="K245" s="58">
        <v>0</v>
      </c>
      <c r="L245" s="75">
        <f>SUM(J245:K245)</f>
        <v>7784</v>
      </c>
    </row>
    <row r="246" spans="1:12" ht="13.9" customHeight="1">
      <c r="A246" s="50"/>
      <c r="B246" s="56" t="s">
        <v>119</v>
      </c>
      <c r="C246" s="54" t="s">
        <v>27</v>
      </c>
      <c r="D246" s="48">
        <v>60</v>
      </c>
      <c r="E246" s="58">
        <v>0</v>
      </c>
      <c r="F246" s="75">
        <v>50</v>
      </c>
      <c r="G246" s="58">
        <v>0</v>
      </c>
      <c r="H246" s="48">
        <v>50</v>
      </c>
      <c r="I246" s="58">
        <v>0</v>
      </c>
      <c r="J246" s="75">
        <v>50</v>
      </c>
      <c r="K246" s="58">
        <v>0</v>
      </c>
      <c r="L246" s="75">
        <f>SUM(J246:K246)</f>
        <v>50</v>
      </c>
    </row>
    <row r="247" spans="1:12" ht="13.9" customHeight="1">
      <c r="A247" s="50"/>
      <c r="B247" s="56" t="s">
        <v>120</v>
      </c>
      <c r="C247" s="54" t="s">
        <v>28</v>
      </c>
      <c r="D247" s="48">
        <v>596</v>
      </c>
      <c r="E247" s="58">
        <v>0</v>
      </c>
      <c r="F247" s="75">
        <v>802</v>
      </c>
      <c r="G247" s="58">
        <v>0</v>
      </c>
      <c r="H247" s="48">
        <v>802</v>
      </c>
      <c r="I247" s="58">
        <v>0</v>
      </c>
      <c r="J247" s="75">
        <v>740</v>
      </c>
      <c r="K247" s="58">
        <v>0</v>
      </c>
      <c r="L247" s="75">
        <f>SUM(J247:K247)</f>
        <v>740</v>
      </c>
    </row>
    <row r="248" spans="1:12" ht="13.9" customHeight="1">
      <c r="A248" s="50" t="s">
        <v>24</v>
      </c>
      <c r="B248" s="56">
        <v>71</v>
      </c>
      <c r="C248" s="54" t="s">
        <v>304</v>
      </c>
      <c r="D248" s="63">
        <f t="shared" ref="D248:J248" si="85">SUM(D245:D247)</f>
        <v>8493</v>
      </c>
      <c r="E248" s="68">
        <f t="shared" si="85"/>
        <v>0</v>
      </c>
      <c r="F248" s="62">
        <f t="shared" si="85"/>
        <v>10015</v>
      </c>
      <c r="G248" s="68">
        <f t="shared" si="85"/>
        <v>0</v>
      </c>
      <c r="H248" s="63">
        <f t="shared" si="85"/>
        <v>9003</v>
      </c>
      <c r="I248" s="68">
        <f t="shared" si="85"/>
        <v>0</v>
      </c>
      <c r="J248" s="62">
        <f t="shared" si="85"/>
        <v>8574</v>
      </c>
      <c r="K248" s="68">
        <f t="shared" ref="K248" si="86">SUM(K245:K247)</f>
        <v>0</v>
      </c>
      <c r="L248" s="62">
        <f>SUM(J248:K248)</f>
        <v>8574</v>
      </c>
    </row>
    <row r="249" spans="1:12" ht="12" customHeight="1">
      <c r="A249" s="50"/>
      <c r="B249" s="56"/>
      <c r="C249" s="54"/>
      <c r="D249" s="48"/>
      <c r="E249" s="48"/>
      <c r="F249" s="48"/>
      <c r="G249" s="48"/>
      <c r="H249" s="48"/>
      <c r="I249" s="48"/>
      <c r="J249" s="48"/>
      <c r="K249" s="48"/>
      <c r="L249" s="48"/>
    </row>
    <row r="250" spans="1:12" ht="13.9" customHeight="1">
      <c r="A250" s="50"/>
      <c r="B250" s="56">
        <v>72</v>
      </c>
      <c r="C250" s="54" t="s">
        <v>305</v>
      </c>
      <c r="D250" s="48"/>
      <c r="E250" s="48"/>
      <c r="F250" s="48"/>
      <c r="G250" s="48"/>
      <c r="H250" s="48"/>
      <c r="I250" s="48"/>
      <c r="J250" s="48"/>
      <c r="K250" s="48"/>
      <c r="L250" s="48"/>
    </row>
    <row r="251" spans="1:12" ht="13.9" customHeight="1">
      <c r="A251" s="50"/>
      <c r="B251" s="56" t="s">
        <v>121</v>
      </c>
      <c r="C251" s="54" t="s">
        <v>72</v>
      </c>
      <c r="D251" s="48">
        <v>7455</v>
      </c>
      <c r="E251" s="58">
        <v>0</v>
      </c>
      <c r="F251" s="75">
        <v>10111</v>
      </c>
      <c r="G251" s="58">
        <v>0</v>
      </c>
      <c r="H251" s="48">
        <v>7391</v>
      </c>
      <c r="I251" s="58">
        <v>0</v>
      </c>
      <c r="J251" s="75">
        <v>4553</v>
      </c>
      <c r="K251" s="58">
        <v>0</v>
      </c>
      <c r="L251" s="75">
        <f>SUM(J251:K251)</f>
        <v>4553</v>
      </c>
    </row>
    <row r="252" spans="1:12" ht="13.9" customHeight="1">
      <c r="A252" s="50"/>
      <c r="B252" s="56" t="s">
        <v>122</v>
      </c>
      <c r="C252" s="54" t="s">
        <v>27</v>
      </c>
      <c r="D252" s="48">
        <v>60</v>
      </c>
      <c r="E252" s="58">
        <v>0</v>
      </c>
      <c r="F252" s="75">
        <v>50</v>
      </c>
      <c r="G252" s="58">
        <v>0</v>
      </c>
      <c r="H252" s="48">
        <v>50</v>
      </c>
      <c r="I252" s="58">
        <v>0</v>
      </c>
      <c r="J252" s="75">
        <v>50</v>
      </c>
      <c r="K252" s="58">
        <v>0</v>
      </c>
      <c r="L252" s="75">
        <f>SUM(J252:K252)</f>
        <v>50</v>
      </c>
    </row>
    <row r="253" spans="1:12" ht="13.9" customHeight="1">
      <c r="A253" s="50"/>
      <c r="B253" s="56" t="s">
        <v>123</v>
      </c>
      <c r="C253" s="54" t="s">
        <v>28</v>
      </c>
      <c r="D253" s="48">
        <v>516</v>
      </c>
      <c r="E253" s="58">
        <v>0</v>
      </c>
      <c r="F253" s="75">
        <v>637</v>
      </c>
      <c r="G253" s="58">
        <v>0</v>
      </c>
      <c r="H253" s="48">
        <v>637</v>
      </c>
      <c r="I253" s="58">
        <v>0</v>
      </c>
      <c r="J253" s="75">
        <v>650</v>
      </c>
      <c r="K253" s="58">
        <v>0</v>
      </c>
      <c r="L253" s="75">
        <f>SUM(J253:K253)</f>
        <v>650</v>
      </c>
    </row>
    <row r="254" spans="1:12" ht="13.9" customHeight="1">
      <c r="A254" s="59" t="s">
        <v>24</v>
      </c>
      <c r="B254" s="60">
        <v>72</v>
      </c>
      <c r="C254" s="61" t="s">
        <v>305</v>
      </c>
      <c r="D254" s="63">
        <f t="shared" ref="D254:J254" si="87">SUM(D251:D253)</f>
        <v>8031</v>
      </c>
      <c r="E254" s="68">
        <f t="shared" si="87"/>
        <v>0</v>
      </c>
      <c r="F254" s="62">
        <f t="shared" si="87"/>
        <v>10798</v>
      </c>
      <c r="G254" s="68">
        <f t="shared" si="87"/>
        <v>0</v>
      </c>
      <c r="H254" s="63">
        <f t="shared" si="87"/>
        <v>8078</v>
      </c>
      <c r="I254" s="68">
        <f t="shared" si="87"/>
        <v>0</v>
      </c>
      <c r="J254" s="62">
        <f t="shared" si="87"/>
        <v>5253</v>
      </c>
      <c r="K254" s="68">
        <f t="shared" ref="K254" si="88">SUM(K251:K253)</f>
        <v>0</v>
      </c>
      <c r="L254" s="62">
        <f>SUM(J254:K254)</f>
        <v>5253</v>
      </c>
    </row>
    <row r="255" spans="1:12" ht="13.9" customHeight="1">
      <c r="A255" s="50"/>
      <c r="B255" s="56"/>
      <c r="C255" s="54"/>
      <c r="D255" s="48"/>
      <c r="E255" s="48"/>
      <c r="F255" s="48"/>
      <c r="G255" s="48"/>
      <c r="H255" s="48"/>
      <c r="I255" s="48"/>
      <c r="J255" s="48"/>
      <c r="K255" s="48"/>
      <c r="L255" s="48"/>
    </row>
    <row r="256" spans="1:12" ht="13.9" customHeight="1">
      <c r="A256" s="50"/>
      <c r="B256" s="56">
        <v>73</v>
      </c>
      <c r="C256" s="54" t="s">
        <v>306</v>
      </c>
      <c r="D256" s="48"/>
      <c r="E256" s="48"/>
      <c r="F256" s="48"/>
      <c r="G256" s="48"/>
      <c r="H256" s="48"/>
      <c r="I256" s="48"/>
      <c r="J256" s="48"/>
      <c r="K256" s="48"/>
      <c r="L256" s="48"/>
    </row>
    <row r="257" spans="1:12" ht="13.9" customHeight="1">
      <c r="A257" s="50"/>
      <c r="B257" s="56" t="s">
        <v>124</v>
      </c>
      <c r="C257" s="54" t="s">
        <v>72</v>
      </c>
      <c r="D257" s="48">
        <v>5470</v>
      </c>
      <c r="E257" s="58">
        <v>0</v>
      </c>
      <c r="F257" s="75">
        <v>5778</v>
      </c>
      <c r="G257" s="58">
        <v>0</v>
      </c>
      <c r="H257" s="48">
        <v>5778</v>
      </c>
      <c r="I257" s="58">
        <v>0</v>
      </c>
      <c r="J257" s="75">
        <v>6257</v>
      </c>
      <c r="K257" s="58">
        <v>0</v>
      </c>
      <c r="L257" s="75">
        <f>SUM(J257:K257)</f>
        <v>6257</v>
      </c>
    </row>
    <row r="258" spans="1:12" ht="13.9" customHeight="1">
      <c r="A258" s="50"/>
      <c r="B258" s="56" t="s">
        <v>125</v>
      </c>
      <c r="C258" s="54" t="s">
        <v>27</v>
      </c>
      <c r="D258" s="71">
        <v>60</v>
      </c>
      <c r="E258" s="69">
        <v>0</v>
      </c>
      <c r="F258" s="88">
        <v>50</v>
      </c>
      <c r="G258" s="69">
        <v>0</v>
      </c>
      <c r="H258" s="71">
        <v>50</v>
      </c>
      <c r="I258" s="69">
        <v>0</v>
      </c>
      <c r="J258" s="88">
        <v>50</v>
      </c>
      <c r="K258" s="69">
        <v>0</v>
      </c>
      <c r="L258" s="88">
        <f>SUM(J258:K258)</f>
        <v>50</v>
      </c>
    </row>
    <row r="259" spans="1:12" ht="13.9" customHeight="1">
      <c r="A259" s="50"/>
      <c r="B259" s="56" t="s">
        <v>126</v>
      </c>
      <c r="C259" s="54" t="s">
        <v>28</v>
      </c>
      <c r="D259" s="48">
        <v>500</v>
      </c>
      <c r="E259" s="58">
        <v>0</v>
      </c>
      <c r="F259" s="75">
        <v>564</v>
      </c>
      <c r="G259" s="58">
        <v>0</v>
      </c>
      <c r="H259" s="48">
        <v>564</v>
      </c>
      <c r="I259" s="58">
        <v>0</v>
      </c>
      <c r="J259" s="75">
        <v>700</v>
      </c>
      <c r="K259" s="58">
        <v>0</v>
      </c>
      <c r="L259" s="75">
        <f>SUM(J259:K259)</f>
        <v>700</v>
      </c>
    </row>
    <row r="260" spans="1:12" ht="13.9" customHeight="1">
      <c r="A260" s="50" t="s">
        <v>24</v>
      </c>
      <c r="B260" s="56">
        <v>73</v>
      </c>
      <c r="C260" s="54" t="s">
        <v>306</v>
      </c>
      <c r="D260" s="63">
        <f t="shared" ref="D260:J260" si="89">SUM(D257:D259)</f>
        <v>6030</v>
      </c>
      <c r="E260" s="68">
        <f t="shared" si="89"/>
        <v>0</v>
      </c>
      <c r="F260" s="62">
        <f t="shared" si="89"/>
        <v>6392</v>
      </c>
      <c r="G260" s="68">
        <f t="shared" si="89"/>
        <v>0</v>
      </c>
      <c r="H260" s="62">
        <f t="shared" si="89"/>
        <v>6392</v>
      </c>
      <c r="I260" s="68">
        <f t="shared" si="89"/>
        <v>0</v>
      </c>
      <c r="J260" s="62">
        <f t="shared" si="89"/>
        <v>7007</v>
      </c>
      <c r="K260" s="68">
        <f t="shared" ref="K260" si="90">SUM(K257:K259)</f>
        <v>0</v>
      </c>
      <c r="L260" s="62">
        <f>SUM(J260:K260)</f>
        <v>7007</v>
      </c>
    </row>
    <row r="261" spans="1:12" ht="9" customHeight="1">
      <c r="A261" s="50"/>
      <c r="B261" s="56"/>
      <c r="C261" s="54"/>
      <c r="D261" s="48"/>
      <c r="E261" s="48"/>
      <c r="F261" s="48"/>
      <c r="G261" s="48"/>
      <c r="H261" s="64"/>
      <c r="I261" s="48"/>
      <c r="J261" s="48"/>
      <c r="K261" s="48"/>
      <c r="L261" s="48"/>
    </row>
    <row r="262" spans="1:12" ht="25.5">
      <c r="A262" s="50"/>
      <c r="B262" s="56">
        <v>74</v>
      </c>
      <c r="C262" s="54" t="s">
        <v>332</v>
      </c>
      <c r="D262" s="48"/>
      <c r="E262" s="48"/>
      <c r="F262" s="48"/>
      <c r="G262" s="48"/>
      <c r="H262" s="48"/>
      <c r="I262" s="48"/>
      <c r="J262" s="48"/>
      <c r="K262" s="48"/>
      <c r="L262" s="48"/>
    </row>
    <row r="263" spans="1:12" ht="13.35" customHeight="1">
      <c r="A263" s="50"/>
      <c r="B263" s="56" t="s">
        <v>127</v>
      </c>
      <c r="C263" s="54" t="s">
        <v>72</v>
      </c>
      <c r="D263" s="48">
        <v>6194</v>
      </c>
      <c r="E263" s="58">
        <v>0</v>
      </c>
      <c r="F263" s="75">
        <v>8009</v>
      </c>
      <c r="G263" s="58">
        <v>0</v>
      </c>
      <c r="H263" s="48">
        <v>8009</v>
      </c>
      <c r="I263" s="58">
        <v>0</v>
      </c>
      <c r="J263" s="75">
        <v>5247</v>
      </c>
      <c r="K263" s="58">
        <v>0</v>
      </c>
      <c r="L263" s="75">
        <f>SUM(J263:K263)</f>
        <v>5247</v>
      </c>
    </row>
    <row r="264" spans="1:12" ht="13.35" customHeight="1">
      <c r="A264" s="50"/>
      <c r="B264" s="56" t="s">
        <v>128</v>
      </c>
      <c r="C264" s="54" t="s">
        <v>27</v>
      </c>
      <c r="D264" s="48">
        <v>22</v>
      </c>
      <c r="E264" s="58">
        <v>0</v>
      </c>
      <c r="F264" s="75">
        <v>50</v>
      </c>
      <c r="G264" s="58">
        <v>0</v>
      </c>
      <c r="H264" s="48">
        <v>50</v>
      </c>
      <c r="I264" s="58">
        <v>0</v>
      </c>
      <c r="J264" s="75">
        <v>50</v>
      </c>
      <c r="K264" s="58">
        <v>0</v>
      </c>
      <c r="L264" s="75">
        <f>SUM(J264:K264)</f>
        <v>50</v>
      </c>
    </row>
    <row r="265" spans="1:12" ht="13.35" customHeight="1">
      <c r="A265" s="50"/>
      <c r="B265" s="56" t="s">
        <v>129</v>
      </c>
      <c r="C265" s="54" t="s">
        <v>28</v>
      </c>
      <c r="D265" s="71">
        <v>494</v>
      </c>
      <c r="E265" s="69">
        <v>0</v>
      </c>
      <c r="F265" s="88">
        <v>645</v>
      </c>
      <c r="G265" s="69">
        <v>0</v>
      </c>
      <c r="H265" s="71">
        <v>645</v>
      </c>
      <c r="I265" s="69">
        <v>0</v>
      </c>
      <c r="J265" s="88">
        <v>715</v>
      </c>
      <c r="K265" s="69">
        <v>0</v>
      </c>
      <c r="L265" s="88">
        <f>SUM(J265:K265)</f>
        <v>715</v>
      </c>
    </row>
    <row r="266" spans="1:12" ht="25.5">
      <c r="A266" s="50" t="s">
        <v>24</v>
      </c>
      <c r="B266" s="56">
        <v>74</v>
      </c>
      <c r="C266" s="54" t="s">
        <v>332</v>
      </c>
      <c r="D266" s="71">
        <f t="shared" ref="D266:J266" si="91">SUM(D263:D265)</f>
        <v>6710</v>
      </c>
      <c r="E266" s="69">
        <f t="shared" si="91"/>
        <v>0</v>
      </c>
      <c r="F266" s="88">
        <f t="shared" si="91"/>
        <v>8704</v>
      </c>
      <c r="G266" s="69">
        <f t="shared" si="91"/>
        <v>0</v>
      </c>
      <c r="H266" s="71">
        <f t="shared" si="91"/>
        <v>8704</v>
      </c>
      <c r="I266" s="69">
        <f t="shared" si="91"/>
        <v>0</v>
      </c>
      <c r="J266" s="88">
        <f t="shared" si="91"/>
        <v>6012</v>
      </c>
      <c r="K266" s="69">
        <f t="shared" ref="K266" si="92">SUM(K263:K265)</f>
        <v>0</v>
      </c>
      <c r="L266" s="88">
        <f>SUM(J266:K266)</f>
        <v>6012</v>
      </c>
    </row>
    <row r="267" spans="1:12" ht="13.9" customHeight="1">
      <c r="A267" s="50" t="s">
        <v>24</v>
      </c>
      <c r="B267" s="56">
        <v>47</v>
      </c>
      <c r="C267" s="54" t="s">
        <v>42</v>
      </c>
      <c r="D267" s="71">
        <f t="shared" ref="D267:L267" si="93">D266+D260+D254+D248</f>
        <v>29264</v>
      </c>
      <c r="E267" s="69">
        <f t="shared" si="93"/>
        <v>0</v>
      </c>
      <c r="F267" s="88">
        <f t="shared" si="93"/>
        <v>35909</v>
      </c>
      <c r="G267" s="69">
        <f t="shared" si="93"/>
        <v>0</v>
      </c>
      <c r="H267" s="71">
        <f t="shared" si="93"/>
        <v>32177</v>
      </c>
      <c r="I267" s="69">
        <f t="shared" si="93"/>
        <v>0</v>
      </c>
      <c r="J267" s="88">
        <f t="shared" si="93"/>
        <v>26846</v>
      </c>
      <c r="K267" s="69">
        <f t="shared" ref="K267" si="94">K266+K260+K254+K248</f>
        <v>0</v>
      </c>
      <c r="L267" s="88">
        <f t="shared" si="93"/>
        <v>26846</v>
      </c>
    </row>
    <row r="268" spans="1:12" ht="8.4499999999999993" customHeight="1">
      <c r="A268" s="50"/>
      <c r="B268" s="56"/>
      <c r="C268" s="54"/>
      <c r="D268" s="48"/>
      <c r="E268" s="48"/>
      <c r="F268" s="48"/>
      <c r="G268" s="48"/>
      <c r="H268" s="48"/>
      <c r="I268" s="48"/>
      <c r="J268" s="48"/>
      <c r="K268" s="48"/>
      <c r="L268" s="48"/>
    </row>
    <row r="269" spans="1:12" ht="13.9" customHeight="1">
      <c r="A269" s="50"/>
      <c r="B269" s="56">
        <v>48</v>
      </c>
      <c r="C269" s="54" t="s">
        <v>46</v>
      </c>
      <c r="D269" s="48"/>
      <c r="E269" s="48"/>
      <c r="F269" s="48"/>
      <c r="G269" s="48"/>
      <c r="H269" s="48"/>
      <c r="I269" s="48"/>
      <c r="J269" s="48"/>
      <c r="K269" s="48"/>
      <c r="L269" s="48"/>
    </row>
    <row r="270" spans="1:12" ht="13.9" customHeight="1">
      <c r="A270" s="50"/>
      <c r="B270" s="56">
        <v>71</v>
      </c>
      <c r="C270" s="54" t="s">
        <v>307</v>
      </c>
      <c r="D270" s="48"/>
      <c r="E270" s="48"/>
      <c r="F270" s="48"/>
      <c r="G270" s="48"/>
      <c r="H270" s="48"/>
      <c r="I270" s="48"/>
      <c r="J270" s="48"/>
      <c r="K270" s="48"/>
      <c r="L270" s="48"/>
    </row>
    <row r="271" spans="1:12" ht="13.9" customHeight="1">
      <c r="A271" s="50"/>
      <c r="B271" s="56" t="s">
        <v>160</v>
      </c>
      <c r="C271" s="54" t="s">
        <v>72</v>
      </c>
      <c r="D271" s="48">
        <v>9612</v>
      </c>
      <c r="E271" s="58">
        <v>0</v>
      </c>
      <c r="F271" s="75">
        <v>13161</v>
      </c>
      <c r="G271" s="58">
        <v>0</v>
      </c>
      <c r="H271" s="48">
        <v>11687</v>
      </c>
      <c r="I271" s="58">
        <v>0</v>
      </c>
      <c r="J271" s="75">
        <v>4306</v>
      </c>
      <c r="K271" s="58">
        <v>0</v>
      </c>
      <c r="L271" s="75">
        <f>SUM(J271:K271)</f>
        <v>4306</v>
      </c>
    </row>
    <row r="272" spans="1:12" ht="13.9" customHeight="1">
      <c r="A272" s="50"/>
      <c r="B272" s="56" t="s">
        <v>161</v>
      </c>
      <c r="C272" s="54" t="s">
        <v>27</v>
      </c>
      <c r="D272" s="48">
        <v>60</v>
      </c>
      <c r="E272" s="58">
        <v>0</v>
      </c>
      <c r="F272" s="75">
        <v>50</v>
      </c>
      <c r="G272" s="58">
        <v>0</v>
      </c>
      <c r="H272" s="48">
        <v>50</v>
      </c>
      <c r="I272" s="58">
        <v>0</v>
      </c>
      <c r="J272" s="75">
        <v>50</v>
      </c>
      <c r="K272" s="58">
        <v>0</v>
      </c>
      <c r="L272" s="75">
        <f>SUM(J272:K272)</f>
        <v>50</v>
      </c>
    </row>
    <row r="273" spans="1:12" ht="13.9" customHeight="1">
      <c r="A273" s="50"/>
      <c r="B273" s="56" t="s">
        <v>162</v>
      </c>
      <c r="C273" s="54" t="s">
        <v>28</v>
      </c>
      <c r="D273" s="48">
        <v>600</v>
      </c>
      <c r="E273" s="58">
        <v>0</v>
      </c>
      <c r="F273" s="75">
        <v>729</v>
      </c>
      <c r="G273" s="58">
        <v>0</v>
      </c>
      <c r="H273" s="48">
        <v>729</v>
      </c>
      <c r="I273" s="58">
        <v>0</v>
      </c>
      <c r="J273" s="75">
        <v>740</v>
      </c>
      <c r="K273" s="58">
        <v>0</v>
      </c>
      <c r="L273" s="75">
        <f>SUM(J273:K273)</f>
        <v>740</v>
      </c>
    </row>
    <row r="274" spans="1:12" ht="13.9" customHeight="1">
      <c r="A274" s="50" t="s">
        <v>24</v>
      </c>
      <c r="B274" s="56">
        <v>71</v>
      </c>
      <c r="C274" s="54" t="s">
        <v>307</v>
      </c>
      <c r="D274" s="63">
        <f t="shared" ref="D274:L274" si="95">SUM(D271:D273)</f>
        <v>10272</v>
      </c>
      <c r="E274" s="68">
        <f t="shared" si="95"/>
        <v>0</v>
      </c>
      <c r="F274" s="62">
        <f t="shared" si="95"/>
        <v>13940</v>
      </c>
      <c r="G274" s="68">
        <f t="shared" si="95"/>
        <v>0</v>
      </c>
      <c r="H274" s="63">
        <f t="shared" si="95"/>
        <v>12466</v>
      </c>
      <c r="I274" s="68">
        <f t="shared" si="95"/>
        <v>0</v>
      </c>
      <c r="J274" s="62">
        <f t="shared" si="95"/>
        <v>5096</v>
      </c>
      <c r="K274" s="68">
        <f t="shared" ref="K274" si="96">SUM(K271:K273)</f>
        <v>0</v>
      </c>
      <c r="L274" s="62">
        <f t="shared" si="95"/>
        <v>5096</v>
      </c>
    </row>
    <row r="275" spans="1:12" ht="9" customHeight="1">
      <c r="A275" s="50"/>
      <c r="B275" s="56"/>
      <c r="C275" s="54"/>
      <c r="D275" s="48"/>
      <c r="E275" s="48"/>
      <c r="F275" s="48"/>
      <c r="G275" s="48"/>
      <c r="H275" s="48"/>
      <c r="I275" s="48"/>
      <c r="J275" s="48"/>
      <c r="K275" s="48"/>
      <c r="L275" s="48"/>
    </row>
    <row r="276" spans="1:12" ht="13.9" customHeight="1">
      <c r="A276" s="50"/>
      <c r="B276" s="56">
        <v>72</v>
      </c>
      <c r="C276" s="54" t="s">
        <v>316</v>
      </c>
      <c r="D276" s="48"/>
      <c r="E276" s="48"/>
      <c r="F276" s="48"/>
      <c r="G276" s="48"/>
      <c r="H276" s="48"/>
      <c r="I276" s="48"/>
      <c r="J276" s="48"/>
      <c r="K276" s="48"/>
      <c r="L276" s="48"/>
    </row>
    <row r="277" spans="1:12" ht="13.35" customHeight="1">
      <c r="A277" s="50"/>
      <c r="B277" s="56" t="s">
        <v>163</v>
      </c>
      <c r="C277" s="54" t="s">
        <v>72</v>
      </c>
      <c r="D277" s="48">
        <v>4967</v>
      </c>
      <c r="E277" s="58">
        <v>0</v>
      </c>
      <c r="F277" s="75">
        <v>8578</v>
      </c>
      <c r="G277" s="58">
        <v>0</v>
      </c>
      <c r="H277" s="48">
        <v>7831</v>
      </c>
      <c r="I277" s="58">
        <v>0</v>
      </c>
      <c r="J277" s="75">
        <v>5773</v>
      </c>
      <c r="K277" s="58">
        <v>0</v>
      </c>
      <c r="L277" s="75">
        <f>SUM(J277:K277)</f>
        <v>5773</v>
      </c>
    </row>
    <row r="278" spans="1:12" ht="13.35" customHeight="1">
      <c r="A278" s="50"/>
      <c r="B278" s="56" t="s">
        <v>164</v>
      </c>
      <c r="C278" s="54" t="s">
        <v>27</v>
      </c>
      <c r="D278" s="48">
        <v>60</v>
      </c>
      <c r="E278" s="58">
        <v>0</v>
      </c>
      <c r="F278" s="75">
        <v>50</v>
      </c>
      <c r="G278" s="58">
        <v>0</v>
      </c>
      <c r="H278" s="48">
        <v>50</v>
      </c>
      <c r="I278" s="58">
        <v>0</v>
      </c>
      <c r="J278" s="75">
        <v>50</v>
      </c>
      <c r="K278" s="58">
        <v>0</v>
      </c>
      <c r="L278" s="75">
        <f>SUM(J278:K278)</f>
        <v>50</v>
      </c>
    </row>
    <row r="279" spans="1:12" ht="13.35" customHeight="1">
      <c r="A279" s="50"/>
      <c r="B279" s="56" t="s">
        <v>165</v>
      </c>
      <c r="C279" s="54" t="s">
        <v>28</v>
      </c>
      <c r="D279" s="48">
        <v>616</v>
      </c>
      <c r="E279" s="58">
        <v>0</v>
      </c>
      <c r="F279" s="75">
        <v>820</v>
      </c>
      <c r="G279" s="58">
        <v>0</v>
      </c>
      <c r="H279" s="48">
        <v>820</v>
      </c>
      <c r="I279" s="58">
        <v>0</v>
      </c>
      <c r="J279" s="75">
        <v>815</v>
      </c>
      <c r="K279" s="58">
        <v>0</v>
      </c>
      <c r="L279" s="75">
        <f>SUM(J279:K279)</f>
        <v>815</v>
      </c>
    </row>
    <row r="280" spans="1:12" ht="13.9" customHeight="1">
      <c r="A280" s="50" t="s">
        <v>24</v>
      </c>
      <c r="B280" s="56">
        <v>72</v>
      </c>
      <c r="C280" s="54" t="s">
        <v>316</v>
      </c>
      <c r="D280" s="63">
        <f t="shared" ref="D280:J280" si="97">SUM(D277:D279)</f>
        <v>5643</v>
      </c>
      <c r="E280" s="68">
        <f t="shared" si="97"/>
        <v>0</v>
      </c>
      <c r="F280" s="62">
        <f t="shared" si="97"/>
        <v>9448</v>
      </c>
      <c r="G280" s="68">
        <f t="shared" si="97"/>
        <v>0</v>
      </c>
      <c r="H280" s="63">
        <f t="shared" si="97"/>
        <v>8701</v>
      </c>
      <c r="I280" s="68">
        <f t="shared" si="97"/>
        <v>0</v>
      </c>
      <c r="J280" s="62">
        <f t="shared" si="97"/>
        <v>6638</v>
      </c>
      <c r="K280" s="68">
        <f t="shared" ref="K280" si="98">SUM(K277:K279)</f>
        <v>0</v>
      </c>
      <c r="L280" s="62">
        <f>SUM(J280:K280)</f>
        <v>6638</v>
      </c>
    </row>
    <row r="281" spans="1:12" ht="7.15" customHeight="1">
      <c r="A281" s="50"/>
      <c r="B281" s="56"/>
      <c r="C281" s="54"/>
      <c r="D281" s="48"/>
      <c r="E281" s="48"/>
      <c r="F281" s="48"/>
      <c r="G281" s="48"/>
      <c r="H281" s="48"/>
      <c r="I281" s="48"/>
      <c r="J281" s="48"/>
      <c r="K281" s="48"/>
      <c r="L281" s="48"/>
    </row>
    <row r="282" spans="1:12" ht="13.9" customHeight="1">
      <c r="A282" s="50"/>
      <c r="B282" s="56">
        <v>73</v>
      </c>
      <c r="C282" s="54" t="s">
        <v>308</v>
      </c>
      <c r="D282" s="48"/>
      <c r="E282" s="48"/>
      <c r="F282" s="48"/>
      <c r="G282" s="48"/>
      <c r="H282" s="48"/>
      <c r="I282" s="48"/>
      <c r="J282" s="48"/>
      <c r="K282" s="48"/>
      <c r="L282" s="48"/>
    </row>
    <row r="283" spans="1:12" ht="13.9" customHeight="1">
      <c r="A283" s="50"/>
      <c r="B283" s="56" t="s">
        <v>166</v>
      </c>
      <c r="C283" s="54" t="s">
        <v>72</v>
      </c>
      <c r="D283" s="48">
        <v>6392</v>
      </c>
      <c r="E283" s="58">
        <v>0</v>
      </c>
      <c r="F283" s="75">
        <v>7398</v>
      </c>
      <c r="G283" s="58">
        <v>0</v>
      </c>
      <c r="H283" s="48">
        <v>6194</v>
      </c>
      <c r="I283" s="58">
        <v>0</v>
      </c>
      <c r="J283" s="75">
        <v>4860</v>
      </c>
      <c r="K283" s="58">
        <v>0</v>
      </c>
      <c r="L283" s="75">
        <f>SUM(J283:K283)</f>
        <v>4860</v>
      </c>
    </row>
    <row r="284" spans="1:12" ht="13.9" customHeight="1">
      <c r="A284" s="50"/>
      <c r="B284" s="56" t="s">
        <v>167</v>
      </c>
      <c r="C284" s="54" t="s">
        <v>27</v>
      </c>
      <c r="D284" s="48">
        <v>60</v>
      </c>
      <c r="E284" s="58">
        <v>0</v>
      </c>
      <c r="F284" s="75">
        <v>50</v>
      </c>
      <c r="G284" s="58">
        <v>0</v>
      </c>
      <c r="H284" s="48">
        <v>50</v>
      </c>
      <c r="I284" s="58">
        <v>0</v>
      </c>
      <c r="J284" s="75">
        <v>50</v>
      </c>
      <c r="K284" s="58">
        <v>0</v>
      </c>
      <c r="L284" s="75">
        <f>SUM(J284:K284)</f>
        <v>50</v>
      </c>
    </row>
    <row r="285" spans="1:12" ht="13.9" customHeight="1">
      <c r="A285" s="50"/>
      <c r="B285" s="56" t="s">
        <v>168</v>
      </c>
      <c r="C285" s="54" t="s">
        <v>28</v>
      </c>
      <c r="D285" s="48">
        <v>500</v>
      </c>
      <c r="E285" s="58">
        <v>0</v>
      </c>
      <c r="F285" s="75">
        <v>637</v>
      </c>
      <c r="G285" s="58">
        <v>0</v>
      </c>
      <c r="H285" s="48">
        <v>637</v>
      </c>
      <c r="I285" s="58">
        <v>0</v>
      </c>
      <c r="J285" s="75">
        <v>640</v>
      </c>
      <c r="K285" s="58">
        <v>0</v>
      </c>
      <c r="L285" s="75">
        <f>SUM(J285:K285)</f>
        <v>640</v>
      </c>
    </row>
    <row r="286" spans="1:12" ht="13.9" customHeight="1">
      <c r="A286" s="59" t="s">
        <v>24</v>
      </c>
      <c r="B286" s="60">
        <v>73</v>
      </c>
      <c r="C286" s="61" t="s">
        <v>309</v>
      </c>
      <c r="D286" s="63">
        <f t="shared" ref="D286:L286" si="99">SUM(D283:D285)</f>
        <v>6952</v>
      </c>
      <c r="E286" s="68">
        <f t="shared" si="99"/>
        <v>0</v>
      </c>
      <c r="F286" s="62">
        <f t="shared" si="99"/>
        <v>8085</v>
      </c>
      <c r="G286" s="68">
        <f t="shared" si="99"/>
        <v>0</v>
      </c>
      <c r="H286" s="63">
        <f t="shared" si="99"/>
        <v>6881</v>
      </c>
      <c r="I286" s="68">
        <f t="shared" si="99"/>
        <v>0</v>
      </c>
      <c r="J286" s="62">
        <f t="shared" si="99"/>
        <v>5550</v>
      </c>
      <c r="K286" s="68">
        <f t="shared" ref="K286" si="100">SUM(K283:K285)</f>
        <v>0</v>
      </c>
      <c r="L286" s="62">
        <f t="shared" si="99"/>
        <v>5550</v>
      </c>
    </row>
    <row r="287" spans="1:12" ht="13.9" customHeight="1">
      <c r="A287" s="50"/>
      <c r="B287" s="56"/>
      <c r="C287" s="54"/>
      <c r="D287" s="48"/>
      <c r="E287" s="48"/>
      <c r="F287" s="48"/>
      <c r="G287" s="48"/>
      <c r="H287" s="48"/>
      <c r="I287" s="48"/>
      <c r="J287" s="48"/>
      <c r="K287" s="48"/>
      <c r="L287" s="48"/>
    </row>
    <row r="288" spans="1:12" ht="14.45" customHeight="1">
      <c r="A288" s="50"/>
      <c r="B288" s="56">
        <v>74</v>
      </c>
      <c r="C288" s="54" t="s">
        <v>310</v>
      </c>
      <c r="D288" s="48"/>
      <c r="E288" s="48"/>
      <c r="F288" s="48"/>
      <c r="G288" s="48"/>
      <c r="H288" s="48"/>
      <c r="I288" s="48"/>
      <c r="J288" s="48"/>
      <c r="K288" s="48"/>
      <c r="L288" s="48"/>
    </row>
    <row r="289" spans="1:12" ht="14.45" customHeight="1">
      <c r="A289" s="50"/>
      <c r="B289" s="56" t="s">
        <v>169</v>
      </c>
      <c r="C289" s="54" t="s">
        <v>72</v>
      </c>
      <c r="D289" s="48">
        <v>8141</v>
      </c>
      <c r="E289" s="58">
        <v>0</v>
      </c>
      <c r="F289" s="75">
        <v>8649</v>
      </c>
      <c r="G289" s="58">
        <v>0</v>
      </c>
      <c r="H289" s="48">
        <v>6462</v>
      </c>
      <c r="I289" s="58">
        <v>0</v>
      </c>
      <c r="J289" s="75">
        <v>3671</v>
      </c>
      <c r="K289" s="58">
        <v>0</v>
      </c>
      <c r="L289" s="75">
        <f>SUM(J289:K289)</f>
        <v>3671</v>
      </c>
    </row>
    <row r="290" spans="1:12" ht="14.45" customHeight="1">
      <c r="A290" s="50"/>
      <c r="B290" s="56" t="s">
        <v>170</v>
      </c>
      <c r="C290" s="54" t="s">
        <v>27</v>
      </c>
      <c r="D290" s="48">
        <v>60</v>
      </c>
      <c r="E290" s="58">
        <v>0</v>
      </c>
      <c r="F290" s="75">
        <v>50</v>
      </c>
      <c r="G290" s="58">
        <v>0</v>
      </c>
      <c r="H290" s="48">
        <v>50</v>
      </c>
      <c r="I290" s="58">
        <v>0</v>
      </c>
      <c r="J290" s="75">
        <v>50</v>
      </c>
      <c r="K290" s="58">
        <v>0</v>
      </c>
      <c r="L290" s="75">
        <f>SUM(J290:K290)</f>
        <v>50</v>
      </c>
    </row>
    <row r="291" spans="1:12" ht="14.45" customHeight="1">
      <c r="A291" s="50"/>
      <c r="B291" s="56" t="s">
        <v>171</v>
      </c>
      <c r="C291" s="54" t="s">
        <v>28</v>
      </c>
      <c r="D291" s="48">
        <v>599</v>
      </c>
      <c r="E291" s="58">
        <v>0</v>
      </c>
      <c r="F291" s="75">
        <v>729</v>
      </c>
      <c r="G291" s="58">
        <v>0</v>
      </c>
      <c r="H291" s="48">
        <v>729</v>
      </c>
      <c r="I291" s="58">
        <v>0</v>
      </c>
      <c r="J291" s="75">
        <v>740</v>
      </c>
      <c r="K291" s="58">
        <v>0</v>
      </c>
      <c r="L291" s="75">
        <f>SUM(J291:K291)</f>
        <v>740</v>
      </c>
    </row>
    <row r="292" spans="1:12" ht="14.45" customHeight="1">
      <c r="A292" s="50" t="s">
        <v>24</v>
      </c>
      <c r="B292" s="56">
        <v>74</v>
      </c>
      <c r="C292" s="54" t="s">
        <v>310</v>
      </c>
      <c r="D292" s="63">
        <f t="shared" ref="D292:J292" si="101">SUM(D289:D291)</f>
        <v>8800</v>
      </c>
      <c r="E292" s="68">
        <f t="shared" si="101"/>
        <v>0</v>
      </c>
      <c r="F292" s="62">
        <f t="shared" si="101"/>
        <v>9428</v>
      </c>
      <c r="G292" s="68">
        <f t="shared" si="101"/>
        <v>0</v>
      </c>
      <c r="H292" s="63">
        <f t="shared" si="101"/>
        <v>7241</v>
      </c>
      <c r="I292" s="68">
        <f t="shared" si="101"/>
        <v>0</v>
      </c>
      <c r="J292" s="62">
        <f t="shared" si="101"/>
        <v>4461</v>
      </c>
      <c r="K292" s="68">
        <f t="shared" ref="K292" si="102">SUM(K289:K291)</f>
        <v>0</v>
      </c>
      <c r="L292" s="62">
        <f>SUM(J292:K292)</f>
        <v>4461</v>
      </c>
    </row>
    <row r="293" spans="1:12" ht="14.45" customHeight="1">
      <c r="A293" s="50"/>
      <c r="B293" s="56"/>
      <c r="C293" s="54"/>
      <c r="D293" s="48"/>
      <c r="E293" s="48"/>
      <c r="F293" s="48"/>
      <c r="G293" s="48"/>
      <c r="H293" s="48"/>
      <c r="I293" s="48"/>
      <c r="J293" s="48"/>
      <c r="K293" s="48"/>
      <c r="L293" s="48"/>
    </row>
    <row r="294" spans="1:12" ht="14.45" customHeight="1">
      <c r="A294" s="50"/>
      <c r="B294" s="56">
        <v>75</v>
      </c>
      <c r="C294" s="54" t="s">
        <v>311</v>
      </c>
      <c r="D294" s="48"/>
      <c r="E294" s="48"/>
      <c r="F294" s="48"/>
      <c r="G294" s="48"/>
      <c r="H294" s="48"/>
      <c r="I294" s="48"/>
      <c r="J294" s="48"/>
      <c r="K294" s="48"/>
      <c r="L294" s="48"/>
    </row>
    <row r="295" spans="1:12" ht="14.45" customHeight="1">
      <c r="A295" s="50"/>
      <c r="B295" s="56" t="s">
        <v>172</v>
      </c>
      <c r="C295" s="54" t="s">
        <v>72</v>
      </c>
      <c r="D295" s="48">
        <v>12330</v>
      </c>
      <c r="E295" s="58">
        <v>0</v>
      </c>
      <c r="F295" s="75">
        <v>14861</v>
      </c>
      <c r="G295" s="58">
        <v>0</v>
      </c>
      <c r="H295" s="48">
        <v>14861</v>
      </c>
      <c r="I295" s="58">
        <v>0</v>
      </c>
      <c r="J295" s="75">
        <v>8932</v>
      </c>
      <c r="K295" s="58">
        <v>0</v>
      </c>
      <c r="L295" s="75">
        <f>SUM(J295:K295)</f>
        <v>8932</v>
      </c>
    </row>
    <row r="296" spans="1:12" ht="14.45" customHeight="1">
      <c r="A296" s="50"/>
      <c r="B296" s="56" t="s">
        <v>173</v>
      </c>
      <c r="C296" s="54" t="s">
        <v>27</v>
      </c>
      <c r="D296" s="48">
        <v>60</v>
      </c>
      <c r="E296" s="58">
        <v>0</v>
      </c>
      <c r="F296" s="75">
        <v>50</v>
      </c>
      <c r="G296" s="58">
        <v>0</v>
      </c>
      <c r="H296" s="48">
        <v>50</v>
      </c>
      <c r="I296" s="58">
        <v>0</v>
      </c>
      <c r="J296" s="75">
        <v>50</v>
      </c>
      <c r="K296" s="58">
        <v>0</v>
      </c>
      <c r="L296" s="75">
        <f>SUM(J296:K296)</f>
        <v>50</v>
      </c>
    </row>
    <row r="297" spans="1:12" ht="14.45" customHeight="1">
      <c r="A297" s="50"/>
      <c r="B297" s="56" t="s">
        <v>174</v>
      </c>
      <c r="C297" s="54" t="s">
        <v>28</v>
      </c>
      <c r="D297" s="48">
        <v>578</v>
      </c>
      <c r="E297" s="58">
        <v>0</v>
      </c>
      <c r="F297" s="75">
        <v>765</v>
      </c>
      <c r="G297" s="58">
        <v>0</v>
      </c>
      <c r="H297" s="48">
        <v>765</v>
      </c>
      <c r="I297" s="58">
        <v>0</v>
      </c>
      <c r="J297" s="75">
        <v>797</v>
      </c>
      <c r="K297" s="58">
        <v>0</v>
      </c>
      <c r="L297" s="75">
        <f>SUM(J297:K297)</f>
        <v>797</v>
      </c>
    </row>
    <row r="298" spans="1:12" ht="14.45" customHeight="1">
      <c r="A298" s="50" t="s">
        <v>24</v>
      </c>
      <c r="B298" s="56">
        <v>75</v>
      </c>
      <c r="C298" s="54" t="s">
        <v>311</v>
      </c>
      <c r="D298" s="63">
        <f t="shared" ref="D298:J298" si="103">SUM(D295:D297)</f>
        <v>12968</v>
      </c>
      <c r="E298" s="68">
        <f t="shared" si="103"/>
        <v>0</v>
      </c>
      <c r="F298" s="62">
        <f t="shared" si="103"/>
        <v>15676</v>
      </c>
      <c r="G298" s="68">
        <f t="shared" si="103"/>
        <v>0</v>
      </c>
      <c r="H298" s="63">
        <f t="shared" si="103"/>
        <v>15676</v>
      </c>
      <c r="I298" s="68">
        <f t="shared" si="103"/>
        <v>0</v>
      </c>
      <c r="J298" s="62">
        <f t="shared" si="103"/>
        <v>9779</v>
      </c>
      <c r="K298" s="68">
        <f t="shared" ref="K298" si="104">SUM(K295:K297)</f>
        <v>0</v>
      </c>
      <c r="L298" s="62">
        <f>SUM(J298:K298)</f>
        <v>9779</v>
      </c>
    </row>
    <row r="299" spans="1:12" ht="14.45" customHeight="1">
      <c r="A299" s="50"/>
      <c r="B299" s="56"/>
      <c r="C299" s="54"/>
      <c r="D299" s="48"/>
      <c r="E299" s="48"/>
      <c r="F299" s="48"/>
      <c r="G299" s="48"/>
      <c r="H299" s="48"/>
      <c r="I299" s="48"/>
      <c r="J299" s="48"/>
      <c r="K299" s="48"/>
      <c r="L299" s="48"/>
    </row>
    <row r="300" spans="1:12" ht="14.45" customHeight="1">
      <c r="A300" s="50"/>
      <c r="B300" s="56">
        <v>76</v>
      </c>
      <c r="C300" s="54" t="s">
        <v>312</v>
      </c>
      <c r="D300" s="48"/>
      <c r="E300" s="48"/>
      <c r="F300" s="48"/>
      <c r="G300" s="48"/>
      <c r="H300" s="48"/>
      <c r="I300" s="48"/>
      <c r="J300" s="48"/>
      <c r="K300" s="48"/>
      <c r="L300" s="48"/>
    </row>
    <row r="301" spans="1:12" ht="14.45" customHeight="1">
      <c r="A301" s="50"/>
      <c r="B301" s="56" t="s">
        <v>175</v>
      </c>
      <c r="C301" s="54" t="s">
        <v>72</v>
      </c>
      <c r="D301" s="48">
        <v>9495</v>
      </c>
      <c r="E301" s="58">
        <v>0</v>
      </c>
      <c r="F301" s="75">
        <v>11840</v>
      </c>
      <c r="G301" s="58">
        <v>0</v>
      </c>
      <c r="H301" s="48">
        <v>11840</v>
      </c>
      <c r="I301" s="58">
        <v>0</v>
      </c>
      <c r="J301" s="75">
        <v>7421</v>
      </c>
      <c r="K301" s="58">
        <v>0</v>
      </c>
      <c r="L301" s="75">
        <f>SUM(J301:K301)</f>
        <v>7421</v>
      </c>
    </row>
    <row r="302" spans="1:12" ht="14.45" customHeight="1">
      <c r="A302" s="50"/>
      <c r="B302" s="56" t="s">
        <v>176</v>
      </c>
      <c r="C302" s="54" t="s">
        <v>27</v>
      </c>
      <c r="D302" s="48">
        <v>60</v>
      </c>
      <c r="E302" s="58">
        <v>0</v>
      </c>
      <c r="F302" s="75">
        <v>50</v>
      </c>
      <c r="G302" s="58">
        <v>0</v>
      </c>
      <c r="H302" s="48">
        <v>50</v>
      </c>
      <c r="I302" s="58">
        <v>0</v>
      </c>
      <c r="J302" s="75">
        <v>50</v>
      </c>
      <c r="K302" s="58">
        <v>0</v>
      </c>
      <c r="L302" s="75">
        <f>SUM(J302:K302)</f>
        <v>50</v>
      </c>
    </row>
    <row r="303" spans="1:12" ht="14.45" customHeight="1">
      <c r="A303" s="50"/>
      <c r="B303" s="56" t="s">
        <v>177</v>
      </c>
      <c r="C303" s="54" t="s">
        <v>28</v>
      </c>
      <c r="D303" s="71">
        <v>500</v>
      </c>
      <c r="E303" s="69">
        <v>0</v>
      </c>
      <c r="F303" s="75">
        <v>692</v>
      </c>
      <c r="G303" s="69">
        <v>0</v>
      </c>
      <c r="H303" s="71">
        <v>692</v>
      </c>
      <c r="I303" s="58">
        <v>0</v>
      </c>
      <c r="J303" s="75">
        <v>775</v>
      </c>
      <c r="K303" s="69">
        <v>0</v>
      </c>
      <c r="L303" s="88">
        <f>SUM(J303:K303)</f>
        <v>775</v>
      </c>
    </row>
    <row r="304" spans="1:12" ht="14.45" customHeight="1">
      <c r="A304" s="50" t="s">
        <v>24</v>
      </c>
      <c r="B304" s="56">
        <v>76</v>
      </c>
      <c r="C304" s="54" t="s">
        <v>312</v>
      </c>
      <c r="D304" s="63">
        <f t="shared" ref="D304:L304" si="105">SUM(D301:D303)</f>
        <v>10055</v>
      </c>
      <c r="E304" s="68">
        <f t="shared" si="105"/>
        <v>0</v>
      </c>
      <c r="F304" s="62">
        <f t="shared" si="105"/>
        <v>12582</v>
      </c>
      <c r="G304" s="68">
        <f t="shared" si="105"/>
        <v>0</v>
      </c>
      <c r="H304" s="63">
        <f t="shared" si="105"/>
        <v>12582</v>
      </c>
      <c r="I304" s="68">
        <f t="shared" si="105"/>
        <v>0</v>
      </c>
      <c r="J304" s="62">
        <f t="shared" si="105"/>
        <v>8246</v>
      </c>
      <c r="K304" s="68">
        <f t="shared" ref="K304" si="106">SUM(K301:K303)</f>
        <v>0</v>
      </c>
      <c r="L304" s="62">
        <f t="shared" si="105"/>
        <v>8246</v>
      </c>
    </row>
    <row r="305" spans="1:12" ht="14.45" customHeight="1">
      <c r="A305" s="50"/>
      <c r="B305" s="56"/>
      <c r="C305" s="54"/>
      <c r="D305" s="73"/>
      <c r="E305" s="74"/>
      <c r="F305" s="74"/>
      <c r="G305" s="74"/>
      <c r="H305" s="73"/>
      <c r="I305" s="74"/>
      <c r="J305" s="74"/>
      <c r="K305" s="74"/>
      <c r="L305" s="74"/>
    </row>
    <row r="306" spans="1:12" ht="14.45" customHeight="1">
      <c r="A306" s="50"/>
      <c r="B306" s="56">
        <v>77</v>
      </c>
      <c r="C306" s="54" t="s">
        <v>313</v>
      </c>
      <c r="D306" s="48"/>
      <c r="E306" s="75"/>
      <c r="F306" s="75"/>
      <c r="G306" s="75"/>
      <c r="H306" s="48"/>
      <c r="I306" s="75"/>
      <c r="J306" s="75"/>
      <c r="K306" s="75"/>
      <c r="L306" s="75"/>
    </row>
    <row r="307" spans="1:12" ht="14.45" customHeight="1">
      <c r="A307" s="50"/>
      <c r="B307" s="56" t="s">
        <v>218</v>
      </c>
      <c r="C307" s="54" t="s">
        <v>72</v>
      </c>
      <c r="D307" s="75">
        <v>6981</v>
      </c>
      <c r="E307" s="58">
        <v>0</v>
      </c>
      <c r="F307" s="58">
        <v>0</v>
      </c>
      <c r="G307" s="58">
        <v>0</v>
      </c>
      <c r="H307" s="58">
        <v>0</v>
      </c>
      <c r="I307" s="58">
        <v>0</v>
      </c>
      <c r="J307" s="58">
        <v>0</v>
      </c>
      <c r="K307" s="58">
        <v>0</v>
      </c>
      <c r="L307" s="58">
        <f>SUM(J307:K307)</f>
        <v>0</v>
      </c>
    </row>
    <row r="308" spans="1:12" ht="14.45" customHeight="1">
      <c r="A308" s="50"/>
      <c r="B308" s="56" t="s">
        <v>219</v>
      </c>
      <c r="C308" s="54" t="s">
        <v>27</v>
      </c>
      <c r="D308" s="75">
        <v>60</v>
      </c>
      <c r="E308" s="58">
        <v>0</v>
      </c>
      <c r="F308" s="58">
        <v>0</v>
      </c>
      <c r="G308" s="58">
        <v>0</v>
      </c>
      <c r="H308" s="58">
        <v>0</v>
      </c>
      <c r="I308" s="58">
        <v>0</v>
      </c>
      <c r="J308" s="58">
        <v>0</v>
      </c>
      <c r="K308" s="58">
        <v>0</v>
      </c>
      <c r="L308" s="58">
        <f>SUM(J308:K308)</f>
        <v>0</v>
      </c>
    </row>
    <row r="309" spans="1:12" ht="14.45" customHeight="1">
      <c r="A309" s="50"/>
      <c r="B309" s="56" t="s">
        <v>220</v>
      </c>
      <c r="C309" s="54" t="s">
        <v>28</v>
      </c>
      <c r="D309" s="88">
        <v>1500</v>
      </c>
      <c r="E309" s="69">
        <v>0</v>
      </c>
      <c r="F309" s="69">
        <v>0</v>
      </c>
      <c r="G309" s="69">
        <v>0</v>
      </c>
      <c r="H309" s="69">
        <v>0</v>
      </c>
      <c r="I309" s="69">
        <v>0</v>
      </c>
      <c r="J309" s="69">
        <v>0</v>
      </c>
      <c r="K309" s="69">
        <v>0</v>
      </c>
      <c r="L309" s="69">
        <f>SUM(J309:K309)</f>
        <v>0</v>
      </c>
    </row>
    <row r="310" spans="1:12" ht="14.45" customHeight="1">
      <c r="A310" s="50" t="s">
        <v>24</v>
      </c>
      <c r="B310" s="56">
        <v>77</v>
      </c>
      <c r="C310" s="54" t="s">
        <v>313</v>
      </c>
      <c r="D310" s="88">
        <f t="shared" ref="D310:L310" si="107">SUM(D307:D309)</f>
        <v>8541</v>
      </c>
      <c r="E310" s="69">
        <f t="shared" si="107"/>
        <v>0</v>
      </c>
      <c r="F310" s="69">
        <f t="shared" si="107"/>
        <v>0</v>
      </c>
      <c r="G310" s="69">
        <f t="shared" si="107"/>
        <v>0</v>
      </c>
      <c r="H310" s="69">
        <f t="shared" si="107"/>
        <v>0</v>
      </c>
      <c r="I310" s="69">
        <f t="shared" si="107"/>
        <v>0</v>
      </c>
      <c r="J310" s="69">
        <f t="shared" si="107"/>
        <v>0</v>
      </c>
      <c r="K310" s="69">
        <f t="shared" ref="K310" si="108">SUM(K307:K309)</f>
        <v>0</v>
      </c>
      <c r="L310" s="69">
        <f t="shared" si="107"/>
        <v>0</v>
      </c>
    </row>
    <row r="311" spans="1:12" ht="14.45" customHeight="1">
      <c r="A311" s="50"/>
      <c r="B311" s="56"/>
      <c r="C311" s="54"/>
      <c r="D311" s="48"/>
      <c r="E311" s="75"/>
      <c r="F311" s="75"/>
      <c r="G311" s="75"/>
      <c r="H311" s="48"/>
      <c r="I311" s="75"/>
      <c r="J311" s="75"/>
      <c r="K311" s="75"/>
      <c r="L311" s="75"/>
    </row>
    <row r="312" spans="1:12" ht="14.45" customHeight="1">
      <c r="A312" s="50"/>
      <c r="B312" s="56">
        <v>78</v>
      </c>
      <c r="C312" s="54" t="s">
        <v>314</v>
      </c>
      <c r="D312" s="48"/>
      <c r="E312" s="75"/>
      <c r="F312" s="75"/>
      <c r="G312" s="75"/>
      <c r="H312" s="48"/>
      <c r="I312" s="75"/>
      <c r="J312" s="75"/>
      <c r="K312" s="75"/>
      <c r="L312" s="75"/>
    </row>
    <row r="313" spans="1:12" ht="14.45" customHeight="1">
      <c r="A313" s="50"/>
      <c r="B313" s="56" t="s">
        <v>221</v>
      </c>
      <c r="C313" s="54" t="s">
        <v>72</v>
      </c>
      <c r="D313" s="75">
        <v>9300</v>
      </c>
      <c r="E313" s="58">
        <v>0</v>
      </c>
      <c r="F313" s="75">
        <v>12215</v>
      </c>
      <c r="G313" s="58">
        <v>0</v>
      </c>
      <c r="H313" s="75">
        <v>10992</v>
      </c>
      <c r="I313" s="58">
        <v>0</v>
      </c>
      <c r="J313" s="75">
        <v>6889</v>
      </c>
      <c r="K313" s="58">
        <v>0</v>
      </c>
      <c r="L313" s="75">
        <f>SUM(J313:K313)</f>
        <v>6889</v>
      </c>
    </row>
    <row r="314" spans="1:12" ht="14.45" customHeight="1">
      <c r="A314" s="50"/>
      <c r="B314" s="56" t="s">
        <v>222</v>
      </c>
      <c r="C314" s="54" t="s">
        <v>27</v>
      </c>
      <c r="D314" s="75">
        <v>50</v>
      </c>
      <c r="E314" s="58">
        <v>0</v>
      </c>
      <c r="F314" s="75">
        <v>50</v>
      </c>
      <c r="G314" s="58">
        <v>0</v>
      </c>
      <c r="H314" s="75">
        <v>50</v>
      </c>
      <c r="I314" s="58">
        <v>0</v>
      </c>
      <c r="J314" s="75">
        <v>50</v>
      </c>
      <c r="K314" s="58">
        <v>0</v>
      </c>
      <c r="L314" s="75">
        <f>SUM(J314:K314)</f>
        <v>50</v>
      </c>
    </row>
    <row r="315" spans="1:12" ht="14.45" customHeight="1">
      <c r="A315" s="50"/>
      <c r="B315" s="56" t="s">
        <v>223</v>
      </c>
      <c r="C315" s="54" t="s">
        <v>28</v>
      </c>
      <c r="D315" s="75">
        <v>508</v>
      </c>
      <c r="E315" s="58">
        <v>0</v>
      </c>
      <c r="F315" s="75">
        <v>637</v>
      </c>
      <c r="G315" s="58">
        <v>0</v>
      </c>
      <c r="H315" s="75">
        <v>637</v>
      </c>
      <c r="I315" s="58">
        <v>0</v>
      </c>
      <c r="J315" s="75">
        <v>640</v>
      </c>
      <c r="K315" s="58">
        <v>0</v>
      </c>
      <c r="L315" s="75">
        <f>SUM(J315:K315)</f>
        <v>640</v>
      </c>
    </row>
    <row r="316" spans="1:12" ht="14.45" customHeight="1">
      <c r="A316" s="59" t="s">
        <v>24</v>
      </c>
      <c r="B316" s="60">
        <v>78</v>
      </c>
      <c r="C316" s="61" t="s">
        <v>314</v>
      </c>
      <c r="D316" s="62">
        <f t="shared" ref="D316:L316" si="109">SUM(D313:D315)</f>
        <v>9858</v>
      </c>
      <c r="E316" s="68">
        <f t="shared" si="109"/>
        <v>0</v>
      </c>
      <c r="F316" s="62">
        <f t="shared" si="109"/>
        <v>12902</v>
      </c>
      <c r="G316" s="68">
        <f t="shared" si="109"/>
        <v>0</v>
      </c>
      <c r="H316" s="62">
        <f t="shared" si="109"/>
        <v>11679</v>
      </c>
      <c r="I316" s="68">
        <f t="shared" si="109"/>
        <v>0</v>
      </c>
      <c r="J316" s="62">
        <f t="shared" si="109"/>
        <v>7579</v>
      </c>
      <c r="K316" s="68">
        <f t="shared" ref="K316" si="110">SUM(K313:K315)</f>
        <v>0</v>
      </c>
      <c r="L316" s="62">
        <f t="shared" si="109"/>
        <v>7579</v>
      </c>
    </row>
    <row r="317" spans="1:12" ht="13.9" customHeight="1">
      <c r="A317" s="50"/>
      <c r="B317" s="56"/>
      <c r="C317" s="54"/>
      <c r="D317" s="75"/>
      <c r="E317" s="58"/>
      <c r="F317" s="75"/>
      <c r="G317" s="58"/>
      <c r="H317" s="75"/>
      <c r="I317" s="58"/>
      <c r="J317" s="75"/>
      <c r="K317" s="58"/>
      <c r="L317" s="75"/>
    </row>
    <row r="318" spans="1:12" ht="13.35" customHeight="1">
      <c r="A318" s="50"/>
      <c r="B318" s="56">
        <v>79</v>
      </c>
      <c r="C318" s="54" t="s">
        <v>344</v>
      </c>
      <c r="D318" s="48"/>
      <c r="E318" s="75"/>
      <c r="F318" s="75"/>
      <c r="G318" s="75"/>
      <c r="H318" s="48"/>
      <c r="I318" s="75"/>
      <c r="J318" s="75"/>
      <c r="K318" s="75"/>
      <c r="L318" s="75"/>
    </row>
    <row r="319" spans="1:12" ht="13.35" customHeight="1">
      <c r="A319" s="50"/>
      <c r="B319" s="56" t="s">
        <v>343</v>
      </c>
      <c r="C319" s="54" t="s">
        <v>72</v>
      </c>
      <c r="D319" s="58">
        <v>0</v>
      </c>
      <c r="E319" s="58">
        <v>0</v>
      </c>
      <c r="F319" s="75">
        <v>7805</v>
      </c>
      <c r="G319" s="58">
        <v>0</v>
      </c>
      <c r="H319" s="75">
        <v>7374</v>
      </c>
      <c r="I319" s="58">
        <v>0</v>
      </c>
      <c r="J319" s="75">
        <v>6318</v>
      </c>
      <c r="K319" s="58">
        <v>0</v>
      </c>
      <c r="L319" s="75">
        <f>SUM(J319:K319)</f>
        <v>6318</v>
      </c>
    </row>
    <row r="320" spans="1:12" ht="13.35" customHeight="1">
      <c r="A320" s="50"/>
      <c r="B320" s="56" t="s">
        <v>341</v>
      </c>
      <c r="C320" s="54" t="s">
        <v>27</v>
      </c>
      <c r="D320" s="58">
        <v>0</v>
      </c>
      <c r="E320" s="58">
        <v>0</v>
      </c>
      <c r="F320" s="75">
        <v>50</v>
      </c>
      <c r="G320" s="58">
        <v>0</v>
      </c>
      <c r="H320" s="75">
        <v>50</v>
      </c>
      <c r="I320" s="58">
        <v>0</v>
      </c>
      <c r="J320" s="75">
        <v>50</v>
      </c>
      <c r="K320" s="58">
        <v>0</v>
      </c>
      <c r="L320" s="75">
        <f>SUM(J320:K320)</f>
        <v>50</v>
      </c>
    </row>
    <row r="321" spans="1:12" ht="13.35" customHeight="1">
      <c r="A321" s="50"/>
      <c r="B321" s="56" t="s">
        <v>342</v>
      </c>
      <c r="C321" s="54" t="s">
        <v>28</v>
      </c>
      <c r="D321" s="58">
        <v>0</v>
      </c>
      <c r="E321" s="58">
        <v>0</v>
      </c>
      <c r="F321" s="75">
        <v>1118</v>
      </c>
      <c r="G321" s="58">
        <v>0</v>
      </c>
      <c r="H321" s="75">
        <v>1118</v>
      </c>
      <c r="I321" s="58">
        <v>0</v>
      </c>
      <c r="J321" s="75">
        <v>1130</v>
      </c>
      <c r="K321" s="58">
        <v>0</v>
      </c>
      <c r="L321" s="75">
        <f>SUM(J321:K321)</f>
        <v>1130</v>
      </c>
    </row>
    <row r="322" spans="1:12" ht="13.35" customHeight="1">
      <c r="A322" s="50" t="s">
        <v>24</v>
      </c>
      <c r="B322" s="56">
        <v>79</v>
      </c>
      <c r="C322" s="54" t="s">
        <v>344</v>
      </c>
      <c r="D322" s="68">
        <f t="shared" ref="D322:L322" si="111">SUM(D319:D321)</f>
        <v>0</v>
      </c>
      <c r="E322" s="68">
        <f t="shared" si="111"/>
        <v>0</v>
      </c>
      <c r="F322" s="62">
        <f t="shared" si="111"/>
        <v>8973</v>
      </c>
      <c r="G322" s="68">
        <f t="shared" si="111"/>
        <v>0</v>
      </c>
      <c r="H322" s="62">
        <f t="shared" si="111"/>
        <v>8542</v>
      </c>
      <c r="I322" s="68">
        <f t="shared" si="111"/>
        <v>0</v>
      </c>
      <c r="J322" s="62">
        <f t="shared" si="111"/>
        <v>7498</v>
      </c>
      <c r="K322" s="68">
        <f t="shared" si="111"/>
        <v>0</v>
      </c>
      <c r="L322" s="62">
        <f t="shared" si="111"/>
        <v>7498</v>
      </c>
    </row>
    <row r="323" spans="1:12" ht="13.35" customHeight="1">
      <c r="A323" s="50" t="s">
        <v>24</v>
      </c>
      <c r="B323" s="56">
        <v>48</v>
      </c>
      <c r="C323" s="54" t="s">
        <v>46</v>
      </c>
      <c r="D323" s="62">
        <f t="shared" ref="D323:I323" si="112">D304+D298+D292+D286+D280+D274+D310+D316+D322</f>
        <v>73089</v>
      </c>
      <c r="E323" s="68">
        <f t="shared" si="112"/>
        <v>0</v>
      </c>
      <c r="F323" s="62">
        <f t="shared" si="112"/>
        <v>91034</v>
      </c>
      <c r="G323" s="68">
        <f t="shared" si="112"/>
        <v>0</v>
      </c>
      <c r="H323" s="62">
        <f t="shared" si="112"/>
        <v>83768</v>
      </c>
      <c r="I323" s="68">
        <f t="shared" si="112"/>
        <v>0</v>
      </c>
      <c r="J323" s="62">
        <f>J304+J298+J292+J286+J280+J274+J310+J316+J322</f>
        <v>54847</v>
      </c>
      <c r="K323" s="68">
        <f t="shared" ref="K323:L323" si="113">K304+K298+K292+K286+K280+K274+K310+K316+K322</f>
        <v>0</v>
      </c>
      <c r="L323" s="62">
        <f t="shared" si="113"/>
        <v>54847</v>
      </c>
    </row>
    <row r="324" spans="1:12" ht="13.35" customHeight="1">
      <c r="A324" s="50" t="s">
        <v>24</v>
      </c>
      <c r="B324" s="55">
        <v>1.0009999999999999</v>
      </c>
      <c r="C324" s="52" t="s">
        <v>188</v>
      </c>
      <c r="D324" s="109">
        <f t="shared" ref="D324:L324" si="114">D323+D267+D241+D185</f>
        <v>259174</v>
      </c>
      <c r="E324" s="90">
        <f t="shared" si="114"/>
        <v>0</v>
      </c>
      <c r="F324" s="91">
        <f t="shared" si="114"/>
        <v>329219</v>
      </c>
      <c r="G324" s="90">
        <f t="shared" si="114"/>
        <v>0</v>
      </c>
      <c r="H324" s="109">
        <f t="shared" si="114"/>
        <v>297719</v>
      </c>
      <c r="I324" s="90">
        <f t="shared" si="114"/>
        <v>0</v>
      </c>
      <c r="J324" s="91">
        <f t="shared" si="114"/>
        <v>231266</v>
      </c>
      <c r="K324" s="90">
        <f t="shared" si="114"/>
        <v>0</v>
      </c>
      <c r="L324" s="91">
        <f t="shared" si="114"/>
        <v>231266</v>
      </c>
    </row>
    <row r="325" spans="1:12" ht="12" customHeight="1">
      <c r="A325" s="50"/>
      <c r="B325" s="55"/>
      <c r="C325" s="52"/>
      <c r="D325" s="57"/>
      <c r="E325" s="92"/>
      <c r="F325" s="92"/>
      <c r="G325" s="92"/>
      <c r="H325" s="57"/>
      <c r="I325" s="93"/>
      <c r="J325" s="92"/>
      <c r="K325" s="92"/>
      <c r="L325" s="92"/>
    </row>
    <row r="326" spans="1:12" ht="13.35" customHeight="1">
      <c r="A326" s="50"/>
      <c r="B326" s="86">
        <v>1.8</v>
      </c>
      <c r="C326" s="52" t="s">
        <v>61</v>
      </c>
      <c r="D326" s="65"/>
      <c r="E326" s="65"/>
      <c r="F326" s="65"/>
      <c r="G326" s="65"/>
      <c r="H326" s="65"/>
      <c r="I326" s="65"/>
      <c r="J326" s="65"/>
      <c r="K326" s="65"/>
      <c r="L326" s="65"/>
    </row>
    <row r="327" spans="1:12" ht="13.35" customHeight="1">
      <c r="A327" s="50"/>
      <c r="B327" s="53">
        <v>36</v>
      </c>
      <c r="C327" s="54" t="s">
        <v>29</v>
      </c>
      <c r="D327" s="57"/>
      <c r="E327" s="57"/>
      <c r="F327" s="57"/>
      <c r="G327" s="57"/>
      <c r="H327" s="57"/>
      <c r="I327" s="57"/>
      <c r="J327" s="57"/>
      <c r="K327" s="57"/>
      <c r="L327" s="57"/>
    </row>
    <row r="328" spans="1:12" ht="13.35" customHeight="1">
      <c r="A328" s="50"/>
      <c r="B328" s="72" t="s">
        <v>63</v>
      </c>
      <c r="C328" s="54" t="s">
        <v>224</v>
      </c>
      <c r="D328" s="48">
        <v>21500</v>
      </c>
      <c r="E328" s="58">
        <v>0</v>
      </c>
      <c r="F328" s="75">
        <v>30173</v>
      </c>
      <c r="G328" s="58">
        <v>0</v>
      </c>
      <c r="H328" s="48">
        <v>30173</v>
      </c>
      <c r="I328" s="58">
        <v>0</v>
      </c>
      <c r="J328" s="75">
        <v>27024</v>
      </c>
      <c r="K328" s="58">
        <v>0</v>
      </c>
      <c r="L328" s="75">
        <f>SUM(J328:K328)</f>
        <v>27024</v>
      </c>
    </row>
    <row r="329" spans="1:12" ht="13.35" customHeight="1">
      <c r="A329" s="50" t="s">
        <v>24</v>
      </c>
      <c r="B329" s="53">
        <v>36</v>
      </c>
      <c r="C329" s="54" t="s">
        <v>29</v>
      </c>
      <c r="D329" s="63">
        <f t="shared" ref="D329:L329" si="115">SUM(D328:D328)</f>
        <v>21500</v>
      </c>
      <c r="E329" s="68">
        <f t="shared" si="115"/>
        <v>0</v>
      </c>
      <c r="F329" s="62">
        <f t="shared" si="115"/>
        <v>30173</v>
      </c>
      <c r="G329" s="68">
        <f t="shared" si="115"/>
        <v>0</v>
      </c>
      <c r="H329" s="63">
        <f t="shared" si="115"/>
        <v>30173</v>
      </c>
      <c r="I329" s="68">
        <f t="shared" si="115"/>
        <v>0</v>
      </c>
      <c r="J329" s="62">
        <f t="shared" si="115"/>
        <v>27024</v>
      </c>
      <c r="K329" s="68">
        <f t="shared" ref="K329" si="116">SUM(K328:K328)</f>
        <v>0</v>
      </c>
      <c r="L329" s="62">
        <f t="shared" si="115"/>
        <v>27024</v>
      </c>
    </row>
    <row r="330" spans="1:12" ht="13.35" customHeight="1">
      <c r="A330" s="50" t="s">
        <v>24</v>
      </c>
      <c r="B330" s="86">
        <v>1.8</v>
      </c>
      <c r="C330" s="52" t="s">
        <v>61</v>
      </c>
      <c r="D330" s="63">
        <f t="shared" ref="D330:L330" si="117">D329</f>
        <v>21500</v>
      </c>
      <c r="E330" s="68">
        <f t="shared" si="117"/>
        <v>0</v>
      </c>
      <c r="F330" s="62">
        <f t="shared" si="117"/>
        <v>30173</v>
      </c>
      <c r="G330" s="68">
        <f t="shared" si="117"/>
        <v>0</v>
      </c>
      <c r="H330" s="63">
        <f t="shared" si="117"/>
        <v>30173</v>
      </c>
      <c r="I330" s="68">
        <f t="shared" si="117"/>
        <v>0</v>
      </c>
      <c r="J330" s="62">
        <f t="shared" si="117"/>
        <v>27024</v>
      </c>
      <c r="K330" s="68">
        <f t="shared" ref="K330" si="118">K329</f>
        <v>0</v>
      </c>
      <c r="L330" s="62">
        <f t="shared" si="117"/>
        <v>27024</v>
      </c>
    </row>
    <row r="331" spans="1:12" ht="13.35" customHeight="1">
      <c r="A331" s="50" t="s">
        <v>24</v>
      </c>
      <c r="B331" s="53">
        <v>1</v>
      </c>
      <c r="C331" s="54" t="s">
        <v>62</v>
      </c>
      <c r="D331" s="63">
        <f t="shared" ref="D331:L331" si="119">D330+D324</f>
        <v>280674</v>
      </c>
      <c r="E331" s="68">
        <f t="shared" si="119"/>
        <v>0</v>
      </c>
      <c r="F331" s="63">
        <f t="shared" si="119"/>
        <v>359392</v>
      </c>
      <c r="G331" s="68">
        <f t="shared" si="119"/>
        <v>0</v>
      </c>
      <c r="H331" s="63">
        <f t="shared" si="119"/>
        <v>327892</v>
      </c>
      <c r="I331" s="68">
        <f t="shared" si="119"/>
        <v>0</v>
      </c>
      <c r="J331" s="62">
        <f t="shared" si="119"/>
        <v>258290</v>
      </c>
      <c r="K331" s="68">
        <f t="shared" ref="K331" si="120">K330+K324</f>
        <v>0</v>
      </c>
      <c r="L331" s="62">
        <f t="shared" si="119"/>
        <v>258290</v>
      </c>
    </row>
    <row r="332" spans="1:12" ht="13.35" customHeight="1">
      <c r="A332" s="50" t="s">
        <v>24</v>
      </c>
      <c r="B332" s="51">
        <v>2501</v>
      </c>
      <c r="C332" s="52" t="s">
        <v>3</v>
      </c>
      <c r="D332" s="63">
        <f t="shared" ref="D332:L332" si="121">SUM(D331)</f>
        <v>280674</v>
      </c>
      <c r="E332" s="68">
        <f t="shared" si="121"/>
        <v>0</v>
      </c>
      <c r="F332" s="63">
        <f t="shared" si="121"/>
        <v>359392</v>
      </c>
      <c r="G332" s="68">
        <f t="shared" si="121"/>
        <v>0</v>
      </c>
      <c r="H332" s="63">
        <f t="shared" si="121"/>
        <v>327892</v>
      </c>
      <c r="I332" s="68">
        <f t="shared" si="121"/>
        <v>0</v>
      </c>
      <c r="J332" s="62">
        <f t="shared" si="121"/>
        <v>258290</v>
      </c>
      <c r="K332" s="68">
        <f t="shared" ref="K332" si="122">SUM(K331)</f>
        <v>0</v>
      </c>
      <c r="L332" s="62">
        <f t="shared" si="121"/>
        <v>258290</v>
      </c>
    </row>
    <row r="333" spans="1:12" ht="10.15" customHeight="1">
      <c r="A333" s="50"/>
      <c r="B333" s="51"/>
      <c r="C333" s="52"/>
      <c r="D333" s="48"/>
      <c r="E333" s="58"/>
      <c r="F333" s="75"/>
      <c r="G333" s="58"/>
      <c r="H333" s="48"/>
      <c r="I333" s="58"/>
      <c r="J333" s="75"/>
      <c r="K333" s="58"/>
      <c r="L333" s="75"/>
    </row>
    <row r="334" spans="1:12" ht="15" customHeight="1">
      <c r="A334" s="50" t="s">
        <v>26</v>
      </c>
      <c r="B334" s="51">
        <v>2505</v>
      </c>
      <c r="C334" s="52" t="s">
        <v>4</v>
      </c>
      <c r="D334" s="65"/>
      <c r="E334" s="65"/>
      <c r="F334" s="65"/>
      <c r="G334" s="65"/>
      <c r="H334" s="65"/>
      <c r="I334" s="65"/>
      <c r="J334" s="65"/>
      <c r="K334" s="65"/>
      <c r="L334" s="65"/>
    </row>
    <row r="335" spans="1:12" ht="15" customHeight="1">
      <c r="A335" s="50"/>
      <c r="B335" s="53">
        <v>1</v>
      </c>
      <c r="C335" s="54" t="s">
        <v>64</v>
      </c>
      <c r="D335" s="65"/>
      <c r="E335" s="65"/>
      <c r="F335" s="65"/>
      <c r="G335" s="65"/>
      <c r="H335" s="65"/>
      <c r="I335" s="65"/>
      <c r="J335" s="65"/>
      <c r="K335" s="65"/>
      <c r="L335" s="65"/>
    </row>
    <row r="336" spans="1:12" ht="15" customHeight="1">
      <c r="A336" s="50"/>
      <c r="B336" s="86">
        <v>1.702</v>
      </c>
      <c r="C336" s="52" t="s">
        <v>234</v>
      </c>
      <c r="D336" s="65"/>
      <c r="E336" s="65"/>
      <c r="F336" s="65"/>
      <c r="G336" s="65"/>
      <c r="H336" s="65"/>
      <c r="I336" s="65"/>
      <c r="J336" s="65"/>
      <c r="K336" s="65"/>
      <c r="L336" s="65"/>
    </row>
    <row r="337" spans="1:12" ht="13.9" customHeight="1">
      <c r="A337" s="50"/>
      <c r="B337" s="96">
        <v>37</v>
      </c>
      <c r="C337" s="54" t="s">
        <v>320</v>
      </c>
      <c r="D337" s="67"/>
      <c r="E337" s="67"/>
      <c r="F337" s="92"/>
      <c r="G337" s="58"/>
      <c r="H337" s="92"/>
      <c r="I337" s="58"/>
      <c r="J337" s="92"/>
      <c r="K337" s="58"/>
      <c r="L337" s="75"/>
    </row>
    <row r="338" spans="1:12" ht="25.5">
      <c r="A338" s="50"/>
      <c r="B338" s="72" t="s">
        <v>275</v>
      </c>
      <c r="C338" s="54" t="s">
        <v>321</v>
      </c>
      <c r="D338" s="92">
        <v>6474</v>
      </c>
      <c r="E338" s="67">
        <v>0</v>
      </c>
      <c r="F338" s="92">
        <v>7700</v>
      </c>
      <c r="G338" s="67">
        <v>0</v>
      </c>
      <c r="H338" s="92">
        <v>7700</v>
      </c>
      <c r="I338" s="67">
        <v>0</v>
      </c>
      <c r="J338" s="92">
        <f>14500+6500</f>
        <v>21000</v>
      </c>
      <c r="K338" s="67">
        <v>0</v>
      </c>
      <c r="L338" s="92">
        <f>SUM(J338:K338)</f>
        <v>21000</v>
      </c>
    </row>
    <row r="339" spans="1:12" ht="25.5">
      <c r="A339" s="50"/>
      <c r="B339" s="72" t="s">
        <v>276</v>
      </c>
      <c r="C339" s="54" t="s">
        <v>355</v>
      </c>
      <c r="D339" s="67">
        <v>0</v>
      </c>
      <c r="E339" s="67">
        <v>0</v>
      </c>
      <c r="F339" s="67">
        <v>0</v>
      </c>
      <c r="G339" s="67">
        <v>0</v>
      </c>
      <c r="H339" s="67">
        <v>0</v>
      </c>
      <c r="I339" s="67">
        <v>0</v>
      </c>
      <c r="J339" s="67">
        <v>0</v>
      </c>
      <c r="K339" s="67">
        <v>0</v>
      </c>
      <c r="L339" s="67">
        <f>SUM(J339:K339)</f>
        <v>0</v>
      </c>
    </row>
    <row r="340" spans="1:12" ht="15" customHeight="1">
      <c r="A340" s="50" t="s">
        <v>24</v>
      </c>
      <c r="B340" s="96">
        <v>37</v>
      </c>
      <c r="C340" s="54" t="s">
        <v>320</v>
      </c>
      <c r="D340" s="91">
        <f t="shared" ref="D340:L340" si="123">SUM(D338:D339)</f>
        <v>6474</v>
      </c>
      <c r="E340" s="90">
        <f t="shared" si="123"/>
        <v>0</v>
      </c>
      <c r="F340" s="91">
        <f t="shared" si="123"/>
        <v>7700</v>
      </c>
      <c r="G340" s="90">
        <f t="shared" si="123"/>
        <v>0</v>
      </c>
      <c r="H340" s="91">
        <f t="shared" si="123"/>
        <v>7700</v>
      </c>
      <c r="I340" s="90">
        <f t="shared" si="123"/>
        <v>0</v>
      </c>
      <c r="J340" s="91">
        <f t="shared" si="123"/>
        <v>21000</v>
      </c>
      <c r="K340" s="90">
        <f t="shared" ref="K340" si="124">SUM(K338:K339)</f>
        <v>0</v>
      </c>
      <c r="L340" s="91">
        <f t="shared" si="123"/>
        <v>21000</v>
      </c>
    </row>
    <row r="341" spans="1:12" ht="15" customHeight="1">
      <c r="A341" s="50" t="s">
        <v>24</v>
      </c>
      <c r="B341" s="86">
        <v>1.702</v>
      </c>
      <c r="C341" s="52" t="s">
        <v>65</v>
      </c>
      <c r="D341" s="100">
        <f>D340</f>
        <v>6474</v>
      </c>
      <c r="E341" s="70">
        <f t="shared" ref="E341:L341" si="125">E340</f>
        <v>0</v>
      </c>
      <c r="F341" s="100">
        <f t="shared" si="125"/>
        <v>7700</v>
      </c>
      <c r="G341" s="70">
        <f t="shared" si="125"/>
        <v>0</v>
      </c>
      <c r="H341" s="100">
        <f t="shared" si="125"/>
        <v>7700</v>
      </c>
      <c r="I341" s="70">
        <f t="shared" si="125"/>
        <v>0</v>
      </c>
      <c r="J341" s="100">
        <f t="shared" si="125"/>
        <v>21000</v>
      </c>
      <c r="K341" s="70">
        <f t="shared" si="125"/>
        <v>0</v>
      </c>
      <c r="L341" s="100">
        <f t="shared" si="125"/>
        <v>21000</v>
      </c>
    </row>
    <row r="342" spans="1:12" ht="15" customHeight="1">
      <c r="A342" s="50" t="s">
        <v>24</v>
      </c>
      <c r="B342" s="53">
        <v>1</v>
      </c>
      <c r="C342" s="54" t="s">
        <v>64</v>
      </c>
      <c r="D342" s="91">
        <f t="shared" ref="D342:L342" si="126">D341</f>
        <v>6474</v>
      </c>
      <c r="E342" s="90">
        <f t="shared" si="126"/>
        <v>0</v>
      </c>
      <c r="F342" s="91">
        <f t="shared" si="126"/>
        <v>7700</v>
      </c>
      <c r="G342" s="90">
        <f t="shared" si="126"/>
        <v>0</v>
      </c>
      <c r="H342" s="91">
        <f t="shared" si="126"/>
        <v>7700</v>
      </c>
      <c r="I342" s="90">
        <f t="shared" si="126"/>
        <v>0</v>
      </c>
      <c r="J342" s="91">
        <f t="shared" si="126"/>
        <v>21000</v>
      </c>
      <c r="K342" s="90">
        <f t="shared" ref="K342" si="127">K341</f>
        <v>0</v>
      </c>
      <c r="L342" s="91">
        <f t="shared" si="126"/>
        <v>21000</v>
      </c>
    </row>
    <row r="343" spans="1:12" ht="8.4499999999999993" customHeight="1">
      <c r="A343" s="50"/>
      <c r="B343" s="53"/>
      <c r="C343" s="54"/>
      <c r="D343" s="57"/>
      <c r="E343" s="67"/>
      <c r="F343" s="67"/>
      <c r="G343" s="67"/>
      <c r="H343" s="57"/>
      <c r="I343" s="67"/>
      <c r="J343" s="92"/>
      <c r="K343" s="67"/>
      <c r="L343" s="67"/>
    </row>
    <row r="344" spans="1:12" ht="15" customHeight="1">
      <c r="A344" s="50"/>
      <c r="B344" s="53">
        <v>60</v>
      </c>
      <c r="C344" s="54" t="s">
        <v>66</v>
      </c>
      <c r="D344" s="57"/>
      <c r="E344" s="48"/>
      <c r="F344" s="48"/>
      <c r="G344" s="48"/>
      <c r="H344" s="48"/>
      <c r="I344" s="48"/>
      <c r="J344" s="48"/>
      <c r="K344" s="48"/>
      <c r="L344" s="48"/>
    </row>
    <row r="345" spans="1:12" ht="15" customHeight="1">
      <c r="A345" s="50"/>
      <c r="B345" s="86">
        <v>60.703000000000003</v>
      </c>
      <c r="C345" s="52" t="s">
        <v>67</v>
      </c>
      <c r="D345" s="65"/>
      <c r="E345" s="65"/>
      <c r="F345" s="65"/>
      <c r="G345" s="65"/>
      <c r="H345" s="65"/>
      <c r="I345" s="65"/>
      <c r="J345" s="65"/>
      <c r="K345" s="65"/>
      <c r="L345" s="65"/>
    </row>
    <row r="346" spans="1:12" ht="25.5">
      <c r="A346" s="59"/>
      <c r="B346" s="132">
        <v>34</v>
      </c>
      <c r="C346" s="61" t="s">
        <v>333</v>
      </c>
      <c r="D346" s="100"/>
      <c r="E346" s="70"/>
      <c r="F346" s="100"/>
      <c r="G346" s="69"/>
      <c r="H346" s="100"/>
      <c r="I346" s="69"/>
      <c r="J346" s="100"/>
      <c r="K346" s="69"/>
      <c r="L346" s="88"/>
    </row>
    <row r="347" spans="1:12" ht="25.5">
      <c r="A347" s="50"/>
      <c r="B347" s="56" t="s">
        <v>277</v>
      </c>
      <c r="C347" s="54" t="s">
        <v>331</v>
      </c>
      <c r="D347" s="92">
        <v>739235</v>
      </c>
      <c r="E347" s="67">
        <v>0</v>
      </c>
      <c r="F347" s="92">
        <v>1040100</v>
      </c>
      <c r="G347" s="67">
        <v>0</v>
      </c>
      <c r="H347" s="92">
        <v>1040100</v>
      </c>
      <c r="I347" s="67">
        <v>0</v>
      </c>
      <c r="J347" s="92">
        <v>1200000</v>
      </c>
      <c r="K347" s="67">
        <v>0</v>
      </c>
      <c r="L347" s="75">
        <f>SUM(J347:K347)</f>
        <v>1200000</v>
      </c>
    </row>
    <row r="348" spans="1:12" ht="27" customHeight="1">
      <c r="A348" s="50"/>
      <c r="B348" s="56" t="s">
        <v>278</v>
      </c>
      <c r="C348" s="54" t="s">
        <v>328</v>
      </c>
      <c r="D348" s="92">
        <v>50000</v>
      </c>
      <c r="E348" s="67">
        <v>0</v>
      </c>
      <c r="F348" s="67">
        <v>0</v>
      </c>
      <c r="G348" s="67">
        <v>0</v>
      </c>
      <c r="H348" s="67">
        <v>0</v>
      </c>
      <c r="I348" s="67">
        <v>0</v>
      </c>
      <c r="J348" s="67">
        <v>0</v>
      </c>
      <c r="K348" s="67">
        <v>0</v>
      </c>
      <c r="L348" s="58">
        <f>SUM(J348:K348)</f>
        <v>0</v>
      </c>
    </row>
    <row r="349" spans="1:12" ht="25.5">
      <c r="A349" s="50" t="s">
        <v>24</v>
      </c>
      <c r="B349" s="97">
        <v>34</v>
      </c>
      <c r="C349" s="54" t="s">
        <v>333</v>
      </c>
      <c r="D349" s="91">
        <f t="shared" ref="D349:L349" si="128">SUM(D347:D348)</f>
        <v>789235</v>
      </c>
      <c r="E349" s="90">
        <f t="shared" si="128"/>
        <v>0</v>
      </c>
      <c r="F349" s="91">
        <f t="shared" si="128"/>
        <v>1040100</v>
      </c>
      <c r="G349" s="90">
        <f t="shared" si="128"/>
        <v>0</v>
      </c>
      <c r="H349" s="91">
        <f t="shared" si="128"/>
        <v>1040100</v>
      </c>
      <c r="I349" s="90">
        <f t="shared" si="128"/>
        <v>0</v>
      </c>
      <c r="J349" s="91">
        <f t="shared" si="128"/>
        <v>1200000</v>
      </c>
      <c r="K349" s="90">
        <f t="shared" ref="K349" si="129">SUM(K347:K348)</f>
        <v>0</v>
      </c>
      <c r="L349" s="91">
        <f t="shared" si="128"/>
        <v>1200000</v>
      </c>
    </row>
    <row r="350" spans="1:12" ht="14.45" customHeight="1">
      <c r="A350" s="50" t="s">
        <v>24</v>
      </c>
      <c r="B350" s="86">
        <v>60.703000000000003</v>
      </c>
      <c r="C350" s="52" t="s">
        <v>67</v>
      </c>
      <c r="D350" s="100">
        <f>D349</f>
        <v>789235</v>
      </c>
      <c r="E350" s="70">
        <f t="shared" ref="E350:L350" si="130">E349</f>
        <v>0</v>
      </c>
      <c r="F350" s="100">
        <f t="shared" si="130"/>
        <v>1040100</v>
      </c>
      <c r="G350" s="70">
        <f t="shared" si="130"/>
        <v>0</v>
      </c>
      <c r="H350" s="100">
        <f t="shared" si="130"/>
        <v>1040100</v>
      </c>
      <c r="I350" s="70">
        <f t="shared" si="130"/>
        <v>0</v>
      </c>
      <c r="J350" s="100">
        <f t="shared" si="130"/>
        <v>1200000</v>
      </c>
      <c r="K350" s="70">
        <f t="shared" si="130"/>
        <v>0</v>
      </c>
      <c r="L350" s="100">
        <f t="shared" si="130"/>
        <v>1200000</v>
      </c>
    </row>
    <row r="351" spans="1:12" ht="14.45" customHeight="1">
      <c r="A351" s="50" t="s">
        <v>24</v>
      </c>
      <c r="B351" s="53">
        <v>60</v>
      </c>
      <c r="C351" s="54" t="s">
        <v>66</v>
      </c>
      <c r="D351" s="88">
        <f t="shared" ref="D351:L351" si="131">D350</f>
        <v>789235</v>
      </c>
      <c r="E351" s="69">
        <f t="shared" si="131"/>
        <v>0</v>
      </c>
      <c r="F351" s="88">
        <f t="shared" si="131"/>
        <v>1040100</v>
      </c>
      <c r="G351" s="69">
        <f t="shared" si="131"/>
        <v>0</v>
      </c>
      <c r="H351" s="88">
        <f t="shared" si="131"/>
        <v>1040100</v>
      </c>
      <c r="I351" s="69">
        <f t="shared" si="131"/>
        <v>0</v>
      </c>
      <c r="J351" s="88">
        <f t="shared" si="131"/>
        <v>1200000</v>
      </c>
      <c r="K351" s="69">
        <f t="shared" ref="K351" si="132">K350</f>
        <v>0</v>
      </c>
      <c r="L351" s="88">
        <f t="shared" si="131"/>
        <v>1200000</v>
      </c>
    </row>
    <row r="352" spans="1:12" ht="14.45" customHeight="1">
      <c r="A352" s="50" t="s">
        <v>24</v>
      </c>
      <c r="B352" s="51">
        <v>2505</v>
      </c>
      <c r="C352" s="52" t="s">
        <v>4</v>
      </c>
      <c r="D352" s="71">
        <f t="shared" ref="D352:L352" si="133">D351+D342</f>
        <v>795709</v>
      </c>
      <c r="E352" s="69">
        <f t="shared" si="133"/>
        <v>0</v>
      </c>
      <c r="F352" s="88">
        <f t="shared" si="133"/>
        <v>1047800</v>
      </c>
      <c r="G352" s="69">
        <f t="shared" si="133"/>
        <v>0</v>
      </c>
      <c r="H352" s="71">
        <f t="shared" si="133"/>
        <v>1047800</v>
      </c>
      <c r="I352" s="69">
        <f t="shared" si="133"/>
        <v>0</v>
      </c>
      <c r="J352" s="88">
        <f t="shared" si="133"/>
        <v>1221000</v>
      </c>
      <c r="K352" s="69">
        <f t="shared" si="133"/>
        <v>0</v>
      </c>
      <c r="L352" s="88">
        <f t="shared" si="133"/>
        <v>1221000</v>
      </c>
    </row>
    <row r="353" spans="1:12" ht="10.9" customHeight="1">
      <c r="A353" s="50"/>
      <c r="B353" s="51"/>
      <c r="C353" s="54"/>
      <c r="D353" s="48"/>
      <c r="E353" s="48"/>
      <c r="F353" s="48"/>
      <c r="G353" s="48"/>
      <c r="H353" s="48"/>
      <c r="I353" s="48"/>
      <c r="J353" s="48"/>
      <c r="K353" s="48"/>
      <c r="L353" s="48"/>
    </row>
    <row r="354" spans="1:12" ht="13.9" customHeight="1">
      <c r="A354" s="50" t="s">
        <v>26</v>
      </c>
      <c r="B354" s="51">
        <v>2515</v>
      </c>
      <c r="C354" s="52" t="s">
        <v>5</v>
      </c>
      <c r="D354" s="65"/>
      <c r="E354" s="65"/>
      <c r="F354" s="65"/>
      <c r="G354" s="65"/>
      <c r="H354" s="65"/>
      <c r="I354" s="65"/>
      <c r="J354" s="65"/>
      <c r="K354" s="65"/>
      <c r="L354" s="65"/>
    </row>
    <row r="355" spans="1:12" ht="14.45" customHeight="1">
      <c r="A355" s="50"/>
      <c r="B355" s="55">
        <v>3.0000000000000001E-3</v>
      </c>
      <c r="C355" s="52" t="s">
        <v>68</v>
      </c>
      <c r="D355" s="65"/>
      <c r="E355" s="65"/>
      <c r="F355" s="65"/>
      <c r="G355" s="65"/>
      <c r="H355" s="65"/>
      <c r="I355" s="65"/>
      <c r="J355" s="65"/>
      <c r="K355" s="65"/>
      <c r="L355" s="65"/>
    </row>
    <row r="356" spans="1:12" ht="13.9" customHeight="1">
      <c r="A356" s="50"/>
      <c r="B356" s="56">
        <v>60</v>
      </c>
      <c r="C356" s="54" t="s">
        <v>334</v>
      </c>
      <c r="D356" s="65"/>
      <c r="E356" s="65"/>
      <c r="F356" s="65"/>
      <c r="G356" s="65"/>
      <c r="H356" s="65"/>
      <c r="I356" s="65"/>
      <c r="J356" s="65"/>
      <c r="K356" s="65"/>
      <c r="L356" s="65"/>
    </row>
    <row r="357" spans="1:12" ht="29.45" customHeight="1">
      <c r="A357" s="50"/>
      <c r="B357" s="72" t="s">
        <v>69</v>
      </c>
      <c r="C357" s="54" t="s">
        <v>70</v>
      </c>
      <c r="D357" s="110">
        <v>14500</v>
      </c>
      <c r="E357" s="69">
        <v>0</v>
      </c>
      <c r="F357" s="88">
        <v>18344</v>
      </c>
      <c r="G357" s="69">
        <v>0</v>
      </c>
      <c r="H357" s="71">
        <v>18344</v>
      </c>
      <c r="I357" s="69">
        <v>0</v>
      </c>
      <c r="J357" s="88">
        <v>21000</v>
      </c>
      <c r="K357" s="69">
        <v>0</v>
      </c>
      <c r="L357" s="88">
        <f>SUM(J357:K357)</f>
        <v>21000</v>
      </c>
    </row>
    <row r="358" spans="1:12" ht="14.45" customHeight="1">
      <c r="A358" s="50" t="s">
        <v>24</v>
      </c>
      <c r="B358" s="56">
        <v>60</v>
      </c>
      <c r="C358" s="54" t="s">
        <v>334</v>
      </c>
      <c r="D358" s="88">
        <f t="shared" ref="D358:L358" si="134">SUM(D357:D357)</f>
        <v>14500</v>
      </c>
      <c r="E358" s="69">
        <f t="shared" si="134"/>
        <v>0</v>
      </c>
      <c r="F358" s="88">
        <f t="shared" si="134"/>
        <v>18344</v>
      </c>
      <c r="G358" s="69">
        <f t="shared" si="134"/>
        <v>0</v>
      </c>
      <c r="H358" s="71">
        <f t="shared" si="134"/>
        <v>18344</v>
      </c>
      <c r="I358" s="69">
        <f t="shared" si="134"/>
        <v>0</v>
      </c>
      <c r="J358" s="88">
        <f t="shared" si="134"/>
        <v>21000</v>
      </c>
      <c r="K358" s="69">
        <f t="shared" ref="K358" si="135">SUM(K357:K357)</f>
        <v>0</v>
      </c>
      <c r="L358" s="88">
        <f t="shared" si="134"/>
        <v>21000</v>
      </c>
    </row>
    <row r="359" spans="1:12" ht="14.45" customHeight="1">
      <c r="A359" s="50" t="s">
        <v>24</v>
      </c>
      <c r="B359" s="55">
        <v>3.0000000000000001E-3</v>
      </c>
      <c r="C359" s="52" t="s">
        <v>68</v>
      </c>
      <c r="D359" s="63">
        <f t="shared" ref="D359:L359" si="136">D358</f>
        <v>14500</v>
      </c>
      <c r="E359" s="68">
        <f t="shared" si="136"/>
        <v>0</v>
      </c>
      <c r="F359" s="62">
        <f t="shared" si="136"/>
        <v>18344</v>
      </c>
      <c r="G359" s="68">
        <f t="shared" si="136"/>
        <v>0</v>
      </c>
      <c r="H359" s="63">
        <f t="shared" si="136"/>
        <v>18344</v>
      </c>
      <c r="I359" s="68">
        <f t="shared" si="136"/>
        <v>0</v>
      </c>
      <c r="J359" s="62">
        <f t="shared" si="136"/>
        <v>21000</v>
      </c>
      <c r="K359" s="68">
        <f t="shared" ref="K359" si="137">K358</f>
        <v>0</v>
      </c>
      <c r="L359" s="62">
        <f t="shared" si="136"/>
        <v>21000</v>
      </c>
    </row>
    <row r="360" spans="1:12" ht="10.9" customHeight="1">
      <c r="A360" s="50"/>
      <c r="B360" s="66"/>
      <c r="C360" s="52"/>
      <c r="D360" s="48"/>
      <c r="E360" s="48"/>
      <c r="F360" s="48"/>
      <c r="G360" s="48"/>
      <c r="H360" s="48"/>
      <c r="I360" s="48"/>
      <c r="J360" s="48"/>
      <c r="K360" s="48"/>
      <c r="L360" s="48"/>
    </row>
    <row r="361" spans="1:12" ht="15" customHeight="1">
      <c r="A361" s="50"/>
      <c r="B361" s="55">
        <v>0.10100000000000001</v>
      </c>
      <c r="C361" s="52" t="s">
        <v>71</v>
      </c>
      <c r="D361" s="65"/>
      <c r="E361" s="65"/>
      <c r="F361" s="65"/>
      <c r="G361" s="65"/>
      <c r="H361" s="65"/>
      <c r="I361" s="65"/>
      <c r="J361" s="65"/>
      <c r="K361" s="65"/>
      <c r="L361" s="65"/>
    </row>
    <row r="362" spans="1:12" ht="31.9" customHeight="1">
      <c r="A362" s="50"/>
      <c r="B362" s="53">
        <v>33</v>
      </c>
      <c r="C362" s="54" t="s">
        <v>354</v>
      </c>
      <c r="D362" s="67"/>
      <c r="E362" s="67"/>
      <c r="F362" s="92"/>
      <c r="G362" s="67"/>
      <c r="H362" s="67"/>
      <c r="I362" s="67"/>
      <c r="J362" s="92"/>
      <c r="K362" s="67"/>
      <c r="L362" s="92"/>
    </row>
    <row r="363" spans="1:12" ht="31.9" customHeight="1">
      <c r="A363" s="50"/>
      <c r="B363" s="136" t="s">
        <v>279</v>
      </c>
      <c r="C363" s="54" t="s">
        <v>345</v>
      </c>
      <c r="D363" s="92">
        <v>68459</v>
      </c>
      <c r="E363" s="67">
        <v>0</v>
      </c>
      <c r="F363" s="92">
        <v>10000</v>
      </c>
      <c r="G363" s="67">
        <v>0</v>
      </c>
      <c r="H363" s="92">
        <v>10000</v>
      </c>
      <c r="I363" s="67">
        <v>0</v>
      </c>
      <c r="J363" s="92">
        <v>10000</v>
      </c>
      <c r="K363" s="67">
        <v>0</v>
      </c>
      <c r="L363" s="92">
        <f>SUM(J363:K363)</f>
        <v>10000</v>
      </c>
    </row>
    <row r="364" spans="1:12" ht="31.9" customHeight="1">
      <c r="A364" s="50"/>
      <c r="B364" s="136" t="s">
        <v>318</v>
      </c>
      <c r="C364" s="54" t="s">
        <v>346</v>
      </c>
      <c r="D364" s="92">
        <v>6000</v>
      </c>
      <c r="E364" s="67">
        <v>0</v>
      </c>
      <c r="F364" s="67">
        <v>0</v>
      </c>
      <c r="G364" s="67">
        <v>0</v>
      </c>
      <c r="H364" s="67">
        <v>0</v>
      </c>
      <c r="I364" s="67">
        <v>0</v>
      </c>
      <c r="J364" s="67">
        <v>0</v>
      </c>
      <c r="K364" s="67">
        <v>0</v>
      </c>
      <c r="L364" s="67">
        <f>SUM(J364:K364)</f>
        <v>0</v>
      </c>
    </row>
    <row r="365" spans="1:12" ht="31.9" customHeight="1">
      <c r="A365" s="50" t="s">
        <v>24</v>
      </c>
      <c r="B365" s="53">
        <v>33</v>
      </c>
      <c r="C365" s="54" t="s">
        <v>354</v>
      </c>
      <c r="D365" s="100">
        <f t="shared" ref="D365:I365" si="138">D363+D364</f>
        <v>74459</v>
      </c>
      <c r="E365" s="70">
        <f t="shared" si="138"/>
        <v>0</v>
      </c>
      <c r="F365" s="100">
        <f t="shared" si="138"/>
        <v>10000</v>
      </c>
      <c r="G365" s="70">
        <f t="shared" si="138"/>
        <v>0</v>
      </c>
      <c r="H365" s="100">
        <f t="shared" si="138"/>
        <v>10000</v>
      </c>
      <c r="I365" s="70">
        <f t="shared" si="138"/>
        <v>0</v>
      </c>
      <c r="J365" s="100">
        <f>J363+J364</f>
        <v>10000</v>
      </c>
      <c r="K365" s="70">
        <f t="shared" ref="K365" si="139">K363+K364</f>
        <v>0</v>
      </c>
      <c r="L365" s="100">
        <f t="shared" ref="L365" si="140">L363+L364</f>
        <v>10000</v>
      </c>
    </row>
    <row r="366" spans="1:12" ht="15" customHeight="1">
      <c r="A366" s="50" t="s">
        <v>24</v>
      </c>
      <c r="B366" s="55">
        <v>0.10100000000000001</v>
      </c>
      <c r="C366" s="52" t="s">
        <v>71</v>
      </c>
      <c r="D366" s="62">
        <f>D365</f>
        <v>74459</v>
      </c>
      <c r="E366" s="68">
        <f t="shared" ref="E366:L366" si="141">E365</f>
        <v>0</v>
      </c>
      <c r="F366" s="62">
        <f t="shared" si="141"/>
        <v>10000</v>
      </c>
      <c r="G366" s="68">
        <f t="shared" si="141"/>
        <v>0</v>
      </c>
      <c r="H366" s="62">
        <f t="shared" si="141"/>
        <v>10000</v>
      </c>
      <c r="I366" s="68">
        <f t="shared" si="141"/>
        <v>0</v>
      </c>
      <c r="J366" s="62">
        <f t="shared" si="141"/>
        <v>10000</v>
      </c>
      <c r="K366" s="68">
        <f t="shared" si="141"/>
        <v>0</v>
      </c>
      <c r="L366" s="62">
        <f t="shared" si="141"/>
        <v>10000</v>
      </c>
    </row>
    <row r="367" spans="1:12" ht="25.5">
      <c r="A367" s="59" t="s">
        <v>24</v>
      </c>
      <c r="B367" s="94">
        <v>2515</v>
      </c>
      <c r="C367" s="95" t="s">
        <v>225</v>
      </c>
      <c r="D367" s="63">
        <f t="shared" ref="D367:L367" si="142">D366+D359</f>
        <v>88959</v>
      </c>
      <c r="E367" s="68">
        <f t="shared" si="142"/>
        <v>0</v>
      </c>
      <c r="F367" s="63">
        <f t="shared" si="142"/>
        <v>28344</v>
      </c>
      <c r="G367" s="68">
        <f t="shared" si="142"/>
        <v>0</v>
      </c>
      <c r="H367" s="63">
        <f t="shared" si="142"/>
        <v>28344</v>
      </c>
      <c r="I367" s="68">
        <f t="shared" si="142"/>
        <v>0</v>
      </c>
      <c r="J367" s="62">
        <f t="shared" si="142"/>
        <v>31000</v>
      </c>
      <c r="K367" s="68">
        <f t="shared" si="142"/>
        <v>0</v>
      </c>
      <c r="L367" s="62">
        <f t="shared" si="142"/>
        <v>31000</v>
      </c>
    </row>
    <row r="368" spans="1:12">
      <c r="A368" s="50"/>
      <c r="B368" s="51"/>
      <c r="C368" s="54"/>
      <c r="D368" s="17"/>
      <c r="E368" s="17"/>
      <c r="F368" s="17"/>
      <c r="G368" s="17"/>
      <c r="H368" s="17"/>
      <c r="I368" s="17"/>
      <c r="J368" s="17"/>
      <c r="K368" s="17"/>
      <c r="L368" s="48"/>
    </row>
    <row r="369" spans="1:12" ht="15" customHeight="1">
      <c r="A369" s="50" t="s">
        <v>26</v>
      </c>
      <c r="B369" s="51">
        <v>2810</v>
      </c>
      <c r="C369" s="52" t="s">
        <v>7</v>
      </c>
      <c r="D369" s="65"/>
      <c r="E369" s="65"/>
      <c r="F369" s="65"/>
      <c r="G369" s="65"/>
      <c r="H369" s="65"/>
      <c r="I369" s="65"/>
      <c r="J369" s="65"/>
      <c r="K369" s="65"/>
      <c r="L369" s="65"/>
    </row>
    <row r="370" spans="1:12" ht="15" customHeight="1">
      <c r="A370" s="50"/>
      <c r="B370" s="56">
        <v>60</v>
      </c>
      <c r="C370" s="54" t="s">
        <v>74</v>
      </c>
      <c r="D370" s="57"/>
      <c r="E370" s="57"/>
      <c r="F370" s="57"/>
      <c r="G370" s="57"/>
      <c r="H370" s="57"/>
      <c r="I370" s="57"/>
      <c r="J370" s="57"/>
      <c r="K370" s="57"/>
      <c r="L370" s="57"/>
    </row>
    <row r="371" spans="1:12" ht="13.9" customHeight="1">
      <c r="A371" s="50"/>
      <c r="B371" s="55">
        <v>60.8</v>
      </c>
      <c r="C371" s="52" t="s">
        <v>61</v>
      </c>
      <c r="D371" s="65"/>
      <c r="E371" s="65"/>
      <c r="F371" s="65"/>
      <c r="G371" s="65"/>
      <c r="H371" s="65"/>
      <c r="I371" s="65"/>
      <c r="J371" s="65"/>
      <c r="K371" s="65"/>
      <c r="L371" s="65"/>
    </row>
    <row r="372" spans="1:12" ht="13.9" customHeight="1">
      <c r="A372" s="50"/>
      <c r="B372" s="56">
        <v>61</v>
      </c>
      <c r="C372" s="54" t="s">
        <v>75</v>
      </c>
      <c r="D372" s="57"/>
      <c r="E372" s="57"/>
      <c r="F372" s="57"/>
      <c r="G372" s="57"/>
      <c r="H372" s="57"/>
      <c r="I372" s="57"/>
      <c r="J372" s="57"/>
      <c r="K372" s="57"/>
      <c r="L372" s="57"/>
    </row>
    <row r="373" spans="1:12" ht="13.9" customHeight="1">
      <c r="A373" s="141"/>
      <c r="B373" s="72" t="s">
        <v>73</v>
      </c>
      <c r="C373" s="54" t="s">
        <v>76</v>
      </c>
      <c r="D373" s="110">
        <v>16000</v>
      </c>
      <c r="E373" s="70">
        <v>0</v>
      </c>
      <c r="F373" s="100">
        <v>15000</v>
      </c>
      <c r="G373" s="70">
        <v>0</v>
      </c>
      <c r="H373" s="110">
        <v>15000</v>
      </c>
      <c r="I373" s="70">
        <v>0</v>
      </c>
      <c r="J373" s="70">
        <v>0</v>
      </c>
      <c r="K373" s="70">
        <v>0</v>
      </c>
      <c r="L373" s="69">
        <f>SUM(J373:K373)</f>
        <v>0</v>
      </c>
    </row>
    <row r="374" spans="1:12" ht="13.9" customHeight="1">
      <c r="A374" s="50" t="s">
        <v>24</v>
      </c>
      <c r="B374" s="56">
        <v>61</v>
      </c>
      <c r="C374" s="54" t="s">
        <v>75</v>
      </c>
      <c r="D374" s="71">
        <f t="shared" ref="D374:J374" si="143">SUM(D373:D373)</f>
        <v>16000</v>
      </c>
      <c r="E374" s="69">
        <f t="shared" si="143"/>
        <v>0</v>
      </c>
      <c r="F374" s="88">
        <f t="shared" si="143"/>
        <v>15000</v>
      </c>
      <c r="G374" s="69">
        <f t="shared" si="143"/>
        <v>0</v>
      </c>
      <c r="H374" s="71">
        <f t="shared" si="143"/>
        <v>15000</v>
      </c>
      <c r="I374" s="69">
        <f t="shared" si="143"/>
        <v>0</v>
      </c>
      <c r="J374" s="69">
        <f t="shared" si="143"/>
        <v>0</v>
      </c>
      <c r="K374" s="69">
        <f t="shared" ref="K374" si="144">SUM(K373:K373)</f>
        <v>0</v>
      </c>
      <c r="L374" s="69">
        <f>SUM(J374:K374)</f>
        <v>0</v>
      </c>
    </row>
    <row r="375" spans="1:12" ht="13.9" customHeight="1">
      <c r="A375" s="50" t="s">
        <v>24</v>
      </c>
      <c r="B375" s="55">
        <v>60.8</v>
      </c>
      <c r="C375" s="52" t="s">
        <v>61</v>
      </c>
      <c r="D375" s="110">
        <f t="shared" ref="D375:I377" si="145">D374</f>
        <v>16000</v>
      </c>
      <c r="E375" s="70">
        <f t="shared" si="145"/>
        <v>0</v>
      </c>
      <c r="F375" s="100">
        <f t="shared" si="145"/>
        <v>15000</v>
      </c>
      <c r="G375" s="70">
        <f t="shared" si="145"/>
        <v>0</v>
      </c>
      <c r="H375" s="110">
        <f t="shared" si="145"/>
        <v>15000</v>
      </c>
      <c r="I375" s="70">
        <f t="shared" si="145"/>
        <v>0</v>
      </c>
      <c r="J375" s="70">
        <f t="shared" ref="J375:K377" si="146">J374</f>
        <v>0</v>
      </c>
      <c r="K375" s="70">
        <f t="shared" si="146"/>
        <v>0</v>
      </c>
      <c r="L375" s="70">
        <f>SUM(J375:K375)</f>
        <v>0</v>
      </c>
    </row>
    <row r="376" spans="1:12" ht="13.9" customHeight="1">
      <c r="A376" s="50" t="s">
        <v>24</v>
      </c>
      <c r="B376" s="56">
        <v>60</v>
      </c>
      <c r="C376" s="54" t="s">
        <v>74</v>
      </c>
      <c r="D376" s="17">
        <f t="shared" si="145"/>
        <v>16000</v>
      </c>
      <c r="E376" s="98">
        <f t="shared" si="145"/>
        <v>0</v>
      </c>
      <c r="F376" s="17">
        <f t="shared" si="145"/>
        <v>15000</v>
      </c>
      <c r="G376" s="98">
        <f t="shared" si="145"/>
        <v>0</v>
      </c>
      <c r="H376" s="17">
        <f t="shared" si="145"/>
        <v>15000</v>
      </c>
      <c r="I376" s="98">
        <f t="shared" si="145"/>
        <v>0</v>
      </c>
      <c r="J376" s="98">
        <f t="shared" si="146"/>
        <v>0</v>
      </c>
      <c r="K376" s="98">
        <f t="shared" si="146"/>
        <v>0</v>
      </c>
      <c r="L376" s="98">
        <f>L375</f>
        <v>0</v>
      </c>
    </row>
    <row r="377" spans="1:12" ht="13.9" customHeight="1">
      <c r="A377" s="50" t="s">
        <v>24</v>
      </c>
      <c r="B377" s="51">
        <v>2810</v>
      </c>
      <c r="C377" s="52" t="s">
        <v>7</v>
      </c>
      <c r="D377" s="62">
        <f t="shared" si="145"/>
        <v>16000</v>
      </c>
      <c r="E377" s="68">
        <f t="shared" si="145"/>
        <v>0</v>
      </c>
      <c r="F377" s="62">
        <f t="shared" si="145"/>
        <v>15000</v>
      </c>
      <c r="G377" s="68">
        <f t="shared" si="145"/>
        <v>0</v>
      </c>
      <c r="H377" s="62">
        <f t="shared" si="145"/>
        <v>15000</v>
      </c>
      <c r="I377" s="68">
        <f t="shared" si="145"/>
        <v>0</v>
      </c>
      <c r="J377" s="68">
        <f t="shared" si="146"/>
        <v>0</v>
      </c>
      <c r="K377" s="68">
        <f t="shared" si="146"/>
        <v>0</v>
      </c>
      <c r="L377" s="68">
        <f>L376</f>
        <v>0</v>
      </c>
    </row>
    <row r="378" spans="1:12" ht="11.45" customHeight="1">
      <c r="A378" s="50"/>
      <c r="B378" s="56"/>
      <c r="C378" s="54"/>
      <c r="D378" s="48"/>
      <c r="E378" s="48"/>
      <c r="F378" s="48"/>
      <c r="G378" s="48"/>
      <c r="H378" s="48"/>
      <c r="I378" s="48"/>
      <c r="J378" s="48"/>
      <c r="K378" s="48"/>
      <c r="L378" s="73"/>
    </row>
    <row r="379" spans="1:12" ht="15" customHeight="1">
      <c r="A379" s="50" t="s">
        <v>26</v>
      </c>
      <c r="B379" s="51">
        <v>3054</v>
      </c>
      <c r="C379" s="52" t="s">
        <v>9</v>
      </c>
      <c r="D379" s="17"/>
      <c r="E379" s="17"/>
      <c r="F379" s="17"/>
      <c r="G379" s="17"/>
      <c r="H379" s="17"/>
      <c r="I379" s="17"/>
      <c r="J379" s="17"/>
      <c r="K379" s="17"/>
      <c r="L379" s="48"/>
    </row>
    <row r="380" spans="1:12" ht="15" customHeight="1">
      <c r="A380" s="50"/>
      <c r="B380" s="53">
        <v>4</v>
      </c>
      <c r="C380" s="54" t="s">
        <v>77</v>
      </c>
      <c r="D380" s="17"/>
      <c r="E380" s="17"/>
      <c r="F380" s="17"/>
      <c r="G380" s="17"/>
      <c r="H380" s="17"/>
      <c r="I380" s="17"/>
      <c r="J380" s="17"/>
      <c r="K380" s="17"/>
      <c r="L380" s="48"/>
    </row>
    <row r="381" spans="1:12" ht="15" customHeight="1">
      <c r="A381" s="50"/>
      <c r="B381" s="101">
        <v>4.1050000000000004</v>
      </c>
      <c r="C381" s="102" t="s">
        <v>178</v>
      </c>
      <c r="D381" s="48"/>
      <c r="E381" s="48"/>
      <c r="F381" s="48"/>
      <c r="G381" s="48"/>
      <c r="H381" s="48"/>
      <c r="I381" s="48"/>
      <c r="J381" s="48"/>
      <c r="K381" s="48"/>
      <c r="L381" s="48"/>
    </row>
    <row r="382" spans="1:12" ht="15" customHeight="1">
      <c r="A382" s="50"/>
      <c r="B382" s="103">
        <v>60</v>
      </c>
      <c r="C382" s="83" t="s">
        <v>228</v>
      </c>
      <c r="D382" s="48"/>
      <c r="E382" s="48"/>
      <c r="F382" s="48"/>
      <c r="G382" s="48"/>
      <c r="H382" s="48"/>
      <c r="I382" s="48"/>
      <c r="J382" s="48"/>
      <c r="K382" s="48"/>
      <c r="L382" s="48"/>
    </row>
    <row r="383" spans="1:12" ht="25.5">
      <c r="A383" s="50"/>
      <c r="B383" s="104">
        <v>81</v>
      </c>
      <c r="C383" s="54" t="s">
        <v>180</v>
      </c>
      <c r="D383" s="48"/>
      <c r="E383" s="48"/>
      <c r="F383" s="48"/>
      <c r="G383" s="48"/>
      <c r="H383" s="48"/>
      <c r="I383" s="48"/>
      <c r="J383" s="48"/>
      <c r="K383" s="48"/>
      <c r="L383" s="48"/>
    </row>
    <row r="384" spans="1:12" ht="15" customHeight="1">
      <c r="A384" s="50"/>
      <c r="B384" s="105" t="s">
        <v>184</v>
      </c>
      <c r="C384" s="83" t="s">
        <v>179</v>
      </c>
      <c r="D384" s="48">
        <v>51349</v>
      </c>
      <c r="E384" s="58">
        <v>0</v>
      </c>
      <c r="F384" s="75">
        <v>36735</v>
      </c>
      <c r="G384" s="58">
        <v>0</v>
      </c>
      <c r="H384" s="48">
        <v>36735</v>
      </c>
      <c r="I384" s="58">
        <v>0</v>
      </c>
      <c r="J384" s="75">
        <v>30424</v>
      </c>
      <c r="K384" s="58">
        <v>0</v>
      </c>
      <c r="L384" s="75">
        <f>SUM(J384:K384)</f>
        <v>30424</v>
      </c>
    </row>
    <row r="385" spans="1:12" ht="9.6" customHeight="1">
      <c r="A385" s="50"/>
      <c r="B385" s="105"/>
      <c r="C385" s="83"/>
      <c r="D385" s="48"/>
      <c r="E385" s="48"/>
      <c r="F385" s="48"/>
      <c r="G385" s="48"/>
      <c r="H385" s="48"/>
      <c r="I385" s="48"/>
      <c r="J385" s="48"/>
      <c r="K385" s="48"/>
      <c r="L385" s="48"/>
    </row>
    <row r="386" spans="1:12" ht="27" customHeight="1">
      <c r="A386" s="50"/>
      <c r="B386" s="104">
        <v>82</v>
      </c>
      <c r="C386" s="54" t="s">
        <v>181</v>
      </c>
      <c r="D386" s="48"/>
      <c r="E386" s="48"/>
      <c r="F386" s="48"/>
      <c r="G386" s="48"/>
      <c r="H386" s="48"/>
      <c r="I386" s="48"/>
      <c r="J386" s="48"/>
      <c r="K386" s="48"/>
      <c r="L386" s="48"/>
    </row>
    <row r="387" spans="1:12" ht="15" customHeight="1">
      <c r="A387" s="50"/>
      <c r="B387" s="105" t="s">
        <v>185</v>
      </c>
      <c r="C387" s="83" t="s">
        <v>179</v>
      </c>
      <c r="D387" s="48">
        <v>19373</v>
      </c>
      <c r="E387" s="58">
        <v>0</v>
      </c>
      <c r="F387" s="75">
        <v>9196</v>
      </c>
      <c r="G387" s="58">
        <v>0</v>
      </c>
      <c r="H387" s="48">
        <v>9196</v>
      </c>
      <c r="I387" s="58">
        <v>0</v>
      </c>
      <c r="J387" s="75">
        <v>11659</v>
      </c>
      <c r="K387" s="58">
        <v>0</v>
      </c>
      <c r="L387" s="75">
        <f>SUM(J387:K387)</f>
        <v>11659</v>
      </c>
    </row>
    <row r="388" spans="1:12" ht="9.6" customHeight="1">
      <c r="A388" s="50"/>
      <c r="B388" s="105"/>
      <c r="C388" s="83"/>
      <c r="D388" s="48"/>
      <c r="E388" s="75"/>
      <c r="F388" s="75"/>
      <c r="G388" s="75"/>
      <c r="H388" s="48"/>
      <c r="I388" s="89"/>
      <c r="J388" s="75"/>
      <c r="K388" s="75"/>
      <c r="L388" s="75"/>
    </row>
    <row r="389" spans="1:12" ht="27" customHeight="1">
      <c r="A389" s="50"/>
      <c r="B389" s="104">
        <v>83</v>
      </c>
      <c r="C389" s="54" t="s">
        <v>182</v>
      </c>
      <c r="D389" s="48"/>
      <c r="E389" s="48"/>
      <c r="F389" s="48"/>
      <c r="G389" s="48"/>
      <c r="H389" s="48"/>
      <c r="I389" s="48"/>
      <c r="J389" s="48"/>
      <c r="K389" s="48"/>
      <c r="L389" s="48"/>
    </row>
    <row r="390" spans="1:12" ht="15" customHeight="1">
      <c r="A390" s="50"/>
      <c r="B390" s="105" t="s">
        <v>186</v>
      </c>
      <c r="C390" s="83" t="s">
        <v>179</v>
      </c>
      <c r="D390" s="48">
        <v>4600</v>
      </c>
      <c r="E390" s="58">
        <v>0</v>
      </c>
      <c r="F390" s="75">
        <v>2655</v>
      </c>
      <c r="G390" s="58">
        <v>0</v>
      </c>
      <c r="H390" s="48">
        <v>2655</v>
      </c>
      <c r="I390" s="58">
        <v>0</v>
      </c>
      <c r="J390" s="75">
        <v>8593</v>
      </c>
      <c r="K390" s="58">
        <v>0</v>
      </c>
      <c r="L390" s="75">
        <f>SUM(J390:K390)</f>
        <v>8593</v>
      </c>
    </row>
    <row r="391" spans="1:12" ht="9.6" customHeight="1">
      <c r="A391" s="50"/>
      <c r="B391" s="105"/>
      <c r="C391" s="83"/>
      <c r="D391" s="48"/>
      <c r="E391" s="48"/>
      <c r="F391" s="48"/>
      <c r="G391" s="48"/>
      <c r="H391" s="48"/>
      <c r="I391" s="48"/>
      <c r="J391" s="48"/>
      <c r="K391" s="48"/>
      <c r="L391" s="48"/>
    </row>
    <row r="392" spans="1:12" ht="27" customHeight="1">
      <c r="A392" s="50"/>
      <c r="B392" s="104">
        <v>84</v>
      </c>
      <c r="C392" s="54" t="s">
        <v>183</v>
      </c>
      <c r="D392" s="48"/>
      <c r="E392" s="48"/>
      <c r="F392" s="48"/>
      <c r="G392" s="48"/>
      <c r="H392" s="48"/>
      <c r="I392" s="48"/>
      <c r="J392" s="48"/>
      <c r="K392" s="48"/>
      <c r="L392" s="48"/>
    </row>
    <row r="393" spans="1:12" ht="15" customHeight="1">
      <c r="A393" s="50"/>
      <c r="B393" s="105" t="s">
        <v>187</v>
      </c>
      <c r="C393" s="83" t="s">
        <v>179</v>
      </c>
      <c r="D393" s="71">
        <v>11632</v>
      </c>
      <c r="E393" s="69">
        <v>0</v>
      </c>
      <c r="F393" s="88">
        <v>16269</v>
      </c>
      <c r="G393" s="69">
        <v>0</v>
      </c>
      <c r="H393" s="71">
        <v>16269</v>
      </c>
      <c r="I393" s="69">
        <v>0</v>
      </c>
      <c r="J393" s="88">
        <v>15324</v>
      </c>
      <c r="K393" s="69">
        <v>0</v>
      </c>
      <c r="L393" s="88">
        <f>SUM(J393:K393)</f>
        <v>15324</v>
      </c>
    </row>
    <row r="394" spans="1:12" ht="15" customHeight="1">
      <c r="A394" s="50" t="s">
        <v>24</v>
      </c>
      <c r="B394" s="103">
        <v>60</v>
      </c>
      <c r="C394" s="83" t="s">
        <v>228</v>
      </c>
      <c r="D394" s="71">
        <f t="shared" ref="D394:J394" si="147">SUM(D384:D393)</f>
        <v>86954</v>
      </c>
      <c r="E394" s="69">
        <f t="shared" si="147"/>
        <v>0</v>
      </c>
      <c r="F394" s="88">
        <f t="shared" si="147"/>
        <v>64855</v>
      </c>
      <c r="G394" s="69">
        <f t="shared" si="147"/>
        <v>0</v>
      </c>
      <c r="H394" s="71">
        <f t="shared" si="147"/>
        <v>64855</v>
      </c>
      <c r="I394" s="69">
        <f t="shared" si="147"/>
        <v>0</v>
      </c>
      <c r="J394" s="88">
        <f t="shared" si="147"/>
        <v>66000</v>
      </c>
      <c r="K394" s="69">
        <f t="shared" ref="K394" si="148">SUM(K384:K393)</f>
        <v>0</v>
      </c>
      <c r="L394" s="88">
        <f>SUM(J394:K394)</f>
        <v>66000</v>
      </c>
    </row>
    <row r="395" spans="1:12" ht="15" customHeight="1">
      <c r="A395" s="59" t="s">
        <v>24</v>
      </c>
      <c r="B395" s="142">
        <v>4.1050000000000004</v>
      </c>
      <c r="C395" s="143" t="s">
        <v>178</v>
      </c>
      <c r="D395" s="63">
        <f t="shared" ref="D395:L395" si="149">D394</f>
        <v>86954</v>
      </c>
      <c r="E395" s="68">
        <f t="shared" si="149"/>
        <v>0</v>
      </c>
      <c r="F395" s="62">
        <f t="shared" si="149"/>
        <v>64855</v>
      </c>
      <c r="G395" s="68">
        <f t="shared" si="149"/>
        <v>0</v>
      </c>
      <c r="H395" s="63">
        <f t="shared" si="149"/>
        <v>64855</v>
      </c>
      <c r="I395" s="68">
        <f t="shared" si="149"/>
        <v>0</v>
      </c>
      <c r="J395" s="62">
        <f t="shared" si="149"/>
        <v>66000</v>
      </c>
      <c r="K395" s="68">
        <f t="shared" ref="K395" si="150">K394</f>
        <v>0</v>
      </c>
      <c r="L395" s="62">
        <f t="shared" si="149"/>
        <v>66000</v>
      </c>
    </row>
    <row r="396" spans="1:12" ht="15" customHeight="1">
      <c r="A396" s="39"/>
      <c r="B396" s="106"/>
      <c r="C396" s="107"/>
      <c r="D396" s="48"/>
      <c r="E396" s="58"/>
      <c r="F396" s="58"/>
      <c r="G396" s="58"/>
      <c r="H396" s="58"/>
      <c r="I396" s="58"/>
      <c r="J396" s="75"/>
      <c r="K396" s="58"/>
      <c r="L396" s="58"/>
    </row>
    <row r="397" spans="1:12" ht="13.35" customHeight="1">
      <c r="A397" s="50"/>
      <c r="B397" s="55">
        <v>4.3369999999999997</v>
      </c>
      <c r="C397" s="52" t="s">
        <v>78</v>
      </c>
      <c r="D397" s="17"/>
      <c r="E397" s="17"/>
      <c r="F397" s="17"/>
      <c r="G397" s="17"/>
      <c r="H397" s="17"/>
      <c r="I397" s="17"/>
      <c r="J397" s="17"/>
      <c r="K397" s="17"/>
      <c r="L397" s="48"/>
    </row>
    <row r="398" spans="1:12" ht="13.35" customHeight="1">
      <c r="A398" s="50"/>
      <c r="B398" s="53">
        <v>36</v>
      </c>
      <c r="C398" s="54" t="s">
        <v>29</v>
      </c>
      <c r="D398" s="48"/>
      <c r="E398" s="48"/>
      <c r="F398" s="48"/>
      <c r="G398" s="48"/>
      <c r="H398" s="48"/>
      <c r="I398" s="48"/>
      <c r="J398" s="48"/>
      <c r="K398" s="48"/>
      <c r="L398" s="48"/>
    </row>
    <row r="399" spans="1:12" ht="13.35" customHeight="1">
      <c r="A399" s="50"/>
      <c r="B399" s="53">
        <v>45</v>
      </c>
      <c r="C399" s="54" t="s">
        <v>34</v>
      </c>
      <c r="D399" s="48"/>
      <c r="E399" s="48"/>
      <c r="F399" s="48"/>
      <c r="G399" s="48"/>
      <c r="H399" s="48"/>
      <c r="I399" s="48"/>
      <c r="J399" s="48"/>
      <c r="K399" s="48"/>
      <c r="L399" s="48"/>
    </row>
    <row r="400" spans="1:12" ht="27" customHeight="1">
      <c r="A400" s="50"/>
      <c r="B400" s="72" t="s">
        <v>51</v>
      </c>
      <c r="C400" s="54" t="s">
        <v>210</v>
      </c>
      <c r="D400" s="70">
        <v>0</v>
      </c>
      <c r="E400" s="71">
        <v>20948</v>
      </c>
      <c r="F400" s="69">
        <v>0</v>
      </c>
      <c r="G400" s="71">
        <v>21000</v>
      </c>
      <c r="H400" s="69">
        <v>0</v>
      </c>
      <c r="I400" s="71">
        <v>21000</v>
      </c>
      <c r="J400" s="69">
        <v>0</v>
      </c>
      <c r="K400" s="71">
        <v>21000</v>
      </c>
      <c r="L400" s="71">
        <f>SUM(J400:K400)</f>
        <v>21000</v>
      </c>
    </row>
    <row r="401" spans="1:12" ht="27" customHeight="1">
      <c r="A401" s="50"/>
      <c r="B401" s="72" t="s">
        <v>91</v>
      </c>
      <c r="C401" s="83" t="s">
        <v>235</v>
      </c>
      <c r="D401" s="108">
        <v>0</v>
      </c>
      <c r="E401" s="99">
        <v>82100</v>
      </c>
      <c r="F401" s="98">
        <v>0</v>
      </c>
      <c r="G401" s="98">
        <v>0</v>
      </c>
      <c r="H401" s="98">
        <v>0</v>
      </c>
      <c r="I401" s="98">
        <v>0</v>
      </c>
      <c r="J401" s="98">
        <v>0</v>
      </c>
      <c r="K401" s="98">
        <v>0</v>
      </c>
      <c r="L401" s="98">
        <f>SUM(J401:K401)</f>
        <v>0</v>
      </c>
    </row>
    <row r="402" spans="1:12" ht="13.35" customHeight="1">
      <c r="A402" s="50" t="s">
        <v>24</v>
      </c>
      <c r="B402" s="53">
        <v>45</v>
      </c>
      <c r="C402" s="54" t="s">
        <v>34</v>
      </c>
      <c r="D402" s="68">
        <f t="shared" ref="D402:L402" si="151">SUM(D400:D401)</f>
        <v>0</v>
      </c>
      <c r="E402" s="63">
        <f t="shared" si="151"/>
        <v>103048</v>
      </c>
      <c r="F402" s="68">
        <f t="shared" si="151"/>
        <v>0</v>
      </c>
      <c r="G402" s="63">
        <f t="shared" si="151"/>
        <v>21000</v>
      </c>
      <c r="H402" s="68">
        <f t="shared" si="151"/>
        <v>0</v>
      </c>
      <c r="I402" s="63">
        <f t="shared" si="151"/>
        <v>21000</v>
      </c>
      <c r="J402" s="68">
        <f t="shared" si="151"/>
        <v>0</v>
      </c>
      <c r="K402" s="63">
        <f t="shared" ref="K402" si="152">SUM(K400:K401)</f>
        <v>21000</v>
      </c>
      <c r="L402" s="63">
        <f t="shared" si="151"/>
        <v>21000</v>
      </c>
    </row>
    <row r="403" spans="1:12" ht="10.15" customHeight="1">
      <c r="A403" s="50"/>
      <c r="B403" s="72"/>
      <c r="C403" s="54"/>
      <c r="D403" s="65"/>
      <c r="E403" s="17"/>
      <c r="F403" s="17"/>
      <c r="G403" s="17"/>
      <c r="H403" s="17"/>
      <c r="I403" s="17"/>
      <c r="J403" s="17"/>
      <c r="K403" s="17"/>
      <c r="L403" s="17"/>
    </row>
    <row r="404" spans="1:12" ht="13.35" customHeight="1">
      <c r="A404" s="50"/>
      <c r="B404" s="56">
        <v>46</v>
      </c>
      <c r="C404" s="54" t="s">
        <v>38</v>
      </c>
      <c r="D404" s="65"/>
      <c r="E404" s="17"/>
      <c r="F404" s="17"/>
      <c r="G404" s="17"/>
      <c r="H404" s="17"/>
      <c r="I404" s="17"/>
      <c r="J404" s="17"/>
      <c r="K404" s="17"/>
      <c r="L404" s="17"/>
    </row>
    <row r="405" spans="1:12" ht="27" customHeight="1">
      <c r="A405" s="50"/>
      <c r="B405" s="72" t="s">
        <v>53</v>
      </c>
      <c r="C405" s="54" t="s">
        <v>79</v>
      </c>
      <c r="D405" s="70">
        <v>0</v>
      </c>
      <c r="E405" s="110">
        <v>7560</v>
      </c>
      <c r="F405" s="70">
        <v>0</v>
      </c>
      <c r="G405" s="71">
        <v>7560</v>
      </c>
      <c r="H405" s="70">
        <v>0</v>
      </c>
      <c r="I405" s="71">
        <v>7560</v>
      </c>
      <c r="J405" s="70">
        <v>0</v>
      </c>
      <c r="K405" s="71">
        <v>7560</v>
      </c>
      <c r="L405" s="71">
        <f>SUM(J405:K405)</f>
        <v>7560</v>
      </c>
    </row>
    <row r="406" spans="1:12" ht="13.35" customHeight="1">
      <c r="A406" s="50" t="s">
        <v>24</v>
      </c>
      <c r="B406" s="56">
        <v>46</v>
      </c>
      <c r="C406" s="54" t="s">
        <v>38</v>
      </c>
      <c r="D406" s="69">
        <f t="shared" ref="D406:J406" si="153">SUM(D405:D405)</f>
        <v>0</v>
      </c>
      <c r="E406" s="71">
        <f t="shared" si="153"/>
        <v>7560</v>
      </c>
      <c r="F406" s="69">
        <f t="shared" si="153"/>
        <v>0</v>
      </c>
      <c r="G406" s="71">
        <f t="shared" si="153"/>
        <v>7560</v>
      </c>
      <c r="H406" s="69">
        <f t="shared" si="153"/>
        <v>0</v>
      </c>
      <c r="I406" s="71">
        <f t="shared" si="153"/>
        <v>7560</v>
      </c>
      <c r="J406" s="69">
        <f t="shared" si="153"/>
        <v>0</v>
      </c>
      <c r="K406" s="71">
        <f t="shared" ref="K406" si="154">SUM(K405:K405)</f>
        <v>7560</v>
      </c>
      <c r="L406" s="71">
        <f>SUM(J406:K406)</f>
        <v>7560</v>
      </c>
    </row>
    <row r="407" spans="1:12" ht="10.15" customHeight="1">
      <c r="A407" s="50"/>
      <c r="B407" s="72"/>
      <c r="C407" s="54"/>
      <c r="D407" s="65"/>
      <c r="E407" s="65"/>
      <c r="F407" s="65"/>
      <c r="G407" s="17"/>
      <c r="H407" s="65"/>
      <c r="I407" s="17"/>
      <c r="J407" s="65"/>
      <c r="K407" s="17"/>
      <c r="L407" s="17"/>
    </row>
    <row r="408" spans="1:12" ht="13.9" customHeight="1">
      <c r="A408" s="50"/>
      <c r="B408" s="56">
        <v>47</v>
      </c>
      <c r="C408" s="54" t="s">
        <v>42</v>
      </c>
      <c r="D408" s="65"/>
      <c r="E408" s="65"/>
      <c r="F408" s="65"/>
      <c r="G408" s="17"/>
      <c r="H408" s="65"/>
      <c r="I408" s="17"/>
      <c r="J408" s="65"/>
      <c r="K408" s="17"/>
      <c r="L408" s="17"/>
    </row>
    <row r="409" spans="1:12" ht="27" customHeight="1">
      <c r="A409" s="50"/>
      <c r="B409" s="72" t="s">
        <v>55</v>
      </c>
      <c r="C409" s="54" t="s">
        <v>210</v>
      </c>
      <c r="D409" s="67">
        <v>0</v>
      </c>
      <c r="E409" s="57">
        <v>7560</v>
      </c>
      <c r="F409" s="67">
        <v>0</v>
      </c>
      <c r="G409" s="48">
        <v>7560</v>
      </c>
      <c r="H409" s="67">
        <v>0</v>
      </c>
      <c r="I409" s="48">
        <v>7560</v>
      </c>
      <c r="J409" s="67">
        <v>0</v>
      </c>
      <c r="K409" s="48">
        <v>7560</v>
      </c>
      <c r="L409" s="48">
        <f>SUM(J409:K409)</f>
        <v>7560</v>
      </c>
    </row>
    <row r="410" spans="1:12" ht="13.9" customHeight="1">
      <c r="A410" s="50" t="s">
        <v>24</v>
      </c>
      <c r="B410" s="56">
        <v>47</v>
      </c>
      <c r="C410" s="54" t="s">
        <v>42</v>
      </c>
      <c r="D410" s="68">
        <f t="shared" ref="D410:J410" si="155">SUM(D409:D409)</f>
        <v>0</v>
      </c>
      <c r="E410" s="63">
        <f t="shared" si="155"/>
        <v>7560</v>
      </c>
      <c r="F410" s="68">
        <f t="shared" si="155"/>
        <v>0</v>
      </c>
      <c r="G410" s="63">
        <f t="shared" si="155"/>
        <v>7560</v>
      </c>
      <c r="H410" s="68">
        <f t="shared" si="155"/>
        <v>0</v>
      </c>
      <c r="I410" s="63">
        <f t="shared" si="155"/>
        <v>7560</v>
      </c>
      <c r="J410" s="68">
        <f t="shared" si="155"/>
        <v>0</v>
      </c>
      <c r="K410" s="63">
        <f t="shared" ref="K410" si="156">SUM(K409:K409)</f>
        <v>7560</v>
      </c>
      <c r="L410" s="63">
        <f>SUM(J410:K410)</f>
        <v>7560</v>
      </c>
    </row>
    <row r="411" spans="1:12" ht="10.15" customHeight="1">
      <c r="A411" s="50"/>
      <c r="B411" s="72"/>
      <c r="C411" s="54"/>
      <c r="D411" s="65"/>
      <c r="E411" s="65"/>
      <c r="F411" s="65"/>
      <c r="G411" s="17"/>
      <c r="H411" s="65"/>
      <c r="I411" s="17"/>
      <c r="J411" s="65"/>
      <c r="K411" s="17"/>
      <c r="L411" s="17"/>
    </row>
    <row r="412" spans="1:12" ht="13.9" customHeight="1">
      <c r="A412" s="50"/>
      <c r="B412" s="56">
        <v>48</v>
      </c>
      <c r="C412" s="54" t="s">
        <v>46</v>
      </c>
      <c r="D412" s="65"/>
      <c r="E412" s="65"/>
      <c r="F412" s="65"/>
      <c r="G412" s="17"/>
      <c r="H412" s="65"/>
      <c r="I412" s="17"/>
      <c r="J412" s="65"/>
      <c r="K412" s="17"/>
      <c r="L412" s="17"/>
    </row>
    <row r="413" spans="1:12" ht="25.5">
      <c r="A413" s="50"/>
      <c r="B413" s="72" t="s">
        <v>57</v>
      </c>
      <c r="C413" s="54" t="s">
        <v>210</v>
      </c>
      <c r="D413" s="67">
        <v>0</v>
      </c>
      <c r="E413" s="57">
        <v>7559</v>
      </c>
      <c r="F413" s="67">
        <v>0</v>
      </c>
      <c r="G413" s="48">
        <v>7560</v>
      </c>
      <c r="H413" s="67">
        <v>0</v>
      </c>
      <c r="I413" s="48">
        <v>7560</v>
      </c>
      <c r="J413" s="67">
        <v>0</v>
      </c>
      <c r="K413" s="48">
        <v>7560</v>
      </c>
      <c r="L413" s="48">
        <f>SUM(J413:K413)</f>
        <v>7560</v>
      </c>
    </row>
    <row r="414" spans="1:12" ht="13.9" customHeight="1">
      <c r="A414" s="50" t="s">
        <v>24</v>
      </c>
      <c r="B414" s="56">
        <v>48</v>
      </c>
      <c r="C414" s="54" t="s">
        <v>46</v>
      </c>
      <c r="D414" s="68">
        <f t="shared" ref="D414:J414" si="157">SUM(D413:D413)</f>
        <v>0</v>
      </c>
      <c r="E414" s="63">
        <f t="shared" si="157"/>
        <v>7559</v>
      </c>
      <c r="F414" s="68">
        <f t="shared" si="157"/>
        <v>0</v>
      </c>
      <c r="G414" s="63">
        <f t="shared" si="157"/>
        <v>7560</v>
      </c>
      <c r="H414" s="68">
        <f t="shared" si="157"/>
        <v>0</v>
      </c>
      <c r="I414" s="63">
        <f t="shared" si="157"/>
        <v>7560</v>
      </c>
      <c r="J414" s="68">
        <f t="shared" si="157"/>
        <v>0</v>
      </c>
      <c r="K414" s="63">
        <f t="shared" ref="K414" si="158">SUM(K413:K413)</f>
        <v>7560</v>
      </c>
      <c r="L414" s="63">
        <f>SUM(J414:K414)</f>
        <v>7560</v>
      </c>
    </row>
    <row r="415" spans="1:12" ht="13.9" customHeight="1">
      <c r="A415" s="50" t="s">
        <v>24</v>
      </c>
      <c r="B415" s="53">
        <v>36</v>
      </c>
      <c r="C415" s="54" t="s">
        <v>29</v>
      </c>
      <c r="D415" s="69">
        <f t="shared" ref="D415:J415" si="159">D414+D410+D406+D402</f>
        <v>0</v>
      </c>
      <c r="E415" s="71">
        <f t="shared" si="159"/>
        <v>125727</v>
      </c>
      <c r="F415" s="69">
        <f t="shared" si="159"/>
        <v>0</v>
      </c>
      <c r="G415" s="71">
        <f t="shared" si="159"/>
        <v>43680</v>
      </c>
      <c r="H415" s="69">
        <f t="shared" si="159"/>
        <v>0</v>
      </c>
      <c r="I415" s="71">
        <f t="shared" si="159"/>
        <v>43680</v>
      </c>
      <c r="J415" s="69">
        <f t="shared" si="159"/>
        <v>0</v>
      </c>
      <c r="K415" s="71">
        <f t="shared" ref="K415" si="160">K414+K410+K406+K402</f>
        <v>43680</v>
      </c>
      <c r="L415" s="71">
        <f>SUM(J415:K415)</f>
        <v>43680</v>
      </c>
    </row>
    <row r="416" spans="1:12" ht="13.9" customHeight="1">
      <c r="A416" s="50" t="s">
        <v>24</v>
      </c>
      <c r="B416" s="55">
        <v>4.3369999999999997</v>
      </c>
      <c r="C416" s="52" t="s">
        <v>78</v>
      </c>
      <c r="D416" s="68">
        <f t="shared" ref="D416:I416" si="161">D415</f>
        <v>0</v>
      </c>
      <c r="E416" s="63">
        <f t="shared" si="161"/>
        <v>125727</v>
      </c>
      <c r="F416" s="68">
        <f t="shared" si="161"/>
        <v>0</v>
      </c>
      <c r="G416" s="62">
        <f t="shared" si="161"/>
        <v>43680</v>
      </c>
      <c r="H416" s="68">
        <f t="shared" si="161"/>
        <v>0</v>
      </c>
      <c r="I416" s="63">
        <f t="shared" si="161"/>
        <v>43680</v>
      </c>
      <c r="J416" s="68">
        <f>J415</f>
        <v>0</v>
      </c>
      <c r="K416" s="62">
        <f t="shared" ref="K416" si="162">K415</f>
        <v>43680</v>
      </c>
      <c r="L416" s="63">
        <f>L415</f>
        <v>43680</v>
      </c>
    </row>
    <row r="417" spans="1:12" ht="13.9" customHeight="1">
      <c r="A417" s="50" t="s">
        <v>24</v>
      </c>
      <c r="B417" s="53">
        <v>4</v>
      </c>
      <c r="C417" s="54" t="s">
        <v>77</v>
      </c>
      <c r="D417" s="48">
        <f t="shared" ref="D417:L417" si="163">D416+D395</f>
        <v>86954</v>
      </c>
      <c r="E417" s="48">
        <f t="shared" si="163"/>
        <v>125727</v>
      </c>
      <c r="F417" s="48">
        <f t="shared" si="163"/>
        <v>64855</v>
      </c>
      <c r="G417" s="48">
        <f t="shared" si="163"/>
        <v>43680</v>
      </c>
      <c r="H417" s="48">
        <f t="shared" si="163"/>
        <v>64855</v>
      </c>
      <c r="I417" s="48">
        <f t="shared" si="163"/>
        <v>43680</v>
      </c>
      <c r="J417" s="75">
        <f t="shared" si="163"/>
        <v>66000</v>
      </c>
      <c r="K417" s="48">
        <f t="shared" ref="K417" si="164">K416+K395</f>
        <v>43680</v>
      </c>
      <c r="L417" s="48">
        <f t="shared" si="163"/>
        <v>109680</v>
      </c>
    </row>
    <row r="418" spans="1:12" ht="10.15" customHeight="1">
      <c r="A418" s="50"/>
      <c r="B418" s="51"/>
      <c r="C418" s="52"/>
      <c r="D418" s="48"/>
      <c r="E418" s="48"/>
      <c r="F418" s="48"/>
      <c r="G418" s="48"/>
      <c r="H418" s="48"/>
      <c r="I418" s="48"/>
      <c r="J418" s="48"/>
      <c r="K418" s="48"/>
      <c r="L418" s="48"/>
    </row>
    <row r="419" spans="1:12" ht="15" customHeight="1">
      <c r="A419" s="50"/>
      <c r="B419" s="56">
        <v>80</v>
      </c>
      <c r="C419" s="54" t="s">
        <v>80</v>
      </c>
      <c r="D419" s="17"/>
      <c r="E419" s="17"/>
      <c r="F419" s="17"/>
      <c r="G419" s="17"/>
      <c r="H419" s="17"/>
      <c r="I419" s="17"/>
      <c r="J419" s="17"/>
      <c r="K419" s="17"/>
      <c r="L419" s="48"/>
    </row>
    <row r="420" spans="1:12" ht="15" customHeight="1">
      <c r="A420" s="50"/>
      <c r="B420" s="55">
        <v>80.001000000000005</v>
      </c>
      <c r="C420" s="52" t="s">
        <v>81</v>
      </c>
      <c r="D420" s="48"/>
      <c r="E420" s="48"/>
      <c r="F420" s="48"/>
      <c r="G420" s="48"/>
      <c r="H420" s="48"/>
      <c r="I420" s="48"/>
      <c r="J420" s="48"/>
      <c r="K420" s="48"/>
      <c r="L420" s="48"/>
    </row>
    <row r="421" spans="1:12" ht="15" customHeight="1">
      <c r="A421" s="50"/>
      <c r="B421" s="56">
        <v>36</v>
      </c>
      <c r="C421" s="54" t="s">
        <v>29</v>
      </c>
      <c r="D421" s="48"/>
      <c r="E421" s="48"/>
      <c r="F421" s="48"/>
      <c r="G421" s="48"/>
      <c r="H421" s="48"/>
      <c r="I421" s="48"/>
      <c r="J421" s="48"/>
      <c r="K421" s="48"/>
      <c r="L421" s="48"/>
    </row>
    <row r="422" spans="1:12" ht="15" customHeight="1">
      <c r="A422" s="50"/>
      <c r="B422" s="56">
        <v>44</v>
      </c>
      <c r="C422" s="54" t="s">
        <v>30</v>
      </c>
      <c r="D422" s="57"/>
      <c r="E422" s="57"/>
      <c r="F422" s="57"/>
      <c r="G422" s="57"/>
      <c r="H422" s="57"/>
      <c r="I422" s="57"/>
      <c r="J422" s="57"/>
      <c r="K422" s="57"/>
      <c r="L422" s="57"/>
    </row>
    <row r="423" spans="1:12" ht="15" customHeight="1">
      <c r="A423" s="59"/>
      <c r="B423" s="137" t="s">
        <v>31</v>
      </c>
      <c r="C423" s="61" t="s">
        <v>72</v>
      </c>
      <c r="D423" s="110">
        <v>7434</v>
      </c>
      <c r="E423" s="71">
        <v>24270</v>
      </c>
      <c r="F423" s="100">
        <v>6394</v>
      </c>
      <c r="G423" s="71">
        <v>32003</v>
      </c>
      <c r="H423" s="110">
        <v>6394</v>
      </c>
      <c r="I423" s="71">
        <v>32003</v>
      </c>
      <c r="J423" s="100">
        <v>8122</v>
      </c>
      <c r="K423" s="71">
        <v>38383</v>
      </c>
      <c r="L423" s="71">
        <f>SUM(J423:K423)</f>
        <v>46505</v>
      </c>
    </row>
    <row r="424" spans="1:12" ht="15" customHeight="1">
      <c r="A424" s="50"/>
      <c r="B424" s="72" t="s">
        <v>32</v>
      </c>
      <c r="C424" s="54" t="s">
        <v>27</v>
      </c>
      <c r="D424" s="92">
        <v>77</v>
      </c>
      <c r="E424" s="75">
        <v>22</v>
      </c>
      <c r="F424" s="92">
        <v>200</v>
      </c>
      <c r="G424" s="48">
        <v>22</v>
      </c>
      <c r="H424" s="57">
        <v>200</v>
      </c>
      <c r="I424" s="48">
        <v>22</v>
      </c>
      <c r="J424" s="92">
        <v>350</v>
      </c>
      <c r="K424" s="48">
        <v>22</v>
      </c>
      <c r="L424" s="48">
        <f>SUM(J424:K424)</f>
        <v>372</v>
      </c>
    </row>
    <row r="425" spans="1:12" ht="15" customHeight="1">
      <c r="A425" s="50"/>
      <c r="B425" s="72" t="s">
        <v>33</v>
      </c>
      <c r="C425" s="54" t="s">
        <v>28</v>
      </c>
      <c r="D425" s="92">
        <v>500</v>
      </c>
      <c r="E425" s="48">
        <v>3658</v>
      </c>
      <c r="F425" s="92">
        <v>500</v>
      </c>
      <c r="G425" s="48">
        <v>113</v>
      </c>
      <c r="H425" s="57">
        <v>500</v>
      </c>
      <c r="I425" s="48">
        <v>113</v>
      </c>
      <c r="J425" s="92">
        <v>2500</v>
      </c>
      <c r="K425" s="48">
        <v>113</v>
      </c>
      <c r="L425" s="48">
        <f>SUM(J425:K425)</f>
        <v>2613</v>
      </c>
    </row>
    <row r="426" spans="1:12" ht="15" customHeight="1">
      <c r="A426" s="50" t="s">
        <v>24</v>
      </c>
      <c r="B426" s="56">
        <v>44</v>
      </c>
      <c r="C426" s="54" t="s">
        <v>30</v>
      </c>
      <c r="D426" s="109">
        <f t="shared" ref="D426:J426" si="165">SUM(D423:D425)</f>
        <v>8011</v>
      </c>
      <c r="E426" s="109">
        <f t="shared" si="165"/>
        <v>27950</v>
      </c>
      <c r="F426" s="91">
        <f t="shared" si="165"/>
        <v>7094</v>
      </c>
      <c r="G426" s="109">
        <f t="shared" si="165"/>
        <v>32138</v>
      </c>
      <c r="H426" s="109">
        <f t="shared" si="165"/>
        <v>7094</v>
      </c>
      <c r="I426" s="109">
        <f t="shared" si="165"/>
        <v>32138</v>
      </c>
      <c r="J426" s="91">
        <f t="shared" si="165"/>
        <v>10972</v>
      </c>
      <c r="K426" s="109">
        <f t="shared" ref="K426" si="166">SUM(K423:K425)</f>
        <v>38518</v>
      </c>
      <c r="L426" s="109">
        <f>SUM(J426:K426)</f>
        <v>49490</v>
      </c>
    </row>
    <row r="427" spans="1:12" ht="11.45" customHeight="1">
      <c r="A427" s="50"/>
      <c r="B427" s="56"/>
      <c r="C427" s="54"/>
      <c r="D427" s="57"/>
      <c r="E427" s="57"/>
      <c r="F427" s="57"/>
      <c r="G427" s="57"/>
      <c r="H427" s="57"/>
      <c r="I427" s="57"/>
      <c r="J427" s="57"/>
      <c r="K427" s="57"/>
      <c r="L427" s="57"/>
    </row>
    <row r="428" spans="1:12" ht="15" customHeight="1">
      <c r="A428" s="50"/>
      <c r="B428" s="56">
        <v>45</v>
      </c>
      <c r="C428" s="54" t="s">
        <v>34</v>
      </c>
      <c r="D428" s="57"/>
      <c r="E428" s="57"/>
      <c r="F428" s="57"/>
      <c r="G428" s="57"/>
      <c r="H428" s="57"/>
      <c r="I428" s="57"/>
      <c r="J428" s="57"/>
      <c r="K428" s="57"/>
      <c r="L428" s="57"/>
    </row>
    <row r="429" spans="1:12" ht="15" customHeight="1">
      <c r="A429" s="50"/>
      <c r="B429" s="72" t="s">
        <v>35</v>
      </c>
      <c r="C429" s="54" t="s">
        <v>72</v>
      </c>
      <c r="D429" s="99">
        <v>2301</v>
      </c>
      <c r="E429" s="17">
        <v>6637</v>
      </c>
      <c r="F429" s="92">
        <v>4026</v>
      </c>
      <c r="G429" s="17">
        <v>9396</v>
      </c>
      <c r="H429" s="57">
        <v>4026</v>
      </c>
      <c r="I429" s="17">
        <v>9396</v>
      </c>
      <c r="J429" s="92">
        <v>2092</v>
      </c>
      <c r="K429" s="17">
        <v>10666</v>
      </c>
      <c r="L429" s="17">
        <f>SUM(J429:K429)</f>
        <v>12758</v>
      </c>
    </row>
    <row r="430" spans="1:12" ht="15" customHeight="1">
      <c r="A430" s="50"/>
      <c r="B430" s="72" t="s">
        <v>36</v>
      </c>
      <c r="C430" s="54" t="s">
        <v>27</v>
      </c>
      <c r="D430" s="69">
        <v>0</v>
      </c>
      <c r="E430" s="88">
        <v>9</v>
      </c>
      <c r="F430" s="70">
        <v>0</v>
      </c>
      <c r="G430" s="71">
        <v>10</v>
      </c>
      <c r="H430" s="70">
        <v>0</v>
      </c>
      <c r="I430" s="71">
        <v>10</v>
      </c>
      <c r="J430" s="70">
        <v>0</v>
      </c>
      <c r="K430" s="71">
        <v>10</v>
      </c>
      <c r="L430" s="71">
        <f>SUM(J430:K430)</f>
        <v>10</v>
      </c>
    </row>
    <row r="431" spans="1:12" ht="15" customHeight="1">
      <c r="A431" s="50"/>
      <c r="B431" s="72" t="s">
        <v>37</v>
      </c>
      <c r="C431" s="54" t="s">
        <v>28</v>
      </c>
      <c r="D431" s="98">
        <v>0</v>
      </c>
      <c r="E431" s="17">
        <v>20</v>
      </c>
      <c r="F431" s="67">
        <v>0</v>
      </c>
      <c r="G431" s="48">
        <v>20</v>
      </c>
      <c r="H431" s="67">
        <v>0</v>
      </c>
      <c r="I431" s="17">
        <v>20</v>
      </c>
      <c r="J431" s="67">
        <v>0</v>
      </c>
      <c r="K431" s="48">
        <v>20</v>
      </c>
      <c r="L431" s="17">
        <f>SUM(J431:K431)</f>
        <v>20</v>
      </c>
    </row>
    <row r="432" spans="1:12" ht="15" customHeight="1">
      <c r="A432" s="50" t="s">
        <v>24</v>
      </c>
      <c r="B432" s="56">
        <v>45</v>
      </c>
      <c r="C432" s="54" t="s">
        <v>34</v>
      </c>
      <c r="D432" s="109">
        <f t="shared" ref="D432:J432" si="167">SUM(D429:D431)</f>
        <v>2301</v>
      </c>
      <c r="E432" s="109">
        <f t="shared" si="167"/>
        <v>6666</v>
      </c>
      <c r="F432" s="91">
        <f t="shared" si="167"/>
        <v>4026</v>
      </c>
      <c r="G432" s="109">
        <f t="shared" si="167"/>
        <v>9426</v>
      </c>
      <c r="H432" s="109">
        <f t="shared" si="167"/>
        <v>4026</v>
      </c>
      <c r="I432" s="109">
        <f t="shared" si="167"/>
        <v>9426</v>
      </c>
      <c r="J432" s="91">
        <f t="shared" si="167"/>
        <v>2092</v>
      </c>
      <c r="K432" s="109">
        <f t="shared" ref="K432" si="168">SUM(K429:K431)</f>
        <v>10696</v>
      </c>
      <c r="L432" s="109">
        <f>SUM(J432:K432)</f>
        <v>12788</v>
      </c>
    </row>
    <row r="433" spans="1:12" ht="9" customHeight="1">
      <c r="A433" s="50"/>
      <c r="B433" s="56"/>
      <c r="C433" s="54"/>
      <c r="D433" s="57"/>
      <c r="E433" s="57"/>
      <c r="F433" s="57"/>
      <c r="G433" s="57"/>
      <c r="H433" s="57"/>
      <c r="I433" s="57"/>
      <c r="J433" s="57"/>
      <c r="K433" s="57"/>
      <c r="L433" s="57"/>
    </row>
    <row r="434" spans="1:12" ht="15" customHeight="1">
      <c r="A434" s="50"/>
      <c r="B434" s="56">
        <v>46</v>
      </c>
      <c r="C434" s="54" t="s">
        <v>38</v>
      </c>
      <c r="D434" s="57"/>
      <c r="E434" s="57"/>
      <c r="F434" s="57"/>
      <c r="G434" s="57"/>
      <c r="H434" s="57"/>
      <c r="I434" s="57"/>
      <c r="J434" s="57"/>
      <c r="K434" s="57"/>
      <c r="L434" s="57"/>
    </row>
    <row r="435" spans="1:12" ht="15" customHeight="1">
      <c r="A435" s="50"/>
      <c r="B435" s="72" t="s">
        <v>39</v>
      </c>
      <c r="C435" s="54" t="s">
        <v>72</v>
      </c>
      <c r="D435" s="92">
        <v>304</v>
      </c>
      <c r="E435" s="92">
        <v>3304</v>
      </c>
      <c r="F435" s="92">
        <v>10000</v>
      </c>
      <c r="G435" s="57">
        <v>4364</v>
      </c>
      <c r="H435" s="92">
        <v>10000</v>
      </c>
      <c r="I435" s="57">
        <v>4364</v>
      </c>
      <c r="J435" s="92">
        <v>9627</v>
      </c>
      <c r="K435" s="57">
        <v>6252</v>
      </c>
      <c r="L435" s="57">
        <f>SUM(J435:K435)</f>
        <v>15879</v>
      </c>
    </row>
    <row r="436" spans="1:12" ht="15" customHeight="1">
      <c r="A436" s="50"/>
      <c r="B436" s="72" t="s">
        <v>40</v>
      </c>
      <c r="C436" s="54" t="s">
        <v>27</v>
      </c>
      <c r="D436" s="67">
        <v>0</v>
      </c>
      <c r="E436" s="57">
        <v>10</v>
      </c>
      <c r="F436" s="67">
        <v>0</v>
      </c>
      <c r="G436" s="48">
        <v>10</v>
      </c>
      <c r="H436" s="67">
        <v>0</v>
      </c>
      <c r="I436" s="57">
        <v>10</v>
      </c>
      <c r="J436" s="67">
        <v>0</v>
      </c>
      <c r="K436" s="48">
        <v>10</v>
      </c>
      <c r="L436" s="57">
        <f>SUM(J436:K436)</f>
        <v>10</v>
      </c>
    </row>
    <row r="437" spans="1:12" ht="15" customHeight="1">
      <c r="A437" s="50"/>
      <c r="B437" s="72" t="s">
        <v>41</v>
      </c>
      <c r="C437" s="54" t="s">
        <v>28</v>
      </c>
      <c r="D437" s="70">
        <v>0</v>
      </c>
      <c r="E437" s="110">
        <v>20</v>
      </c>
      <c r="F437" s="67">
        <v>0</v>
      </c>
      <c r="G437" s="48">
        <v>20</v>
      </c>
      <c r="H437" s="70">
        <v>0</v>
      </c>
      <c r="I437" s="110">
        <v>20</v>
      </c>
      <c r="J437" s="67">
        <v>0</v>
      </c>
      <c r="K437" s="48">
        <v>20</v>
      </c>
      <c r="L437" s="57">
        <f>SUM(J437:K437)</f>
        <v>20</v>
      </c>
    </row>
    <row r="438" spans="1:12" ht="15" customHeight="1">
      <c r="A438" s="50" t="s">
        <v>24</v>
      </c>
      <c r="B438" s="56">
        <v>46</v>
      </c>
      <c r="C438" s="54" t="s">
        <v>38</v>
      </c>
      <c r="D438" s="100">
        <f t="shared" ref="D438:J438" si="169">SUM(D435:D437)</f>
        <v>304</v>
      </c>
      <c r="E438" s="110">
        <f t="shared" si="169"/>
        <v>3334</v>
      </c>
      <c r="F438" s="91">
        <f t="shared" si="169"/>
        <v>10000</v>
      </c>
      <c r="G438" s="109">
        <f t="shared" si="169"/>
        <v>4394</v>
      </c>
      <c r="H438" s="100">
        <f t="shared" si="169"/>
        <v>10000</v>
      </c>
      <c r="I438" s="110">
        <f t="shared" si="169"/>
        <v>4394</v>
      </c>
      <c r="J438" s="91">
        <f t="shared" si="169"/>
        <v>9627</v>
      </c>
      <c r="K438" s="109">
        <f t="shared" ref="K438" si="170">SUM(K435:K437)</f>
        <v>6282</v>
      </c>
      <c r="L438" s="109">
        <f>SUM(J438:K438)</f>
        <v>15909</v>
      </c>
    </row>
    <row r="439" spans="1:12" ht="11.45" customHeight="1">
      <c r="A439" s="50"/>
      <c r="B439" s="56"/>
      <c r="C439" s="54"/>
      <c r="D439" s="57"/>
      <c r="E439" s="57"/>
      <c r="F439" s="57"/>
      <c r="G439" s="57"/>
      <c r="H439" s="57"/>
      <c r="I439" s="57"/>
      <c r="J439" s="57"/>
      <c r="K439" s="57"/>
      <c r="L439" s="57"/>
    </row>
    <row r="440" spans="1:12" ht="15" customHeight="1">
      <c r="A440" s="50"/>
      <c r="B440" s="56">
        <v>47</v>
      </c>
      <c r="C440" s="54" t="s">
        <v>42</v>
      </c>
      <c r="D440" s="57"/>
      <c r="E440" s="57"/>
      <c r="F440" s="57"/>
      <c r="G440" s="57"/>
      <c r="H440" s="57"/>
      <c r="I440" s="57"/>
      <c r="J440" s="57"/>
      <c r="K440" s="57"/>
      <c r="L440" s="57"/>
    </row>
    <row r="441" spans="1:12" ht="15" customHeight="1">
      <c r="A441" s="50"/>
      <c r="B441" s="72" t="s">
        <v>43</v>
      </c>
      <c r="C441" s="54" t="s">
        <v>72</v>
      </c>
      <c r="D441" s="92">
        <v>156</v>
      </c>
      <c r="E441" s="92">
        <v>867</v>
      </c>
      <c r="F441" s="67">
        <v>0</v>
      </c>
      <c r="G441" s="57">
        <v>1380</v>
      </c>
      <c r="H441" s="67">
        <v>0</v>
      </c>
      <c r="I441" s="57">
        <v>1380</v>
      </c>
      <c r="J441" s="67">
        <v>0</v>
      </c>
      <c r="K441" s="57">
        <v>890</v>
      </c>
      <c r="L441" s="57">
        <f>SUM(J441:K441)</f>
        <v>890</v>
      </c>
    </row>
    <row r="442" spans="1:12" ht="15" customHeight="1">
      <c r="A442" s="50"/>
      <c r="B442" s="72" t="s">
        <v>44</v>
      </c>
      <c r="C442" s="54" t="s">
        <v>27</v>
      </c>
      <c r="D442" s="67">
        <v>0</v>
      </c>
      <c r="E442" s="92">
        <v>10</v>
      </c>
      <c r="F442" s="67">
        <v>0</v>
      </c>
      <c r="G442" s="48">
        <v>10</v>
      </c>
      <c r="H442" s="67">
        <v>0</v>
      </c>
      <c r="I442" s="57">
        <v>10</v>
      </c>
      <c r="J442" s="67">
        <v>0</v>
      </c>
      <c r="K442" s="48">
        <v>10</v>
      </c>
      <c r="L442" s="57">
        <f>SUM(J442:K442)</f>
        <v>10</v>
      </c>
    </row>
    <row r="443" spans="1:12" ht="15" customHeight="1">
      <c r="A443" s="50"/>
      <c r="B443" s="72" t="s">
        <v>45</v>
      </c>
      <c r="C443" s="54" t="s">
        <v>28</v>
      </c>
      <c r="D443" s="67">
        <v>0</v>
      </c>
      <c r="E443" s="92">
        <v>20</v>
      </c>
      <c r="F443" s="67">
        <v>0</v>
      </c>
      <c r="G443" s="48">
        <v>20</v>
      </c>
      <c r="H443" s="67">
        <v>0</v>
      </c>
      <c r="I443" s="138">
        <v>20</v>
      </c>
      <c r="J443" s="67">
        <v>0</v>
      </c>
      <c r="K443" s="48">
        <v>20</v>
      </c>
      <c r="L443" s="57">
        <f>SUM(J443:K443)</f>
        <v>20</v>
      </c>
    </row>
    <row r="444" spans="1:12" ht="15" customHeight="1">
      <c r="A444" s="50" t="s">
        <v>24</v>
      </c>
      <c r="B444" s="56">
        <v>47</v>
      </c>
      <c r="C444" s="54" t="s">
        <v>42</v>
      </c>
      <c r="D444" s="91">
        <f t="shared" ref="D444:J444" si="171">SUM(D441:D443)</f>
        <v>156</v>
      </c>
      <c r="E444" s="91">
        <f t="shared" si="171"/>
        <v>897</v>
      </c>
      <c r="F444" s="90">
        <f t="shared" si="171"/>
        <v>0</v>
      </c>
      <c r="G444" s="109">
        <f t="shared" si="171"/>
        <v>1410</v>
      </c>
      <c r="H444" s="90">
        <f t="shared" si="171"/>
        <v>0</v>
      </c>
      <c r="I444" s="109">
        <f t="shared" si="171"/>
        <v>1410</v>
      </c>
      <c r="J444" s="90">
        <f t="shared" si="171"/>
        <v>0</v>
      </c>
      <c r="K444" s="109">
        <f t="shared" ref="K444" si="172">SUM(K441:K443)</f>
        <v>920</v>
      </c>
      <c r="L444" s="109">
        <f>SUM(J444:K444)</f>
        <v>920</v>
      </c>
    </row>
    <row r="445" spans="1:12" ht="11.45" customHeight="1">
      <c r="A445" s="50"/>
      <c r="B445" s="56"/>
      <c r="C445" s="54"/>
      <c r="D445" s="57"/>
      <c r="E445" s="57"/>
      <c r="F445" s="57"/>
      <c r="G445" s="57"/>
      <c r="H445" s="57"/>
      <c r="I445" s="57"/>
      <c r="J445" s="57"/>
      <c r="K445" s="57"/>
      <c r="L445" s="57"/>
    </row>
    <row r="446" spans="1:12" ht="15" customHeight="1">
      <c r="A446" s="50"/>
      <c r="B446" s="56">
        <v>48</v>
      </c>
      <c r="C446" s="54" t="s">
        <v>46</v>
      </c>
      <c r="D446" s="57"/>
      <c r="E446" s="57"/>
      <c r="F446" s="57"/>
      <c r="G446" s="57"/>
      <c r="H446" s="57"/>
      <c r="I446" s="57"/>
      <c r="J446" s="57"/>
      <c r="K446" s="57"/>
      <c r="L446" s="57"/>
    </row>
    <row r="447" spans="1:12" ht="15" customHeight="1">
      <c r="A447" s="50"/>
      <c r="B447" s="72" t="s">
        <v>47</v>
      </c>
      <c r="C447" s="54" t="s">
        <v>72</v>
      </c>
      <c r="D447" s="67">
        <v>0</v>
      </c>
      <c r="E447" s="57">
        <v>4250</v>
      </c>
      <c r="F447" s="92">
        <v>3044</v>
      </c>
      <c r="G447" s="57">
        <v>5418</v>
      </c>
      <c r="H447" s="92">
        <v>3044</v>
      </c>
      <c r="I447" s="57">
        <v>5418</v>
      </c>
      <c r="J447" s="92">
        <v>1029</v>
      </c>
      <c r="K447" s="57">
        <v>6425</v>
      </c>
      <c r="L447" s="57">
        <f>SUM(J447:K447)</f>
        <v>7454</v>
      </c>
    </row>
    <row r="448" spans="1:12" ht="15" customHeight="1">
      <c r="A448" s="50"/>
      <c r="B448" s="72" t="s">
        <v>48</v>
      </c>
      <c r="C448" s="54" t="s">
        <v>27</v>
      </c>
      <c r="D448" s="67">
        <v>0</v>
      </c>
      <c r="E448" s="57">
        <v>10</v>
      </c>
      <c r="F448" s="67">
        <v>0</v>
      </c>
      <c r="G448" s="48">
        <v>10</v>
      </c>
      <c r="H448" s="67">
        <v>0</v>
      </c>
      <c r="I448" s="57">
        <v>10</v>
      </c>
      <c r="J448" s="67">
        <v>0</v>
      </c>
      <c r="K448" s="48">
        <v>10</v>
      </c>
      <c r="L448" s="57">
        <f>SUM(J448:K448)</f>
        <v>10</v>
      </c>
    </row>
    <row r="449" spans="1:12" ht="15" customHeight="1">
      <c r="A449" s="50"/>
      <c r="B449" s="72" t="s">
        <v>49</v>
      </c>
      <c r="C449" s="54" t="s">
        <v>28</v>
      </c>
      <c r="D449" s="67">
        <v>0</v>
      </c>
      <c r="E449" s="57">
        <v>19</v>
      </c>
      <c r="F449" s="67">
        <v>0</v>
      </c>
      <c r="G449" s="48">
        <v>20</v>
      </c>
      <c r="H449" s="67">
        <v>0</v>
      </c>
      <c r="I449" s="57">
        <v>20</v>
      </c>
      <c r="J449" s="67">
        <v>0</v>
      </c>
      <c r="K449" s="48">
        <v>20</v>
      </c>
      <c r="L449" s="57">
        <f>SUM(J449:K449)</f>
        <v>20</v>
      </c>
    </row>
    <row r="450" spans="1:12" ht="15" customHeight="1">
      <c r="A450" s="50" t="s">
        <v>24</v>
      </c>
      <c r="B450" s="56">
        <v>48</v>
      </c>
      <c r="C450" s="54" t="s">
        <v>46</v>
      </c>
      <c r="D450" s="90">
        <f t="shared" ref="D450:J450" si="173">SUM(D447:D449)</f>
        <v>0</v>
      </c>
      <c r="E450" s="109">
        <f t="shared" si="173"/>
        <v>4279</v>
      </c>
      <c r="F450" s="91">
        <f t="shared" si="173"/>
        <v>3044</v>
      </c>
      <c r="G450" s="109">
        <f t="shared" si="173"/>
        <v>5448</v>
      </c>
      <c r="H450" s="91">
        <f t="shared" si="173"/>
        <v>3044</v>
      </c>
      <c r="I450" s="109">
        <f t="shared" si="173"/>
        <v>5448</v>
      </c>
      <c r="J450" s="91">
        <f t="shared" si="173"/>
        <v>1029</v>
      </c>
      <c r="K450" s="109">
        <f t="shared" ref="K450" si="174">SUM(K447:K449)</f>
        <v>6455</v>
      </c>
      <c r="L450" s="109">
        <f>SUM(J450:K450)</f>
        <v>7484</v>
      </c>
    </row>
    <row r="451" spans="1:12" ht="11.45" customHeight="1">
      <c r="A451" s="50"/>
      <c r="B451" s="56"/>
      <c r="C451" s="54"/>
      <c r="D451" s="57"/>
      <c r="E451" s="57"/>
      <c r="F451" s="57"/>
      <c r="G451" s="57"/>
      <c r="H451" s="57"/>
      <c r="I451" s="57"/>
      <c r="J451" s="57"/>
      <c r="K451" s="57"/>
      <c r="L451" s="57"/>
    </row>
    <row r="452" spans="1:12" ht="15" customHeight="1">
      <c r="A452" s="50"/>
      <c r="B452" s="56">
        <v>59</v>
      </c>
      <c r="C452" s="54" t="s">
        <v>82</v>
      </c>
      <c r="D452" s="57"/>
      <c r="E452" s="57"/>
      <c r="F452" s="57"/>
      <c r="G452" s="57"/>
      <c r="H452" s="57"/>
      <c r="I452" s="57"/>
      <c r="J452" s="57"/>
      <c r="K452" s="57"/>
      <c r="L452" s="57"/>
    </row>
    <row r="453" spans="1:12" ht="15" customHeight="1">
      <c r="A453" s="59"/>
      <c r="B453" s="137" t="s">
        <v>83</v>
      </c>
      <c r="C453" s="61" t="s">
        <v>72</v>
      </c>
      <c r="D453" s="71">
        <v>8212</v>
      </c>
      <c r="E453" s="69">
        <v>0</v>
      </c>
      <c r="F453" s="100">
        <v>14793</v>
      </c>
      <c r="G453" s="69">
        <v>0</v>
      </c>
      <c r="H453" s="110">
        <v>14793</v>
      </c>
      <c r="I453" s="69">
        <v>0</v>
      </c>
      <c r="J453" s="100">
        <v>15974</v>
      </c>
      <c r="K453" s="69">
        <v>0</v>
      </c>
      <c r="L453" s="88">
        <f>SUM(J453:K453)</f>
        <v>15974</v>
      </c>
    </row>
    <row r="454" spans="1:12" ht="13.9" customHeight="1">
      <c r="A454" s="50"/>
      <c r="B454" s="72" t="s">
        <v>84</v>
      </c>
      <c r="C454" s="54" t="s">
        <v>27</v>
      </c>
      <c r="D454" s="48">
        <v>75</v>
      </c>
      <c r="E454" s="58">
        <v>0</v>
      </c>
      <c r="F454" s="92">
        <v>75</v>
      </c>
      <c r="G454" s="58">
        <v>0</v>
      </c>
      <c r="H454" s="57">
        <v>75</v>
      </c>
      <c r="I454" s="58">
        <v>0</v>
      </c>
      <c r="J454" s="92">
        <v>75</v>
      </c>
      <c r="K454" s="58">
        <v>0</v>
      </c>
      <c r="L454" s="75">
        <f>SUM(J454:K454)</f>
        <v>75</v>
      </c>
    </row>
    <row r="455" spans="1:12" ht="13.9" customHeight="1">
      <c r="A455" s="50"/>
      <c r="B455" s="72" t="s">
        <v>85</v>
      </c>
      <c r="C455" s="54" t="s">
        <v>28</v>
      </c>
      <c r="D455" s="17">
        <v>600</v>
      </c>
      <c r="E455" s="98">
        <v>0</v>
      </c>
      <c r="F455" s="92">
        <v>600</v>
      </c>
      <c r="G455" s="98">
        <v>0</v>
      </c>
      <c r="H455" s="57">
        <v>600</v>
      </c>
      <c r="I455" s="98">
        <v>0</v>
      </c>
      <c r="J455" s="92">
        <v>600</v>
      </c>
      <c r="K455" s="98">
        <v>0</v>
      </c>
      <c r="L455" s="99">
        <f>SUM(J455:K455)</f>
        <v>600</v>
      </c>
    </row>
    <row r="456" spans="1:12" ht="13.9" customHeight="1">
      <c r="A456" s="50" t="s">
        <v>24</v>
      </c>
      <c r="B456" s="56">
        <v>59</v>
      </c>
      <c r="C456" s="54" t="s">
        <v>82</v>
      </c>
      <c r="D456" s="109">
        <f t="shared" ref="D456:J456" si="175">SUM(D453:D455)</f>
        <v>8887</v>
      </c>
      <c r="E456" s="90">
        <f t="shared" si="175"/>
        <v>0</v>
      </c>
      <c r="F456" s="91">
        <f t="shared" si="175"/>
        <v>15468</v>
      </c>
      <c r="G456" s="90">
        <f t="shared" si="175"/>
        <v>0</v>
      </c>
      <c r="H456" s="109">
        <f t="shared" si="175"/>
        <v>15468</v>
      </c>
      <c r="I456" s="90">
        <f t="shared" si="175"/>
        <v>0</v>
      </c>
      <c r="J456" s="91">
        <f t="shared" si="175"/>
        <v>16649</v>
      </c>
      <c r="K456" s="90">
        <f t="shared" ref="K456" si="176">SUM(K453:K455)</f>
        <v>0</v>
      </c>
      <c r="L456" s="91">
        <f t="shared" ref="L456:L458" si="177">SUM(J456:K456)</f>
        <v>16649</v>
      </c>
    </row>
    <row r="457" spans="1:12" ht="13.9" customHeight="1">
      <c r="A457" s="50" t="s">
        <v>24</v>
      </c>
      <c r="B457" s="56">
        <v>36</v>
      </c>
      <c r="C457" s="54" t="s">
        <v>29</v>
      </c>
      <c r="D457" s="110">
        <f t="shared" ref="D457:J457" si="178">D456+D432+D426+D450+D444+D438</f>
        <v>19659</v>
      </c>
      <c r="E457" s="110">
        <f t="shared" si="178"/>
        <v>43126</v>
      </c>
      <c r="F457" s="100">
        <f t="shared" si="178"/>
        <v>39632</v>
      </c>
      <c r="G457" s="110">
        <f t="shared" si="178"/>
        <v>52816</v>
      </c>
      <c r="H457" s="110">
        <f t="shared" si="178"/>
        <v>39632</v>
      </c>
      <c r="I457" s="110">
        <f t="shared" si="178"/>
        <v>52816</v>
      </c>
      <c r="J457" s="100">
        <f t="shared" si="178"/>
        <v>40369</v>
      </c>
      <c r="K457" s="110">
        <f t="shared" ref="K457" si="179">K456+K432+K426+K450+K444+K438</f>
        <v>62871</v>
      </c>
      <c r="L457" s="110">
        <f t="shared" si="177"/>
        <v>103240</v>
      </c>
    </row>
    <row r="458" spans="1:12" ht="13.9" customHeight="1">
      <c r="A458" s="50" t="s">
        <v>24</v>
      </c>
      <c r="B458" s="55">
        <v>80.001000000000005</v>
      </c>
      <c r="C458" s="52" t="s">
        <v>81</v>
      </c>
      <c r="D458" s="71">
        <f t="shared" ref="D458:J458" si="180">D457</f>
        <v>19659</v>
      </c>
      <c r="E458" s="71">
        <f t="shared" si="180"/>
        <v>43126</v>
      </c>
      <c r="F458" s="88">
        <f t="shared" si="180"/>
        <v>39632</v>
      </c>
      <c r="G458" s="71">
        <f t="shared" si="180"/>
        <v>52816</v>
      </c>
      <c r="H458" s="71">
        <f t="shared" si="180"/>
        <v>39632</v>
      </c>
      <c r="I458" s="71">
        <f t="shared" si="180"/>
        <v>52816</v>
      </c>
      <c r="J458" s="88">
        <f t="shared" si="180"/>
        <v>40369</v>
      </c>
      <c r="K458" s="71">
        <f t="shared" ref="K458" si="181">K457</f>
        <v>62871</v>
      </c>
      <c r="L458" s="71">
        <f t="shared" si="177"/>
        <v>103240</v>
      </c>
    </row>
    <row r="459" spans="1:12" ht="11.45" customHeight="1">
      <c r="A459" s="50"/>
      <c r="B459" s="66"/>
      <c r="C459" s="52"/>
      <c r="D459" s="48"/>
      <c r="E459" s="48"/>
      <c r="F459" s="48"/>
      <c r="G459" s="48"/>
      <c r="H459" s="48"/>
      <c r="I459" s="48"/>
      <c r="J459" s="48"/>
      <c r="K459" s="48"/>
      <c r="L459" s="48"/>
    </row>
    <row r="460" spans="1:12" s="64" customFormat="1" ht="13.9" customHeight="1">
      <c r="A460" s="50"/>
      <c r="B460" s="55">
        <v>80.799000000000007</v>
      </c>
      <c r="C460" s="52" t="s">
        <v>86</v>
      </c>
      <c r="D460" s="57"/>
      <c r="E460" s="57"/>
      <c r="F460" s="57"/>
      <c r="G460" s="57"/>
      <c r="H460" s="57"/>
      <c r="I460" s="57"/>
      <c r="J460" s="57"/>
      <c r="K460" s="57"/>
      <c r="L460" s="57"/>
    </row>
    <row r="461" spans="1:12" ht="13.9" customHeight="1">
      <c r="A461" s="50"/>
      <c r="B461" s="56">
        <v>36</v>
      </c>
      <c r="C461" s="54" t="s">
        <v>29</v>
      </c>
      <c r="D461" s="57"/>
      <c r="E461" s="57"/>
      <c r="F461" s="57"/>
      <c r="G461" s="57"/>
      <c r="H461" s="57"/>
      <c r="I461" s="57"/>
      <c r="J461" s="57"/>
      <c r="K461" s="57"/>
      <c r="L461" s="57"/>
    </row>
    <row r="462" spans="1:12" ht="13.9" customHeight="1">
      <c r="A462" s="50"/>
      <c r="B462" s="72" t="s">
        <v>87</v>
      </c>
      <c r="C462" s="54" t="s">
        <v>86</v>
      </c>
      <c r="D462" s="71">
        <v>-5604</v>
      </c>
      <c r="E462" s="88">
        <v>-202</v>
      </c>
      <c r="F462" s="88">
        <v>5000</v>
      </c>
      <c r="G462" s="69">
        <v>0</v>
      </c>
      <c r="H462" s="71">
        <v>5000</v>
      </c>
      <c r="I462" s="69">
        <v>0</v>
      </c>
      <c r="J462" s="71">
        <v>5000</v>
      </c>
      <c r="K462" s="69">
        <v>0</v>
      </c>
      <c r="L462" s="88">
        <f>SUM(J462:K462)</f>
        <v>5000</v>
      </c>
    </row>
    <row r="463" spans="1:12" ht="13.9" customHeight="1">
      <c r="A463" s="50" t="s">
        <v>24</v>
      </c>
      <c r="B463" s="56">
        <v>36</v>
      </c>
      <c r="C463" s="54" t="s">
        <v>29</v>
      </c>
      <c r="D463" s="71">
        <f t="shared" ref="D463:I464" si="182">D462</f>
        <v>-5604</v>
      </c>
      <c r="E463" s="88">
        <f t="shared" si="182"/>
        <v>-202</v>
      </c>
      <c r="F463" s="88">
        <f t="shared" si="182"/>
        <v>5000</v>
      </c>
      <c r="G463" s="69">
        <f t="shared" si="182"/>
        <v>0</v>
      </c>
      <c r="H463" s="71">
        <f t="shared" si="182"/>
        <v>5000</v>
      </c>
      <c r="I463" s="69">
        <f t="shared" si="182"/>
        <v>0</v>
      </c>
      <c r="J463" s="88">
        <f t="shared" ref="J463:L464" si="183">J462</f>
        <v>5000</v>
      </c>
      <c r="K463" s="69">
        <f t="shared" si="183"/>
        <v>0</v>
      </c>
      <c r="L463" s="88">
        <f t="shared" si="183"/>
        <v>5000</v>
      </c>
    </row>
    <row r="464" spans="1:12" ht="13.9" customHeight="1">
      <c r="A464" s="50" t="s">
        <v>24</v>
      </c>
      <c r="B464" s="55">
        <v>80.799000000000007</v>
      </c>
      <c r="C464" s="52" t="s">
        <v>86</v>
      </c>
      <c r="D464" s="63">
        <f t="shared" si="182"/>
        <v>-5604</v>
      </c>
      <c r="E464" s="62">
        <f t="shared" si="182"/>
        <v>-202</v>
      </c>
      <c r="F464" s="62">
        <f t="shared" si="182"/>
        <v>5000</v>
      </c>
      <c r="G464" s="68">
        <f t="shared" si="182"/>
        <v>0</v>
      </c>
      <c r="H464" s="63">
        <f t="shared" si="182"/>
        <v>5000</v>
      </c>
      <c r="I464" s="68">
        <f t="shared" si="182"/>
        <v>0</v>
      </c>
      <c r="J464" s="62">
        <f t="shared" si="183"/>
        <v>5000</v>
      </c>
      <c r="K464" s="68">
        <f t="shared" si="183"/>
        <v>0</v>
      </c>
      <c r="L464" s="62">
        <f t="shared" si="183"/>
        <v>5000</v>
      </c>
    </row>
    <row r="465" spans="1:12" ht="13.9" customHeight="1">
      <c r="A465" s="50" t="s">
        <v>24</v>
      </c>
      <c r="B465" s="56">
        <v>80</v>
      </c>
      <c r="C465" s="54" t="s">
        <v>80</v>
      </c>
      <c r="D465" s="71">
        <f t="shared" ref="D465:L465" si="184">D464+D458</f>
        <v>14055</v>
      </c>
      <c r="E465" s="71">
        <f t="shared" si="184"/>
        <v>42924</v>
      </c>
      <c r="F465" s="88">
        <f t="shared" si="184"/>
        <v>44632</v>
      </c>
      <c r="G465" s="71">
        <f t="shared" si="184"/>
        <v>52816</v>
      </c>
      <c r="H465" s="71">
        <f t="shared" si="184"/>
        <v>44632</v>
      </c>
      <c r="I465" s="71">
        <f t="shared" si="184"/>
        <v>52816</v>
      </c>
      <c r="J465" s="88">
        <f t="shared" si="184"/>
        <v>45369</v>
      </c>
      <c r="K465" s="71">
        <f t="shared" ref="K465" si="185">K464+K458</f>
        <v>62871</v>
      </c>
      <c r="L465" s="71">
        <f t="shared" si="184"/>
        <v>108240</v>
      </c>
    </row>
    <row r="466" spans="1:12" ht="13.9" customHeight="1">
      <c r="A466" s="59" t="s">
        <v>24</v>
      </c>
      <c r="B466" s="94">
        <v>3054</v>
      </c>
      <c r="C466" s="95" t="s">
        <v>9</v>
      </c>
      <c r="D466" s="63">
        <f t="shared" ref="D466:J466" si="186">D465+D417</f>
        <v>101009</v>
      </c>
      <c r="E466" s="63">
        <f t="shared" si="186"/>
        <v>168651</v>
      </c>
      <c r="F466" s="62">
        <f t="shared" si="186"/>
        <v>109487</v>
      </c>
      <c r="G466" s="63">
        <f t="shared" si="186"/>
        <v>96496</v>
      </c>
      <c r="H466" s="63">
        <f t="shared" si="186"/>
        <v>109487</v>
      </c>
      <c r="I466" s="63">
        <f t="shared" si="186"/>
        <v>96496</v>
      </c>
      <c r="J466" s="62">
        <f t="shared" si="186"/>
        <v>111369</v>
      </c>
      <c r="K466" s="63">
        <f t="shared" ref="K466" si="187">K465+K417</f>
        <v>106551</v>
      </c>
      <c r="L466" s="63">
        <f>SUM(J466:K466)</f>
        <v>217920</v>
      </c>
    </row>
    <row r="467" spans="1:12" ht="15" customHeight="1">
      <c r="A467" s="59" t="s">
        <v>24</v>
      </c>
      <c r="B467" s="60"/>
      <c r="C467" s="95" t="s">
        <v>25</v>
      </c>
      <c r="D467" s="63">
        <f t="shared" ref="D467:L467" si="188">D466+D377+D367+D352+D332+D114+D99</f>
        <v>1467445</v>
      </c>
      <c r="E467" s="63">
        <f t="shared" si="188"/>
        <v>215664</v>
      </c>
      <c r="F467" s="63">
        <f t="shared" si="188"/>
        <v>1820106</v>
      </c>
      <c r="G467" s="63">
        <f t="shared" si="188"/>
        <v>150882</v>
      </c>
      <c r="H467" s="63">
        <f t="shared" si="188"/>
        <v>1796806</v>
      </c>
      <c r="I467" s="63">
        <f t="shared" si="188"/>
        <v>150882</v>
      </c>
      <c r="J467" s="62">
        <f t="shared" si="188"/>
        <v>1807978</v>
      </c>
      <c r="K467" s="63">
        <f t="shared" si="188"/>
        <v>171486</v>
      </c>
      <c r="L467" s="63">
        <f t="shared" si="188"/>
        <v>1979464</v>
      </c>
    </row>
    <row r="468" spans="1:12" ht="7.15" customHeight="1">
      <c r="A468" s="50"/>
      <c r="B468" s="56"/>
      <c r="C468" s="3"/>
      <c r="D468" s="48"/>
      <c r="E468" s="48"/>
      <c r="F468" s="48"/>
      <c r="G468" s="48"/>
      <c r="H468" s="48"/>
      <c r="I468" s="48"/>
      <c r="J468" s="48"/>
      <c r="K468" s="48"/>
      <c r="L468" s="48"/>
    </row>
    <row r="469" spans="1:12" ht="13.35" customHeight="1">
      <c r="A469" s="50"/>
      <c r="B469" s="56"/>
      <c r="C469" s="52" t="s">
        <v>88</v>
      </c>
      <c r="D469" s="65"/>
      <c r="E469" s="65"/>
      <c r="F469" s="65"/>
      <c r="G469" s="65"/>
      <c r="H469" s="65"/>
      <c r="I469" s="65"/>
      <c r="J469" s="65"/>
      <c r="K469" s="65"/>
      <c r="L469" s="65"/>
    </row>
    <row r="470" spans="1:12" ht="15" customHeight="1">
      <c r="A470" s="50" t="s">
        <v>26</v>
      </c>
      <c r="B470" s="51">
        <v>4215</v>
      </c>
      <c r="C470" s="52" t="s">
        <v>10</v>
      </c>
      <c r="D470" s="65"/>
      <c r="E470" s="65"/>
      <c r="F470" s="65"/>
      <c r="G470" s="65"/>
      <c r="H470" s="65"/>
      <c r="I470" s="65"/>
      <c r="J470" s="65"/>
      <c r="K470" s="65"/>
      <c r="L470" s="65"/>
    </row>
    <row r="471" spans="1:12" ht="15" customHeight="1">
      <c r="A471" s="50"/>
      <c r="B471" s="53">
        <v>1</v>
      </c>
      <c r="C471" s="54" t="s">
        <v>89</v>
      </c>
      <c r="D471" s="65"/>
      <c r="E471" s="65"/>
      <c r="F471" s="65"/>
      <c r="G471" s="65"/>
      <c r="H471" s="65"/>
      <c r="I471" s="65"/>
      <c r="J471" s="65"/>
      <c r="K471" s="65"/>
      <c r="L471" s="65"/>
    </row>
    <row r="472" spans="1:12" ht="15" customHeight="1">
      <c r="A472" s="50"/>
      <c r="B472" s="55">
        <v>1.1020000000000001</v>
      </c>
      <c r="C472" s="114" t="s">
        <v>90</v>
      </c>
      <c r="D472" s="65"/>
      <c r="E472" s="65"/>
      <c r="F472" s="65"/>
      <c r="G472" s="65"/>
      <c r="H472" s="65"/>
      <c r="I472" s="65"/>
      <c r="J472" s="65"/>
      <c r="K472" s="65"/>
      <c r="L472" s="65"/>
    </row>
    <row r="473" spans="1:12" ht="15" customHeight="1">
      <c r="A473" s="50"/>
      <c r="B473" s="56">
        <v>36</v>
      </c>
      <c r="C473" s="54" t="s">
        <v>29</v>
      </c>
      <c r="D473" s="65"/>
      <c r="E473" s="65"/>
      <c r="F473" s="65"/>
      <c r="G473" s="65"/>
      <c r="H473" s="65"/>
      <c r="I473" s="65"/>
      <c r="J473" s="65"/>
      <c r="K473" s="65"/>
      <c r="L473" s="65"/>
    </row>
    <row r="474" spans="1:12" ht="15" customHeight="1">
      <c r="A474" s="50"/>
      <c r="B474" s="56">
        <v>45</v>
      </c>
      <c r="C474" s="54" t="s">
        <v>34</v>
      </c>
      <c r="D474" s="57"/>
      <c r="E474" s="57"/>
      <c r="F474" s="57"/>
      <c r="G474" s="57"/>
      <c r="H474" s="57"/>
      <c r="I474" s="57"/>
      <c r="J474" s="57"/>
      <c r="K474" s="57"/>
      <c r="L474" s="57"/>
    </row>
    <row r="475" spans="1:12" ht="25.5">
      <c r="A475" s="50"/>
      <c r="B475" s="72" t="s">
        <v>91</v>
      </c>
      <c r="C475" s="54" t="s">
        <v>226</v>
      </c>
      <c r="D475" s="58">
        <v>0</v>
      </c>
      <c r="E475" s="58">
        <v>0</v>
      </c>
      <c r="F475" s="58">
        <v>0</v>
      </c>
      <c r="G475" s="58">
        <v>0</v>
      </c>
      <c r="H475" s="75">
        <v>50000</v>
      </c>
      <c r="I475" s="58">
        <v>0</v>
      </c>
      <c r="J475" s="58">
        <v>0</v>
      </c>
      <c r="K475" s="58">
        <v>0</v>
      </c>
      <c r="L475" s="58">
        <f t="shared" ref="L475:L480" si="189">SUM(J475:K475)</f>
        <v>0</v>
      </c>
    </row>
    <row r="476" spans="1:12" ht="13.35" customHeight="1">
      <c r="A476" s="50"/>
      <c r="B476" s="72" t="s">
        <v>100</v>
      </c>
      <c r="C476" s="54" t="s">
        <v>101</v>
      </c>
      <c r="D476" s="75">
        <v>17382</v>
      </c>
      <c r="E476" s="58">
        <v>0</v>
      </c>
      <c r="F476" s="75">
        <v>60000</v>
      </c>
      <c r="G476" s="58">
        <v>0</v>
      </c>
      <c r="H476" s="48">
        <v>60000</v>
      </c>
      <c r="I476" s="58">
        <v>0</v>
      </c>
      <c r="J476" s="58">
        <v>0</v>
      </c>
      <c r="K476" s="58">
        <v>0</v>
      </c>
      <c r="L476" s="58">
        <f t="shared" si="189"/>
        <v>0</v>
      </c>
    </row>
    <row r="477" spans="1:12" ht="25.5">
      <c r="A477" s="50"/>
      <c r="B477" s="72" t="s">
        <v>211</v>
      </c>
      <c r="C477" s="115" t="s">
        <v>262</v>
      </c>
      <c r="D477" s="58">
        <v>0</v>
      </c>
      <c r="E477" s="58">
        <v>0</v>
      </c>
      <c r="F477" s="92">
        <v>26924</v>
      </c>
      <c r="G477" s="58">
        <v>0</v>
      </c>
      <c r="H477" s="92">
        <v>26924</v>
      </c>
      <c r="I477" s="58">
        <v>0</v>
      </c>
      <c r="J477" s="67">
        <v>0</v>
      </c>
      <c r="K477" s="58">
        <v>0</v>
      </c>
      <c r="L477" s="58">
        <f t="shared" si="189"/>
        <v>0</v>
      </c>
    </row>
    <row r="478" spans="1:12">
      <c r="A478" s="50"/>
      <c r="B478" s="72" t="s">
        <v>233</v>
      </c>
      <c r="C478" s="116" t="s">
        <v>263</v>
      </c>
      <c r="D478" s="75">
        <v>11800</v>
      </c>
      <c r="E478" s="58">
        <v>0</v>
      </c>
      <c r="F478" s="67">
        <v>0</v>
      </c>
      <c r="G478" s="58">
        <v>0</v>
      </c>
      <c r="H478" s="67">
        <v>0</v>
      </c>
      <c r="I478" s="58">
        <v>0</v>
      </c>
      <c r="J478" s="67">
        <v>0</v>
      </c>
      <c r="K478" s="58">
        <v>0</v>
      </c>
      <c r="L478" s="58">
        <f t="shared" si="189"/>
        <v>0</v>
      </c>
    </row>
    <row r="479" spans="1:12" ht="25.5">
      <c r="A479" s="50"/>
      <c r="B479" s="72" t="s">
        <v>245</v>
      </c>
      <c r="C479" s="116" t="s">
        <v>249</v>
      </c>
      <c r="D479" s="75">
        <v>62532</v>
      </c>
      <c r="E479" s="58">
        <v>0</v>
      </c>
      <c r="F479" s="92">
        <v>37500</v>
      </c>
      <c r="G479" s="58">
        <v>0</v>
      </c>
      <c r="H479" s="92">
        <v>37500</v>
      </c>
      <c r="I479" s="58">
        <v>0</v>
      </c>
      <c r="J479" s="92">
        <v>13960</v>
      </c>
      <c r="K479" s="58">
        <v>0</v>
      </c>
      <c r="L479" s="75">
        <f t="shared" si="189"/>
        <v>13960</v>
      </c>
    </row>
    <row r="480" spans="1:12" ht="25.5">
      <c r="A480" s="50"/>
      <c r="B480" s="72" t="s">
        <v>258</v>
      </c>
      <c r="C480" s="116" t="s">
        <v>264</v>
      </c>
      <c r="D480" s="75">
        <v>13160</v>
      </c>
      <c r="E480" s="58">
        <v>0</v>
      </c>
      <c r="F480" s="92">
        <v>36931</v>
      </c>
      <c r="G480" s="58">
        <v>0</v>
      </c>
      <c r="H480" s="75">
        <v>36931</v>
      </c>
      <c r="I480" s="58">
        <v>0</v>
      </c>
      <c r="J480" s="92">
        <v>25000</v>
      </c>
      <c r="K480" s="58">
        <v>0</v>
      </c>
      <c r="L480" s="75">
        <f t="shared" si="189"/>
        <v>25000</v>
      </c>
    </row>
    <row r="481" spans="1:12">
      <c r="A481" s="59" t="s">
        <v>24</v>
      </c>
      <c r="B481" s="60">
        <v>45</v>
      </c>
      <c r="C481" s="61" t="s">
        <v>34</v>
      </c>
      <c r="D481" s="91">
        <f t="shared" ref="D481:L481" si="190">SUM(D475:D480)</f>
        <v>104874</v>
      </c>
      <c r="E481" s="90">
        <f t="shared" si="190"/>
        <v>0</v>
      </c>
      <c r="F481" s="91">
        <f t="shared" si="190"/>
        <v>161355</v>
      </c>
      <c r="G481" s="90">
        <f t="shared" si="190"/>
        <v>0</v>
      </c>
      <c r="H481" s="91">
        <f t="shared" si="190"/>
        <v>211355</v>
      </c>
      <c r="I481" s="90">
        <f t="shared" si="190"/>
        <v>0</v>
      </c>
      <c r="J481" s="91">
        <f t="shared" si="190"/>
        <v>38960</v>
      </c>
      <c r="K481" s="90">
        <f t="shared" si="190"/>
        <v>0</v>
      </c>
      <c r="L481" s="91">
        <f t="shared" si="190"/>
        <v>38960</v>
      </c>
    </row>
    <row r="482" spans="1:12" ht="10.9" customHeight="1">
      <c r="A482" s="50"/>
      <c r="B482" s="72"/>
      <c r="C482" s="54"/>
      <c r="D482" s="48"/>
      <c r="E482" s="48"/>
      <c r="F482" s="117"/>
      <c r="G482" s="48"/>
      <c r="H482" s="117"/>
      <c r="I482" s="48"/>
      <c r="J482" s="117"/>
      <c r="K482" s="48"/>
      <c r="L482" s="48"/>
    </row>
    <row r="483" spans="1:12" s="64" customFormat="1" ht="15" customHeight="1">
      <c r="A483" s="50"/>
      <c r="B483" s="56">
        <v>46</v>
      </c>
      <c r="C483" s="54" t="s">
        <v>38</v>
      </c>
      <c r="D483" s="48"/>
      <c r="E483" s="48"/>
      <c r="F483" s="117"/>
      <c r="G483" s="48"/>
      <c r="H483" s="117"/>
      <c r="I483" s="48"/>
      <c r="J483" s="117"/>
      <c r="K483" s="48"/>
      <c r="L483" s="48"/>
    </row>
    <row r="484" spans="1:12" ht="25.5">
      <c r="A484" s="50"/>
      <c r="B484" s="72" t="s">
        <v>192</v>
      </c>
      <c r="C484" s="54" t="s">
        <v>193</v>
      </c>
      <c r="D484" s="58">
        <v>0</v>
      </c>
      <c r="E484" s="58">
        <v>0</v>
      </c>
      <c r="F484" s="133">
        <v>5000</v>
      </c>
      <c r="G484" s="58">
        <v>0</v>
      </c>
      <c r="H484" s="133">
        <v>5000</v>
      </c>
      <c r="I484" s="58">
        <v>0</v>
      </c>
      <c r="J484" s="133">
        <v>10000</v>
      </c>
      <c r="K484" s="58">
        <v>0</v>
      </c>
      <c r="L484" s="75">
        <f>SUM(J484:K484)</f>
        <v>10000</v>
      </c>
    </row>
    <row r="485" spans="1:12">
      <c r="A485" s="50"/>
      <c r="B485" s="72" t="s">
        <v>243</v>
      </c>
      <c r="C485" s="54" t="s">
        <v>244</v>
      </c>
      <c r="D485" s="75">
        <v>3750</v>
      </c>
      <c r="E485" s="58">
        <v>0</v>
      </c>
      <c r="F485" s="67">
        <v>0</v>
      </c>
      <c r="G485" s="58">
        <v>0</v>
      </c>
      <c r="H485" s="67">
        <v>0</v>
      </c>
      <c r="I485" s="58">
        <v>0</v>
      </c>
      <c r="J485" s="67">
        <v>0</v>
      </c>
      <c r="K485" s="58">
        <v>0</v>
      </c>
      <c r="L485" s="58">
        <f>SUM(J485:K485)</f>
        <v>0</v>
      </c>
    </row>
    <row r="486" spans="1:12" ht="25.5">
      <c r="A486" s="50"/>
      <c r="B486" s="72" t="s">
        <v>246</v>
      </c>
      <c r="C486" s="54" t="s">
        <v>249</v>
      </c>
      <c r="D486" s="75">
        <v>6999</v>
      </c>
      <c r="E486" s="58">
        <v>0</v>
      </c>
      <c r="F486" s="92">
        <v>2500</v>
      </c>
      <c r="G486" s="58">
        <v>0</v>
      </c>
      <c r="H486" s="92">
        <v>2500</v>
      </c>
      <c r="I486" s="58">
        <v>0</v>
      </c>
      <c r="J486" s="67">
        <v>0</v>
      </c>
      <c r="K486" s="58">
        <v>0</v>
      </c>
      <c r="L486" s="58">
        <f>SUM(J486:K486)</f>
        <v>0</v>
      </c>
    </row>
    <row r="487" spans="1:12" ht="15" customHeight="1">
      <c r="A487" s="50" t="s">
        <v>24</v>
      </c>
      <c r="B487" s="56">
        <v>46</v>
      </c>
      <c r="C487" s="54" t="s">
        <v>38</v>
      </c>
      <c r="D487" s="63">
        <f t="shared" ref="D487:L487" si="191">SUM(D484:D486)</f>
        <v>10749</v>
      </c>
      <c r="E487" s="68">
        <f t="shared" si="191"/>
        <v>0</v>
      </c>
      <c r="F487" s="63">
        <f t="shared" si="191"/>
        <v>7500</v>
      </c>
      <c r="G487" s="68">
        <f t="shared" si="191"/>
        <v>0</v>
      </c>
      <c r="H487" s="63">
        <f t="shared" si="191"/>
        <v>7500</v>
      </c>
      <c r="I487" s="68">
        <f t="shared" si="191"/>
        <v>0</v>
      </c>
      <c r="J487" s="62">
        <f t="shared" si="191"/>
        <v>10000</v>
      </c>
      <c r="K487" s="68">
        <f t="shared" si="191"/>
        <v>0</v>
      </c>
      <c r="L487" s="62">
        <f t="shared" si="191"/>
        <v>10000</v>
      </c>
    </row>
    <row r="488" spans="1:12">
      <c r="A488" s="50"/>
      <c r="B488" s="72"/>
      <c r="C488" s="54"/>
      <c r="D488" s="48"/>
      <c r="E488" s="17"/>
      <c r="F488" s="22"/>
      <c r="G488" s="17"/>
      <c r="H488" s="22"/>
      <c r="I488" s="17"/>
      <c r="K488" s="17"/>
      <c r="L488" s="48"/>
    </row>
    <row r="489" spans="1:12" ht="15" customHeight="1">
      <c r="A489" s="50"/>
      <c r="B489" s="56">
        <v>47</v>
      </c>
      <c r="C489" s="54" t="s">
        <v>42</v>
      </c>
      <c r="D489" s="48"/>
      <c r="E489" s="17"/>
      <c r="F489" s="22"/>
      <c r="G489" s="17"/>
      <c r="H489" s="22"/>
      <c r="I489" s="17"/>
      <c r="K489" s="17"/>
      <c r="L489" s="48"/>
    </row>
    <row r="490" spans="1:12" ht="26.25" customHeight="1">
      <c r="A490" s="50"/>
      <c r="B490" s="72" t="s">
        <v>247</v>
      </c>
      <c r="C490" s="54" t="s">
        <v>249</v>
      </c>
      <c r="D490" s="75">
        <v>10500</v>
      </c>
      <c r="E490" s="58">
        <v>0</v>
      </c>
      <c r="F490" s="133">
        <v>2500</v>
      </c>
      <c r="G490" s="58">
        <v>0</v>
      </c>
      <c r="H490" s="133">
        <v>2500</v>
      </c>
      <c r="I490" s="58">
        <v>0</v>
      </c>
      <c r="J490" s="133">
        <v>5000</v>
      </c>
      <c r="K490" s="58">
        <v>0</v>
      </c>
      <c r="L490" s="75">
        <f>SUM(J490:K490)</f>
        <v>5000</v>
      </c>
    </row>
    <row r="491" spans="1:12" ht="15" customHeight="1">
      <c r="A491" s="50" t="s">
        <v>24</v>
      </c>
      <c r="B491" s="56">
        <v>47</v>
      </c>
      <c r="C491" s="54" t="s">
        <v>42</v>
      </c>
      <c r="D491" s="91">
        <f t="shared" ref="D491:L491" si="192">SUM(D490:D490)</f>
        <v>10500</v>
      </c>
      <c r="E491" s="90">
        <f t="shared" si="192"/>
        <v>0</v>
      </c>
      <c r="F491" s="91">
        <f t="shared" si="192"/>
        <v>2500</v>
      </c>
      <c r="G491" s="90">
        <f t="shared" si="192"/>
        <v>0</v>
      </c>
      <c r="H491" s="91">
        <f t="shared" si="192"/>
        <v>2500</v>
      </c>
      <c r="I491" s="90">
        <f t="shared" si="192"/>
        <v>0</v>
      </c>
      <c r="J491" s="91">
        <f t="shared" si="192"/>
        <v>5000</v>
      </c>
      <c r="K491" s="90">
        <f t="shared" si="192"/>
        <v>0</v>
      </c>
      <c r="L491" s="91">
        <f t="shared" si="192"/>
        <v>5000</v>
      </c>
    </row>
    <row r="492" spans="1:12">
      <c r="A492" s="50"/>
      <c r="B492" s="56"/>
      <c r="C492" s="54"/>
      <c r="D492" s="48"/>
      <c r="E492" s="48"/>
      <c r="F492" s="57"/>
      <c r="G492" s="48"/>
      <c r="H492" s="57"/>
      <c r="I492" s="48"/>
      <c r="J492" s="57"/>
      <c r="K492" s="48"/>
      <c r="L492" s="48"/>
    </row>
    <row r="493" spans="1:12" ht="15" customHeight="1">
      <c r="A493" s="50"/>
      <c r="B493" s="56">
        <v>48</v>
      </c>
      <c r="C493" s="54" t="s">
        <v>46</v>
      </c>
      <c r="D493" s="48"/>
      <c r="E493" s="48"/>
      <c r="F493" s="117"/>
      <c r="G493" s="48"/>
      <c r="H493" s="117"/>
      <c r="I493" s="48"/>
      <c r="J493" s="117"/>
      <c r="K493" s="48"/>
      <c r="L493" s="48"/>
    </row>
    <row r="494" spans="1:12" ht="25.5">
      <c r="A494" s="50"/>
      <c r="B494" s="72" t="s">
        <v>248</v>
      </c>
      <c r="C494" s="54" t="s">
        <v>249</v>
      </c>
      <c r="D494" s="88">
        <v>14499</v>
      </c>
      <c r="E494" s="69">
        <v>0</v>
      </c>
      <c r="F494" s="100">
        <v>2500</v>
      </c>
      <c r="G494" s="69">
        <v>0</v>
      </c>
      <c r="H494" s="100">
        <v>2500</v>
      </c>
      <c r="I494" s="69">
        <v>0</v>
      </c>
      <c r="J494" s="70">
        <v>0</v>
      </c>
      <c r="K494" s="69">
        <v>0</v>
      </c>
      <c r="L494" s="69">
        <f>SUM(J494:K494)</f>
        <v>0</v>
      </c>
    </row>
    <row r="495" spans="1:12" ht="15" customHeight="1">
      <c r="A495" s="50" t="s">
        <v>24</v>
      </c>
      <c r="B495" s="56">
        <v>48</v>
      </c>
      <c r="C495" s="54" t="s">
        <v>46</v>
      </c>
      <c r="D495" s="100">
        <f t="shared" ref="D495:L495" si="193">SUM(D494:D494)</f>
        <v>14499</v>
      </c>
      <c r="E495" s="70">
        <f t="shared" si="193"/>
        <v>0</v>
      </c>
      <c r="F495" s="100">
        <f t="shared" si="193"/>
        <v>2500</v>
      </c>
      <c r="G495" s="70">
        <f t="shared" si="193"/>
        <v>0</v>
      </c>
      <c r="H495" s="100">
        <f t="shared" si="193"/>
        <v>2500</v>
      </c>
      <c r="I495" s="70">
        <f t="shared" si="193"/>
        <v>0</v>
      </c>
      <c r="J495" s="70">
        <f t="shared" si="193"/>
        <v>0</v>
      </c>
      <c r="K495" s="70">
        <f t="shared" si="193"/>
        <v>0</v>
      </c>
      <c r="L495" s="70">
        <f t="shared" si="193"/>
        <v>0</v>
      </c>
    </row>
    <row r="496" spans="1:12" ht="15" customHeight="1">
      <c r="A496" s="50" t="s">
        <v>24</v>
      </c>
      <c r="B496" s="56">
        <v>36</v>
      </c>
      <c r="C496" s="54" t="s">
        <v>29</v>
      </c>
      <c r="D496" s="63">
        <f t="shared" ref="D496:L496" si="194">D495+D491+D487+D481</f>
        <v>140622</v>
      </c>
      <c r="E496" s="68">
        <f t="shared" si="194"/>
        <v>0</v>
      </c>
      <c r="F496" s="63">
        <f t="shared" si="194"/>
        <v>173855</v>
      </c>
      <c r="G496" s="68">
        <f t="shared" si="194"/>
        <v>0</v>
      </c>
      <c r="H496" s="63">
        <f t="shared" si="194"/>
        <v>223855</v>
      </c>
      <c r="I496" s="68">
        <f t="shared" si="194"/>
        <v>0</v>
      </c>
      <c r="J496" s="62">
        <f t="shared" si="194"/>
        <v>53960</v>
      </c>
      <c r="K496" s="68">
        <f t="shared" si="194"/>
        <v>0</v>
      </c>
      <c r="L496" s="62">
        <f t="shared" si="194"/>
        <v>53960</v>
      </c>
    </row>
    <row r="497" spans="1:12">
      <c r="A497" s="50"/>
      <c r="B497" s="56"/>
      <c r="C497" s="54"/>
      <c r="D497" s="48"/>
      <c r="E497" s="58"/>
      <c r="F497" s="48"/>
      <c r="G497" s="58"/>
      <c r="H497" s="48"/>
      <c r="I497" s="58"/>
      <c r="J497" s="75"/>
      <c r="K497" s="58"/>
      <c r="L497" s="75"/>
    </row>
    <row r="498" spans="1:12" ht="30" customHeight="1">
      <c r="A498" s="50"/>
      <c r="B498" s="53">
        <v>40</v>
      </c>
      <c r="C498" s="54" t="s">
        <v>268</v>
      </c>
      <c r="D498" s="48"/>
      <c r="E498" s="58"/>
      <c r="F498" s="48"/>
      <c r="G498" s="58"/>
      <c r="H498" s="48"/>
      <c r="I498" s="58"/>
      <c r="J498" s="75"/>
      <c r="K498" s="58"/>
      <c r="L498" s="75"/>
    </row>
    <row r="499" spans="1:12" ht="30" customHeight="1">
      <c r="A499" s="50"/>
      <c r="B499" s="56" t="s">
        <v>280</v>
      </c>
      <c r="C499" s="54" t="s">
        <v>322</v>
      </c>
      <c r="D499" s="75">
        <v>304245</v>
      </c>
      <c r="E499" s="58">
        <v>0</v>
      </c>
      <c r="F499" s="75">
        <v>250000</v>
      </c>
      <c r="G499" s="58">
        <v>0</v>
      </c>
      <c r="H499" s="75">
        <v>250000</v>
      </c>
      <c r="I499" s="58">
        <v>0</v>
      </c>
      <c r="J499" s="75">
        <v>250000</v>
      </c>
      <c r="K499" s="58">
        <v>0</v>
      </c>
      <c r="L499" s="75">
        <f>SUM(J499:K499)</f>
        <v>250000</v>
      </c>
    </row>
    <row r="500" spans="1:12" ht="30" customHeight="1">
      <c r="A500" s="50"/>
      <c r="B500" s="56" t="s">
        <v>281</v>
      </c>
      <c r="C500" s="54" t="s">
        <v>323</v>
      </c>
      <c r="D500" s="75">
        <v>27473</v>
      </c>
      <c r="E500" s="58">
        <v>0</v>
      </c>
      <c r="F500" s="58">
        <v>0</v>
      </c>
      <c r="G500" s="58">
        <v>0</v>
      </c>
      <c r="H500" s="58">
        <v>0</v>
      </c>
      <c r="I500" s="58">
        <v>0</v>
      </c>
      <c r="J500" s="58">
        <v>0</v>
      </c>
      <c r="K500" s="58">
        <v>0</v>
      </c>
      <c r="L500" s="58">
        <f>SUM(J500:K500)</f>
        <v>0</v>
      </c>
    </row>
    <row r="501" spans="1:12" ht="28.5" customHeight="1">
      <c r="A501" s="50" t="s">
        <v>24</v>
      </c>
      <c r="B501" s="53">
        <v>40</v>
      </c>
      <c r="C501" s="54" t="s">
        <v>268</v>
      </c>
      <c r="D501" s="88">
        <f t="shared" ref="D501:I501" si="195">D499+D500</f>
        <v>331718</v>
      </c>
      <c r="E501" s="69">
        <f t="shared" si="195"/>
        <v>0</v>
      </c>
      <c r="F501" s="88">
        <f t="shared" si="195"/>
        <v>250000</v>
      </c>
      <c r="G501" s="69">
        <f t="shared" si="195"/>
        <v>0</v>
      </c>
      <c r="H501" s="88">
        <f t="shared" si="195"/>
        <v>250000</v>
      </c>
      <c r="I501" s="69">
        <f t="shared" si="195"/>
        <v>0</v>
      </c>
      <c r="J501" s="88">
        <f>J499+J500</f>
        <v>250000</v>
      </c>
      <c r="K501" s="69">
        <f t="shared" ref="K501" si="196">K499+K500</f>
        <v>0</v>
      </c>
      <c r="L501" s="88">
        <f t="shared" ref="L501" si="197">L499+L500</f>
        <v>250000</v>
      </c>
    </row>
    <row r="502" spans="1:12" ht="15" customHeight="1">
      <c r="A502" s="59" t="s">
        <v>24</v>
      </c>
      <c r="B502" s="144">
        <v>1.1020000000000001</v>
      </c>
      <c r="C502" s="95" t="s">
        <v>90</v>
      </c>
      <c r="D502" s="63">
        <f t="shared" ref="D502:L502" si="198">D496+D501</f>
        <v>472340</v>
      </c>
      <c r="E502" s="68">
        <f t="shared" si="198"/>
        <v>0</v>
      </c>
      <c r="F502" s="63">
        <f t="shared" si="198"/>
        <v>423855</v>
      </c>
      <c r="G502" s="68">
        <f t="shared" si="198"/>
        <v>0</v>
      </c>
      <c r="H502" s="63">
        <f t="shared" si="198"/>
        <v>473855</v>
      </c>
      <c r="I502" s="68">
        <f t="shared" si="198"/>
        <v>0</v>
      </c>
      <c r="J502" s="62">
        <f t="shared" si="198"/>
        <v>303960</v>
      </c>
      <c r="K502" s="68">
        <f t="shared" ref="K502" si="199">K496+K501</f>
        <v>0</v>
      </c>
      <c r="L502" s="62">
        <f t="shared" si="198"/>
        <v>303960</v>
      </c>
    </row>
    <row r="503" spans="1:12" ht="7.9" customHeight="1">
      <c r="A503" s="50"/>
      <c r="B503" s="55"/>
      <c r="C503" s="52"/>
      <c r="D503" s="71"/>
      <c r="E503" s="69"/>
      <c r="F503" s="71"/>
      <c r="G503" s="69"/>
      <c r="H503" s="71"/>
      <c r="I503" s="69"/>
      <c r="J503" s="88"/>
      <c r="K503" s="69"/>
      <c r="L503" s="88"/>
    </row>
    <row r="504" spans="1:12" ht="15.4" customHeight="1">
      <c r="A504" s="50" t="s">
        <v>24</v>
      </c>
      <c r="B504" s="53">
        <v>1</v>
      </c>
      <c r="C504" s="54" t="s">
        <v>89</v>
      </c>
      <c r="D504" s="63">
        <f t="shared" ref="D504:L504" si="200">D502</f>
        <v>472340</v>
      </c>
      <c r="E504" s="68">
        <f t="shared" si="200"/>
        <v>0</v>
      </c>
      <c r="F504" s="63">
        <f t="shared" si="200"/>
        <v>423855</v>
      </c>
      <c r="G504" s="68">
        <f t="shared" si="200"/>
        <v>0</v>
      </c>
      <c r="H504" s="63">
        <f t="shared" si="200"/>
        <v>473855</v>
      </c>
      <c r="I504" s="68">
        <f t="shared" si="200"/>
        <v>0</v>
      </c>
      <c r="J504" s="62">
        <f t="shared" si="200"/>
        <v>303960</v>
      </c>
      <c r="K504" s="68">
        <f t="shared" si="200"/>
        <v>0</v>
      </c>
      <c r="L504" s="62">
        <f t="shared" si="200"/>
        <v>303960</v>
      </c>
    </row>
    <row r="505" spans="1:12" ht="25.5">
      <c r="A505" s="50" t="s">
        <v>24</v>
      </c>
      <c r="B505" s="51">
        <v>4215</v>
      </c>
      <c r="C505" s="52" t="s">
        <v>206</v>
      </c>
      <c r="D505" s="109">
        <f t="shared" ref="D505:I505" si="201">D504</f>
        <v>472340</v>
      </c>
      <c r="E505" s="90">
        <f t="shared" si="201"/>
        <v>0</v>
      </c>
      <c r="F505" s="109">
        <f t="shared" si="201"/>
        <v>423855</v>
      </c>
      <c r="G505" s="90">
        <f t="shared" si="201"/>
        <v>0</v>
      </c>
      <c r="H505" s="109">
        <f t="shared" si="201"/>
        <v>473855</v>
      </c>
      <c r="I505" s="90">
        <f t="shared" si="201"/>
        <v>0</v>
      </c>
      <c r="J505" s="91">
        <f t="shared" ref="J505:L505" si="202">J504</f>
        <v>303960</v>
      </c>
      <c r="K505" s="90">
        <f t="shared" si="202"/>
        <v>0</v>
      </c>
      <c r="L505" s="91">
        <f t="shared" si="202"/>
        <v>303960</v>
      </c>
    </row>
    <row r="506" spans="1:12" ht="12" customHeight="1">
      <c r="A506" s="50"/>
      <c r="B506" s="51"/>
      <c r="C506" s="54"/>
      <c r="D506" s="57"/>
      <c r="E506" s="57"/>
      <c r="F506" s="57"/>
      <c r="G506" s="57"/>
      <c r="H506" s="57"/>
      <c r="I506" s="57"/>
      <c r="J506" s="57"/>
      <c r="K506" s="57"/>
      <c r="L506" s="57"/>
    </row>
    <row r="507" spans="1:12" s="64" customFormat="1" ht="15.4" customHeight="1">
      <c r="A507" s="50" t="s">
        <v>26</v>
      </c>
      <c r="B507" s="51">
        <v>4216</v>
      </c>
      <c r="C507" s="52" t="s">
        <v>11</v>
      </c>
      <c r="D507" s="57"/>
      <c r="E507" s="57"/>
      <c r="F507" s="57"/>
      <c r="G507" s="57"/>
      <c r="H507" s="57"/>
      <c r="I507" s="57"/>
      <c r="J507" s="57"/>
      <c r="K507" s="57"/>
      <c r="L507" s="57"/>
    </row>
    <row r="508" spans="1:12" ht="15.4" customHeight="1">
      <c r="A508" s="50"/>
      <c r="B508" s="53">
        <v>3</v>
      </c>
      <c r="C508" s="54" t="s">
        <v>60</v>
      </c>
      <c r="D508" s="57"/>
      <c r="E508" s="57"/>
      <c r="F508" s="57"/>
      <c r="G508" s="57"/>
      <c r="H508" s="57"/>
      <c r="I508" s="57"/>
      <c r="J508" s="57"/>
      <c r="K508" s="57"/>
      <c r="L508" s="57"/>
    </row>
    <row r="509" spans="1:12" ht="15.4" customHeight="1">
      <c r="A509" s="50"/>
      <c r="B509" s="55">
        <v>3.8</v>
      </c>
      <c r="C509" s="52" t="s">
        <v>61</v>
      </c>
      <c r="D509" s="57"/>
      <c r="E509" s="57"/>
      <c r="F509" s="57"/>
      <c r="G509" s="57"/>
      <c r="H509" s="57"/>
      <c r="I509" s="57"/>
      <c r="J509" s="57"/>
      <c r="K509" s="57"/>
      <c r="L509" s="57"/>
    </row>
    <row r="510" spans="1:12" ht="15.4" customHeight="1">
      <c r="A510" s="50"/>
      <c r="B510" s="56">
        <v>36</v>
      </c>
      <c r="C510" s="54" t="s">
        <v>29</v>
      </c>
      <c r="D510" s="57"/>
      <c r="E510" s="57"/>
      <c r="F510" s="57"/>
      <c r="G510" s="57"/>
      <c r="H510" s="57"/>
      <c r="I510" s="57"/>
      <c r="J510" s="57"/>
      <c r="K510" s="57"/>
      <c r="L510" s="57"/>
    </row>
    <row r="511" spans="1:12" ht="15.4" customHeight="1">
      <c r="A511" s="50"/>
      <c r="B511" s="56">
        <v>45</v>
      </c>
      <c r="C511" s="54" t="s">
        <v>34</v>
      </c>
      <c r="D511" s="57"/>
      <c r="E511" s="57"/>
      <c r="F511" s="57"/>
      <c r="G511" s="57"/>
      <c r="H511" s="57"/>
      <c r="I511" s="57"/>
      <c r="J511" s="57"/>
      <c r="K511" s="57"/>
      <c r="L511" s="57"/>
    </row>
    <row r="512" spans="1:12" ht="15.4" customHeight="1">
      <c r="A512" s="50"/>
      <c r="B512" s="56" t="s">
        <v>91</v>
      </c>
      <c r="C512" s="54" t="s">
        <v>205</v>
      </c>
      <c r="D512" s="92">
        <v>2500</v>
      </c>
      <c r="E512" s="67">
        <v>0</v>
      </c>
      <c r="F512" s="67">
        <v>0</v>
      </c>
      <c r="G512" s="67">
        <v>0</v>
      </c>
      <c r="H512" s="57">
        <v>354</v>
      </c>
      <c r="I512" s="67">
        <v>0</v>
      </c>
      <c r="J512" s="67">
        <v>0</v>
      </c>
      <c r="K512" s="67">
        <v>0</v>
      </c>
      <c r="L512" s="67">
        <f>SUM(J512:K512)</f>
        <v>0</v>
      </c>
    </row>
    <row r="513" spans="1:12" ht="15.4" customHeight="1">
      <c r="A513" s="50" t="s">
        <v>24</v>
      </c>
      <c r="B513" s="56">
        <v>45</v>
      </c>
      <c r="C513" s="54" t="s">
        <v>34</v>
      </c>
      <c r="D513" s="109">
        <f t="shared" ref="D513:L513" si="203">SUM(D512:D512)</f>
        <v>2500</v>
      </c>
      <c r="E513" s="90">
        <f t="shared" si="203"/>
        <v>0</v>
      </c>
      <c r="F513" s="90">
        <f t="shared" si="203"/>
        <v>0</v>
      </c>
      <c r="G513" s="90">
        <f t="shared" si="203"/>
        <v>0</v>
      </c>
      <c r="H513" s="109">
        <f t="shared" si="203"/>
        <v>354</v>
      </c>
      <c r="I513" s="90">
        <f t="shared" si="203"/>
        <v>0</v>
      </c>
      <c r="J513" s="90">
        <f t="shared" si="203"/>
        <v>0</v>
      </c>
      <c r="K513" s="90">
        <f t="shared" ref="K513" si="204">SUM(K512:K512)</f>
        <v>0</v>
      </c>
      <c r="L513" s="90">
        <f t="shared" si="203"/>
        <v>0</v>
      </c>
    </row>
    <row r="514" spans="1:12" ht="10.15" customHeight="1">
      <c r="A514" s="50"/>
      <c r="B514" s="56"/>
      <c r="C514" s="54"/>
      <c r="D514" s="57"/>
      <c r="E514" s="57"/>
      <c r="F514" s="57"/>
      <c r="G514" s="57"/>
      <c r="H514" s="57"/>
      <c r="I514" s="57"/>
      <c r="J514" s="57"/>
      <c r="K514" s="57"/>
      <c r="L514" s="57"/>
    </row>
    <row r="515" spans="1:12" ht="15.4" customHeight="1">
      <c r="A515" s="50"/>
      <c r="B515" s="56">
        <v>46</v>
      </c>
      <c r="C515" s="54" t="s">
        <v>38</v>
      </c>
      <c r="D515" s="57"/>
      <c r="E515" s="57"/>
      <c r="F515" s="57"/>
      <c r="G515" s="57"/>
      <c r="H515" s="57"/>
      <c r="I515" s="57"/>
      <c r="J515" s="57"/>
      <c r="K515" s="57"/>
      <c r="L515" s="57"/>
    </row>
    <row r="516" spans="1:12" ht="15.4" customHeight="1">
      <c r="A516" s="50"/>
      <c r="B516" s="56" t="s">
        <v>92</v>
      </c>
      <c r="C516" s="54" t="s">
        <v>205</v>
      </c>
      <c r="D516" s="100">
        <v>2500</v>
      </c>
      <c r="E516" s="70">
        <v>0</v>
      </c>
      <c r="F516" s="70">
        <v>0</v>
      </c>
      <c r="G516" s="70">
        <v>0</v>
      </c>
      <c r="H516" s="110">
        <v>1300</v>
      </c>
      <c r="I516" s="70">
        <v>0</v>
      </c>
      <c r="J516" s="70">
        <v>0</v>
      </c>
      <c r="K516" s="70">
        <v>0</v>
      </c>
      <c r="L516" s="70">
        <f>SUM(J516:K516)</f>
        <v>0</v>
      </c>
    </row>
    <row r="517" spans="1:12" ht="15.4" customHeight="1">
      <c r="A517" s="50" t="s">
        <v>24</v>
      </c>
      <c r="B517" s="56">
        <v>46</v>
      </c>
      <c r="C517" s="54" t="s">
        <v>38</v>
      </c>
      <c r="D517" s="139">
        <f t="shared" ref="D517:L517" si="205">SUM(D516:D516)</f>
        <v>2500</v>
      </c>
      <c r="E517" s="90">
        <f t="shared" si="205"/>
        <v>0</v>
      </c>
      <c r="F517" s="90">
        <f t="shared" si="205"/>
        <v>0</v>
      </c>
      <c r="G517" s="90">
        <f t="shared" si="205"/>
        <v>0</v>
      </c>
      <c r="H517" s="109">
        <f t="shared" si="205"/>
        <v>1300</v>
      </c>
      <c r="I517" s="90">
        <f t="shared" si="205"/>
        <v>0</v>
      </c>
      <c r="J517" s="90">
        <f t="shared" si="205"/>
        <v>0</v>
      </c>
      <c r="K517" s="90">
        <f t="shared" ref="K517" si="206">SUM(K516:K516)</f>
        <v>0</v>
      </c>
      <c r="L517" s="90">
        <f t="shared" si="205"/>
        <v>0</v>
      </c>
    </row>
    <row r="518" spans="1:12" ht="10.15" customHeight="1">
      <c r="A518" s="50"/>
      <c r="B518" s="56"/>
      <c r="C518" s="54"/>
      <c r="D518" s="57"/>
      <c r="E518" s="57"/>
      <c r="F518" s="57"/>
      <c r="G518" s="57"/>
      <c r="H518" s="57"/>
      <c r="I518" s="57"/>
      <c r="J518" s="57"/>
      <c r="K518" s="57"/>
      <c r="L518" s="57"/>
    </row>
    <row r="519" spans="1:12" ht="15.4" customHeight="1">
      <c r="A519" s="50"/>
      <c r="B519" s="56">
        <v>48</v>
      </c>
      <c r="C519" s="54" t="s">
        <v>46</v>
      </c>
      <c r="D519" s="57"/>
      <c r="E519" s="57"/>
      <c r="F519" s="57"/>
      <c r="G519" s="57"/>
      <c r="H519" s="57"/>
      <c r="I519" s="57"/>
      <c r="J519" s="57"/>
      <c r="K519" s="57"/>
      <c r="L519" s="57"/>
    </row>
    <row r="520" spans="1:12" ht="15.4" customHeight="1">
      <c r="A520" s="50"/>
      <c r="B520" s="56" t="s">
        <v>58</v>
      </c>
      <c r="C520" s="54" t="s">
        <v>265</v>
      </c>
      <c r="D520" s="57">
        <v>84487</v>
      </c>
      <c r="E520" s="67">
        <v>0</v>
      </c>
      <c r="F520" s="67">
        <v>0</v>
      </c>
      <c r="G520" s="67">
        <v>0</v>
      </c>
      <c r="H520" s="67">
        <v>0</v>
      </c>
      <c r="I520" s="67">
        <v>0</v>
      </c>
      <c r="J520" s="67">
        <v>0</v>
      </c>
      <c r="K520" s="67">
        <v>0</v>
      </c>
      <c r="L520" s="67">
        <f>SUM(J520:K520)</f>
        <v>0</v>
      </c>
    </row>
    <row r="521" spans="1:12" ht="15.4" customHeight="1">
      <c r="A521" s="50"/>
      <c r="B521" s="56" t="s">
        <v>59</v>
      </c>
      <c r="C521" s="54" t="s">
        <v>103</v>
      </c>
      <c r="D521" s="92">
        <v>37987</v>
      </c>
      <c r="E521" s="67">
        <v>0</v>
      </c>
      <c r="F521" s="67">
        <v>0</v>
      </c>
      <c r="G521" s="67">
        <v>0</v>
      </c>
      <c r="H521" s="57">
        <v>56832</v>
      </c>
      <c r="I521" s="67">
        <v>0</v>
      </c>
      <c r="J521" s="92">
        <v>14632</v>
      </c>
      <c r="K521" s="67">
        <v>0</v>
      </c>
      <c r="L521" s="92">
        <f>SUM(J521:K521)</f>
        <v>14632</v>
      </c>
    </row>
    <row r="522" spans="1:12" ht="15.4" customHeight="1">
      <c r="A522" s="50"/>
      <c r="B522" s="56" t="s">
        <v>94</v>
      </c>
      <c r="C522" s="54" t="s">
        <v>205</v>
      </c>
      <c r="D522" s="100">
        <v>5000</v>
      </c>
      <c r="E522" s="70">
        <v>0</v>
      </c>
      <c r="F522" s="70">
        <v>0</v>
      </c>
      <c r="G522" s="70">
        <v>0</v>
      </c>
      <c r="H522" s="110">
        <v>600</v>
      </c>
      <c r="I522" s="70">
        <v>0</v>
      </c>
      <c r="J522" s="70">
        <v>0</v>
      </c>
      <c r="K522" s="70">
        <v>0</v>
      </c>
      <c r="L522" s="70">
        <f>SUM(J522:K522)</f>
        <v>0</v>
      </c>
    </row>
    <row r="523" spans="1:12" ht="15.4" customHeight="1">
      <c r="A523" s="50" t="s">
        <v>24</v>
      </c>
      <c r="B523" s="56">
        <v>48</v>
      </c>
      <c r="C523" s="54" t="s">
        <v>46</v>
      </c>
      <c r="D523" s="100">
        <f t="shared" ref="D523:L523" si="207">SUM(D520:D522)</f>
        <v>127474</v>
      </c>
      <c r="E523" s="70">
        <f t="shared" si="207"/>
        <v>0</v>
      </c>
      <c r="F523" s="70">
        <f t="shared" si="207"/>
        <v>0</v>
      </c>
      <c r="G523" s="70">
        <f t="shared" si="207"/>
        <v>0</v>
      </c>
      <c r="H523" s="100">
        <f t="shared" si="207"/>
        <v>57432</v>
      </c>
      <c r="I523" s="70">
        <f t="shared" si="207"/>
        <v>0</v>
      </c>
      <c r="J523" s="100">
        <f t="shared" si="207"/>
        <v>14632</v>
      </c>
      <c r="K523" s="70">
        <f t="shared" ref="K523" si="208">SUM(K520:K522)</f>
        <v>0</v>
      </c>
      <c r="L523" s="100">
        <f t="shared" si="207"/>
        <v>14632</v>
      </c>
    </row>
    <row r="524" spans="1:12" ht="15.4" customHeight="1">
      <c r="A524" s="50" t="s">
        <v>24</v>
      </c>
      <c r="B524" s="56">
        <v>36</v>
      </c>
      <c r="C524" s="54" t="s">
        <v>29</v>
      </c>
      <c r="D524" s="109">
        <f>D523+D517+D513</f>
        <v>132474</v>
      </c>
      <c r="E524" s="90">
        <f t="shared" ref="E524:L524" si="209">E523+E517+E513</f>
        <v>0</v>
      </c>
      <c r="F524" s="90">
        <f t="shared" si="209"/>
        <v>0</v>
      </c>
      <c r="G524" s="90">
        <f t="shared" si="209"/>
        <v>0</v>
      </c>
      <c r="H524" s="109">
        <f t="shared" si="209"/>
        <v>59086</v>
      </c>
      <c r="I524" s="90">
        <f t="shared" si="209"/>
        <v>0</v>
      </c>
      <c r="J524" s="109">
        <f t="shared" si="209"/>
        <v>14632</v>
      </c>
      <c r="K524" s="90">
        <f t="shared" si="209"/>
        <v>0</v>
      </c>
      <c r="L524" s="109">
        <f t="shared" si="209"/>
        <v>14632</v>
      </c>
    </row>
    <row r="525" spans="1:12" ht="15.4" customHeight="1">
      <c r="A525" s="50" t="s">
        <v>24</v>
      </c>
      <c r="B525" s="55">
        <v>3.8</v>
      </c>
      <c r="C525" s="52" t="s">
        <v>61</v>
      </c>
      <c r="D525" s="109">
        <f t="shared" ref="D525:I526" si="210">D524</f>
        <v>132474</v>
      </c>
      <c r="E525" s="90">
        <f t="shared" si="210"/>
        <v>0</v>
      </c>
      <c r="F525" s="90">
        <f t="shared" si="210"/>
        <v>0</v>
      </c>
      <c r="G525" s="90">
        <f t="shared" si="210"/>
        <v>0</v>
      </c>
      <c r="H525" s="109">
        <f t="shared" si="210"/>
        <v>59086</v>
      </c>
      <c r="I525" s="90">
        <f t="shared" si="210"/>
        <v>0</v>
      </c>
      <c r="J525" s="91">
        <f t="shared" ref="J525:L526" si="211">J524</f>
        <v>14632</v>
      </c>
      <c r="K525" s="90">
        <f t="shared" si="211"/>
        <v>0</v>
      </c>
      <c r="L525" s="91">
        <f t="shared" si="211"/>
        <v>14632</v>
      </c>
    </row>
    <row r="526" spans="1:12" ht="15.4" customHeight="1">
      <c r="A526" s="50" t="s">
        <v>24</v>
      </c>
      <c r="B526" s="53">
        <v>3</v>
      </c>
      <c r="C526" s="54" t="s">
        <v>60</v>
      </c>
      <c r="D526" s="109">
        <f t="shared" si="210"/>
        <v>132474</v>
      </c>
      <c r="E526" s="90">
        <f t="shared" si="210"/>
        <v>0</v>
      </c>
      <c r="F526" s="90">
        <f t="shared" si="210"/>
        <v>0</v>
      </c>
      <c r="G526" s="90">
        <f t="shared" si="210"/>
        <v>0</v>
      </c>
      <c r="H526" s="109">
        <f t="shared" si="210"/>
        <v>59086</v>
      </c>
      <c r="I526" s="90">
        <f t="shared" si="210"/>
        <v>0</v>
      </c>
      <c r="J526" s="91">
        <f t="shared" si="211"/>
        <v>14632</v>
      </c>
      <c r="K526" s="90">
        <f t="shared" si="211"/>
        <v>0</v>
      </c>
      <c r="L526" s="91">
        <f t="shared" si="211"/>
        <v>14632</v>
      </c>
    </row>
    <row r="527" spans="1:12" ht="15.4" customHeight="1">
      <c r="A527" s="59" t="s">
        <v>24</v>
      </c>
      <c r="B527" s="94">
        <v>4216</v>
      </c>
      <c r="C527" s="95" t="s">
        <v>11</v>
      </c>
      <c r="D527" s="110">
        <f t="shared" ref="D527:L527" si="212">D525</f>
        <v>132474</v>
      </c>
      <c r="E527" s="70">
        <f t="shared" si="212"/>
        <v>0</v>
      </c>
      <c r="F527" s="70">
        <f t="shared" si="212"/>
        <v>0</v>
      </c>
      <c r="G527" s="70">
        <f t="shared" si="212"/>
        <v>0</v>
      </c>
      <c r="H527" s="110">
        <f t="shared" si="212"/>
        <v>59086</v>
      </c>
      <c r="I527" s="70">
        <f t="shared" si="212"/>
        <v>0</v>
      </c>
      <c r="J527" s="100">
        <f t="shared" si="212"/>
        <v>14632</v>
      </c>
      <c r="K527" s="70">
        <f t="shared" ref="K527" si="213">K525</f>
        <v>0</v>
      </c>
      <c r="L527" s="100">
        <f t="shared" si="212"/>
        <v>14632</v>
      </c>
    </row>
    <row r="528" spans="1:12" ht="14.1" customHeight="1">
      <c r="A528" s="118"/>
      <c r="B528" s="119"/>
      <c r="C528" s="120"/>
      <c r="D528" s="121"/>
      <c r="E528" s="122"/>
      <c r="F528" s="121"/>
      <c r="G528" s="122"/>
      <c r="H528" s="121"/>
      <c r="I528" s="122"/>
      <c r="J528" s="121"/>
      <c r="K528" s="122"/>
      <c r="L528" s="121"/>
    </row>
    <row r="529" spans="1:12" s="64" customFormat="1" ht="28.5" customHeight="1">
      <c r="A529" s="50" t="s">
        <v>26</v>
      </c>
      <c r="B529" s="51">
        <v>4515</v>
      </c>
      <c r="C529" s="52" t="s">
        <v>95</v>
      </c>
      <c r="D529" s="57"/>
      <c r="E529" s="123"/>
      <c r="F529" s="57"/>
      <c r="G529" s="57"/>
      <c r="H529" s="57"/>
      <c r="I529" s="57"/>
      <c r="J529" s="57"/>
      <c r="K529" s="57"/>
      <c r="L529" s="57"/>
    </row>
    <row r="530" spans="1:12" ht="15" customHeight="1">
      <c r="A530" s="50"/>
      <c r="B530" s="55">
        <v>0.10100000000000001</v>
      </c>
      <c r="C530" s="52" t="s">
        <v>71</v>
      </c>
      <c r="D530" s="65"/>
      <c r="E530" s="65"/>
      <c r="F530" s="65"/>
      <c r="G530" s="65"/>
      <c r="H530" s="65"/>
      <c r="I530" s="65"/>
      <c r="J530" s="65"/>
      <c r="K530" s="65"/>
      <c r="L530" s="65"/>
    </row>
    <row r="531" spans="1:12" ht="13.9" customHeight="1">
      <c r="A531" s="50"/>
      <c r="B531" s="56">
        <v>36</v>
      </c>
      <c r="C531" s="54" t="s">
        <v>29</v>
      </c>
      <c r="D531" s="65"/>
      <c r="E531" s="65"/>
      <c r="F531" s="65"/>
      <c r="G531" s="65"/>
      <c r="H531" s="65"/>
      <c r="I531" s="65"/>
      <c r="J531" s="65"/>
      <c r="K531" s="65"/>
      <c r="L531" s="65"/>
    </row>
    <row r="532" spans="1:12" ht="13.9" customHeight="1">
      <c r="A532" s="50"/>
      <c r="B532" s="56">
        <v>45</v>
      </c>
      <c r="C532" s="54" t="s">
        <v>34</v>
      </c>
      <c r="D532" s="65"/>
      <c r="E532" s="65"/>
      <c r="F532" s="65"/>
      <c r="G532" s="65"/>
      <c r="H532" s="65"/>
      <c r="I532" s="65"/>
      <c r="J532" s="65"/>
      <c r="K532" s="65"/>
      <c r="L532" s="65"/>
    </row>
    <row r="533" spans="1:12" ht="28.5" customHeight="1">
      <c r="A533" s="50"/>
      <c r="B533" s="124" t="s">
        <v>52</v>
      </c>
      <c r="C533" s="54" t="s">
        <v>227</v>
      </c>
      <c r="D533" s="99">
        <v>20000</v>
      </c>
      <c r="E533" s="98">
        <v>0</v>
      </c>
      <c r="F533" s="98">
        <v>0</v>
      </c>
      <c r="G533" s="58">
        <v>0</v>
      </c>
      <c r="H533" s="58">
        <v>0</v>
      </c>
      <c r="I533" s="58">
        <v>0</v>
      </c>
      <c r="J533" s="98">
        <v>0</v>
      </c>
      <c r="K533" s="58">
        <v>0</v>
      </c>
      <c r="L533" s="58">
        <f>SUM(J533:K533)</f>
        <v>0</v>
      </c>
    </row>
    <row r="534" spans="1:12" ht="15" customHeight="1">
      <c r="A534" s="50"/>
      <c r="B534" s="124" t="s">
        <v>189</v>
      </c>
      <c r="C534" s="54" t="s">
        <v>197</v>
      </c>
      <c r="D534" s="75">
        <v>123178</v>
      </c>
      <c r="E534" s="58">
        <v>0</v>
      </c>
      <c r="F534" s="58">
        <v>0</v>
      </c>
      <c r="G534" s="58">
        <v>0</v>
      </c>
      <c r="H534" s="58">
        <v>0</v>
      </c>
      <c r="I534" s="58">
        <v>0</v>
      </c>
      <c r="J534" s="58">
        <v>0</v>
      </c>
      <c r="K534" s="58">
        <v>0</v>
      </c>
      <c r="L534" s="58">
        <f>SUM(J534:K534)</f>
        <v>0</v>
      </c>
    </row>
    <row r="535" spans="1:12" ht="15" customHeight="1">
      <c r="A535" s="50"/>
      <c r="B535" s="124" t="s">
        <v>211</v>
      </c>
      <c r="C535" s="54" t="s">
        <v>259</v>
      </c>
      <c r="D535" s="75">
        <v>10000</v>
      </c>
      <c r="E535" s="58">
        <v>0</v>
      </c>
      <c r="F535" s="58">
        <v>0</v>
      </c>
      <c r="G535" s="58">
        <v>0</v>
      </c>
      <c r="H535" s="58">
        <v>0</v>
      </c>
      <c r="I535" s="58">
        <v>0</v>
      </c>
      <c r="J535" s="58">
        <v>0</v>
      </c>
      <c r="K535" s="58">
        <v>0</v>
      </c>
      <c r="L535" s="58">
        <f>SUM(J535:K535)</f>
        <v>0</v>
      </c>
    </row>
    <row r="536" spans="1:12" ht="15" customHeight="1">
      <c r="A536" s="50" t="s">
        <v>24</v>
      </c>
      <c r="B536" s="56">
        <v>45</v>
      </c>
      <c r="C536" s="54" t="s">
        <v>34</v>
      </c>
      <c r="D536" s="62">
        <f t="shared" ref="D536:L536" si="214">SUM(D532:D535)</f>
        <v>153178</v>
      </c>
      <c r="E536" s="68">
        <f t="shared" si="214"/>
        <v>0</v>
      </c>
      <c r="F536" s="68">
        <f t="shared" si="214"/>
        <v>0</v>
      </c>
      <c r="G536" s="68">
        <f t="shared" si="214"/>
        <v>0</v>
      </c>
      <c r="H536" s="68">
        <f t="shared" si="214"/>
        <v>0</v>
      </c>
      <c r="I536" s="68">
        <f t="shared" si="214"/>
        <v>0</v>
      </c>
      <c r="J536" s="68">
        <f t="shared" si="214"/>
        <v>0</v>
      </c>
      <c r="K536" s="68">
        <f t="shared" si="214"/>
        <v>0</v>
      </c>
      <c r="L536" s="68">
        <f t="shared" si="214"/>
        <v>0</v>
      </c>
    </row>
    <row r="537" spans="1:12">
      <c r="A537" s="50"/>
      <c r="B537" s="124"/>
      <c r="C537" s="54"/>
      <c r="D537" s="17"/>
      <c r="E537" s="17"/>
      <c r="F537" s="17"/>
      <c r="G537" s="17"/>
      <c r="H537" s="17"/>
      <c r="I537" s="17"/>
      <c r="J537" s="17"/>
      <c r="K537" s="17"/>
      <c r="L537" s="17"/>
    </row>
    <row r="538" spans="1:12" ht="13.9" customHeight="1">
      <c r="A538" s="50"/>
      <c r="B538" s="56">
        <v>48</v>
      </c>
      <c r="C538" s="54" t="s">
        <v>46</v>
      </c>
      <c r="D538" s="117"/>
      <c r="E538" s="117"/>
      <c r="F538" s="48"/>
      <c r="G538" s="48"/>
      <c r="H538" s="125"/>
      <c r="I538" s="48"/>
      <c r="J538" s="48"/>
      <c r="K538" s="48"/>
      <c r="L538" s="48"/>
    </row>
    <row r="539" spans="1:12" ht="13.9" customHeight="1">
      <c r="A539" s="50"/>
      <c r="B539" s="124" t="s">
        <v>93</v>
      </c>
      <c r="C539" s="116" t="s">
        <v>237</v>
      </c>
      <c r="D539" s="58">
        <v>0</v>
      </c>
      <c r="E539" s="58">
        <v>0</v>
      </c>
      <c r="F539" s="58">
        <v>0</v>
      </c>
      <c r="G539" s="58">
        <v>0</v>
      </c>
      <c r="H539" s="58">
        <v>0</v>
      </c>
      <c r="I539" s="58">
        <v>0</v>
      </c>
      <c r="J539" s="75">
        <v>5819</v>
      </c>
      <c r="K539" s="58">
        <v>0</v>
      </c>
      <c r="L539" s="75">
        <f>SUM(J539:K539)</f>
        <v>5819</v>
      </c>
    </row>
    <row r="540" spans="1:12" ht="25.5">
      <c r="A540" s="50"/>
      <c r="B540" s="124" t="s">
        <v>94</v>
      </c>
      <c r="C540" s="116" t="s">
        <v>238</v>
      </c>
      <c r="D540" s="75">
        <v>2557</v>
      </c>
      <c r="E540" s="58">
        <v>0</v>
      </c>
      <c r="F540" s="58">
        <v>0</v>
      </c>
      <c r="G540" s="58">
        <v>0</v>
      </c>
      <c r="H540" s="58">
        <v>0</v>
      </c>
      <c r="I540" s="58">
        <v>0</v>
      </c>
      <c r="J540" s="58">
        <v>0</v>
      </c>
      <c r="K540" s="58">
        <v>0</v>
      </c>
      <c r="L540" s="58">
        <f>SUM(J540:K540)</f>
        <v>0</v>
      </c>
    </row>
    <row r="541" spans="1:12" ht="13.9" customHeight="1">
      <c r="A541" s="50" t="s">
        <v>24</v>
      </c>
      <c r="B541" s="56">
        <v>48</v>
      </c>
      <c r="C541" s="54" t="s">
        <v>46</v>
      </c>
      <c r="D541" s="62">
        <f t="shared" ref="D541:L541" si="215">SUM(D539:D540)</f>
        <v>2557</v>
      </c>
      <c r="E541" s="68">
        <f t="shared" si="215"/>
        <v>0</v>
      </c>
      <c r="F541" s="68">
        <f t="shared" si="215"/>
        <v>0</v>
      </c>
      <c r="G541" s="68">
        <f t="shared" si="215"/>
        <v>0</v>
      </c>
      <c r="H541" s="68">
        <f t="shared" si="215"/>
        <v>0</v>
      </c>
      <c r="I541" s="68">
        <f t="shared" si="215"/>
        <v>0</v>
      </c>
      <c r="J541" s="62">
        <f t="shared" si="215"/>
        <v>5819</v>
      </c>
      <c r="K541" s="68">
        <f t="shared" si="215"/>
        <v>0</v>
      </c>
      <c r="L541" s="62">
        <f t="shared" si="215"/>
        <v>5819</v>
      </c>
    </row>
    <row r="542" spans="1:12" ht="13.9" customHeight="1">
      <c r="A542" s="50" t="s">
        <v>24</v>
      </c>
      <c r="B542" s="56">
        <v>36</v>
      </c>
      <c r="C542" s="54" t="s">
        <v>29</v>
      </c>
      <c r="D542" s="88">
        <f>D536+D541</f>
        <v>155735</v>
      </c>
      <c r="E542" s="69">
        <f t="shared" ref="E542:L542" si="216">E536+E541</f>
        <v>0</v>
      </c>
      <c r="F542" s="69">
        <f t="shared" si="216"/>
        <v>0</v>
      </c>
      <c r="G542" s="69">
        <f t="shared" si="216"/>
        <v>0</v>
      </c>
      <c r="H542" s="69">
        <f t="shared" si="216"/>
        <v>0</v>
      </c>
      <c r="I542" s="69">
        <f t="shared" si="216"/>
        <v>0</v>
      </c>
      <c r="J542" s="88">
        <f t="shared" si="216"/>
        <v>5819</v>
      </c>
      <c r="K542" s="69">
        <f t="shared" si="216"/>
        <v>0</v>
      </c>
      <c r="L542" s="88">
        <f t="shared" si="216"/>
        <v>5819</v>
      </c>
    </row>
    <row r="543" spans="1:12" ht="13.9" customHeight="1">
      <c r="A543" s="50" t="s">
        <v>24</v>
      </c>
      <c r="B543" s="55">
        <v>0.10100000000000001</v>
      </c>
      <c r="C543" s="52" t="s">
        <v>71</v>
      </c>
      <c r="D543" s="63">
        <f>D542</f>
        <v>155735</v>
      </c>
      <c r="E543" s="68">
        <f t="shared" ref="E543:L543" si="217">E542</f>
        <v>0</v>
      </c>
      <c r="F543" s="68">
        <f t="shared" si="217"/>
        <v>0</v>
      </c>
      <c r="G543" s="68">
        <f t="shared" si="217"/>
        <v>0</v>
      </c>
      <c r="H543" s="68">
        <f t="shared" si="217"/>
        <v>0</v>
      </c>
      <c r="I543" s="68">
        <f t="shared" si="217"/>
        <v>0</v>
      </c>
      <c r="J543" s="63">
        <f t="shared" si="217"/>
        <v>5819</v>
      </c>
      <c r="K543" s="68">
        <f t="shared" si="217"/>
        <v>0</v>
      </c>
      <c r="L543" s="63">
        <f t="shared" si="217"/>
        <v>5819</v>
      </c>
    </row>
    <row r="544" spans="1:12" ht="14.65" customHeight="1">
      <c r="A544" s="50"/>
      <c r="B544" s="55"/>
      <c r="C544" s="52"/>
      <c r="D544" s="48"/>
      <c r="E544" s="48"/>
      <c r="F544" s="48"/>
      <c r="G544" s="48"/>
      <c r="H544" s="48"/>
      <c r="I544" s="48"/>
      <c r="J544" s="48"/>
      <c r="K544" s="48"/>
      <c r="L544" s="48"/>
    </row>
    <row r="545" spans="1:12" ht="13.9" customHeight="1">
      <c r="A545" s="54"/>
      <c r="B545" s="55">
        <v>0.10299999999999999</v>
      </c>
      <c r="C545" s="126" t="s">
        <v>102</v>
      </c>
      <c r="D545" s="48"/>
      <c r="E545" s="48"/>
      <c r="F545" s="48"/>
      <c r="G545" s="48"/>
      <c r="H545" s="48"/>
      <c r="I545" s="48"/>
      <c r="J545" s="48"/>
      <c r="K545" s="48"/>
      <c r="L545" s="48"/>
    </row>
    <row r="546" spans="1:12" ht="13.9" customHeight="1">
      <c r="A546" s="54"/>
      <c r="B546" s="56">
        <v>45</v>
      </c>
      <c r="C546" s="127" t="s">
        <v>34</v>
      </c>
      <c r="D546" s="48"/>
      <c r="E546" s="48"/>
      <c r="F546" s="48"/>
      <c r="G546" s="48"/>
      <c r="H546" s="48"/>
      <c r="I546" s="48"/>
      <c r="J546" s="48"/>
      <c r="K546" s="48"/>
      <c r="L546" s="48"/>
    </row>
    <row r="547" spans="1:12" ht="13.9" customHeight="1">
      <c r="A547" s="54"/>
      <c r="B547" s="124" t="s">
        <v>359</v>
      </c>
      <c r="C547" s="127" t="s">
        <v>360</v>
      </c>
      <c r="D547" s="58">
        <v>0</v>
      </c>
      <c r="E547" s="58">
        <v>0</v>
      </c>
      <c r="F547" s="58">
        <v>0</v>
      </c>
      <c r="G547" s="58">
        <v>0</v>
      </c>
      <c r="H547" s="58">
        <v>0</v>
      </c>
      <c r="I547" s="58">
        <v>0</v>
      </c>
      <c r="J547" s="48">
        <v>71497</v>
      </c>
      <c r="K547" s="58">
        <v>0</v>
      </c>
      <c r="L547" s="48">
        <f>SUM(J547:K547)</f>
        <v>71497</v>
      </c>
    </row>
    <row r="548" spans="1:12" ht="41.45" customHeight="1">
      <c r="A548" s="54"/>
      <c r="B548" s="124" t="s">
        <v>190</v>
      </c>
      <c r="C548" s="54" t="s">
        <v>229</v>
      </c>
      <c r="D548" s="69">
        <v>0</v>
      </c>
      <c r="E548" s="69">
        <v>0</v>
      </c>
      <c r="F548" s="71">
        <v>23716</v>
      </c>
      <c r="G548" s="69">
        <v>0</v>
      </c>
      <c r="H548" s="71">
        <v>23716</v>
      </c>
      <c r="I548" s="69">
        <v>0</v>
      </c>
      <c r="J548" s="88">
        <v>25000</v>
      </c>
      <c r="K548" s="69">
        <v>0</v>
      </c>
      <c r="L548" s="88">
        <f>SUM(J548:K548)</f>
        <v>25000</v>
      </c>
    </row>
    <row r="549" spans="1:12" ht="13.9" customHeight="1">
      <c r="A549" s="54" t="s">
        <v>24</v>
      </c>
      <c r="B549" s="56">
        <v>45</v>
      </c>
      <c r="C549" s="127" t="s">
        <v>34</v>
      </c>
      <c r="D549" s="69">
        <f t="shared" ref="D549:I549" si="218">D548+D547</f>
        <v>0</v>
      </c>
      <c r="E549" s="69">
        <f t="shared" si="218"/>
        <v>0</v>
      </c>
      <c r="F549" s="88">
        <f t="shared" si="218"/>
        <v>23716</v>
      </c>
      <c r="G549" s="69">
        <f t="shared" si="218"/>
        <v>0</v>
      </c>
      <c r="H549" s="88">
        <f t="shared" si="218"/>
        <v>23716</v>
      </c>
      <c r="I549" s="69">
        <f t="shared" si="218"/>
        <v>0</v>
      </c>
      <c r="J549" s="88">
        <f>J548+J547</f>
        <v>96497</v>
      </c>
      <c r="K549" s="69">
        <f t="shared" ref="K549:L549" si="219">K548+K547</f>
        <v>0</v>
      </c>
      <c r="L549" s="88">
        <f t="shared" si="219"/>
        <v>96497</v>
      </c>
    </row>
    <row r="550" spans="1:12" ht="13.9" customHeight="1">
      <c r="A550" s="54"/>
      <c r="B550" s="56"/>
      <c r="C550" s="127"/>
      <c r="D550" s="48"/>
      <c r="E550" s="48"/>
      <c r="F550" s="48"/>
      <c r="G550" s="48"/>
      <c r="H550" s="48"/>
      <c r="I550" s="48"/>
      <c r="J550" s="48"/>
      <c r="K550" s="48"/>
      <c r="L550" s="48"/>
    </row>
    <row r="551" spans="1:12" ht="13.9" customHeight="1">
      <c r="A551" s="54"/>
      <c r="B551" s="56">
        <v>48</v>
      </c>
      <c r="C551" s="127" t="s">
        <v>46</v>
      </c>
      <c r="D551" s="48"/>
      <c r="E551" s="48"/>
      <c r="F551" s="48"/>
      <c r="G551" s="48"/>
      <c r="H551" s="48"/>
      <c r="I551" s="48"/>
      <c r="J551" s="48"/>
      <c r="K551" s="48"/>
      <c r="L551" s="48"/>
    </row>
    <row r="552" spans="1:12" ht="13.9" customHeight="1">
      <c r="A552" s="54"/>
      <c r="B552" s="124" t="s">
        <v>260</v>
      </c>
      <c r="C552" s="54" t="s">
        <v>261</v>
      </c>
      <c r="D552" s="88">
        <v>4353</v>
      </c>
      <c r="E552" s="69">
        <v>0</v>
      </c>
      <c r="F552" s="58">
        <v>0</v>
      </c>
      <c r="G552" s="58">
        <v>0</v>
      </c>
      <c r="H552" s="58">
        <v>0</v>
      </c>
      <c r="I552" s="58">
        <v>0</v>
      </c>
      <c r="J552" s="58">
        <v>0</v>
      </c>
      <c r="K552" s="58">
        <v>0</v>
      </c>
      <c r="L552" s="58">
        <f>SUM(J552:K552)</f>
        <v>0</v>
      </c>
    </row>
    <row r="553" spans="1:12" ht="13.9" customHeight="1">
      <c r="A553" s="54" t="s">
        <v>24</v>
      </c>
      <c r="B553" s="56">
        <v>48</v>
      </c>
      <c r="C553" s="127" t="s">
        <v>46</v>
      </c>
      <c r="D553" s="62">
        <f t="shared" ref="D553:L553" si="220">SUM(D552:D552)</f>
        <v>4353</v>
      </c>
      <c r="E553" s="68">
        <f t="shared" si="220"/>
        <v>0</v>
      </c>
      <c r="F553" s="68">
        <f t="shared" si="220"/>
        <v>0</v>
      </c>
      <c r="G553" s="68">
        <f t="shared" si="220"/>
        <v>0</v>
      </c>
      <c r="H553" s="68">
        <f t="shared" si="220"/>
        <v>0</v>
      </c>
      <c r="I553" s="68">
        <f t="shared" si="220"/>
        <v>0</v>
      </c>
      <c r="J553" s="68">
        <f t="shared" si="220"/>
        <v>0</v>
      </c>
      <c r="K553" s="68">
        <f t="shared" ref="K553" si="221">SUM(K552:K552)</f>
        <v>0</v>
      </c>
      <c r="L553" s="68">
        <f t="shared" si="220"/>
        <v>0</v>
      </c>
    </row>
    <row r="554" spans="1:12" ht="13.9" customHeight="1">
      <c r="A554" s="61" t="s">
        <v>24</v>
      </c>
      <c r="B554" s="144">
        <v>0.10299999999999999</v>
      </c>
      <c r="C554" s="145" t="s">
        <v>102</v>
      </c>
      <c r="D554" s="88">
        <f t="shared" ref="D554:L554" si="222">D549+D553</f>
        <v>4353</v>
      </c>
      <c r="E554" s="69">
        <f t="shared" si="222"/>
        <v>0</v>
      </c>
      <c r="F554" s="71">
        <f t="shared" si="222"/>
        <v>23716</v>
      </c>
      <c r="G554" s="69">
        <f t="shared" si="222"/>
        <v>0</v>
      </c>
      <c r="H554" s="71">
        <f t="shared" si="222"/>
        <v>23716</v>
      </c>
      <c r="I554" s="69">
        <f t="shared" si="222"/>
        <v>0</v>
      </c>
      <c r="J554" s="88">
        <f t="shared" si="222"/>
        <v>96497</v>
      </c>
      <c r="K554" s="69">
        <f t="shared" ref="K554" si="223">K549+K553</f>
        <v>0</v>
      </c>
      <c r="L554" s="88">
        <f t="shared" si="222"/>
        <v>96497</v>
      </c>
    </row>
    <row r="555" spans="1:12" ht="25.5">
      <c r="A555" s="54" t="s">
        <v>24</v>
      </c>
      <c r="B555" s="51">
        <v>4515</v>
      </c>
      <c r="C555" s="52" t="s">
        <v>96</v>
      </c>
      <c r="D555" s="71">
        <f t="shared" ref="D555:L555" si="224">D543+D554</f>
        <v>160088</v>
      </c>
      <c r="E555" s="69">
        <f t="shared" si="224"/>
        <v>0</v>
      </c>
      <c r="F555" s="71">
        <f t="shared" si="224"/>
        <v>23716</v>
      </c>
      <c r="G555" s="69">
        <f t="shared" si="224"/>
        <v>0</v>
      </c>
      <c r="H555" s="71">
        <f t="shared" si="224"/>
        <v>23716</v>
      </c>
      <c r="I555" s="69">
        <f t="shared" si="224"/>
        <v>0</v>
      </c>
      <c r="J555" s="88">
        <f t="shared" si="224"/>
        <v>102316</v>
      </c>
      <c r="K555" s="69">
        <f t="shared" si="224"/>
        <v>0</v>
      </c>
      <c r="L555" s="88">
        <f t="shared" si="224"/>
        <v>102316</v>
      </c>
    </row>
    <row r="556" spans="1:12" ht="8.4499999999999993" customHeight="1">
      <c r="A556" s="54"/>
      <c r="B556" s="51"/>
      <c r="C556" s="54"/>
      <c r="D556" s="48"/>
      <c r="E556" s="48"/>
      <c r="F556" s="48"/>
      <c r="G556" s="48"/>
      <c r="H556" s="48"/>
      <c r="I556" s="48"/>
      <c r="J556" s="48"/>
      <c r="K556" s="48"/>
      <c r="L556" s="48"/>
    </row>
    <row r="557" spans="1:12" ht="15" customHeight="1">
      <c r="A557" s="50" t="s">
        <v>26</v>
      </c>
      <c r="B557" s="51">
        <v>5054</v>
      </c>
      <c r="C557" s="52" t="s">
        <v>16</v>
      </c>
      <c r="D557" s="48"/>
      <c r="E557" s="48"/>
      <c r="F557" s="48"/>
      <c r="G557" s="48"/>
      <c r="H557" s="48"/>
      <c r="I557" s="48"/>
      <c r="J557" s="48"/>
      <c r="K557" s="48"/>
      <c r="L557" s="48"/>
    </row>
    <row r="558" spans="1:12" ht="14.65" customHeight="1">
      <c r="A558" s="50"/>
      <c r="B558" s="53">
        <v>4</v>
      </c>
      <c r="C558" s="54" t="s">
        <v>77</v>
      </c>
      <c r="D558" s="48"/>
      <c r="E558" s="48"/>
      <c r="F558" s="48"/>
      <c r="G558" s="48"/>
      <c r="H558" s="48"/>
      <c r="I558" s="48"/>
      <c r="J558" s="48"/>
      <c r="K558" s="48"/>
      <c r="L558" s="48"/>
    </row>
    <row r="559" spans="1:12" ht="14.65" customHeight="1">
      <c r="A559" s="50"/>
      <c r="B559" s="55">
        <v>4.101</v>
      </c>
      <c r="C559" s="52" t="s">
        <v>230</v>
      </c>
      <c r="D559" s="48"/>
      <c r="E559" s="48"/>
      <c r="F559" s="48"/>
      <c r="G559" s="48"/>
      <c r="H559" s="48"/>
      <c r="I559" s="48"/>
      <c r="J559" s="48"/>
      <c r="K559" s="48"/>
      <c r="L559" s="48"/>
    </row>
    <row r="560" spans="1:12" ht="14.65" customHeight="1">
      <c r="A560" s="50"/>
      <c r="B560" s="56">
        <v>36</v>
      </c>
      <c r="C560" s="54" t="s">
        <v>29</v>
      </c>
      <c r="D560" s="48"/>
      <c r="E560" s="48"/>
      <c r="F560" s="48"/>
      <c r="G560" s="48"/>
      <c r="H560" s="48"/>
      <c r="I560" s="48"/>
      <c r="J560" s="48"/>
      <c r="K560" s="48"/>
      <c r="L560" s="48"/>
    </row>
    <row r="561" spans="1:12" ht="25.5">
      <c r="A561" s="50"/>
      <c r="B561" s="53">
        <v>71</v>
      </c>
      <c r="C561" s="54" t="s">
        <v>242</v>
      </c>
      <c r="D561" s="48"/>
      <c r="E561" s="48"/>
      <c r="F561" s="48"/>
      <c r="G561" s="48"/>
      <c r="H561" s="48"/>
      <c r="I561" s="48"/>
      <c r="J561" s="48"/>
      <c r="K561" s="48"/>
      <c r="L561" s="48"/>
    </row>
    <row r="562" spans="1:12" ht="15" customHeight="1">
      <c r="A562" s="50"/>
      <c r="B562" s="53" t="s">
        <v>231</v>
      </c>
      <c r="C562" s="54" t="s">
        <v>232</v>
      </c>
      <c r="D562" s="69">
        <v>0</v>
      </c>
      <c r="E562" s="69">
        <v>0</v>
      </c>
      <c r="F562" s="88">
        <v>22720</v>
      </c>
      <c r="G562" s="69">
        <v>0</v>
      </c>
      <c r="H562" s="88">
        <v>22720</v>
      </c>
      <c r="I562" s="69">
        <v>0</v>
      </c>
      <c r="J562" s="69">
        <v>0</v>
      </c>
      <c r="K562" s="69">
        <v>0</v>
      </c>
      <c r="L562" s="69">
        <f>SUM(J562:K562)</f>
        <v>0</v>
      </c>
    </row>
    <row r="563" spans="1:12" ht="25.5">
      <c r="A563" s="50" t="s">
        <v>24</v>
      </c>
      <c r="B563" s="53">
        <v>71</v>
      </c>
      <c r="C563" s="54" t="s">
        <v>242</v>
      </c>
      <c r="D563" s="69">
        <f t="shared" ref="D563:L563" si="225">D562</f>
        <v>0</v>
      </c>
      <c r="E563" s="69">
        <f t="shared" si="225"/>
        <v>0</v>
      </c>
      <c r="F563" s="88">
        <f t="shared" si="225"/>
        <v>22720</v>
      </c>
      <c r="G563" s="69">
        <f t="shared" si="225"/>
        <v>0</v>
      </c>
      <c r="H563" s="88">
        <f t="shared" si="225"/>
        <v>22720</v>
      </c>
      <c r="I563" s="69">
        <f t="shared" si="225"/>
        <v>0</v>
      </c>
      <c r="J563" s="69">
        <f t="shared" si="225"/>
        <v>0</v>
      </c>
      <c r="K563" s="69">
        <f t="shared" ref="K563" si="226">K562</f>
        <v>0</v>
      </c>
      <c r="L563" s="69">
        <f t="shared" si="225"/>
        <v>0</v>
      </c>
    </row>
    <row r="564" spans="1:12" ht="13.5" customHeight="1">
      <c r="A564" s="50"/>
      <c r="B564" s="53"/>
      <c r="C564" s="54"/>
      <c r="D564" s="75"/>
      <c r="E564" s="58"/>
      <c r="F564" s="48"/>
      <c r="G564" s="58"/>
      <c r="H564" s="75"/>
      <c r="I564" s="58"/>
      <c r="J564" s="75"/>
      <c r="K564" s="58"/>
      <c r="L564" s="75"/>
    </row>
    <row r="565" spans="1:12" ht="54.6" customHeight="1">
      <c r="A565" s="50"/>
      <c r="B565" s="53">
        <v>72</v>
      </c>
      <c r="C565" s="54" t="s">
        <v>356</v>
      </c>
      <c r="D565" s="75"/>
      <c r="E565" s="58"/>
      <c r="F565" s="48"/>
      <c r="G565" s="75"/>
      <c r="H565" s="58"/>
      <c r="I565" s="58"/>
      <c r="J565" s="48"/>
      <c r="K565" s="75"/>
      <c r="L565" s="48"/>
    </row>
    <row r="566" spans="1:12" ht="13.9" customHeight="1">
      <c r="A566" s="50"/>
      <c r="B566" s="53" t="s">
        <v>236</v>
      </c>
      <c r="C566" s="54" t="s">
        <v>232</v>
      </c>
      <c r="D566" s="88">
        <v>124209</v>
      </c>
      <c r="E566" s="69">
        <v>0</v>
      </c>
      <c r="F566" s="71">
        <v>16787</v>
      </c>
      <c r="G566" s="69">
        <v>0</v>
      </c>
      <c r="H566" s="88">
        <v>16787</v>
      </c>
      <c r="I566" s="69">
        <v>0</v>
      </c>
      <c r="J566" s="69">
        <v>0</v>
      </c>
      <c r="K566" s="69">
        <v>0</v>
      </c>
      <c r="L566" s="69">
        <f>SUM(J566:K566)</f>
        <v>0</v>
      </c>
    </row>
    <row r="567" spans="1:12" ht="54.6" customHeight="1">
      <c r="A567" s="50" t="s">
        <v>24</v>
      </c>
      <c r="B567" s="53">
        <v>72</v>
      </c>
      <c r="C567" s="54" t="s">
        <v>356</v>
      </c>
      <c r="D567" s="88">
        <f t="shared" ref="D567:L567" si="227">D566</f>
        <v>124209</v>
      </c>
      <c r="E567" s="69">
        <f t="shared" si="227"/>
        <v>0</v>
      </c>
      <c r="F567" s="71">
        <f t="shared" si="227"/>
        <v>16787</v>
      </c>
      <c r="G567" s="69">
        <f t="shared" si="227"/>
        <v>0</v>
      </c>
      <c r="H567" s="88">
        <f t="shared" si="227"/>
        <v>16787</v>
      </c>
      <c r="I567" s="69">
        <f t="shared" si="227"/>
        <v>0</v>
      </c>
      <c r="J567" s="69">
        <f t="shared" si="227"/>
        <v>0</v>
      </c>
      <c r="K567" s="69">
        <f t="shared" si="227"/>
        <v>0</v>
      </c>
      <c r="L567" s="69">
        <f t="shared" si="227"/>
        <v>0</v>
      </c>
    </row>
    <row r="568" spans="1:12" ht="13.9" customHeight="1">
      <c r="A568" s="50"/>
      <c r="B568" s="53"/>
      <c r="C568" s="54"/>
      <c r="D568" s="74"/>
      <c r="E568" s="128"/>
      <c r="F568" s="73"/>
      <c r="G568" s="74"/>
      <c r="H568" s="128"/>
      <c r="I568" s="128"/>
      <c r="J568" s="73"/>
      <c r="K568" s="74"/>
      <c r="L568" s="73"/>
    </row>
    <row r="569" spans="1:12" ht="13.9" customHeight="1">
      <c r="A569" s="50"/>
      <c r="B569" s="53">
        <v>73</v>
      </c>
      <c r="C569" s="54" t="s">
        <v>239</v>
      </c>
      <c r="D569" s="75"/>
      <c r="E569" s="58"/>
      <c r="F569" s="48"/>
      <c r="G569" s="75"/>
      <c r="H569" s="58"/>
      <c r="I569" s="58"/>
      <c r="J569" s="48"/>
      <c r="K569" s="75"/>
      <c r="L569" s="48"/>
    </row>
    <row r="570" spans="1:12" ht="13.9" customHeight="1">
      <c r="A570" s="50"/>
      <c r="B570" s="53" t="s">
        <v>240</v>
      </c>
      <c r="C570" s="54" t="s">
        <v>232</v>
      </c>
      <c r="D570" s="58">
        <v>0</v>
      </c>
      <c r="E570" s="58">
        <v>0</v>
      </c>
      <c r="F570" s="48">
        <v>51000</v>
      </c>
      <c r="G570" s="58">
        <v>0</v>
      </c>
      <c r="H570" s="75">
        <v>51000</v>
      </c>
      <c r="I570" s="58">
        <v>0</v>
      </c>
      <c r="J570" s="58">
        <v>0</v>
      </c>
      <c r="K570" s="58">
        <v>0</v>
      </c>
      <c r="L570" s="58">
        <f>SUM(J570:K570)</f>
        <v>0</v>
      </c>
    </row>
    <row r="571" spans="1:12" ht="13.9" customHeight="1">
      <c r="A571" s="50" t="s">
        <v>24</v>
      </c>
      <c r="B571" s="56">
        <v>36</v>
      </c>
      <c r="C571" s="54" t="s">
        <v>29</v>
      </c>
      <c r="D571" s="62">
        <f t="shared" ref="D571:L571" si="228">D563+D567+D570</f>
        <v>124209</v>
      </c>
      <c r="E571" s="68">
        <f t="shared" si="228"/>
        <v>0</v>
      </c>
      <c r="F571" s="62">
        <f t="shared" si="228"/>
        <v>90507</v>
      </c>
      <c r="G571" s="68">
        <f t="shared" si="228"/>
        <v>0</v>
      </c>
      <c r="H571" s="62">
        <f t="shared" si="228"/>
        <v>90507</v>
      </c>
      <c r="I571" s="68">
        <f t="shared" si="228"/>
        <v>0</v>
      </c>
      <c r="J571" s="68">
        <f t="shared" si="228"/>
        <v>0</v>
      </c>
      <c r="K571" s="68">
        <f t="shared" ref="K571" si="229">K563+K567+K570</f>
        <v>0</v>
      </c>
      <c r="L571" s="68">
        <f t="shared" si="228"/>
        <v>0</v>
      </c>
    </row>
    <row r="572" spans="1:12" ht="13.9" customHeight="1">
      <c r="A572" s="50"/>
      <c r="B572" s="56"/>
      <c r="C572" s="54"/>
      <c r="D572" s="75"/>
      <c r="E572" s="58"/>
      <c r="F572" s="75"/>
      <c r="G572" s="58"/>
      <c r="H572" s="75"/>
      <c r="I572" s="58"/>
      <c r="J572" s="75"/>
      <c r="K572" s="58"/>
      <c r="L572" s="75"/>
    </row>
    <row r="573" spans="1:12" ht="25.5">
      <c r="A573" s="50"/>
      <c r="B573" s="56">
        <v>50</v>
      </c>
      <c r="C573" s="54" t="s">
        <v>282</v>
      </c>
      <c r="D573" s="75"/>
      <c r="E573" s="58"/>
      <c r="F573" s="75"/>
      <c r="G573" s="58"/>
      <c r="H573" s="75"/>
      <c r="I573" s="58"/>
      <c r="J573" s="75"/>
      <c r="K573" s="58"/>
      <c r="L573" s="75"/>
    </row>
    <row r="574" spans="1:12" ht="25.5">
      <c r="A574" s="50"/>
      <c r="B574" s="53">
        <v>71</v>
      </c>
      <c r="C574" s="54" t="s">
        <v>242</v>
      </c>
      <c r="D574" s="48"/>
      <c r="E574" s="48"/>
      <c r="F574" s="48"/>
      <c r="G574" s="48"/>
      <c r="H574" s="48"/>
      <c r="I574" s="48"/>
      <c r="J574" s="48"/>
      <c r="K574" s="48"/>
      <c r="L574" s="48"/>
    </row>
    <row r="575" spans="1:12" ht="13.9" customHeight="1">
      <c r="A575" s="59"/>
      <c r="B575" s="146" t="s">
        <v>283</v>
      </c>
      <c r="C575" s="61" t="s">
        <v>232</v>
      </c>
      <c r="D575" s="88">
        <v>9490</v>
      </c>
      <c r="E575" s="69">
        <v>0</v>
      </c>
      <c r="F575" s="69">
        <v>0</v>
      </c>
      <c r="G575" s="69">
        <v>0</v>
      </c>
      <c r="H575" s="69">
        <v>0</v>
      </c>
      <c r="I575" s="69">
        <v>0</v>
      </c>
      <c r="J575" s="88">
        <v>8500</v>
      </c>
      <c r="K575" s="69">
        <v>0</v>
      </c>
      <c r="L575" s="88">
        <f>SUM(J575:K575)</f>
        <v>8500</v>
      </c>
    </row>
    <row r="576" spans="1:12" ht="13.5" customHeight="1">
      <c r="A576" s="50"/>
      <c r="B576" s="53"/>
      <c r="C576" s="54"/>
      <c r="D576" s="75"/>
      <c r="E576" s="58"/>
      <c r="F576" s="58"/>
      <c r="G576" s="58"/>
      <c r="H576" s="58"/>
      <c r="I576" s="58"/>
      <c r="J576" s="75"/>
      <c r="K576" s="58"/>
      <c r="L576" s="75"/>
    </row>
    <row r="577" spans="1:12" ht="25.5">
      <c r="A577" s="50" t="s">
        <v>24</v>
      </c>
      <c r="B577" s="53">
        <v>71</v>
      </c>
      <c r="C577" s="54" t="s">
        <v>242</v>
      </c>
      <c r="D577" s="88">
        <f t="shared" ref="D577:J577" si="230">D575</f>
        <v>9490</v>
      </c>
      <c r="E577" s="69">
        <f t="shared" si="230"/>
        <v>0</v>
      </c>
      <c r="F577" s="69">
        <f t="shared" si="230"/>
        <v>0</v>
      </c>
      <c r="G577" s="69">
        <f t="shared" si="230"/>
        <v>0</v>
      </c>
      <c r="H577" s="69">
        <f t="shared" si="230"/>
        <v>0</v>
      </c>
      <c r="I577" s="69">
        <f t="shared" si="230"/>
        <v>0</v>
      </c>
      <c r="J577" s="88">
        <f t="shared" si="230"/>
        <v>8500</v>
      </c>
      <c r="K577" s="69">
        <f t="shared" ref="K577" si="231">K575</f>
        <v>0</v>
      </c>
      <c r="L577" s="88">
        <f t="shared" ref="L577" si="232">L575</f>
        <v>8500</v>
      </c>
    </row>
    <row r="578" spans="1:12" ht="25.5">
      <c r="A578" s="50" t="s">
        <v>24</v>
      </c>
      <c r="B578" s="56">
        <v>50</v>
      </c>
      <c r="C578" s="54" t="s">
        <v>282</v>
      </c>
      <c r="D578" s="88">
        <f t="shared" ref="D578:L578" si="233">D577</f>
        <v>9490</v>
      </c>
      <c r="E578" s="69">
        <f t="shared" si="233"/>
        <v>0</v>
      </c>
      <c r="F578" s="69">
        <f t="shared" si="233"/>
        <v>0</v>
      </c>
      <c r="G578" s="69">
        <f t="shared" si="233"/>
        <v>0</v>
      </c>
      <c r="H578" s="69">
        <f t="shared" si="233"/>
        <v>0</v>
      </c>
      <c r="I578" s="69">
        <f t="shared" si="233"/>
        <v>0</v>
      </c>
      <c r="J578" s="88">
        <f t="shared" si="233"/>
        <v>8500</v>
      </c>
      <c r="K578" s="69">
        <f t="shared" ref="K578" si="234">K577</f>
        <v>0</v>
      </c>
      <c r="L578" s="88">
        <f t="shared" si="233"/>
        <v>8500</v>
      </c>
    </row>
    <row r="579" spans="1:12" ht="13.9" customHeight="1">
      <c r="A579" s="50" t="s">
        <v>24</v>
      </c>
      <c r="B579" s="55">
        <v>4.101</v>
      </c>
      <c r="C579" s="52" t="s">
        <v>230</v>
      </c>
      <c r="D579" s="88">
        <f t="shared" ref="D579:L579" si="235">D571+D578</f>
        <v>133699</v>
      </c>
      <c r="E579" s="69">
        <f t="shared" si="235"/>
        <v>0</v>
      </c>
      <c r="F579" s="88">
        <f t="shared" si="235"/>
        <v>90507</v>
      </c>
      <c r="G579" s="69">
        <f t="shared" si="235"/>
        <v>0</v>
      </c>
      <c r="H579" s="88">
        <f t="shared" si="235"/>
        <v>90507</v>
      </c>
      <c r="I579" s="69">
        <f t="shared" si="235"/>
        <v>0</v>
      </c>
      <c r="J579" s="88">
        <f t="shared" si="235"/>
        <v>8500</v>
      </c>
      <c r="K579" s="69">
        <f t="shared" ref="K579" si="236">K571+K578</f>
        <v>0</v>
      </c>
      <c r="L579" s="88">
        <f t="shared" si="235"/>
        <v>8500</v>
      </c>
    </row>
    <row r="580" spans="1:12" ht="11.45" customHeight="1">
      <c r="A580" s="50"/>
      <c r="B580" s="53"/>
      <c r="C580" s="54"/>
      <c r="D580" s="48"/>
      <c r="E580" s="48"/>
      <c r="F580" s="48"/>
      <c r="G580" s="48"/>
      <c r="H580" s="48"/>
      <c r="I580" s="48"/>
      <c r="J580" s="48"/>
      <c r="K580" s="48"/>
      <c r="L580" s="17"/>
    </row>
    <row r="581" spans="1:12" ht="13.9" customHeight="1">
      <c r="A581" s="50"/>
      <c r="B581" s="55">
        <v>4.3369999999999997</v>
      </c>
      <c r="C581" s="52" t="s">
        <v>78</v>
      </c>
      <c r="D581" s="48"/>
      <c r="E581" s="48"/>
      <c r="F581" s="48"/>
      <c r="G581" s="48"/>
      <c r="H581" s="48"/>
      <c r="I581" s="48"/>
      <c r="J581" s="48"/>
      <c r="K581" s="48"/>
      <c r="L581" s="17"/>
    </row>
    <row r="582" spans="1:12" ht="13.9" customHeight="1">
      <c r="A582" s="50"/>
      <c r="B582" s="56">
        <v>36</v>
      </c>
      <c r="C582" s="54" t="s">
        <v>29</v>
      </c>
      <c r="D582" s="57"/>
      <c r="E582" s="57"/>
      <c r="F582" s="57"/>
      <c r="G582" s="57"/>
      <c r="H582" s="57"/>
      <c r="I582" s="57"/>
      <c r="J582" s="57"/>
      <c r="K582" s="57"/>
      <c r="L582" s="57"/>
    </row>
    <row r="583" spans="1:12" ht="13.9" customHeight="1">
      <c r="A583" s="50"/>
      <c r="B583" s="56">
        <v>45</v>
      </c>
      <c r="C583" s="54" t="s">
        <v>34</v>
      </c>
      <c r="D583" s="57"/>
      <c r="E583" s="57"/>
      <c r="F583" s="57"/>
      <c r="G583" s="57"/>
      <c r="H583" s="57"/>
      <c r="I583" s="57"/>
      <c r="J583" s="57"/>
      <c r="K583" s="57"/>
      <c r="L583" s="57"/>
    </row>
    <row r="584" spans="1:12" ht="13.9" customHeight="1">
      <c r="A584" s="50"/>
      <c r="B584" s="72" t="s">
        <v>52</v>
      </c>
      <c r="C584" s="54" t="s">
        <v>97</v>
      </c>
      <c r="D584" s="75">
        <v>51907</v>
      </c>
      <c r="E584" s="58">
        <v>0</v>
      </c>
      <c r="F584" s="75">
        <v>3500</v>
      </c>
      <c r="G584" s="58">
        <v>0</v>
      </c>
      <c r="H584" s="75">
        <v>3500</v>
      </c>
      <c r="I584" s="58">
        <v>0</v>
      </c>
      <c r="J584" s="58">
        <v>0</v>
      </c>
      <c r="K584" s="58">
        <v>0</v>
      </c>
      <c r="L584" s="58">
        <f>SUM(J584:K584)</f>
        <v>0</v>
      </c>
    </row>
    <row r="585" spans="1:12" ht="13.9" customHeight="1">
      <c r="A585" s="50"/>
      <c r="B585" s="72" t="s">
        <v>91</v>
      </c>
      <c r="C585" s="54" t="s">
        <v>191</v>
      </c>
      <c r="D585" s="99">
        <v>182950</v>
      </c>
      <c r="E585" s="98">
        <v>0</v>
      </c>
      <c r="F585" s="99">
        <v>1</v>
      </c>
      <c r="G585" s="98">
        <v>0</v>
      </c>
      <c r="H585" s="99">
        <v>1</v>
      </c>
      <c r="I585" s="98">
        <v>0</v>
      </c>
      <c r="J585" s="98">
        <v>0</v>
      </c>
      <c r="K585" s="98">
        <v>0</v>
      </c>
      <c r="L585" s="98">
        <f>SUM(J585:K585)</f>
        <v>0</v>
      </c>
    </row>
    <row r="586" spans="1:12" ht="13.9" customHeight="1">
      <c r="A586" s="50" t="s">
        <v>24</v>
      </c>
      <c r="B586" s="56">
        <v>45</v>
      </c>
      <c r="C586" s="54" t="s">
        <v>34</v>
      </c>
      <c r="D586" s="91">
        <f t="shared" ref="D586:L586" si="237">SUM(D584:D585)</f>
        <v>234857</v>
      </c>
      <c r="E586" s="90">
        <f t="shared" si="237"/>
        <v>0</v>
      </c>
      <c r="F586" s="91">
        <f t="shared" si="237"/>
        <v>3501</v>
      </c>
      <c r="G586" s="90">
        <f t="shared" si="237"/>
        <v>0</v>
      </c>
      <c r="H586" s="109">
        <f t="shared" si="237"/>
        <v>3501</v>
      </c>
      <c r="I586" s="90">
        <f t="shared" si="237"/>
        <v>0</v>
      </c>
      <c r="J586" s="90">
        <f t="shared" si="237"/>
        <v>0</v>
      </c>
      <c r="K586" s="90">
        <f t="shared" ref="K586" si="238">SUM(K584:K585)</f>
        <v>0</v>
      </c>
      <c r="L586" s="90">
        <f t="shared" si="237"/>
        <v>0</v>
      </c>
    </row>
    <row r="587" spans="1:12" ht="15" customHeight="1">
      <c r="A587" s="50"/>
      <c r="B587" s="56"/>
      <c r="C587" s="54"/>
      <c r="D587" s="65"/>
      <c r="E587" s="65"/>
      <c r="F587" s="65"/>
      <c r="G587" s="65"/>
      <c r="H587" s="65"/>
      <c r="I587" s="65"/>
      <c r="J587" s="65"/>
      <c r="K587" s="65"/>
      <c r="L587" s="65"/>
    </row>
    <row r="588" spans="1:12" ht="13.9" customHeight="1">
      <c r="A588" s="50"/>
      <c r="B588" s="56">
        <v>46</v>
      </c>
      <c r="C588" s="54" t="s">
        <v>38</v>
      </c>
      <c r="D588" s="57"/>
      <c r="E588" s="57"/>
      <c r="F588" s="57"/>
      <c r="G588" s="57"/>
      <c r="H588" s="57"/>
      <c r="I588" s="57"/>
      <c r="J588" s="57"/>
      <c r="K588" s="57"/>
      <c r="L588" s="57"/>
    </row>
    <row r="589" spans="1:12" ht="13.9" customHeight="1">
      <c r="A589" s="50"/>
      <c r="B589" s="72" t="s">
        <v>54</v>
      </c>
      <c r="C589" s="54" t="s">
        <v>97</v>
      </c>
      <c r="D589" s="92">
        <v>14795</v>
      </c>
      <c r="E589" s="67">
        <v>0</v>
      </c>
      <c r="F589" s="92">
        <v>500</v>
      </c>
      <c r="G589" s="67">
        <v>0</v>
      </c>
      <c r="H589" s="92">
        <v>500</v>
      </c>
      <c r="I589" s="67">
        <v>0</v>
      </c>
      <c r="J589" s="67">
        <v>0</v>
      </c>
      <c r="K589" s="67">
        <v>0</v>
      </c>
      <c r="L589" s="58">
        <f>SUM(J589:K589)</f>
        <v>0</v>
      </c>
    </row>
    <row r="590" spans="1:12" ht="15" customHeight="1">
      <c r="A590" s="50"/>
      <c r="B590" s="56"/>
      <c r="C590" s="54"/>
      <c r="D590" s="57"/>
      <c r="E590" s="57"/>
      <c r="F590" s="57"/>
      <c r="G590" s="57"/>
      <c r="H590" s="57"/>
      <c r="I590" s="57"/>
      <c r="J590" s="57"/>
      <c r="K590" s="57"/>
      <c r="L590" s="57"/>
    </row>
    <row r="591" spans="1:12" ht="13.9" customHeight="1">
      <c r="A591" s="50"/>
      <c r="B591" s="56">
        <v>47</v>
      </c>
      <c r="C591" s="54" t="s">
        <v>42</v>
      </c>
      <c r="D591" s="57"/>
      <c r="E591" s="57"/>
      <c r="F591" s="57"/>
      <c r="G591" s="57"/>
      <c r="H591" s="57"/>
      <c r="I591" s="57"/>
      <c r="J591" s="57"/>
      <c r="K591" s="57"/>
      <c r="L591" s="57"/>
    </row>
    <row r="592" spans="1:12" ht="13.9" customHeight="1">
      <c r="A592" s="50"/>
      <c r="B592" s="72" t="s">
        <v>56</v>
      </c>
      <c r="C592" s="54" t="s">
        <v>97</v>
      </c>
      <c r="D592" s="92">
        <v>8000</v>
      </c>
      <c r="E592" s="67">
        <v>0</v>
      </c>
      <c r="F592" s="92">
        <v>500</v>
      </c>
      <c r="G592" s="67">
        <v>0</v>
      </c>
      <c r="H592" s="92">
        <v>500</v>
      </c>
      <c r="I592" s="67">
        <v>0</v>
      </c>
      <c r="J592" s="67">
        <v>0</v>
      </c>
      <c r="K592" s="67">
        <v>0</v>
      </c>
      <c r="L592" s="58">
        <f>SUM(J592:K592)</f>
        <v>0</v>
      </c>
    </row>
    <row r="593" spans="1:12" ht="15" customHeight="1">
      <c r="A593" s="50"/>
      <c r="B593" s="56"/>
      <c r="C593" s="54"/>
      <c r="D593" s="65"/>
      <c r="E593" s="65"/>
      <c r="F593" s="65"/>
      <c r="G593" s="65"/>
      <c r="H593" s="65"/>
      <c r="I593" s="65"/>
      <c r="J593" s="65"/>
      <c r="K593" s="65"/>
      <c r="L593" s="65"/>
    </row>
    <row r="594" spans="1:12" ht="13.9" customHeight="1">
      <c r="A594" s="50"/>
      <c r="B594" s="56">
        <v>48</v>
      </c>
      <c r="C594" s="54" t="s">
        <v>46</v>
      </c>
      <c r="D594" s="65"/>
      <c r="E594" s="65"/>
      <c r="F594" s="65"/>
      <c r="G594" s="65"/>
      <c r="H594" s="65"/>
      <c r="I594" s="65"/>
      <c r="J594" s="65"/>
      <c r="K594" s="65"/>
      <c r="L594" s="65"/>
    </row>
    <row r="595" spans="1:12" ht="13.9" customHeight="1">
      <c r="A595" s="50"/>
      <c r="B595" s="72" t="s">
        <v>57</v>
      </c>
      <c r="C595" s="54" t="s">
        <v>198</v>
      </c>
      <c r="D595" s="108">
        <v>0</v>
      </c>
      <c r="E595" s="108">
        <v>0</v>
      </c>
      <c r="F595" s="108">
        <v>0</v>
      </c>
      <c r="G595" s="108">
        <v>0</v>
      </c>
      <c r="H595" s="108">
        <v>0</v>
      </c>
      <c r="I595" s="108">
        <v>0</v>
      </c>
      <c r="J595" s="108">
        <v>0</v>
      </c>
      <c r="K595" s="108">
        <v>0</v>
      </c>
      <c r="L595" s="108">
        <f>SUM(J595:K595)</f>
        <v>0</v>
      </c>
    </row>
    <row r="596" spans="1:12" ht="13.9" customHeight="1">
      <c r="A596" s="50"/>
      <c r="B596" s="72" t="s">
        <v>59</v>
      </c>
      <c r="C596" s="54" t="s">
        <v>97</v>
      </c>
      <c r="D596" s="92">
        <v>7500</v>
      </c>
      <c r="E596" s="67">
        <v>0</v>
      </c>
      <c r="F596" s="92">
        <v>500</v>
      </c>
      <c r="G596" s="67">
        <v>0</v>
      </c>
      <c r="H596" s="75">
        <v>500</v>
      </c>
      <c r="I596" s="67">
        <v>0</v>
      </c>
      <c r="J596" s="67">
        <v>0</v>
      </c>
      <c r="K596" s="67">
        <v>0</v>
      </c>
      <c r="L596" s="58">
        <f>SUM(J596:K596)</f>
        <v>0</v>
      </c>
    </row>
    <row r="597" spans="1:12" ht="13.9" customHeight="1">
      <c r="A597" s="50" t="s">
        <v>24</v>
      </c>
      <c r="B597" s="56">
        <v>48</v>
      </c>
      <c r="C597" s="54" t="s">
        <v>46</v>
      </c>
      <c r="D597" s="109">
        <f t="shared" ref="D597:L597" si="239">SUM(D595:D596)</f>
        <v>7500</v>
      </c>
      <c r="E597" s="90">
        <f t="shared" si="239"/>
        <v>0</v>
      </c>
      <c r="F597" s="91">
        <f t="shared" si="239"/>
        <v>500</v>
      </c>
      <c r="G597" s="90">
        <f t="shared" si="239"/>
        <v>0</v>
      </c>
      <c r="H597" s="109">
        <f t="shared" si="239"/>
        <v>500</v>
      </c>
      <c r="I597" s="90">
        <f t="shared" si="239"/>
        <v>0</v>
      </c>
      <c r="J597" s="90">
        <f t="shared" si="239"/>
        <v>0</v>
      </c>
      <c r="K597" s="90">
        <f t="shared" ref="K597" si="240">SUM(K595:K596)</f>
        <v>0</v>
      </c>
      <c r="L597" s="90">
        <f t="shared" si="239"/>
        <v>0</v>
      </c>
    </row>
    <row r="598" spans="1:12" ht="13.9" customHeight="1">
      <c r="A598" s="50" t="s">
        <v>24</v>
      </c>
      <c r="B598" s="56">
        <v>36</v>
      </c>
      <c r="C598" s="54" t="s">
        <v>29</v>
      </c>
      <c r="D598" s="63">
        <f t="shared" ref="D598:L598" si="241">D597+D589+D592+D586</f>
        <v>265152</v>
      </c>
      <c r="E598" s="68">
        <f t="shared" si="241"/>
        <v>0</v>
      </c>
      <c r="F598" s="63">
        <f t="shared" si="241"/>
        <v>5001</v>
      </c>
      <c r="G598" s="68">
        <f t="shared" si="241"/>
        <v>0</v>
      </c>
      <c r="H598" s="63">
        <f t="shared" si="241"/>
        <v>5001</v>
      </c>
      <c r="I598" s="68">
        <f t="shared" si="241"/>
        <v>0</v>
      </c>
      <c r="J598" s="68">
        <f t="shared" si="241"/>
        <v>0</v>
      </c>
      <c r="K598" s="68">
        <f t="shared" ref="K598" si="242">K597+K589+K592+K586</f>
        <v>0</v>
      </c>
      <c r="L598" s="68">
        <f t="shared" si="241"/>
        <v>0</v>
      </c>
    </row>
    <row r="599" spans="1:12" ht="15" customHeight="1">
      <c r="A599" s="50"/>
      <c r="B599" s="56"/>
      <c r="C599" s="54"/>
      <c r="D599" s="48"/>
      <c r="E599" s="58"/>
      <c r="F599" s="48"/>
      <c r="G599" s="58"/>
      <c r="H599" s="48"/>
      <c r="I599" s="58"/>
      <c r="J599" s="75"/>
      <c r="K599" s="58"/>
      <c r="L599" s="75"/>
    </row>
    <row r="600" spans="1:12" ht="13.9" customHeight="1">
      <c r="A600" s="50"/>
      <c r="B600" s="56">
        <v>35</v>
      </c>
      <c r="C600" s="54" t="s">
        <v>269</v>
      </c>
      <c r="D600" s="48"/>
      <c r="E600" s="58"/>
      <c r="F600" s="48"/>
      <c r="G600" s="58"/>
      <c r="H600" s="48"/>
      <c r="I600" s="58"/>
      <c r="J600" s="75"/>
      <c r="K600" s="58"/>
      <c r="L600" s="75"/>
    </row>
    <row r="601" spans="1:12" ht="13.9" customHeight="1">
      <c r="A601" s="50"/>
      <c r="B601" s="56" t="s">
        <v>284</v>
      </c>
      <c r="C601" s="54" t="s">
        <v>270</v>
      </c>
      <c r="D601" s="88">
        <v>945871</v>
      </c>
      <c r="E601" s="69">
        <v>0</v>
      </c>
      <c r="F601" s="88">
        <v>900000</v>
      </c>
      <c r="G601" s="69">
        <v>0</v>
      </c>
      <c r="H601" s="88">
        <v>900000</v>
      </c>
      <c r="I601" s="69">
        <v>0</v>
      </c>
      <c r="J601" s="88">
        <f>900000-8500</f>
        <v>891500</v>
      </c>
      <c r="K601" s="69">
        <v>0</v>
      </c>
      <c r="L601" s="88">
        <f>SUM(J601:K601)</f>
        <v>891500</v>
      </c>
    </row>
    <row r="602" spans="1:12" ht="13.9" customHeight="1">
      <c r="A602" s="50" t="s">
        <v>24</v>
      </c>
      <c r="B602" s="56">
        <v>35</v>
      </c>
      <c r="C602" s="54" t="s">
        <v>269</v>
      </c>
      <c r="D602" s="88">
        <f t="shared" ref="D602:L602" si="243">SUM(D601:D601)</f>
        <v>945871</v>
      </c>
      <c r="E602" s="69">
        <f t="shared" si="243"/>
        <v>0</v>
      </c>
      <c r="F602" s="88">
        <f t="shared" si="243"/>
        <v>900000</v>
      </c>
      <c r="G602" s="69">
        <f t="shared" si="243"/>
        <v>0</v>
      </c>
      <c r="H602" s="88">
        <f t="shared" si="243"/>
        <v>900000</v>
      </c>
      <c r="I602" s="69">
        <f t="shared" si="243"/>
        <v>0</v>
      </c>
      <c r="J602" s="88">
        <f t="shared" si="243"/>
        <v>891500</v>
      </c>
      <c r="K602" s="69">
        <f t="shared" ref="K602" si="244">SUM(K601:K601)</f>
        <v>0</v>
      </c>
      <c r="L602" s="88">
        <f t="shared" si="243"/>
        <v>891500</v>
      </c>
    </row>
    <row r="603" spans="1:12" ht="13.9" customHeight="1">
      <c r="A603" s="50" t="s">
        <v>24</v>
      </c>
      <c r="B603" s="55">
        <v>4.3369999999999997</v>
      </c>
      <c r="C603" s="52" t="s">
        <v>78</v>
      </c>
      <c r="D603" s="71">
        <f t="shared" ref="D603:L603" si="245">D598+D602</f>
        <v>1211023</v>
      </c>
      <c r="E603" s="69">
        <f t="shared" si="245"/>
        <v>0</v>
      </c>
      <c r="F603" s="71">
        <f t="shared" si="245"/>
        <v>905001</v>
      </c>
      <c r="G603" s="69">
        <f t="shared" si="245"/>
        <v>0</v>
      </c>
      <c r="H603" s="71">
        <f t="shared" si="245"/>
        <v>905001</v>
      </c>
      <c r="I603" s="69">
        <f t="shared" si="245"/>
        <v>0</v>
      </c>
      <c r="J603" s="88">
        <f t="shared" si="245"/>
        <v>891500</v>
      </c>
      <c r="K603" s="69">
        <f t="shared" ref="K603" si="246">K598+K602</f>
        <v>0</v>
      </c>
      <c r="L603" s="88">
        <f t="shared" si="245"/>
        <v>891500</v>
      </c>
    </row>
    <row r="604" spans="1:12" ht="13.9" customHeight="1">
      <c r="A604" s="50" t="s">
        <v>24</v>
      </c>
      <c r="B604" s="53">
        <v>4</v>
      </c>
      <c r="C604" s="54" t="s">
        <v>77</v>
      </c>
      <c r="D604" s="71">
        <f t="shared" ref="D604:L604" si="247">D603+D579</f>
        <v>1344722</v>
      </c>
      <c r="E604" s="69">
        <f t="shared" si="247"/>
        <v>0</v>
      </c>
      <c r="F604" s="88">
        <f t="shared" si="247"/>
        <v>995508</v>
      </c>
      <c r="G604" s="69">
        <f t="shared" si="247"/>
        <v>0</v>
      </c>
      <c r="H604" s="71">
        <f t="shared" si="247"/>
        <v>995508</v>
      </c>
      <c r="I604" s="69">
        <f t="shared" si="247"/>
        <v>0</v>
      </c>
      <c r="J604" s="88">
        <f t="shared" si="247"/>
        <v>900000</v>
      </c>
      <c r="K604" s="69">
        <f t="shared" ref="K604" si="248">K603+K579</f>
        <v>0</v>
      </c>
      <c r="L604" s="88">
        <f t="shared" si="247"/>
        <v>900000</v>
      </c>
    </row>
    <row r="605" spans="1:12" ht="13.9" customHeight="1">
      <c r="A605" s="59" t="s">
        <v>24</v>
      </c>
      <c r="B605" s="94">
        <v>5054</v>
      </c>
      <c r="C605" s="95" t="s">
        <v>16</v>
      </c>
      <c r="D605" s="71">
        <f t="shared" ref="D605:L605" si="249">D603+D579</f>
        <v>1344722</v>
      </c>
      <c r="E605" s="69">
        <f t="shared" si="249"/>
        <v>0</v>
      </c>
      <c r="F605" s="71">
        <f t="shared" si="249"/>
        <v>995508</v>
      </c>
      <c r="G605" s="69">
        <f t="shared" si="249"/>
        <v>0</v>
      </c>
      <c r="H605" s="71">
        <f t="shared" si="249"/>
        <v>995508</v>
      </c>
      <c r="I605" s="69">
        <f t="shared" si="249"/>
        <v>0</v>
      </c>
      <c r="J605" s="88">
        <f t="shared" si="249"/>
        <v>900000</v>
      </c>
      <c r="K605" s="69">
        <f t="shared" ref="K605" si="250">K603+K579</f>
        <v>0</v>
      </c>
      <c r="L605" s="88">
        <f t="shared" si="249"/>
        <v>900000</v>
      </c>
    </row>
    <row r="606" spans="1:12" ht="15" customHeight="1">
      <c r="A606" s="111" t="s">
        <v>24</v>
      </c>
      <c r="B606" s="112"/>
      <c r="C606" s="113" t="s">
        <v>88</v>
      </c>
      <c r="D606" s="63">
        <f t="shared" ref="D606:L606" si="251">D605+D555+D505+D527</f>
        <v>2109624</v>
      </c>
      <c r="E606" s="68">
        <f t="shared" si="251"/>
        <v>0</v>
      </c>
      <c r="F606" s="63">
        <f t="shared" si="251"/>
        <v>1443079</v>
      </c>
      <c r="G606" s="68">
        <f t="shared" si="251"/>
        <v>0</v>
      </c>
      <c r="H606" s="63">
        <f t="shared" si="251"/>
        <v>1552165</v>
      </c>
      <c r="I606" s="68">
        <f t="shared" si="251"/>
        <v>0</v>
      </c>
      <c r="J606" s="62">
        <f t="shared" si="251"/>
        <v>1320908</v>
      </c>
      <c r="K606" s="68">
        <f t="shared" si="251"/>
        <v>0</v>
      </c>
      <c r="L606" s="62">
        <f t="shared" si="251"/>
        <v>1320908</v>
      </c>
    </row>
    <row r="607" spans="1:12" ht="15" customHeight="1">
      <c r="A607" s="111" t="s">
        <v>24</v>
      </c>
      <c r="B607" s="112"/>
      <c r="C607" s="113" t="s">
        <v>17</v>
      </c>
      <c r="D607" s="63">
        <f t="shared" ref="D607:K607" si="252">D606+D467</f>
        <v>3577069</v>
      </c>
      <c r="E607" s="63">
        <f t="shared" si="252"/>
        <v>215664</v>
      </c>
      <c r="F607" s="63">
        <f t="shared" si="252"/>
        <v>3263185</v>
      </c>
      <c r="G607" s="63">
        <f t="shared" si="252"/>
        <v>150882</v>
      </c>
      <c r="H607" s="63">
        <f t="shared" si="252"/>
        <v>3348971</v>
      </c>
      <c r="I607" s="63">
        <f t="shared" si="252"/>
        <v>150882</v>
      </c>
      <c r="J607" s="62">
        <f t="shared" si="252"/>
        <v>3128886</v>
      </c>
      <c r="K607" s="63">
        <f t="shared" si="252"/>
        <v>171486</v>
      </c>
      <c r="L607" s="63">
        <f>np+J607</f>
        <v>3300372</v>
      </c>
    </row>
    <row r="608" spans="1:12" ht="8.4499999999999993" customHeight="1">
      <c r="A608" s="149"/>
      <c r="B608" s="149"/>
      <c r="C608" s="129"/>
      <c r="D608" s="48"/>
      <c r="E608" s="48"/>
      <c r="H608" s="48"/>
      <c r="I608" s="48"/>
      <c r="J608" s="48"/>
      <c r="K608" s="48"/>
      <c r="L608" s="48"/>
    </row>
    <row r="609" spans="1:12" ht="15" customHeight="1">
      <c r="A609" s="77" t="s">
        <v>98</v>
      </c>
      <c r="B609" s="77"/>
      <c r="C609" s="77"/>
      <c r="D609" s="130"/>
      <c r="E609" s="130"/>
      <c r="F609" s="130"/>
      <c r="G609" s="130"/>
      <c r="H609" s="131"/>
      <c r="I609" s="131"/>
    </row>
    <row r="610" spans="1:12" ht="18" customHeight="1">
      <c r="A610" s="50" t="s">
        <v>250</v>
      </c>
      <c r="B610" s="97">
        <v>3054</v>
      </c>
      <c r="C610" s="54" t="s">
        <v>266</v>
      </c>
      <c r="D610" s="140">
        <v>0</v>
      </c>
      <c r="E610" s="140">
        <v>0</v>
      </c>
      <c r="F610" s="48">
        <v>5000</v>
      </c>
      <c r="G610" s="58">
        <v>0</v>
      </c>
      <c r="H610" s="48">
        <v>5000</v>
      </c>
      <c r="I610" s="58"/>
      <c r="J610" s="48">
        <v>5000</v>
      </c>
      <c r="K610" s="58">
        <v>0</v>
      </c>
      <c r="L610" s="75">
        <f>J610</f>
        <v>5000</v>
      </c>
    </row>
    <row r="611" spans="1:12" ht="26.1" customHeight="1">
      <c r="A611" s="147" t="s">
        <v>250</v>
      </c>
      <c r="B611" s="97">
        <v>2501</v>
      </c>
      <c r="C611" s="54" t="s">
        <v>251</v>
      </c>
      <c r="D611" s="148">
        <v>17</v>
      </c>
      <c r="E611" s="75">
        <v>7</v>
      </c>
      <c r="F611" s="58">
        <v>0</v>
      </c>
      <c r="G611" s="58">
        <v>0</v>
      </c>
      <c r="H611" s="58">
        <v>0</v>
      </c>
      <c r="I611" s="58">
        <v>0</v>
      </c>
      <c r="J611" s="58">
        <v>0</v>
      </c>
      <c r="K611" s="58">
        <v>0</v>
      </c>
      <c r="L611" s="58">
        <v>0</v>
      </c>
    </row>
    <row r="612" spans="1:12">
      <c r="F612" s="22"/>
      <c r="G612" s="22"/>
      <c r="H612" s="22"/>
      <c r="I612" s="22"/>
    </row>
    <row r="613" spans="1:12">
      <c r="F613" s="22"/>
      <c r="G613" s="22"/>
      <c r="H613" s="22"/>
      <c r="I613" s="22"/>
    </row>
    <row r="614" spans="1:12">
      <c r="F614" s="22"/>
      <c r="G614" s="22"/>
      <c r="H614" s="22"/>
      <c r="I614" s="22"/>
    </row>
    <row r="615" spans="1:12">
      <c r="F615" s="22"/>
      <c r="G615" s="22"/>
      <c r="H615" s="22"/>
      <c r="I615" s="22"/>
    </row>
    <row r="616" spans="1:12">
      <c r="F616" s="22"/>
      <c r="G616" s="22"/>
      <c r="H616" s="22"/>
      <c r="I616" s="22"/>
    </row>
    <row r="617" spans="1:12">
      <c r="F617" s="22"/>
      <c r="G617" s="22"/>
      <c r="H617" s="22"/>
      <c r="I617" s="22"/>
    </row>
  </sheetData>
  <mergeCells count="11">
    <mergeCell ref="J25:L25"/>
    <mergeCell ref="H25:I25"/>
    <mergeCell ref="H26:I26"/>
    <mergeCell ref="J26:L26"/>
    <mergeCell ref="F25:G25"/>
    <mergeCell ref="A608:B608"/>
    <mergeCell ref="D26:E26"/>
    <mergeCell ref="F26:G26"/>
    <mergeCell ref="D25:E25"/>
    <mergeCell ref="C5:D5"/>
    <mergeCell ref="C13:D13"/>
  </mergeCells>
  <phoneticPr fontId="2" type="noConversion"/>
  <printOptions horizontalCentered="1"/>
  <pageMargins left="0.74803149606299213" right="0.39370078740157483" top="0.74803149606299213" bottom="0.9055118110236221" header="0.51181102362204722" footer="0.59055118110236227"/>
  <pageSetup paperSize="9" firstPageNumber="71" fitToHeight="14" orientation="landscape" blackAndWhite="1" useFirstPageNumber="1" r:id="rId1"/>
  <headerFooter alignWithMargins="0">
    <oddHeader xml:space="preserve">&amp;C   </oddHeader>
    <oddFooter>&amp;C&amp;"Times New Roman,Bold"   Vol-III     -    &amp;P</oddFooter>
  </headerFooter>
  <rowBreaks count="17" manualBreakCount="17">
    <brk id="37" min="1" max="11" man="1"/>
    <brk id="69" min="1" max="11" man="1"/>
    <brk id="100" min="1" max="11" man="1"/>
    <brk id="131" min="1" max="11" man="1"/>
    <brk id="163" min="1" max="11" man="1"/>
    <brk id="193" min="1" max="11" man="1"/>
    <brk id="223" min="1" max="11" man="1"/>
    <brk id="317" min="1" max="11" man="1"/>
    <brk id="346" min="1" max="11" man="1"/>
    <brk id="368" max="11" man="1"/>
    <brk id="396" min="1" max="11" man="1"/>
    <brk id="423" max="11" man="1"/>
    <brk id="453" min="1" max="11" man="1"/>
    <brk id="481" min="1" max="11" man="1"/>
    <brk id="502" min="1" max="11" man="1"/>
    <brk id="528" min="1" max="11" man="1"/>
    <brk id="605" max="11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16</vt:i4>
      </vt:variant>
    </vt:vector>
  </HeadingPairs>
  <TitlesOfParts>
    <vt:vector size="17" baseType="lpstr">
      <vt:lpstr>Dem35</vt:lpstr>
      <vt:lpstr>'Dem35'!housing</vt:lpstr>
      <vt:lpstr>'Dem35'!housingcap</vt:lpstr>
      <vt:lpstr>'Dem35'!ncse</vt:lpstr>
      <vt:lpstr>'Dem35'!np</vt:lpstr>
      <vt:lpstr>'Dem35'!ordp</vt:lpstr>
      <vt:lpstr>'Dem35'!ordpcap</vt:lpstr>
      <vt:lpstr>'Dem35'!Print_Area</vt:lpstr>
      <vt:lpstr>'Dem35'!Print_Titles</vt:lpstr>
      <vt:lpstr>'Dem35'!rb</vt:lpstr>
      <vt:lpstr>'Dem35'!rbcap</vt:lpstr>
      <vt:lpstr>'Dem35'!rbrec</vt:lpstr>
      <vt:lpstr>'Dem35'!re</vt:lpstr>
      <vt:lpstr>'Dem35'!spfrd</vt:lpstr>
      <vt:lpstr>'Dem35'!Voted</vt:lpstr>
      <vt:lpstr>'Dem35'!water</vt:lpstr>
      <vt:lpstr>'Dem35'!watercap</vt:lpstr>
    </vt:vector>
  </TitlesOfParts>
  <Company>Government of Sikkim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Secretary Finance</dc:creator>
  <cp:lastModifiedBy>siyon</cp:lastModifiedBy>
  <cp:lastPrinted>2016-03-15T10:03:04Z</cp:lastPrinted>
  <dcterms:created xsi:type="dcterms:W3CDTF">2004-06-02T16:25:44Z</dcterms:created>
  <dcterms:modified xsi:type="dcterms:W3CDTF">2016-03-28T07:43:44Z</dcterms:modified>
</cp:coreProperties>
</file>