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810" yWindow="-195" windowWidth="8400" windowHeight="7320"/>
  </bookViews>
  <sheets>
    <sheet name="dem38" sheetId="7" r:id="rId1"/>
  </sheets>
  <definedNames>
    <definedName name="__123Graph_D" localSheetId="0" hidden="1">#REF!</definedName>
    <definedName name="_xlnm._FilterDatabase" localSheetId="0" hidden="1">'dem38'!$A$33:$L$634</definedName>
    <definedName name="ah" localSheetId="0">'dem38'!#REF!</definedName>
    <definedName name="cad" localSheetId="0">'dem38'!#REF!</definedName>
    <definedName name="capcoop" localSheetId="0">'dem38'!#REF!</definedName>
    <definedName name="capcrop" localSheetId="0">'dem38'!#REF!</definedName>
    <definedName name="capedu" localSheetId="0">'dem38'!$D$531:$L$531</definedName>
    <definedName name="capforest" localSheetId="0">'dem38'!#REF!</definedName>
    <definedName name="caphealth" localSheetId="0">'dem38'!#REF!</definedName>
    <definedName name="caphousing" localSheetId="0">'dem38'!#REF!</definedName>
    <definedName name="capind" localSheetId="0">'dem38'!#REF!</definedName>
    <definedName name="capoap" localSheetId="0">'dem38'!#REF!</definedName>
    <definedName name="capordp" localSheetId="0">'dem38'!#REF!</definedName>
    <definedName name="cappower" localSheetId="0">'dem38'!$D$613:$L$613</definedName>
    <definedName name="cappw" localSheetId="0">'dem38'!$D$512:$L$512</definedName>
    <definedName name="caproad" localSheetId="0">'dem38'!$D$621:$L$621</definedName>
    <definedName name="capst" localSheetId="0">'dem38'!#REF!</definedName>
    <definedName name="captourism" localSheetId="0">'dem38'!$D$628:$L$628</definedName>
    <definedName name="capUD" localSheetId="0">'dem38'!$D$543:$L$543</definedName>
    <definedName name="capvillage" localSheetId="0">'dem38'!#REF!</definedName>
    <definedName name="capwater" localSheetId="0">'dem38'!#REF!</definedName>
    <definedName name="civil" localSheetId="0">'dem38'!#REF!</definedName>
    <definedName name="conven" localSheetId="0">'dem38'!#REF!</definedName>
    <definedName name="coop" localSheetId="0">'dem38'!#REF!</definedName>
    <definedName name="crop" localSheetId="0">'dem38'!$D$480:$L$480</definedName>
    <definedName name="cul" localSheetId="0">'dem38'!#REF!</definedName>
    <definedName name="dd" localSheetId="0">'dem38'!#REF!</definedName>
    <definedName name="ecology" localSheetId="0">'dem38'!#REF!</definedName>
    <definedName name="edu" localSheetId="0">'dem38'!#REF!</definedName>
    <definedName name="fish" localSheetId="0">'dem38'!#REF!</definedName>
    <definedName name="food" localSheetId="0">'dem38'!$D$492:$L$492</definedName>
    <definedName name="forest" localSheetId="0">'dem38'!#REF!</definedName>
    <definedName name="housing" localSheetId="0">'dem38'!#REF!</definedName>
    <definedName name="ind" localSheetId="0">'dem38'!#REF!</definedName>
    <definedName name="ipr" localSheetId="0">'dem38'!#REF!</definedName>
    <definedName name="labour" localSheetId="0">'dem38'!#REF!</definedName>
    <definedName name="lr" localSheetId="0">'dem38'!#REF!</definedName>
    <definedName name="med" localSheetId="0">'dem38'!#REF!</definedName>
    <definedName name="minor" localSheetId="0">'dem38'!#REF!</definedName>
    <definedName name="np" localSheetId="0">'dem38'!$K$630</definedName>
    <definedName name="Nutrition" localSheetId="0">'dem38'!$D$468:$L$468</definedName>
    <definedName name="oap" localSheetId="0">'dem38'!#REF!</definedName>
    <definedName name="ordp" localSheetId="0">'dem38'!$D$498:$L$498</definedName>
    <definedName name="osr" localSheetId="0">'dem38'!#REF!</definedName>
    <definedName name="power" localSheetId="0">'dem38'!#REF!</definedName>
    <definedName name="_xlnm.Print_Area" localSheetId="0">'dem38'!$A$1:$L$634</definedName>
    <definedName name="_xlnm.Print_Titles" localSheetId="0">'dem38'!$30:$33</definedName>
    <definedName name="public" localSheetId="0">'dem38'!#REF!</definedName>
    <definedName name="RE" localSheetId="0">'dem38'!#REF!</definedName>
    <definedName name="rec" localSheetId="0">'dem38'!#REF!</definedName>
    <definedName name="research" localSheetId="0">'dem38'!#REF!</definedName>
    <definedName name="revise" localSheetId="0">'dem38'!#REF!</definedName>
    <definedName name="roads" localSheetId="0">'dem38'!#REF!</definedName>
    <definedName name="scst" localSheetId="0">'dem38'!$D$195:$L$195</definedName>
    <definedName name="scstrec" localSheetId="0">'dem38'!#REF!</definedName>
    <definedName name="SocialSecurity" localSheetId="0">'dem38'!$D$445:$L$445</definedName>
    <definedName name="socialwelfare" localSheetId="0">'dem38'!$D$601:$L$601</definedName>
    <definedName name="sports" localSheetId="0">'dem38'!#REF!</definedName>
    <definedName name="spprg" localSheetId="0">'dem38'!#REF!</definedName>
    <definedName name="sswrec1" localSheetId="0">'dem38'!#REF!</definedName>
    <definedName name="sswrec2" localSheetId="0">'dem38'!#REF!</definedName>
    <definedName name="summary" localSheetId="0">'dem38'!#REF!</definedName>
    <definedName name="swc" localSheetId="0">'dem38'!#REF!</definedName>
    <definedName name="tourism" localSheetId="0">'dem38'!#REF!</definedName>
    <definedName name="UD" localSheetId="0">'dem38'!#REF!</definedName>
    <definedName name="village" localSheetId="0">'dem38'!#REF!</definedName>
    <definedName name="Voted" localSheetId="0">'dem38'!$E$28:$G$28</definedName>
    <definedName name="water" localSheetId="0">'dem38'!$D$45:$L$45</definedName>
    <definedName name="welfarecap" localSheetId="0">'dem38'!$D$576:$L$576</definedName>
    <definedName name="Z_239EE218_578E_4317_BEED_14D5D7089E27_.wvu.Cols" localSheetId="0" hidden="1">'dem38'!#REF!</definedName>
    <definedName name="Z_239EE218_578E_4317_BEED_14D5D7089E27_.wvu.FilterData" localSheetId="0" hidden="1">'dem38'!$A$1:$L$631</definedName>
    <definedName name="Z_239EE218_578E_4317_BEED_14D5D7089E27_.wvu.PrintArea" localSheetId="0" hidden="1">'dem38'!$A$1:$L$630</definedName>
    <definedName name="Z_239EE218_578E_4317_BEED_14D5D7089E27_.wvu.PrintTitles" localSheetId="0" hidden="1">'dem38'!$31:$33</definedName>
    <definedName name="Z_302A3EA3_AE96_11D5_A646_0050BA3D7AFD_.wvu.Cols" localSheetId="0" hidden="1">'dem38'!#REF!</definedName>
    <definedName name="Z_302A3EA3_AE96_11D5_A646_0050BA3D7AFD_.wvu.FilterData" localSheetId="0" hidden="1">'dem38'!$A$1:$L$631</definedName>
    <definedName name="Z_302A3EA3_AE96_11D5_A646_0050BA3D7AFD_.wvu.PrintArea" localSheetId="0" hidden="1">'dem38'!$A$1:$L$630</definedName>
    <definedName name="Z_302A3EA3_AE96_11D5_A646_0050BA3D7AFD_.wvu.PrintTitles" localSheetId="0" hidden="1">'dem38'!$31:$33</definedName>
    <definedName name="Z_36DBA021_0ECB_11D4_8064_004005726899_.wvu.Cols" localSheetId="0" hidden="1">'dem38'!#REF!</definedName>
    <definedName name="Z_36DBA021_0ECB_11D4_8064_004005726899_.wvu.FilterData" localSheetId="0" hidden="1">'dem38'!$C$34:$C$631</definedName>
    <definedName name="Z_36DBA021_0ECB_11D4_8064_004005726899_.wvu.PrintArea" localSheetId="0" hidden="1">'dem38'!$A$1:$L$630</definedName>
    <definedName name="Z_36DBA021_0ECB_11D4_8064_004005726899_.wvu.PrintTitles" localSheetId="0" hidden="1">'dem38'!$31:$33</definedName>
    <definedName name="Z_93EBE921_AE91_11D5_8685_004005726899_.wvu.Cols" localSheetId="0" hidden="1">'dem38'!#REF!</definedName>
    <definedName name="Z_93EBE921_AE91_11D5_8685_004005726899_.wvu.FilterData" localSheetId="0" hidden="1">'dem38'!$C$34:$C$631</definedName>
    <definedName name="Z_93EBE921_AE91_11D5_8685_004005726899_.wvu.PrintArea" localSheetId="0" hidden="1">'dem38'!$A$1:$L$630</definedName>
    <definedName name="Z_93EBE921_AE91_11D5_8685_004005726899_.wvu.PrintTitles" localSheetId="0" hidden="1">'dem38'!$31:$33</definedName>
    <definedName name="Z_94DA79C1_0FDE_11D5_9579_000021DAEEA2_.wvu.Cols" localSheetId="0" hidden="1">'dem38'!#REF!</definedName>
    <definedName name="Z_94DA79C1_0FDE_11D5_9579_000021DAEEA2_.wvu.FilterData" localSheetId="0" hidden="1">'dem38'!$C$34:$C$631</definedName>
    <definedName name="Z_94DA79C1_0FDE_11D5_9579_000021DAEEA2_.wvu.PrintArea" localSheetId="0" hidden="1">'dem38'!$A$1:$L$631</definedName>
    <definedName name="Z_94DA79C1_0FDE_11D5_9579_000021DAEEA2_.wvu.PrintTitles" localSheetId="0" hidden="1">'dem38'!$31:$33</definedName>
    <definedName name="Z_9F04AD3B_15DA_4D32_8B27_BA16A20022C6_.wvu.FilterData" localSheetId="0" hidden="1">'dem38'!$A$33:$L$634</definedName>
    <definedName name="Z_9F04AD3B_15DA_4D32_8B27_BA16A20022C6_.wvu.PrintArea" localSheetId="0" hidden="1">'dem38'!$A$545:$L$628</definedName>
    <definedName name="Z_9F04AD3B_15DA_4D32_8B27_BA16A20022C6_.wvu.PrintTitles" localSheetId="0" hidden="1">'dem38'!$30:$33</definedName>
    <definedName name="Z_B4CB098C_161F_11D5_8064_004005726899_.wvu.FilterData" localSheetId="0" hidden="1">'dem38'!$C$34:$C$631</definedName>
    <definedName name="Z_B4CB099E_161F_11D5_8064_004005726899_.wvu.FilterData" localSheetId="0" hidden="1">'dem38'!$C$34:$C$631</definedName>
    <definedName name="Z_C868F8C3_16D7_11D5_A68D_81D6213F5331_.wvu.Cols" localSheetId="0" hidden="1">'dem38'!#REF!</definedName>
    <definedName name="Z_C868F8C3_16D7_11D5_A68D_81D6213F5331_.wvu.FilterData" localSheetId="0" hidden="1">'dem38'!$C$34:$C$631</definedName>
    <definedName name="Z_C868F8C3_16D7_11D5_A68D_81D6213F5331_.wvu.PrintArea" localSheetId="0" hidden="1">'dem38'!$A$1:$L$630</definedName>
    <definedName name="Z_C868F8C3_16D7_11D5_A68D_81D6213F5331_.wvu.PrintTitles" localSheetId="0" hidden="1">'dem38'!$31:$33</definedName>
    <definedName name="Z_E5DF37BD_125C_11D5_8DC4_D0F5D88B3549_.wvu.Cols" localSheetId="0" hidden="1">'dem38'!#REF!</definedName>
    <definedName name="Z_E5DF37BD_125C_11D5_8DC4_D0F5D88B3549_.wvu.FilterData" localSheetId="0" hidden="1">'dem38'!$C$34:$C$631</definedName>
    <definedName name="Z_E5DF37BD_125C_11D5_8DC4_D0F5D88B3549_.wvu.PrintArea" localSheetId="0" hidden="1">'dem38'!$A$1:$L$631</definedName>
    <definedName name="Z_E5DF37BD_125C_11D5_8DC4_D0F5D88B3549_.wvu.PrintTitles" localSheetId="0" hidden="1">'dem38'!$31:$33</definedName>
    <definedName name="Z_F1391393_1D1C_410F_A76B_773FA6985814_.wvu.PrintArea" localSheetId="0" hidden="1">'dem38'!$A$545:$L$628</definedName>
    <definedName name="Z_F1391393_1D1C_410F_A76B_773FA6985814_.wvu.PrintTitles" localSheetId="0" hidden="1">'dem38'!$30:$33</definedName>
    <definedName name="Z_F8ADACC1_164E_11D6_B603_000021DAEEA2_.wvu.Cols" localSheetId="0" hidden="1">'dem38'!#REF!</definedName>
    <definedName name="Z_F8ADACC1_164E_11D6_B603_000021DAEEA2_.wvu.FilterData" localSheetId="0" hidden="1">'dem38'!$C$34:$C$631</definedName>
    <definedName name="Z_F8ADACC1_164E_11D6_B603_000021DAEEA2_.wvu.PrintArea" localSheetId="0" hidden="1">'dem38'!$A$1:$L$630</definedName>
    <definedName name="Z_F8ADACC1_164E_11D6_B603_000021DAEEA2_.wvu.PrintTitles" localSheetId="0" hidden="1">'dem38'!$31:$33</definedName>
  </definedNames>
  <calcPr calcId="124519"/>
  <customWorkbookViews>
    <customWorkbookView name="print view" guid="{F1391393-1D1C-410F-A76B-773FA6985814}" includeHiddenRowCol="0" maximized="1" windowWidth="1020" windowHeight="597" activeSheetId="4"/>
    <customWorkbookView name="view" guid="{9F04AD3B-15DA-4D32-8B27-BA16A20022C6}" maximized="1" windowWidth="1020" windowHeight="597" activeSheetId="4"/>
  </customWorkbookViews>
</workbook>
</file>

<file path=xl/calcChain.xml><?xml version="1.0" encoding="utf-8"?>
<calcChain xmlns="http://schemas.openxmlformats.org/spreadsheetml/2006/main">
  <c r="K140" i="7"/>
  <c r="J140"/>
  <c r="I140"/>
  <c r="H140"/>
  <c r="G140"/>
  <c r="F140"/>
  <c r="E140"/>
  <c r="D140"/>
  <c r="E620" l="1"/>
  <c r="F620"/>
  <c r="G620"/>
  <c r="H620"/>
  <c r="I620"/>
  <c r="J620"/>
  <c r="K620"/>
  <c r="E621"/>
  <c r="F621"/>
  <c r="G621"/>
  <c r="H621"/>
  <c r="I621"/>
  <c r="J621"/>
  <c r="K621"/>
  <c r="D621"/>
  <c r="D620"/>
  <c r="D235"/>
  <c r="E235"/>
  <c r="F235"/>
  <c r="G235"/>
  <c r="H235"/>
  <c r="I235"/>
  <c r="K235"/>
  <c r="L234"/>
  <c r="J235"/>
  <c r="L625"/>
  <c r="L624"/>
  <c r="L618"/>
  <c r="L620" s="1"/>
  <c r="L610"/>
  <c r="L606"/>
  <c r="L597"/>
  <c r="L592"/>
  <c r="L590"/>
  <c r="L583"/>
  <c r="L572"/>
  <c r="L571"/>
  <c r="L570"/>
  <c r="L562"/>
  <c r="L561"/>
  <c r="L560"/>
  <c r="L559"/>
  <c r="L558"/>
  <c r="L557"/>
  <c r="L556"/>
  <c r="L555"/>
  <c r="L554"/>
  <c r="L550"/>
  <c r="L549"/>
  <c r="L540"/>
  <c r="L536"/>
  <c r="L527"/>
  <c r="L521"/>
  <c r="L517"/>
  <c r="L509"/>
  <c r="L505"/>
  <c r="L496"/>
  <c r="L489"/>
  <c r="L485"/>
  <c r="L478"/>
  <c r="L473"/>
  <c r="L464"/>
  <c r="L463"/>
  <c r="L462"/>
  <c r="L461"/>
  <c r="L460"/>
  <c r="L453"/>
  <c r="L452"/>
  <c r="L451"/>
  <c r="L450"/>
  <c r="L442"/>
  <c r="L434"/>
  <c r="L433"/>
  <c r="L432"/>
  <c r="L431"/>
  <c r="L430"/>
  <c r="L429"/>
  <c r="L423"/>
  <c r="L422"/>
  <c r="L421"/>
  <c r="L420"/>
  <c r="L412"/>
  <c r="L408"/>
  <c r="L404"/>
  <c r="L398"/>
  <c r="L397"/>
  <c r="L391"/>
  <c r="L385"/>
  <c r="L379"/>
  <c r="L375"/>
  <c r="L374"/>
  <c r="L370"/>
  <c r="L366"/>
  <c r="L365"/>
  <c r="L364"/>
  <c r="L363"/>
  <c r="L362"/>
  <c r="L361"/>
  <c r="L360"/>
  <c r="L354"/>
  <c r="L353"/>
  <c r="L349"/>
  <c r="L344"/>
  <c r="L343"/>
  <c r="L339"/>
  <c r="L334"/>
  <c r="L333"/>
  <c r="L332"/>
  <c r="L328"/>
  <c r="L327"/>
  <c r="L326"/>
  <c r="L325"/>
  <c r="L321"/>
  <c r="L320"/>
  <c r="L319"/>
  <c r="L318"/>
  <c r="L314"/>
  <c r="L313"/>
  <c r="L312"/>
  <c r="L311"/>
  <c r="L307"/>
  <c r="L303"/>
  <c r="L302"/>
  <c r="L301"/>
  <c r="L300"/>
  <c r="L299"/>
  <c r="L298"/>
  <c r="L294"/>
  <c r="L293"/>
  <c r="L292"/>
  <c r="L291"/>
  <c r="L287"/>
  <c r="L286"/>
  <c r="L285"/>
  <c r="L281"/>
  <c r="L280"/>
  <c r="L279"/>
  <c r="L275"/>
  <c r="L274"/>
  <c r="L273"/>
  <c r="L269"/>
  <c r="L268"/>
  <c r="L267"/>
  <c r="L263"/>
  <c r="L262"/>
  <c r="L261"/>
  <c r="L257"/>
  <c r="L256"/>
  <c r="L255"/>
  <c r="L251"/>
  <c r="L250"/>
  <c r="L249"/>
  <c r="L248"/>
  <c r="L244"/>
  <c r="L243"/>
  <c r="L242"/>
  <c r="L241"/>
  <c r="L233"/>
  <c r="L232"/>
  <c r="L231"/>
  <c r="L230"/>
  <c r="L229"/>
  <c r="L228"/>
  <c r="L227"/>
  <c r="L226"/>
  <c r="L219"/>
  <c r="L218"/>
  <c r="L214"/>
  <c r="L213"/>
  <c r="L212"/>
  <c r="L207"/>
  <c r="L206"/>
  <c r="L205"/>
  <c r="L204"/>
  <c r="L203"/>
  <c r="L191"/>
  <c r="L187"/>
  <c r="L184"/>
  <c r="L179"/>
  <c r="L177"/>
  <c r="L175"/>
  <c r="L170"/>
  <c r="L167"/>
  <c r="L166"/>
  <c r="L163"/>
  <c r="L160"/>
  <c r="L157"/>
  <c r="L149"/>
  <c r="L143"/>
  <c r="L139"/>
  <c r="L138"/>
  <c r="L137"/>
  <c r="L129"/>
  <c r="L123"/>
  <c r="L116"/>
  <c r="L112"/>
  <c r="L106"/>
  <c r="L105"/>
  <c r="L98"/>
  <c r="L97"/>
  <c r="L96"/>
  <c r="L92"/>
  <c r="L91"/>
  <c r="L90"/>
  <c r="L86"/>
  <c r="L85"/>
  <c r="L84"/>
  <c r="L77"/>
  <c r="L72"/>
  <c r="L65"/>
  <c r="L64"/>
  <c r="L63"/>
  <c r="L59"/>
  <c r="L58"/>
  <c r="L57"/>
  <c r="L53"/>
  <c r="L52"/>
  <c r="L51"/>
  <c r="L42"/>
  <c r="L38"/>
  <c r="L140" l="1"/>
  <c r="L621"/>
  <c r="L235"/>
  <c r="D584" l="1"/>
  <c r="E584"/>
  <c r="F584"/>
  <c r="G584"/>
  <c r="H584"/>
  <c r="I584"/>
  <c r="K584"/>
  <c r="J584"/>
  <c r="D108"/>
  <c r="E108"/>
  <c r="F108"/>
  <c r="G108"/>
  <c r="H108"/>
  <c r="I108"/>
  <c r="K108"/>
  <c r="J108"/>
  <c r="D563"/>
  <c r="E563"/>
  <c r="F563"/>
  <c r="G563"/>
  <c r="H563"/>
  <c r="I563"/>
  <c r="K563"/>
  <c r="J563"/>
  <c r="D465" l="1"/>
  <c r="E465"/>
  <c r="F465"/>
  <c r="G465"/>
  <c r="H465"/>
  <c r="I465"/>
  <c r="K465"/>
  <c r="J465"/>
  <c r="D413"/>
  <c r="E413"/>
  <c r="F413"/>
  <c r="G413"/>
  <c r="H413"/>
  <c r="I413"/>
  <c r="K413"/>
  <c r="J413"/>
  <c r="L413"/>
  <c r="K215"/>
  <c r="G107" l="1"/>
  <c r="H107"/>
  <c r="I107"/>
  <c r="J107"/>
  <c r="K107"/>
  <c r="F107"/>
  <c r="L107" l="1"/>
  <c r="J211"/>
  <c r="J202"/>
  <c r="L202" s="1"/>
  <c r="I626"/>
  <c r="I627" s="1"/>
  <c r="H626"/>
  <c r="H627" s="1"/>
  <c r="G626"/>
  <c r="G627" s="1"/>
  <c r="F626"/>
  <c r="F627" s="1"/>
  <c r="E626"/>
  <c r="E627" s="1"/>
  <c r="D626"/>
  <c r="D627" s="1"/>
  <c r="I619"/>
  <c r="H619"/>
  <c r="G619"/>
  <c r="F619"/>
  <c r="E619"/>
  <c r="D619"/>
  <c r="I613"/>
  <c r="H613"/>
  <c r="G613"/>
  <c r="F613"/>
  <c r="E613"/>
  <c r="D613"/>
  <c r="I612"/>
  <c r="H612"/>
  <c r="G612"/>
  <c r="F612"/>
  <c r="E612"/>
  <c r="D612"/>
  <c r="I611"/>
  <c r="H611"/>
  <c r="G611"/>
  <c r="F611"/>
  <c r="E611"/>
  <c r="D611"/>
  <c r="I607"/>
  <c r="H607"/>
  <c r="G607"/>
  <c r="F607"/>
  <c r="E607"/>
  <c r="D607"/>
  <c r="I598"/>
  <c r="I599" s="1"/>
  <c r="H598"/>
  <c r="H599" s="1"/>
  <c r="G598"/>
  <c r="G599" s="1"/>
  <c r="F598"/>
  <c r="F599" s="1"/>
  <c r="E598"/>
  <c r="E599" s="1"/>
  <c r="D598"/>
  <c r="D599" s="1"/>
  <c r="I593"/>
  <c r="H593"/>
  <c r="G593"/>
  <c r="F593"/>
  <c r="E593"/>
  <c r="D593"/>
  <c r="I585"/>
  <c r="H585"/>
  <c r="G585"/>
  <c r="F585"/>
  <c r="E585"/>
  <c r="D585"/>
  <c r="I573"/>
  <c r="I574" s="1"/>
  <c r="I575" s="1"/>
  <c r="H573"/>
  <c r="H574" s="1"/>
  <c r="H575" s="1"/>
  <c r="G573"/>
  <c r="G574" s="1"/>
  <c r="G575" s="1"/>
  <c r="F573"/>
  <c r="F574" s="1"/>
  <c r="F575" s="1"/>
  <c r="E573"/>
  <c r="E574" s="1"/>
  <c r="E575" s="1"/>
  <c r="D573"/>
  <c r="D574" s="1"/>
  <c r="D575" s="1"/>
  <c r="I551"/>
  <c r="H551"/>
  <c r="G551"/>
  <c r="F551"/>
  <c r="E551"/>
  <c r="D551"/>
  <c r="I541"/>
  <c r="H541"/>
  <c r="G541"/>
  <c r="F541"/>
  <c r="E541"/>
  <c r="D541"/>
  <c r="I537"/>
  <c r="H537"/>
  <c r="G537"/>
  <c r="F537"/>
  <c r="E537"/>
  <c r="D537"/>
  <c r="I528"/>
  <c r="I530" s="1"/>
  <c r="H528"/>
  <c r="H530" s="1"/>
  <c r="G528"/>
  <c r="G530" s="1"/>
  <c r="F528"/>
  <c r="F530" s="1"/>
  <c r="E528"/>
  <c r="E530" s="1"/>
  <c r="D528"/>
  <c r="D530" s="1"/>
  <c r="I522"/>
  <c r="H522"/>
  <c r="G522"/>
  <c r="F522"/>
  <c r="E522"/>
  <c r="D522"/>
  <c r="I518"/>
  <c r="H518"/>
  <c r="G518"/>
  <c r="F518"/>
  <c r="E518"/>
  <c r="D518"/>
  <c r="I512"/>
  <c r="H512"/>
  <c r="G512"/>
  <c r="F512"/>
  <c r="E512"/>
  <c r="D512"/>
  <c r="I510"/>
  <c r="H510"/>
  <c r="G510"/>
  <c r="F510"/>
  <c r="E510"/>
  <c r="D510"/>
  <c r="I506"/>
  <c r="H506"/>
  <c r="G506"/>
  <c r="F506"/>
  <c r="E506"/>
  <c r="D506"/>
  <c r="I498"/>
  <c r="H498"/>
  <c r="G498"/>
  <c r="F498"/>
  <c r="E498"/>
  <c r="D498"/>
  <c r="I497"/>
  <c r="H497"/>
  <c r="G497"/>
  <c r="F497"/>
  <c r="E497"/>
  <c r="D497"/>
  <c r="I490"/>
  <c r="H490"/>
  <c r="G490"/>
  <c r="F490"/>
  <c r="E490"/>
  <c r="D490"/>
  <c r="I486"/>
  <c r="H486"/>
  <c r="G486"/>
  <c r="F486"/>
  <c r="E486"/>
  <c r="D486"/>
  <c r="I479"/>
  <c r="H479"/>
  <c r="G479"/>
  <c r="F479"/>
  <c r="E479"/>
  <c r="D479"/>
  <c r="I474"/>
  <c r="H474"/>
  <c r="G474"/>
  <c r="F474"/>
  <c r="E474"/>
  <c r="D474"/>
  <c r="I466"/>
  <c r="I467" s="1"/>
  <c r="H466"/>
  <c r="H467" s="1"/>
  <c r="G466"/>
  <c r="G467" s="1"/>
  <c r="F466"/>
  <c r="F467" s="1"/>
  <c r="E466"/>
  <c r="E467" s="1"/>
  <c r="D466"/>
  <c r="D467" s="1"/>
  <c r="I454"/>
  <c r="I455" s="1"/>
  <c r="H454"/>
  <c r="H455" s="1"/>
  <c r="G454"/>
  <c r="G455" s="1"/>
  <c r="F454"/>
  <c r="F455" s="1"/>
  <c r="E454"/>
  <c r="E455" s="1"/>
  <c r="D454"/>
  <c r="D455" s="1"/>
  <c r="I443"/>
  <c r="I444" s="1"/>
  <c r="H443"/>
  <c r="H444" s="1"/>
  <c r="G443"/>
  <c r="G444" s="1"/>
  <c r="F443"/>
  <c r="F444" s="1"/>
  <c r="E443"/>
  <c r="E444" s="1"/>
  <c r="D443"/>
  <c r="D444" s="1"/>
  <c r="I436"/>
  <c r="H436"/>
  <c r="G436"/>
  <c r="F436"/>
  <c r="E436"/>
  <c r="D436"/>
  <c r="I435"/>
  <c r="H435"/>
  <c r="G435"/>
  <c r="F435"/>
  <c r="E435"/>
  <c r="D435"/>
  <c r="I424"/>
  <c r="I425" s="1"/>
  <c r="I437" s="1"/>
  <c r="H424"/>
  <c r="H425" s="1"/>
  <c r="G424"/>
  <c r="G425" s="1"/>
  <c r="G437" s="1"/>
  <c r="F424"/>
  <c r="F425" s="1"/>
  <c r="F437" s="1"/>
  <c r="E424"/>
  <c r="E425" s="1"/>
  <c r="E437" s="1"/>
  <c r="D424"/>
  <c r="D425" s="1"/>
  <c r="D437" s="1"/>
  <c r="I409"/>
  <c r="H409"/>
  <c r="G409"/>
  <c r="F409"/>
  <c r="E409"/>
  <c r="D409"/>
  <c r="I405"/>
  <c r="H405"/>
  <c r="G405"/>
  <c r="F405"/>
  <c r="E405"/>
  <c r="D405"/>
  <c r="I399"/>
  <c r="I400" s="1"/>
  <c r="H399"/>
  <c r="H400" s="1"/>
  <c r="G399"/>
  <c r="G400" s="1"/>
  <c r="F399"/>
  <c r="F400" s="1"/>
  <c r="E399"/>
  <c r="E400" s="1"/>
  <c r="D399"/>
  <c r="D400" s="1"/>
  <c r="I392"/>
  <c r="I393" s="1"/>
  <c r="H392"/>
  <c r="H393" s="1"/>
  <c r="G392"/>
  <c r="G393" s="1"/>
  <c r="F392"/>
  <c r="F393" s="1"/>
  <c r="E392"/>
  <c r="E393" s="1"/>
  <c r="D392"/>
  <c r="D393" s="1"/>
  <c r="I386"/>
  <c r="I387" s="1"/>
  <c r="H386"/>
  <c r="H387" s="1"/>
  <c r="G386"/>
  <c r="G387" s="1"/>
  <c r="F386"/>
  <c r="F387" s="1"/>
  <c r="E386"/>
  <c r="E387" s="1"/>
  <c r="D386"/>
  <c r="D387" s="1"/>
  <c r="I380"/>
  <c r="H380"/>
  <c r="G380"/>
  <c r="F380"/>
  <c r="E380"/>
  <c r="D380"/>
  <c r="I376"/>
  <c r="H376"/>
  <c r="G376"/>
  <c r="F376"/>
  <c r="E376"/>
  <c r="D376"/>
  <c r="I371"/>
  <c r="H371"/>
  <c r="G371"/>
  <c r="F371"/>
  <c r="E371"/>
  <c r="D371"/>
  <c r="I367"/>
  <c r="H367"/>
  <c r="G367"/>
  <c r="F367"/>
  <c r="E367"/>
  <c r="D367"/>
  <c r="I355"/>
  <c r="H355"/>
  <c r="G355"/>
  <c r="F355"/>
  <c r="E355"/>
  <c r="D355"/>
  <c r="I350"/>
  <c r="H350"/>
  <c r="G350"/>
  <c r="F350"/>
  <c r="E350"/>
  <c r="D350"/>
  <c r="I345"/>
  <c r="H345"/>
  <c r="G345"/>
  <c r="F345"/>
  <c r="E345"/>
  <c r="D345"/>
  <c r="I340"/>
  <c r="H340"/>
  <c r="G340"/>
  <c r="F340"/>
  <c r="E340"/>
  <c r="D340"/>
  <c r="I335"/>
  <c r="H335"/>
  <c r="G335"/>
  <c r="F335"/>
  <c r="E335"/>
  <c r="D335"/>
  <c r="I329"/>
  <c r="H329"/>
  <c r="G329"/>
  <c r="F329"/>
  <c r="E329"/>
  <c r="D329"/>
  <c r="I322"/>
  <c r="H322"/>
  <c r="G322"/>
  <c r="F322"/>
  <c r="E322"/>
  <c r="D322"/>
  <c r="I315"/>
  <c r="H315"/>
  <c r="G315"/>
  <c r="F315"/>
  <c r="E315"/>
  <c r="D315"/>
  <c r="I308"/>
  <c r="H308"/>
  <c r="G308"/>
  <c r="F308"/>
  <c r="E308"/>
  <c r="D308"/>
  <c r="I304"/>
  <c r="H304"/>
  <c r="G304"/>
  <c r="F304"/>
  <c r="E304"/>
  <c r="D304"/>
  <c r="I295"/>
  <c r="H295"/>
  <c r="G295"/>
  <c r="F295"/>
  <c r="E295"/>
  <c r="D295"/>
  <c r="I288"/>
  <c r="H288"/>
  <c r="G288"/>
  <c r="F288"/>
  <c r="E288"/>
  <c r="D288"/>
  <c r="I282"/>
  <c r="H282"/>
  <c r="G282"/>
  <c r="F282"/>
  <c r="E282"/>
  <c r="D282"/>
  <c r="I276"/>
  <c r="H276"/>
  <c r="G276"/>
  <c r="F276"/>
  <c r="E276"/>
  <c r="D276"/>
  <c r="I270"/>
  <c r="H270"/>
  <c r="G270"/>
  <c r="F270"/>
  <c r="E270"/>
  <c r="D270"/>
  <c r="I264"/>
  <c r="H264"/>
  <c r="G264"/>
  <c r="F264"/>
  <c r="E264"/>
  <c r="D264"/>
  <c r="I258"/>
  <c r="H258"/>
  <c r="G258"/>
  <c r="F258"/>
  <c r="E258"/>
  <c r="D258"/>
  <c r="I252"/>
  <c r="H252"/>
  <c r="G252"/>
  <c r="F252"/>
  <c r="E252"/>
  <c r="D252"/>
  <c r="I245"/>
  <c r="H245"/>
  <c r="G245"/>
  <c r="F245"/>
  <c r="E245"/>
  <c r="D245"/>
  <c r="I236"/>
  <c r="H236"/>
  <c r="G236"/>
  <c r="F236"/>
  <c r="E236"/>
  <c r="D236"/>
  <c r="I220"/>
  <c r="H220"/>
  <c r="G220"/>
  <c r="F220"/>
  <c r="E220"/>
  <c r="D220"/>
  <c r="I215"/>
  <c r="H215"/>
  <c r="G215"/>
  <c r="F215"/>
  <c r="E215"/>
  <c r="D215"/>
  <c r="I208"/>
  <c r="H208"/>
  <c r="G208"/>
  <c r="F208"/>
  <c r="E208"/>
  <c r="D208"/>
  <c r="I192"/>
  <c r="H192"/>
  <c r="G192"/>
  <c r="F192"/>
  <c r="E192"/>
  <c r="D192"/>
  <c r="I188"/>
  <c r="H188"/>
  <c r="G188"/>
  <c r="F188"/>
  <c r="E188"/>
  <c r="D188"/>
  <c r="I180"/>
  <c r="H180"/>
  <c r="G180"/>
  <c r="F180"/>
  <c r="E180"/>
  <c r="D180"/>
  <c r="I171"/>
  <c r="H171"/>
  <c r="G171"/>
  <c r="F171"/>
  <c r="E171"/>
  <c r="D171"/>
  <c r="I150"/>
  <c r="H150"/>
  <c r="G150"/>
  <c r="F150"/>
  <c r="E150"/>
  <c r="D150"/>
  <c r="I144"/>
  <c r="H144"/>
  <c r="G144"/>
  <c r="F144"/>
  <c r="E144"/>
  <c r="D144"/>
  <c r="I130"/>
  <c r="I131" s="1"/>
  <c r="H130"/>
  <c r="H131" s="1"/>
  <c r="G130"/>
  <c r="G131" s="1"/>
  <c r="F130"/>
  <c r="F131" s="1"/>
  <c r="E130"/>
  <c r="E131" s="1"/>
  <c r="D130"/>
  <c r="D131" s="1"/>
  <c r="I124"/>
  <c r="I125" s="1"/>
  <c r="H124"/>
  <c r="H125" s="1"/>
  <c r="G124"/>
  <c r="G125" s="1"/>
  <c r="F124"/>
  <c r="F125" s="1"/>
  <c r="E124"/>
  <c r="E125" s="1"/>
  <c r="D124"/>
  <c r="D125" s="1"/>
  <c r="I117"/>
  <c r="H117"/>
  <c r="G117"/>
  <c r="F117"/>
  <c r="E117"/>
  <c r="D117"/>
  <c r="I113"/>
  <c r="H113"/>
  <c r="G113"/>
  <c r="F113"/>
  <c r="E113"/>
  <c r="D113"/>
  <c r="E107"/>
  <c r="D107"/>
  <c r="I99"/>
  <c r="H99"/>
  <c r="G99"/>
  <c r="F99"/>
  <c r="E99"/>
  <c r="D99"/>
  <c r="I93"/>
  <c r="H93"/>
  <c r="G93"/>
  <c r="F93"/>
  <c r="E93"/>
  <c r="D93"/>
  <c r="I87"/>
  <c r="H87"/>
  <c r="G87"/>
  <c r="F87"/>
  <c r="E87"/>
  <c r="D87"/>
  <c r="I78"/>
  <c r="H78"/>
  <c r="G78"/>
  <c r="F78"/>
  <c r="E78"/>
  <c r="D78"/>
  <c r="I73"/>
  <c r="I74" s="1"/>
  <c r="H73"/>
  <c r="H74" s="1"/>
  <c r="G73"/>
  <c r="G74" s="1"/>
  <c r="F73"/>
  <c r="F74" s="1"/>
  <c r="E73"/>
  <c r="E74" s="1"/>
  <c r="D73"/>
  <c r="D74" s="1"/>
  <c r="I66"/>
  <c r="H66"/>
  <c r="G66"/>
  <c r="F66"/>
  <c r="E66"/>
  <c r="D66"/>
  <c r="I60"/>
  <c r="H60"/>
  <c r="G60"/>
  <c r="F60"/>
  <c r="E60"/>
  <c r="D60"/>
  <c r="I54"/>
  <c r="H54"/>
  <c r="G54"/>
  <c r="F54"/>
  <c r="E54"/>
  <c r="D54"/>
  <c r="I43"/>
  <c r="H43"/>
  <c r="G43"/>
  <c r="F43"/>
  <c r="E43"/>
  <c r="D43"/>
  <c r="I39"/>
  <c r="H39"/>
  <c r="G39"/>
  <c r="F39"/>
  <c r="E39"/>
  <c r="D39"/>
  <c r="E414" l="1"/>
  <c r="I414"/>
  <c r="D414"/>
  <c r="H414"/>
  <c r="F414"/>
  <c r="J215"/>
  <c r="L211"/>
  <c r="G414"/>
  <c r="H193"/>
  <c r="H194" s="1"/>
  <c r="F193"/>
  <c r="F194" s="1"/>
  <c r="D193"/>
  <c r="D194" s="1"/>
  <c r="I193"/>
  <c r="I194" s="1"/>
  <c r="G193"/>
  <c r="G194" s="1"/>
  <c r="E193"/>
  <c r="E194" s="1"/>
  <c r="G44"/>
  <c r="G45" s="1"/>
  <c r="E67"/>
  <c r="E68" s="1"/>
  <c r="E79" s="1"/>
  <c r="G100"/>
  <c r="G101" s="1"/>
  <c r="G492"/>
  <c r="F44"/>
  <c r="F45" s="1"/>
  <c r="D67"/>
  <c r="D68" s="1"/>
  <c r="D79" s="1"/>
  <c r="F100"/>
  <c r="F101" s="1"/>
  <c r="D221"/>
  <c r="D222" s="1"/>
  <c r="D336"/>
  <c r="D356" s="1"/>
  <c r="D381"/>
  <c r="F492"/>
  <c r="D523"/>
  <c r="D543"/>
  <c r="D564"/>
  <c r="D565" s="1"/>
  <c r="D576" s="1"/>
  <c r="E492"/>
  <c r="E44"/>
  <c r="E45" s="1"/>
  <c r="E100"/>
  <c r="E101" s="1"/>
  <c r="H44"/>
  <c r="H45" s="1"/>
  <c r="F67"/>
  <c r="F68" s="1"/>
  <c r="F79" s="1"/>
  <c r="D100"/>
  <c r="D101" s="1"/>
  <c r="H100"/>
  <c r="H101" s="1"/>
  <c r="D118"/>
  <c r="D145"/>
  <c r="D151" s="1"/>
  <c r="D480"/>
  <c r="D492"/>
  <c r="H492"/>
  <c r="I44"/>
  <c r="I45" s="1"/>
  <c r="G67"/>
  <c r="G68" s="1"/>
  <c r="G79" s="1"/>
  <c r="I492"/>
  <c r="H437"/>
  <c r="I100"/>
  <c r="I101" s="1"/>
  <c r="I67"/>
  <c r="I68" s="1"/>
  <c r="I79" s="1"/>
  <c r="H67"/>
  <c r="H68" s="1"/>
  <c r="H79" s="1"/>
  <c r="E118"/>
  <c r="G118"/>
  <c r="I118"/>
  <c r="E145"/>
  <c r="E151" s="1"/>
  <c r="G145"/>
  <c r="G151" s="1"/>
  <c r="I145"/>
  <c r="I151" s="1"/>
  <c r="E221"/>
  <c r="E222" s="1"/>
  <c r="G221"/>
  <c r="G222" s="1"/>
  <c r="I221"/>
  <c r="I222" s="1"/>
  <c r="E336"/>
  <c r="E356" s="1"/>
  <c r="G336"/>
  <c r="G356" s="1"/>
  <c r="I336"/>
  <c r="I356" s="1"/>
  <c r="E381"/>
  <c r="G381"/>
  <c r="I381"/>
  <c r="E480"/>
  <c r="G480"/>
  <c r="I480"/>
  <c r="E491"/>
  <c r="G491"/>
  <c r="I491"/>
  <c r="E511"/>
  <c r="G511"/>
  <c r="I511"/>
  <c r="E523"/>
  <c r="G523"/>
  <c r="I523"/>
  <c r="E543"/>
  <c r="G543"/>
  <c r="I543"/>
  <c r="E564"/>
  <c r="E565" s="1"/>
  <c r="E576" s="1"/>
  <c r="G564"/>
  <c r="G565" s="1"/>
  <c r="G576" s="1"/>
  <c r="I564"/>
  <c r="I565" s="1"/>
  <c r="I576" s="1"/>
  <c r="E628"/>
  <c r="G628"/>
  <c r="I628"/>
  <c r="F118"/>
  <c r="H118"/>
  <c r="F145"/>
  <c r="F151" s="1"/>
  <c r="H145"/>
  <c r="H151" s="1"/>
  <c r="F221"/>
  <c r="F222" s="1"/>
  <c r="H221"/>
  <c r="H222" s="1"/>
  <c r="F336"/>
  <c r="F356" s="1"/>
  <c r="H336"/>
  <c r="H356" s="1"/>
  <c r="F381"/>
  <c r="H381"/>
  <c r="F480"/>
  <c r="H480"/>
  <c r="F491"/>
  <c r="H491"/>
  <c r="F511"/>
  <c r="H511"/>
  <c r="F523"/>
  <c r="H523"/>
  <c r="F543"/>
  <c r="H543"/>
  <c r="F564"/>
  <c r="F565" s="1"/>
  <c r="F576" s="1"/>
  <c r="H564"/>
  <c r="H565" s="1"/>
  <c r="H576" s="1"/>
  <c r="F628"/>
  <c r="H628"/>
  <c r="E468"/>
  <c r="G468"/>
  <c r="I468"/>
  <c r="E600"/>
  <c r="E601" s="1"/>
  <c r="G600"/>
  <c r="G601" s="1"/>
  <c r="I600"/>
  <c r="I601" s="1"/>
  <c r="F468"/>
  <c r="H468"/>
  <c r="F600"/>
  <c r="F601" s="1"/>
  <c r="H600"/>
  <c r="H601" s="1"/>
  <c r="D600"/>
  <c r="D601" s="1"/>
  <c r="D628"/>
  <c r="D511"/>
  <c r="D491"/>
  <c r="D468"/>
  <c r="D44"/>
  <c r="D45" s="1"/>
  <c r="L598"/>
  <c r="L599" s="1"/>
  <c r="L108"/>
  <c r="J386"/>
  <c r="K386"/>
  <c r="J598"/>
  <c r="J599" s="1"/>
  <c r="K598"/>
  <c r="K599" s="1"/>
  <c r="L584"/>
  <c r="K573"/>
  <c r="K574" s="1"/>
  <c r="K575" s="1"/>
  <c r="J573"/>
  <c r="J574" s="1"/>
  <c r="J575" s="1"/>
  <c r="K551"/>
  <c r="J551"/>
  <c r="K424"/>
  <c r="J424"/>
  <c r="K367"/>
  <c r="K180"/>
  <c r="D531" l="1"/>
  <c r="D629" s="1"/>
  <c r="F132"/>
  <c r="F195" s="1"/>
  <c r="L563"/>
  <c r="G132"/>
  <c r="G195" s="1"/>
  <c r="F415"/>
  <c r="F445" s="1"/>
  <c r="L465"/>
  <c r="L215"/>
  <c r="I132"/>
  <c r="I195" s="1"/>
  <c r="D415"/>
  <c r="D445" s="1"/>
  <c r="D132"/>
  <c r="D195" s="1"/>
  <c r="H531"/>
  <c r="H629" s="1"/>
  <c r="H132"/>
  <c r="H195" s="1"/>
  <c r="F531"/>
  <c r="F629" s="1"/>
  <c r="E132"/>
  <c r="E195" s="1"/>
  <c r="H415"/>
  <c r="H445" s="1"/>
  <c r="E531"/>
  <c r="E629" s="1"/>
  <c r="G415"/>
  <c r="G445" s="1"/>
  <c r="I531"/>
  <c r="I629" s="1"/>
  <c r="G531"/>
  <c r="G629" s="1"/>
  <c r="I415"/>
  <c r="I445" s="1"/>
  <c r="E415"/>
  <c r="E445" s="1"/>
  <c r="J180"/>
  <c r="J367"/>
  <c r="L573"/>
  <c r="L574" s="1"/>
  <c r="L575" s="1"/>
  <c r="D499" l="1"/>
  <c r="D630" s="1"/>
  <c r="F499"/>
  <c r="F630" s="1"/>
  <c r="G499"/>
  <c r="G630" s="1"/>
  <c r="E499"/>
  <c r="E630" s="1"/>
  <c r="H499"/>
  <c r="H630" s="1"/>
  <c r="I499"/>
  <c r="I630" s="1"/>
  <c r="J144" l="1"/>
  <c r="K144"/>
  <c r="J188" l="1"/>
  <c r="K188"/>
  <c r="K626"/>
  <c r="K627" s="1"/>
  <c r="K619"/>
  <c r="K613"/>
  <c r="K612"/>
  <c r="K611"/>
  <c r="K607"/>
  <c r="K593"/>
  <c r="K585"/>
  <c r="K541"/>
  <c r="K537"/>
  <c r="K528"/>
  <c r="K530" s="1"/>
  <c r="K522"/>
  <c r="K518"/>
  <c r="K512"/>
  <c r="K510"/>
  <c r="K506"/>
  <c r="K498"/>
  <c r="K497"/>
  <c r="K486"/>
  <c r="K490"/>
  <c r="K479"/>
  <c r="K474"/>
  <c r="K466"/>
  <c r="K467" s="1"/>
  <c r="K454"/>
  <c r="K455" s="1"/>
  <c r="K443"/>
  <c r="K444" s="1"/>
  <c r="K425"/>
  <c r="K409"/>
  <c r="K405"/>
  <c r="K399"/>
  <c r="K400" s="1"/>
  <c r="K392"/>
  <c r="K393" s="1"/>
  <c r="K387"/>
  <c r="K380"/>
  <c r="K376"/>
  <c r="K371"/>
  <c r="K355"/>
  <c r="K350"/>
  <c r="K345"/>
  <c r="K340"/>
  <c r="K335"/>
  <c r="K329"/>
  <c r="K322"/>
  <c r="K315"/>
  <c r="K308"/>
  <c r="K304"/>
  <c r="K295"/>
  <c r="K288"/>
  <c r="K282"/>
  <c r="K276"/>
  <c r="K270"/>
  <c r="K264"/>
  <c r="K258"/>
  <c r="K252"/>
  <c r="K245"/>
  <c r="K236"/>
  <c r="K220"/>
  <c r="K208"/>
  <c r="K192"/>
  <c r="K150"/>
  <c r="K130"/>
  <c r="K131" s="1"/>
  <c r="K124"/>
  <c r="K125" s="1"/>
  <c r="K117"/>
  <c r="K113"/>
  <c r="K99"/>
  <c r="K93"/>
  <c r="K87"/>
  <c r="K78"/>
  <c r="K73"/>
  <c r="K74" s="1"/>
  <c r="K66"/>
  <c r="K60"/>
  <c r="K54"/>
  <c r="K43"/>
  <c r="K39"/>
  <c r="K414" l="1"/>
  <c r="K600"/>
  <c r="K601" s="1"/>
  <c r="K436"/>
  <c r="K435"/>
  <c r="K564"/>
  <c r="K565" s="1"/>
  <c r="K576" s="1"/>
  <c r="K628"/>
  <c r="K44"/>
  <c r="K45" s="1"/>
  <c r="K118"/>
  <c r="K145"/>
  <c r="K151" s="1"/>
  <c r="K171" s="1"/>
  <c r="K193" s="1"/>
  <c r="K491"/>
  <c r="K523"/>
  <c r="K468"/>
  <c r="K480"/>
  <c r="K492"/>
  <c r="K511"/>
  <c r="K221"/>
  <c r="K222" s="1"/>
  <c r="K100"/>
  <c r="K101" s="1"/>
  <c r="K336"/>
  <c r="K356" s="1"/>
  <c r="K543"/>
  <c r="K67"/>
  <c r="K68" s="1"/>
  <c r="K79" s="1"/>
  <c r="K531" l="1"/>
  <c r="K629" s="1"/>
  <c r="K194"/>
  <c r="K132"/>
  <c r="J537"/>
  <c r="L551"/>
  <c r="L537"/>
  <c r="L386"/>
  <c r="L188"/>
  <c r="J497"/>
  <c r="J506"/>
  <c r="J510"/>
  <c r="K195" l="1"/>
  <c r="L367"/>
  <c r="L180"/>
  <c r="L424"/>
  <c r="L144"/>
  <c r="K381"/>
  <c r="K415" s="1"/>
  <c r="J511"/>
  <c r="K437" l="1"/>
  <c r="J611"/>
  <c r="J607"/>
  <c r="J619"/>
  <c r="J626"/>
  <c r="J627" s="1"/>
  <c r="L619"/>
  <c r="L611"/>
  <c r="L607"/>
  <c r="L510"/>
  <c r="L506"/>
  <c r="L497"/>
  <c r="K445" l="1"/>
  <c r="K499" s="1"/>
  <c r="K630" s="1"/>
  <c r="J628"/>
  <c r="L511"/>
  <c r="L626"/>
  <c r="L627" l="1"/>
  <c r="L628" s="1"/>
  <c r="J541"/>
  <c r="J543" s="1"/>
  <c r="J124"/>
  <c r="J329" l="1"/>
  <c r="J335"/>
  <c r="J322"/>
  <c r="J315"/>
  <c r="J308"/>
  <c r="J304"/>
  <c r="J295"/>
  <c r="J288"/>
  <c r="J282"/>
  <c r="J276"/>
  <c r="J270"/>
  <c r="J264"/>
  <c r="J258"/>
  <c r="J252"/>
  <c r="J245"/>
  <c r="J336" l="1"/>
  <c r="J208"/>
  <c r="L340"/>
  <c r="L124"/>
  <c r="J340"/>
  <c r="L245" l="1"/>
  <c r="L252"/>
  <c r="L270"/>
  <c r="L282"/>
  <c r="L288"/>
  <c r="L295"/>
  <c r="L304"/>
  <c r="L335"/>
  <c r="L264"/>
  <c r="L258"/>
  <c r="L276"/>
  <c r="L315"/>
  <c r="L322"/>
  <c r="L329"/>
  <c r="L308"/>
  <c r="J585"/>
  <c r="J236"/>
  <c r="J399"/>
  <c r="J400" s="1"/>
  <c r="J392"/>
  <c r="J393" s="1"/>
  <c r="J387"/>
  <c r="J376"/>
  <c r="J371"/>
  <c r="J380"/>
  <c r="J145"/>
  <c r="L150"/>
  <c r="L585"/>
  <c r="L541"/>
  <c r="L543" s="1"/>
  <c r="L518"/>
  <c r="L486"/>
  <c r="L490"/>
  <c r="L479"/>
  <c r="L405"/>
  <c r="L355"/>
  <c r="L350"/>
  <c r="L130"/>
  <c r="L131" s="1"/>
  <c r="L113"/>
  <c r="L73"/>
  <c r="L74" s="1"/>
  <c r="J490"/>
  <c r="J220"/>
  <c r="J130"/>
  <c r="J131" s="1"/>
  <c r="J593"/>
  <c r="J355"/>
  <c r="J528"/>
  <c r="J530" s="1"/>
  <c r="J99"/>
  <c r="J78"/>
  <c r="J60"/>
  <c r="J66"/>
  <c r="J73"/>
  <c r="J74" s="1"/>
  <c r="J192"/>
  <c r="J150"/>
  <c r="J117"/>
  <c r="J113"/>
  <c r="J93"/>
  <c r="J125"/>
  <c r="J498"/>
  <c r="J486"/>
  <c r="J479"/>
  <c r="J474"/>
  <c r="J466"/>
  <c r="J467" s="1"/>
  <c r="J454"/>
  <c r="J455" s="1"/>
  <c r="J443"/>
  <c r="J409"/>
  <c r="J405"/>
  <c r="J345"/>
  <c r="J350"/>
  <c r="J39"/>
  <c r="J43"/>
  <c r="J512"/>
  <c r="J522"/>
  <c r="J518"/>
  <c r="J613"/>
  <c r="J612"/>
  <c r="J54"/>
  <c r="J87"/>
  <c r="J414" l="1"/>
  <c r="J356"/>
  <c r="J600"/>
  <c r="J601" s="1"/>
  <c r="J425"/>
  <c r="L425" s="1"/>
  <c r="J435"/>
  <c r="J436"/>
  <c r="L336"/>
  <c r="L208"/>
  <c r="L60"/>
  <c r="L93"/>
  <c r="J564"/>
  <c r="J565" s="1"/>
  <c r="J576" s="1"/>
  <c r="L443"/>
  <c r="L444" s="1"/>
  <c r="J67"/>
  <c r="J68" s="1"/>
  <c r="J79" s="1"/>
  <c r="L409"/>
  <c r="L414" s="1"/>
  <c r="L522"/>
  <c r="L523" s="1"/>
  <c r="L99"/>
  <c r="L613"/>
  <c r="L498"/>
  <c r="L78"/>
  <c r="J44"/>
  <c r="J45" s="1"/>
  <c r="J480"/>
  <c r="L43"/>
  <c r="L145"/>
  <c r="L151" s="1"/>
  <c r="L171" s="1"/>
  <c r="J444"/>
  <c r="J118"/>
  <c r="L39"/>
  <c r="L593"/>
  <c r="L466"/>
  <c r="L467" s="1"/>
  <c r="L380"/>
  <c r="L236"/>
  <c r="J523"/>
  <c r="L376"/>
  <c r="L54"/>
  <c r="L125"/>
  <c r="L220"/>
  <c r="L345"/>
  <c r="L454"/>
  <c r="L455" s="1"/>
  <c r="L474"/>
  <c r="L480" s="1"/>
  <c r="L512"/>
  <c r="L528"/>
  <c r="L530" s="1"/>
  <c r="L393"/>
  <c r="L117"/>
  <c r="L118" s="1"/>
  <c r="L192"/>
  <c r="J491"/>
  <c r="L399"/>
  <c r="L612"/>
  <c r="L387"/>
  <c r="J492"/>
  <c r="J221"/>
  <c r="J222" s="1"/>
  <c r="L371"/>
  <c r="J468"/>
  <c r="J100"/>
  <c r="J101" s="1"/>
  <c r="L101" s="1"/>
  <c r="L392"/>
  <c r="L87"/>
  <c r="J151"/>
  <c r="J171" s="1"/>
  <c r="J193" s="1"/>
  <c r="L400"/>
  <c r="L492"/>
  <c r="L491"/>
  <c r="L356" l="1"/>
  <c r="L193"/>
  <c r="J531"/>
  <c r="J629" s="1"/>
  <c r="L531"/>
  <c r="J194"/>
  <c r="L194" s="1"/>
  <c r="L600"/>
  <c r="L601" s="1"/>
  <c r="L435"/>
  <c r="L436"/>
  <c r="L100"/>
  <c r="L66"/>
  <c r="L564"/>
  <c r="L565" s="1"/>
  <c r="L576" s="1"/>
  <c r="L44"/>
  <c r="L45" s="1"/>
  <c r="L468"/>
  <c r="L221"/>
  <c r="L222" s="1"/>
  <c r="J132"/>
  <c r="L381"/>
  <c r="L132"/>
  <c r="J195" l="1"/>
  <c r="L629"/>
  <c r="F28" s="1"/>
  <c r="L415"/>
  <c r="L67"/>
  <c r="L68" s="1"/>
  <c r="L79" s="1"/>
  <c r="L195" s="1"/>
  <c r="L437" l="1"/>
  <c r="L445" s="1"/>
  <c r="L499" s="1"/>
  <c r="E28" s="1"/>
  <c r="L630" l="1"/>
  <c r="J381"/>
  <c r="G28" l="1"/>
  <c r="J415"/>
  <c r="J437" l="1"/>
  <c r="J445" s="1"/>
  <c r="J499" l="1"/>
  <c r="J630" s="1"/>
</calcChain>
</file>

<file path=xl/comments1.xml><?xml version="1.0" encoding="utf-8"?>
<comments xmlns="http://schemas.openxmlformats.org/spreadsheetml/2006/main">
  <authors>
    <author>Mahendra</author>
  </authors>
  <commentList>
    <comment ref="B178" authorId="0">
      <text>
        <r>
          <rPr>
            <b/>
            <sz val="9"/>
            <color indexed="81"/>
            <rFont val="Tahoma"/>
            <family val="2"/>
          </rPr>
          <t>Mahendra:</t>
        </r>
        <r>
          <rPr>
            <sz val="9"/>
            <color indexed="81"/>
            <rFont val="Tahoma"/>
            <family val="2"/>
          </rPr>
          <t xml:space="preserve">
New head</t>
        </r>
      </text>
    </comment>
    <comment ref="C183" authorId="0">
      <text>
        <r>
          <rPr>
            <b/>
            <sz val="9"/>
            <color indexed="81"/>
            <rFont val="Tahoma"/>
            <family val="2"/>
          </rPr>
          <t>Mahendra:</t>
        </r>
        <r>
          <rPr>
            <sz val="9"/>
            <color indexed="81"/>
            <rFont val="Tahoma"/>
            <family val="2"/>
          </rPr>
          <t xml:space="preserve">
New head</t>
        </r>
      </text>
    </comment>
    <comment ref="C186" authorId="0">
      <text>
        <r>
          <rPr>
            <b/>
            <sz val="9"/>
            <color indexed="81"/>
            <rFont val="Tahoma"/>
            <family val="2"/>
          </rPr>
          <t>Mahendra:</t>
        </r>
        <r>
          <rPr>
            <sz val="9"/>
            <color indexed="81"/>
            <rFont val="Tahoma"/>
            <family val="2"/>
          </rPr>
          <t xml:space="preserve">
New head</t>
        </r>
      </text>
    </comment>
    <comment ref="C187" authorId="0">
      <text>
        <r>
          <rPr>
            <b/>
            <sz val="9"/>
            <color indexed="81"/>
            <rFont val="Tahoma"/>
            <family val="2"/>
          </rPr>
          <t>Mahendra:</t>
        </r>
        <r>
          <rPr>
            <sz val="9"/>
            <color indexed="81"/>
            <rFont val="Tahoma"/>
            <family val="2"/>
          </rPr>
          <t xml:space="preserve">
New head</t>
        </r>
      </text>
    </comment>
  </commentList>
</comments>
</file>

<file path=xl/sharedStrings.xml><?xml version="1.0" encoding="utf-8"?>
<sst xmlns="http://schemas.openxmlformats.org/spreadsheetml/2006/main" count="934" uniqueCount="419">
  <si>
    <t>Social Security &amp; Welfare</t>
  </si>
  <si>
    <t>Nutrition</t>
  </si>
  <si>
    <t>Capital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</si>
  <si>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</si>
  <si>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</si>
  <si>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</si>
  <si>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</si>
  <si>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</si>
  <si>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</si>
  <si>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</si>
  <si>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</si>
  <si>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</si>
  <si>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</si>
  <si>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Welfare of Scheduled Caste, Scheduled Tribes &amp;  Other Backward Classes</t>
  </si>
  <si>
    <t>Welfare of Scheduled Caste</t>
  </si>
  <si>
    <t>Direction &amp; Administration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</si>
  <si>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</si>
  <si>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</si>
  <si>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</si>
  <si>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</si>
  <si>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</si>
  <si>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</si>
  <si>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</si>
  <si>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Other Charges</t>
  </si>
  <si>
    <t>Education</t>
  </si>
  <si>
    <t>Educational Support</t>
  </si>
  <si>
    <t>61.00.71</t>
  </si>
  <si>
    <t>61.00.81</t>
  </si>
  <si>
    <t>00.00.72</t>
  </si>
  <si>
    <t>Other Expenditure</t>
  </si>
  <si>
    <t>00.00.73</t>
  </si>
  <si>
    <t>Welfare of Scheduled Castes</t>
  </si>
  <si>
    <t>Welfare of Scheduled Tribes</t>
  </si>
  <si>
    <t>61.00.72</t>
  </si>
  <si>
    <t>61.00.73</t>
  </si>
  <si>
    <t>62.00.50</t>
  </si>
  <si>
    <t>Tribal Sub Plan State Plan Schemes</t>
  </si>
  <si>
    <t>63.00.50</t>
  </si>
  <si>
    <t>64.00.71</t>
  </si>
  <si>
    <t>Welfare of Backward Classes</t>
  </si>
  <si>
    <t>General</t>
  </si>
  <si>
    <t>Scholarship and Stipend</t>
  </si>
  <si>
    <t>Welfare Board</t>
  </si>
  <si>
    <t>66.00.13</t>
  </si>
  <si>
    <t>Other Social Welfare Programmes</t>
  </si>
  <si>
    <t>Social Welfare</t>
  </si>
  <si>
    <t>Social Welfare Department</t>
  </si>
  <si>
    <t>Social Welfare Division</t>
  </si>
  <si>
    <t>39.60.01</t>
  </si>
  <si>
    <t>39.60.11</t>
  </si>
  <si>
    <t>39.60.13</t>
  </si>
  <si>
    <t>39.60.50</t>
  </si>
  <si>
    <t>Women &amp; Child Welfare Division</t>
  </si>
  <si>
    <t>39.61.01</t>
  </si>
  <si>
    <t>39.61.11</t>
  </si>
  <si>
    <t>39.61.13</t>
  </si>
  <si>
    <t>Welfare of Handicapped</t>
  </si>
  <si>
    <t>Welfare Activities</t>
  </si>
  <si>
    <t>60.00.34</t>
  </si>
  <si>
    <t>60.00.71</t>
  </si>
  <si>
    <t>60.00.72</t>
  </si>
  <si>
    <t>Subsistence Allowance</t>
  </si>
  <si>
    <t>Child Welfare</t>
  </si>
  <si>
    <t>Project</t>
  </si>
  <si>
    <t>Rent,Rates &amp; Taxes</t>
  </si>
  <si>
    <t>Kishori Shakti Yojana</t>
  </si>
  <si>
    <t>Training</t>
  </si>
  <si>
    <t>Other Child Welfare Programme</t>
  </si>
  <si>
    <t>Women's Welfare</t>
  </si>
  <si>
    <t>Working Women's Hostel, Deorali</t>
  </si>
  <si>
    <t>63.00.13</t>
  </si>
  <si>
    <t>Other Women's Welfare Programme</t>
  </si>
  <si>
    <t>Incentive for Widow Remarriage</t>
  </si>
  <si>
    <t>State Women Commission</t>
  </si>
  <si>
    <t>Welfare of Aged, Infirm &amp; Destitute</t>
  </si>
  <si>
    <t>66.00.31</t>
  </si>
  <si>
    <t>Correctional Services</t>
  </si>
  <si>
    <t>67.00.01</t>
  </si>
  <si>
    <t>Assistance to Voluntary Organisation</t>
  </si>
  <si>
    <t>Voluntary Organisation</t>
  </si>
  <si>
    <t>68.00.31</t>
  </si>
  <si>
    <t>Social Defence</t>
  </si>
  <si>
    <t>70.00.31</t>
  </si>
  <si>
    <t>National Social Assistance Programme</t>
  </si>
  <si>
    <t>National Old Age Pension Scheme</t>
  </si>
  <si>
    <t>Pension Schemes</t>
  </si>
  <si>
    <t>Family Pension to widows of Ex-Servicemen (Women &amp; Child Welfare)</t>
  </si>
  <si>
    <t>State Special Nutrition Programme</t>
  </si>
  <si>
    <t>60.00.14</t>
  </si>
  <si>
    <t>CAPITAL SECTION</t>
  </si>
  <si>
    <t>Capital Outlay on Welfare of Scheduled Castes, Scheduled  Tribes &amp; Other Backward Classes</t>
  </si>
  <si>
    <t>60.00.73</t>
  </si>
  <si>
    <t>Welfare of Scheduled Castes, Scheduled  Tribes &amp; Other Backward Classes</t>
  </si>
  <si>
    <t>Construction of Anganwadi Centre</t>
  </si>
  <si>
    <t>39.66.53</t>
  </si>
  <si>
    <t>65.00.31</t>
  </si>
  <si>
    <t>DEMAND NO. 38</t>
  </si>
  <si>
    <t>61.00.74</t>
  </si>
  <si>
    <t>Special Nutritions Programmes</t>
  </si>
  <si>
    <t>West District</t>
  </si>
  <si>
    <t>60.46.01</t>
  </si>
  <si>
    <t>60.46.11</t>
  </si>
  <si>
    <t>60.46.13</t>
  </si>
  <si>
    <t>South District</t>
  </si>
  <si>
    <t>60.48.01</t>
  </si>
  <si>
    <t>60.48.11</t>
  </si>
  <si>
    <t>60.48.13</t>
  </si>
  <si>
    <t>East District</t>
  </si>
  <si>
    <t>60.45.01</t>
  </si>
  <si>
    <t>60.45.11</t>
  </si>
  <si>
    <t>60.45.13</t>
  </si>
  <si>
    <t>North District</t>
  </si>
  <si>
    <t>60.47.01</t>
  </si>
  <si>
    <t>60.47.11</t>
  </si>
  <si>
    <t>60.47.13</t>
  </si>
  <si>
    <t>Gangtok Sub-Division</t>
  </si>
  <si>
    <t>Rent, Rates and Taxes</t>
  </si>
  <si>
    <t>Pakyong Sub-Division</t>
  </si>
  <si>
    <t>Rongli Sub-Division</t>
  </si>
  <si>
    <t>Singtam Sub-Division</t>
  </si>
  <si>
    <t>Soreng Sub-Division</t>
  </si>
  <si>
    <t>Gyalshing Sub-Division</t>
  </si>
  <si>
    <t>Mangan Sub-Division</t>
  </si>
  <si>
    <t>Chungthang Sub-Division</t>
  </si>
  <si>
    <t>Ravongla Sub-Division</t>
  </si>
  <si>
    <t>Jorethang Sub-Division</t>
  </si>
  <si>
    <t>00.00.50</t>
  </si>
  <si>
    <t>Tribal Area Sub- Plan</t>
  </si>
  <si>
    <t>64.00.50</t>
  </si>
  <si>
    <t>Major Works</t>
  </si>
  <si>
    <t>Crop Husbandry</t>
  </si>
  <si>
    <t>Horticulture Department</t>
  </si>
  <si>
    <t>16.00.50</t>
  </si>
  <si>
    <t>Other Rural Development Programme</t>
  </si>
  <si>
    <t>District &amp; Other Roads</t>
  </si>
  <si>
    <t>Hydel Generation</t>
  </si>
  <si>
    <t>Tourist Infrastructure</t>
  </si>
  <si>
    <t>General Education</t>
  </si>
  <si>
    <t>Art and Culture</t>
  </si>
  <si>
    <t>Water Supply &amp; Sanitation</t>
  </si>
  <si>
    <t>Schemes under SCP for SC</t>
  </si>
  <si>
    <t>Schemes under TSP</t>
  </si>
  <si>
    <t>00.00.60</t>
  </si>
  <si>
    <t>Capital Outlay on Power Projects</t>
  </si>
  <si>
    <t>Capital Outlay on Tourism</t>
  </si>
  <si>
    <t>Capital Outlay on Education, Sports, Art  and Culture</t>
  </si>
  <si>
    <t>Water Supply</t>
  </si>
  <si>
    <t>Capital Outlay on Urban Development</t>
  </si>
  <si>
    <t>Integrated Development of Small and Medium Towns</t>
  </si>
  <si>
    <t>Capital Outlay on Public Works</t>
  </si>
  <si>
    <t>Food, Storage &amp; Warehousing</t>
  </si>
  <si>
    <t>Other Rural Development  Programmes</t>
  </si>
  <si>
    <t>Capital Outlay on Public  Works</t>
  </si>
  <si>
    <t>Capital Outlay on Education,  Sports, Art &amp; Culture</t>
  </si>
  <si>
    <t>Capital Outlay on Urban  Development</t>
  </si>
  <si>
    <t>Capital Outlay on Social Security &amp; Welfare</t>
  </si>
  <si>
    <t>Capital Outlay on Roads  and Bridges</t>
  </si>
  <si>
    <t>61.00.75</t>
  </si>
  <si>
    <t>Urban Water Supply</t>
  </si>
  <si>
    <t>00.00.51</t>
  </si>
  <si>
    <t>II. Details of the estimates and the heads under which this grant will be accounted for:</t>
  </si>
  <si>
    <t>Capital Outlay on Roads &amp; Bridges</t>
  </si>
  <si>
    <t>SOCIAL JUSTICE, EMPOWERMENT AND WELFARE</t>
  </si>
  <si>
    <t>Juvenile Social Maladjustment (50:50% CSS)</t>
  </si>
  <si>
    <t>Social Welfare Board (W &amp; C)</t>
  </si>
  <si>
    <t>Capital Account of Welfare of  Scheduled Castes, Scheduled  Tribes &amp; Other Backward  Classes</t>
  </si>
  <si>
    <t>69.00.31</t>
  </si>
  <si>
    <t>62.00.73</t>
  </si>
  <si>
    <t>39.68.53</t>
  </si>
  <si>
    <t>00.00.74</t>
  </si>
  <si>
    <t>Malnutrition Free Sikkim</t>
  </si>
  <si>
    <t>00.00.63</t>
  </si>
  <si>
    <t>(c) Water Supply, Sanitation, Housing &amp; Urban Development</t>
  </si>
  <si>
    <t>(g) Social Welfare &amp; Nutrition</t>
  </si>
  <si>
    <t>(a) Agriculture &amp;Allied Activities</t>
  </si>
  <si>
    <t>(b) Rural Development</t>
  </si>
  <si>
    <t>(a) Capital Account of Education, Sports, Art &amp; Culture</t>
  </si>
  <si>
    <t>(g) Capital Account of Social  Welfare &amp; Nutrition</t>
  </si>
  <si>
    <t>(e) Capital Account of Energy</t>
  </si>
  <si>
    <t>(g) Capital Account of Transport</t>
  </si>
  <si>
    <t>(j) Capital Account of General Economic Services</t>
  </si>
  <si>
    <t>(e) Welfare of Scheduled Castes, Scheduled 
Tribes &amp; Other Backward Classes</t>
  </si>
  <si>
    <t>Special Central Assistance for Scheduled 
Castes Component Plan 
(Central Plan Schemes)</t>
  </si>
  <si>
    <t>Pre-Matric Scholarship to OBC Students 
(State share)</t>
  </si>
  <si>
    <t>B - Social Services</t>
  </si>
  <si>
    <t>C - Economic Services</t>
  </si>
  <si>
    <t>A - Capital Account on General Services</t>
  </si>
  <si>
    <t>C - Capital Account on Economic Services</t>
  </si>
  <si>
    <t>Welfare of Scheduled Castes, Scheduled Tribes and 
Other  Backward Classes</t>
  </si>
  <si>
    <t>Food, Storage and Warehousing</t>
  </si>
  <si>
    <t>Food</t>
  </si>
  <si>
    <t>Revenue</t>
  </si>
  <si>
    <t>Destitute Homes</t>
  </si>
  <si>
    <t>Construction</t>
  </si>
  <si>
    <t>National Family Benefit Scheme</t>
  </si>
  <si>
    <t>00.00.75</t>
  </si>
  <si>
    <t>Mukhya Mantri Antodaya Pustahar Yojana</t>
  </si>
  <si>
    <t>39.60.31</t>
  </si>
  <si>
    <t>63.63.50</t>
  </si>
  <si>
    <t>Other ICDS Programmes</t>
  </si>
  <si>
    <t>Pre-Matric Scholarship to OBC Students (Central Share)</t>
  </si>
  <si>
    <t>Distribution of Nutritious Food and 
Beverages</t>
  </si>
  <si>
    <t>Special Nutritions Programmes 
(Central Share)</t>
  </si>
  <si>
    <t>Capital Outlay on Social Security and 
Welfare</t>
  </si>
  <si>
    <t xml:space="preserve">Other Charges </t>
  </si>
  <si>
    <t>Conditional Maternity Benefit Scheme (100% CSS)</t>
  </si>
  <si>
    <t>Gangtok Rural Project</t>
  </si>
  <si>
    <t>Dzongu Rural Project</t>
  </si>
  <si>
    <t>64.00.31</t>
  </si>
  <si>
    <t>Integrated Child Protection Scheme (ICPS) (90:10 % CSS)</t>
  </si>
  <si>
    <t>Major Works (100% CSS)</t>
  </si>
  <si>
    <t>Merit cum Means based scholarship to Minority Students (100% CSS)</t>
  </si>
  <si>
    <t>71.72.50</t>
  </si>
  <si>
    <t>Construction of Statue of Sleeping Buddha at Singhik</t>
  </si>
  <si>
    <t>(i) Capital Account of Science, Technology and Environment</t>
  </si>
  <si>
    <t>Special Central Assistance for Tribal Sub-
Plan</t>
  </si>
  <si>
    <t>Sikkim Commission for Backward 
Classes</t>
  </si>
  <si>
    <t>Parliamentary Secretary</t>
  </si>
  <si>
    <t>39.62.01</t>
  </si>
  <si>
    <t>39.62.13</t>
  </si>
  <si>
    <t>Indira Gandhi National Widow  Pension 
Scheme (ACA)</t>
  </si>
  <si>
    <t>Indira Gandhi National Widow  Pension 
Scheme (State Plan)</t>
  </si>
  <si>
    <t>00.00.70</t>
  </si>
  <si>
    <t>(In Thousands of Rupees)</t>
  </si>
  <si>
    <t>Old Age Pension (ACA)</t>
  </si>
  <si>
    <t>Setting up of State Resource Centre for Women (SRCW) under National Mission for Empowerment of Women (NMEW) (100%CSS)</t>
  </si>
  <si>
    <t>68.00.32</t>
  </si>
  <si>
    <t>62.00.74</t>
  </si>
  <si>
    <t>Anganwadi Training Centre</t>
  </si>
  <si>
    <t>60.00.76</t>
  </si>
  <si>
    <t>(c) Capital Account of Water Supply, Sanitation, Housing</t>
  </si>
  <si>
    <t>and Urban Development</t>
  </si>
  <si>
    <t>I.C.D.S. Programme (State Share)</t>
  </si>
  <si>
    <t>Post Matric Scholarship to Minority Students (100% CSS)</t>
  </si>
  <si>
    <t>Other Social Security &amp; Welfare 
Programme</t>
  </si>
  <si>
    <t>Construction of Samaj Kalyan Bhawan</t>
  </si>
  <si>
    <t>Old Age Pension (Social Welfare) 
(State Plan)</t>
  </si>
  <si>
    <t>Protection of Civil Rights (Atrocities)</t>
  </si>
  <si>
    <t>Rec</t>
  </si>
  <si>
    <t>60.00.77</t>
  </si>
  <si>
    <t>60.00.78</t>
  </si>
  <si>
    <t>60.00.79</t>
  </si>
  <si>
    <t>Construction of  Lepcha Primitive Tribal Girls' Hostel Near Helipad Burtuk, East Sikkim (100% CSS)</t>
  </si>
  <si>
    <t>Construction of  Lepcha Primitive Tribal Girls' Hostel Lingdong, Near Mangan, North  Sikkim (100% CSS)</t>
  </si>
  <si>
    <t>Juvenile Social Maladjustment (50:50% 
CSS)</t>
  </si>
  <si>
    <t>64.00.79</t>
  </si>
  <si>
    <t>61.00.76</t>
  </si>
  <si>
    <t>Trans Gender Pension Scheme (State Plan)</t>
  </si>
  <si>
    <t>Unmarried Women Pension Scheme (State Plan)</t>
  </si>
  <si>
    <t>Grant-in-Aid</t>
  </si>
  <si>
    <t>Lepcha Primitive Tribe Group Welfare 
Board</t>
  </si>
  <si>
    <t>Tribal Sub Plan Central Plan Schemes</t>
  </si>
  <si>
    <t>Construction of  Lepcha Primitive Tribal Girls' Hostel Namchi, South  Sikkim 
(100% CSS)</t>
  </si>
  <si>
    <t>2014-15</t>
  </si>
  <si>
    <t>60.00.81</t>
  </si>
  <si>
    <t>39.66.81</t>
  </si>
  <si>
    <t>Scheme for Development of OBC and DNT and Semi nomadic tribes</t>
  </si>
  <si>
    <t>43.00.81</t>
  </si>
  <si>
    <t>43.00.82</t>
  </si>
  <si>
    <t>42.68.72</t>
  </si>
  <si>
    <t xml:space="preserve">Multi Sectoral Development Programme for Minority </t>
  </si>
  <si>
    <t>32.70.34</t>
  </si>
  <si>
    <t>32.71.34</t>
  </si>
  <si>
    <t>32.72.34</t>
  </si>
  <si>
    <t>32.73.50</t>
  </si>
  <si>
    <t>42.74.34</t>
  </si>
  <si>
    <t>52.49.01</t>
  </si>
  <si>
    <t>52.49.11</t>
  </si>
  <si>
    <t>52.49.13</t>
  </si>
  <si>
    <t>52.49.14</t>
  </si>
  <si>
    <t>52.50.01</t>
  </si>
  <si>
    <t>52.50.11</t>
  </si>
  <si>
    <t>52.50.13</t>
  </si>
  <si>
    <t>52.50.14</t>
  </si>
  <si>
    <t>52.51.01</t>
  </si>
  <si>
    <t>52.51.11</t>
  </si>
  <si>
    <t>52.51.13</t>
  </si>
  <si>
    <t>52.52.01</t>
  </si>
  <si>
    <t>52.52.11</t>
  </si>
  <si>
    <t>52.52.13</t>
  </si>
  <si>
    <t>52.53.01</t>
  </si>
  <si>
    <t>52.53.11</t>
  </si>
  <si>
    <t>52.53.13</t>
  </si>
  <si>
    <t>52.54.01</t>
  </si>
  <si>
    <t>52.54.11</t>
  </si>
  <si>
    <t>52.54.13</t>
  </si>
  <si>
    <t>52.55.01</t>
  </si>
  <si>
    <t>52.55.11</t>
  </si>
  <si>
    <t>52.55.13</t>
  </si>
  <si>
    <t>52.56.01</t>
  </si>
  <si>
    <t>52.56.11</t>
  </si>
  <si>
    <t>52.56.13</t>
  </si>
  <si>
    <t>52.57.01</t>
  </si>
  <si>
    <t>52.57.11</t>
  </si>
  <si>
    <t>52.57.13</t>
  </si>
  <si>
    <t>52.57.14</t>
  </si>
  <si>
    <t>52.62.01</t>
  </si>
  <si>
    <t>52.62.11</t>
  </si>
  <si>
    <t>52.62.13</t>
  </si>
  <si>
    <t>52.62.50</t>
  </si>
  <si>
    <t>52.62.71</t>
  </si>
  <si>
    <t>52.63.50</t>
  </si>
  <si>
    <t>52.66.01</t>
  </si>
  <si>
    <t>52.66.11</t>
  </si>
  <si>
    <t>52.66.13</t>
  </si>
  <si>
    <t>52.66.14</t>
  </si>
  <si>
    <t>52.67.01</t>
  </si>
  <si>
    <t>52.67.11</t>
  </si>
  <si>
    <t>52.67.13</t>
  </si>
  <si>
    <t>52.67.14</t>
  </si>
  <si>
    <t>52.68.01</t>
  </si>
  <si>
    <t>52.68.11</t>
  </si>
  <si>
    <t>52.68.13</t>
  </si>
  <si>
    <t>52.68.14</t>
  </si>
  <si>
    <t>52.69.01</t>
  </si>
  <si>
    <t>52.69.11</t>
  </si>
  <si>
    <t>52.69.13</t>
  </si>
  <si>
    <t>53.00.76</t>
  </si>
  <si>
    <t>53.00.78</t>
  </si>
  <si>
    <t>53.00.79</t>
  </si>
  <si>
    <t>53.00.80</t>
  </si>
  <si>
    <t>43.00.83</t>
  </si>
  <si>
    <t>32.73.81</t>
  </si>
  <si>
    <t>53.00.81</t>
  </si>
  <si>
    <t>Protection of Women from Domestic Violence (75% CSS)</t>
  </si>
  <si>
    <t>Protection of Women from Domestic Violence (State Share)</t>
  </si>
  <si>
    <t>53.00.82</t>
  </si>
  <si>
    <t>Construction of Schedule Tribal School at Jushingthang (State Share)</t>
  </si>
  <si>
    <t>51.00.80</t>
  </si>
  <si>
    <t>Protection of Civil Right and Prevention of Atrocities on SC/ST (50% CSS)</t>
  </si>
  <si>
    <t>Construction of Ashram School at Jushingthang  (100% CSS)</t>
  </si>
  <si>
    <t>32.74.34</t>
  </si>
  <si>
    <t>51.00.81</t>
  </si>
  <si>
    <t>51.75.34</t>
  </si>
  <si>
    <t>54.00.50</t>
  </si>
  <si>
    <t>60.00.82</t>
  </si>
  <si>
    <t>60.00.83</t>
  </si>
  <si>
    <t>District Disability Rehabilitation Centre</t>
  </si>
  <si>
    <t>National Family Benefit Schemes (ACA)</t>
  </si>
  <si>
    <t>National Social Assistance 
Programme</t>
  </si>
  <si>
    <t>Mukhya Mantri Khadya Suraksha Abhiyan</t>
  </si>
  <si>
    <t>Special Component Plan for Scheduled Castes</t>
  </si>
  <si>
    <t>Upgradation of Merit of SC Student 
(100% CSS)</t>
  </si>
  <si>
    <t>Pre-Matric Scholarship to Minority Students (State share)</t>
  </si>
  <si>
    <t>Pre-Matric Scholarship to students belonging to SC Community (100% CSS)</t>
  </si>
  <si>
    <t>Welfare of Scheduled Caste, Scheduled Tribes &amp; Other Backward Classes</t>
  </si>
  <si>
    <t>Grant-in-Aid to Sikkim Welfare 
Commission</t>
  </si>
  <si>
    <t>Jawaharlal Nehru Memorial Institute for Handicapped, Namchi</t>
  </si>
  <si>
    <t>Namchi Sub-Division</t>
  </si>
  <si>
    <t>Grant-in-Aid to Juvenile Justice 
Board</t>
  </si>
  <si>
    <t>Grant-in-Aid to State Commission for Protection of Rights of Children</t>
  </si>
  <si>
    <t>Grant-in-Aid under the Scheme of upgra-
dation of Merit of ST Students (100% CSS)</t>
  </si>
  <si>
    <t>Grant-in-Aid under 1st proviso to Article 275(1) of the Constitution of India</t>
  </si>
  <si>
    <t>Grant-in-Aid under 1st proviso to Article 275(1) of the Constitution of India (ACA)</t>
  </si>
  <si>
    <t xml:space="preserve">(e) Capital Account of Welfare of Scheduled Castes, </t>
  </si>
  <si>
    <t>Scheduled Tribes and Other Backward Classes</t>
  </si>
  <si>
    <t>B - Capital Account on Social Services</t>
  </si>
  <si>
    <t>Scheme for Development of Scheduled 
Caste</t>
  </si>
  <si>
    <t>Umbrella Scheme for Education of ST 
Student</t>
  </si>
  <si>
    <t>Indira Gandhi National Disability Pension 
Scheme (State Plan)</t>
  </si>
  <si>
    <t>Indira Gandhi National Disability Pension 
Scheme (ACA)</t>
  </si>
  <si>
    <t>National Mission for Empowerment of women including Indira Gandhi Mattritav Sahyog Yojana (IGMSY)</t>
  </si>
  <si>
    <t>Construction of Tribal Bhawan at 
Jawbari</t>
  </si>
  <si>
    <t>Multi Sectoral Development Programme 
for Minority Concentration Districts 
(100% CSS)</t>
  </si>
  <si>
    <t>Pension under Social security 
Schemes</t>
  </si>
  <si>
    <t>Creation of Barrier-free Environment for Persons with Disabilities under the Implementation of Persons with Disability Act, 1995 ( 100%CSS)</t>
  </si>
  <si>
    <t xml:space="preserve">Grant-in-Aid to Spastic Society </t>
  </si>
  <si>
    <t>Restorative Justice to Victims of Rape (State Share)</t>
  </si>
  <si>
    <t>Creation of Barrier-free Environment for Persons with Disabilities under the Implementation of Persons with Disability Act, 1995 (100%CSS)</t>
  </si>
  <si>
    <t>Post-Matric Scholarship to students belonging to SC Community (100% CSS)</t>
  </si>
  <si>
    <t>2015-16</t>
  </si>
  <si>
    <t>I.C.D.S. Programme (CSS)</t>
  </si>
  <si>
    <t>Social Security &amp; Welfare,03. 911-Recoveries of overpayment</t>
  </si>
  <si>
    <t>51.76.34</t>
  </si>
  <si>
    <t>Dr. Ambedkar Post Matric Scholarship for Economically Backward Classes (100% CSS)</t>
  </si>
  <si>
    <t>Post- Matric Scholarship to students belonging to ST Community (100% CSS)</t>
  </si>
  <si>
    <t>Pre- Matric Scholarship to students belonging to ST Community (100% CSS)</t>
  </si>
  <si>
    <t>60.00.84</t>
  </si>
  <si>
    <t>Sikkim Grant of Awards for Marriage with Disabled</t>
  </si>
  <si>
    <t>42.73.34</t>
  </si>
  <si>
    <t>52.62.14</t>
  </si>
  <si>
    <t>53.00.83</t>
  </si>
  <si>
    <t>One Stop Crisis Centre at Lumsey  (100% CSS)</t>
  </si>
  <si>
    <t>60.00.74</t>
  </si>
  <si>
    <t>National Family Benefit Schemes (State Share)</t>
  </si>
  <si>
    <t>Wefare of Backward Classes</t>
  </si>
  <si>
    <t xml:space="preserve">Scheme for Development of OBC and Denotified Tribes (DNT) and Semi nomadic tribes </t>
  </si>
  <si>
    <t>43.00.71</t>
  </si>
  <si>
    <t>43.00.72</t>
  </si>
  <si>
    <t>43.00.73</t>
  </si>
  <si>
    <t>Construction of Hostels for OBC Boys' and Girls' at Sumbuk, South Sikkim ( 90%CSS)</t>
  </si>
  <si>
    <t>Construction of Hostels for OBC Girls' at Kyongsa , West Sikkim ( 90% CSS)</t>
  </si>
  <si>
    <t>Construction of Hostels for OBC  Girls' at Nandugaon, South Sikkim(  90 % CSS)</t>
  </si>
  <si>
    <t>Post Matric Scholarship to OBC Students (100%CSS)</t>
  </si>
  <si>
    <t xml:space="preserve">Multi Sectoral Development Programme (State Share)
for Minority Concentration Districts 
</t>
  </si>
  <si>
    <t>Pre Matric Scholarship to Minority Students
 (75 % CSS)</t>
  </si>
  <si>
    <t>Rajeev Gandhi Schemes for Empowerment of Adolescent Girls (RGSEAG) SABLA        (100% CSS)</t>
  </si>
  <si>
    <t>Rajeev Gandhi Schemes for Empowerment of Adolescent Girls (RGSEAG) SABLA         (100% CSS)</t>
  </si>
  <si>
    <t>Restorative Justice to Victims of Rape           (50% CSS)</t>
  </si>
  <si>
    <t>Umbrella scheme for Education of ST Student</t>
  </si>
  <si>
    <t>I. Estimate of the amount required in the year ending 31st March, 2017 to defray the charges in respect of Social Justice, Empowerment and Welfare</t>
  </si>
  <si>
    <t>2016-17</t>
  </si>
  <si>
    <t>51.00.31</t>
  </si>
  <si>
    <t xml:space="preserve">Grant-in-Aid  </t>
  </si>
  <si>
    <t>39.60.14</t>
  </si>
  <si>
    <t>39.61.50</t>
  </si>
  <si>
    <t>Sheltered Workshop</t>
  </si>
  <si>
    <t>Special School for Hearing Impaired</t>
  </si>
  <si>
    <t>Prevention of Drug and Alcohol</t>
  </si>
  <si>
    <t>71.00.50</t>
  </si>
  <si>
    <t>60.00.31</t>
  </si>
  <si>
    <t>Grant-in-aid to Extruder Food Processing Plant for Salaries</t>
  </si>
  <si>
    <t>Construction of New Ashram School at Beythang, West Sikkim ( 90% CSS)</t>
  </si>
  <si>
    <t>60.00.85</t>
  </si>
  <si>
    <t>Construction of Composite Regional Centre at Kitchudumra, South Sikkim  (100% CSS)</t>
  </si>
  <si>
    <t>Construction of SC Girls Hostels at Rhenock, East Sikkim (100% CSS)</t>
  </si>
  <si>
    <t xml:space="preserve">Construction of SC Girls Hostels at Dodak, West Sikkim   (100% CSS)                                                                                     </t>
  </si>
  <si>
    <t>Construction of SC Bhawan</t>
  </si>
  <si>
    <t>Prematric, Postmatric &amp; Top Class Education Scheme to Students with Disabilities (100% CSS)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</si>
</sst>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0#"/>
    <numFmt numFmtId="166" formatCode="0#"/>
    <numFmt numFmtId="167" formatCode="0000##"/>
    <numFmt numFmtId="168" formatCode="00000#"/>
    <numFmt numFmtId="169" formatCode="00.###"/>
    <numFmt numFmtId="170" formatCode="00.000"/>
    <numFmt numFmtId="171" formatCode="_-* #,##0.00\ _k_r_-;\-* #,##0.00\ _k_r_-;_-* &quot;-&quot;??\ _k_r_-;_-@_-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Alignment="0"/>
    <xf numFmtId="0" fontId="3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7" fillId="2" borderId="0" xfId="5" applyFont="1" applyFill="1" applyBorder="1" applyAlignment="1">
      <alignment horizontal="center"/>
    </xf>
    <xf numFmtId="0" fontId="2" fillId="2" borderId="0" xfId="0" applyFont="1" applyFill="1" applyAlignment="1"/>
    <xf numFmtId="0" fontId="6" fillId="2" borderId="0" xfId="5" applyFont="1" applyFill="1" applyAlignment="1"/>
    <xf numFmtId="0" fontId="6" fillId="2" borderId="0" xfId="5" applyFont="1" applyFill="1" applyAlignment="1">
      <alignment horizontal="right"/>
    </xf>
    <xf numFmtId="0" fontId="7" fillId="2" borderId="0" xfId="5" applyNumberFormat="1" applyFont="1" applyFill="1" applyBorder="1" applyAlignment="1">
      <alignment horizontal="center"/>
    </xf>
    <xf numFmtId="0" fontId="6" fillId="2" borderId="0" xfId="5" applyFont="1" applyFill="1" applyAlignment="1">
      <alignment horizontal="left" vertical="top" wrapText="1"/>
    </xf>
    <xf numFmtId="0" fontId="6" fillId="2" borderId="0" xfId="5" applyFont="1" applyFill="1" applyBorder="1" applyAlignment="1">
      <alignment horizontal="right" vertical="top" wrapText="1"/>
    </xf>
    <xf numFmtId="0" fontId="6" fillId="2" borderId="0" xfId="5" applyFont="1" applyFill="1" applyBorder="1" applyAlignment="1">
      <alignment horizontal="right"/>
    </xf>
    <xf numFmtId="0" fontId="6" fillId="2" borderId="0" xfId="5" applyNumberFormat="1" applyFont="1" applyFill="1" applyBorder="1"/>
    <xf numFmtId="0" fontId="6" fillId="2" borderId="0" xfId="5" applyFont="1" applyFill="1" applyBorder="1"/>
    <xf numFmtId="0" fontId="7" fillId="2" borderId="0" xfId="0" applyFont="1" applyFill="1" applyAlignment="1" applyProtection="1">
      <alignment horizontal="right" vertical="top"/>
    </xf>
    <xf numFmtId="0" fontId="6" fillId="2" borderId="0" xfId="0" applyFont="1" applyFill="1" applyAlignment="1" applyProtection="1">
      <alignment horizontal="right" vertical="top"/>
    </xf>
    <xf numFmtId="0" fontId="6" fillId="2" borderId="0" xfId="5" applyNumberFormat="1" applyFont="1" applyFill="1" applyAlignment="1">
      <alignment vertical="top"/>
    </xf>
    <xf numFmtId="0" fontId="7" fillId="2" borderId="0" xfId="5" applyNumberFormat="1" applyFont="1" applyFill="1" applyAlignment="1">
      <alignment horizontal="center" vertical="top"/>
    </xf>
    <xf numFmtId="0" fontId="6" fillId="2" borderId="0" xfId="5" applyFont="1" applyFill="1" applyAlignment="1">
      <alignment vertical="top"/>
    </xf>
    <xf numFmtId="0" fontId="6" fillId="2" borderId="0" xfId="5" applyNumberFormat="1" applyFont="1" applyFill="1"/>
    <xf numFmtId="0" fontId="6" fillId="2" borderId="0" xfId="0" applyFont="1" applyFill="1" applyAlignment="1" applyProtection="1">
      <alignment horizontal="right" vertical="top" wrapText="1"/>
    </xf>
    <xf numFmtId="0" fontId="7" fillId="2" borderId="0" xfId="0" applyNumberFormat="1" applyFont="1" applyFill="1" applyAlignment="1" applyProtection="1">
      <alignment horizontal="center" vertical="top"/>
    </xf>
    <xf numFmtId="0" fontId="6" fillId="2" borderId="0" xfId="0" applyNumberFormat="1" applyFont="1" applyFill="1" applyAlignment="1" applyProtection="1">
      <alignment horizontal="left" vertical="top"/>
    </xf>
    <xf numFmtId="0" fontId="6" fillId="2" borderId="0" xfId="10" applyNumberFormat="1" applyFont="1" applyFill="1" applyAlignment="1" applyProtection="1">
      <alignment horizontal="left" vertical="top"/>
    </xf>
    <xf numFmtId="0" fontId="6" fillId="2" borderId="0" xfId="5" applyNumberFormat="1" applyFont="1" applyFill="1" applyAlignment="1" applyProtection="1">
      <alignment horizontal="left" vertical="top"/>
    </xf>
    <xf numFmtId="0" fontId="6" fillId="2" borderId="0" xfId="5" applyFont="1" applyFill="1" applyAlignment="1">
      <alignment horizontal="right" vertical="top" wrapText="1"/>
    </xf>
    <xf numFmtId="0" fontId="6" fillId="2" borderId="0" xfId="5" applyFont="1" applyFill="1" applyAlignment="1">
      <alignment horizontal="right" vertical="top"/>
    </xf>
    <xf numFmtId="0" fontId="6" fillId="2" borderId="0" xfId="5" applyFont="1" applyFill="1" applyBorder="1" applyAlignment="1">
      <alignment horizontal="left" vertical="top" wrapText="1"/>
    </xf>
    <xf numFmtId="0" fontId="6" fillId="2" borderId="0" xfId="5" applyFont="1" applyFill="1" applyBorder="1" applyAlignment="1">
      <alignment horizontal="right" vertical="top"/>
    </xf>
    <xf numFmtId="0" fontId="7" fillId="2" borderId="0" xfId="0" applyNumberFormat="1" applyFont="1" applyFill="1" applyBorder="1" applyAlignment="1" applyProtection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top"/>
    </xf>
    <xf numFmtId="0" fontId="6" fillId="2" borderId="0" xfId="10" applyNumberFormat="1" applyFont="1" applyFill="1" applyBorder="1" applyAlignment="1" applyProtection="1">
      <alignment horizontal="left" vertical="top"/>
    </xf>
    <xf numFmtId="0" fontId="6" fillId="2" borderId="0" xfId="5" applyNumberFormat="1" applyFont="1" applyFill="1" applyBorder="1" applyAlignment="1">
      <alignment vertical="top"/>
    </xf>
    <xf numFmtId="0" fontId="6" fillId="2" borderId="0" xfId="5" applyNumberFormat="1" applyFont="1" applyFill="1" applyBorder="1" applyAlignment="1">
      <alignment horizontal="right"/>
    </xf>
    <xf numFmtId="0" fontId="7" fillId="2" borderId="0" xfId="0" applyFont="1" applyFill="1" applyAlignment="1" applyProtection="1">
      <alignment horizontal="right" vertical="top" wrapText="1"/>
    </xf>
    <xf numFmtId="0" fontId="6" fillId="2" borderId="0" xfId="10" applyNumberFormat="1" applyFont="1" applyFill="1" applyAlignment="1">
      <alignment vertical="top"/>
    </xf>
    <xf numFmtId="0" fontId="6" fillId="2" borderId="0" xfId="10" applyNumberFormat="1" applyFont="1" applyFill="1" applyAlignment="1" applyProtection="1">
      <alignment horizontal="right" vertical="top"/>
    </xf>
    <xf numFmtId="0" fontId="7" fillId="2" borderId="0" xfId="10" applyNumberFormat="1" applyFont="1" applyFill="1" applyAlignment="1">
      <alignment horizontal="center" vertical="top"/>
    </xf>
    <xf numFmtId="0" fontId="6" fillId="2" borderId="0" xfId="0" applyFont="1" applyFill="1" applyBorder="1" applyAlignment="1" applyProtection="1">
      <alignment horizontal="right" vertical="top" wrapText="1"/>
    </xf>
    <xf numFmtId="0" fontId="6" fillId="2" borderId="0" xfId="5" applyNumberFormat="1" applyFont="1" applyFill="1" applyAlignment="1" applyProtection="1">
      <alignment horizontal="right"/>
    </xf>
    <xf numFmtId="0" fontId="6" fillId="2" borderId="0" xfId="5" applyNumberFormat="1" applyFont="1" applyFill="1" applyBorder="1" applyAlignment="1" applyProtection="1">
      <alignment horizontal="left" vertical="top"/>
    </xf>
    <xf numFmtId="0" fontId="6" fillId="2" borderId="0" xfId="5" applyNumberFormat="1" applyFont="1" applyFill="1" applyBorder="1" applyAlignment="1" applyProtection="1">
      <alignment horizontal="left"/>
    </xf>
    <xf numFmtId="0" fontId="6" fillId="2" borderId="0" xfId="5" applyFont="1" applyFill="1" applyAlignment="1" applyProtection="1">
      <alignment horizontal="right"/>
    </xf>
    <xf numFmtId="0" fontId="6" fillId="2" borderId="0" xfId="5" applyFont="1" applyFill="1" applyAlignment="1">
      <alignment vertical="top" wrapText="1"/>
    </xf>
    <xf numFmtId="0" fontId="6" fillId="2" borderId="0" xfId="5" applyFont="1" applyFill="1"/>
    <xf numFmtId="0" fontId="6" fillId="2" borderId="0" xfId="5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top"/>
    </xf>
    <xf numFmtId="0" fontId="6" fillId="2" borderId="0" xfId="0" applyNumberFormat="1" applyFont="1" applyFill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right" vertical="top"/>
    </xf>
    <xf numFmtId="0" fontId="7" fillId="2" borderId="0" xfId="5" applyNumberFormat="1" applyFont="1" applyFill="1" applyAlignment="1" applyProtection="1">
      <alignment horizontal="center" vertical="top"/>
    </xf>
    <xf numFmtId="0" fontId="6" fillId="2" borderId="0" xfId="5" applyNumberFormat="1" applyFont="1" applyFill="1" applyAlignment="1">
      <alignment horizontal="left" vertical="top"/>
    </xf>
    <xf numFmtId="0" fontId="6" fillId="2" borderId="0" xfId="2" applyFont="1" applyFill="1" applyBorder="1" applyAlignment="1" applyProtection="1">
      <alignment horizontal="left"/>
    </xf>
    <xf numFmtId="0" fontId="6" fillId="2" borderId="0" xfId="5" applyFont="1" applyFill="1" applyBorder="1" applyAlignment="1" applyProtection="1">
      <alignment horizontal="left"/>
    </xf>
    <xf numFmtId="0" fontId="6" fillId="2" borderId="0" xfId="5" applyNumberFormat="1" applyFont="1" applyFill="1" applyBorder="1" applyAlignment="1" applyProtection="1">
      <alignment horizontal="center"/>
    </xf>
    <xf numFmtId="0" fontId="6" fillId="2" borderId="0" xfId="2" applyFont="1" applyFill="1" applyBorder="1" applyAlignment="1">
      <alignment horizontal="left" vertical="top"/>
    </xf>
    <xf numFmtId="0" fontId="7" fillId="2" borderId="0" xfId="5" applyNumberFormat="1" applyFont="1" applyFill="1" applyBorder="1"/>
    <xf numFmtId="0" fontId="7" fillId="2" borderId="0" xfId="5" applyNumberFormat="1" applyFont="1" applyFill="1" applyBorder="1" applyAlignment="1" applyProtection="1">
      <alignment horizontal="center"/>
    </xf>
    <xf numFmtId="0" fontId="7" fillId="2" borderId="0" xfId="5" applyNumberFormat="1" applyFont="1" applyFill="1" applyBorder="1" applyAlignment="1" applyProtection="1">
      <alignment horizontal="right"/>
    </xf>
    <xf numFmtId="0" fontId="6" fillId="2" borderId="1" xfId="2" applyFont="1" applyFill="1" applyBorder="1" applyAlignment="1" applyProtection="1">
      <alignment horizontal="left"/>
    </xf>
    <xf numFmtId="0" fontId="6" fillId="2" borderId="1" xfId="5" applyFont="1" applyFill="1" applyBorder="1" applyAlignment="1">
      <alignment horizontal="right" vertical="top" wrapText="1"/>
    </xf>
    <xf numFmtId="0" fontId="6" fillId="2" borderId="1" xfId="5" applyFont="1" applyFill="1" applyBorder="1" applyAlignment="1" applyProtection="1">
      <alignment horizontal="left"/>
    </xf>
    <xf numFmtId="0" fontId="6" fillId="2" borderId="1" xfId="5" applyNumberFormat="1" applyFont="1" applyFill="1" applyBorder="1"/>
    <xf numFmtId="0" fontId="8" fillId="2" borderId="1" xfId="8" applyNumberFormat="1" applyFont="1" applyFill="1" applyBorder="1" applyAlignment="1" applyProtection="1">
      <alignment horizontal="right"/>
    </xf>
    <xf numFmtId="0" fontId="6" fillId="2" borderId="3" xfId="9" applyFont="1" applyFill="1" applyBorder="1" applyAlignment="1" applyProtection="1">
      <alignment horizontal="left" vertical="top" wrapText="1"/>
    </xf>
    <xf numFmtId="0" fontId="6" fillId="2" borderId="3" xfId="9" applyFont="1" applyFill="1" applyBorder="1" applyAlignment="1" applyProtection="1">
      <alignment horizontal="right" vertical="top" wrapText="1"/>
    </xf>
    <xf numFmtId="0" fontId="6" fillId="2" borderId="0" xfId="8" applyFont="1" applyFill="1" applyBorder="1" applyAlignment="1" applyProtection="1">
      <alignment horizontal="left"/>
    </xf>
    <xf numFmtId="0" fontId="6" fillId="2" borderId="0" xfId="9" applyFont="1" applyFill="1" applyProtection="1"/>
    <xf numFmtId="0" fontId="6" fillId="2" borderId="0" xfId="9" applyFont="1" applyFill="1" applyBorder="1" applyAlignment="1" applyProtection="1">
      <alignment horizontal="left" vertical="top" wrapText="1"/>
    </xf>
    <xf numFmtId="0" fontId="6" fillId="2" borderId="0" xfId="9" applyFont="1" applyFill="1" applyBorder="1" applyAlignment="1" applyProtection="1">
      <alignment horizontal="right" vertical="top" wrapText="1"/>
    </xf>
    <xf numFmtId="0" fontId="6" fillId="2" borderId="1" xfId="9" applyFont="1" applyFill="1" applyBorder="1" applyAlignment="1" applyProtection="1">
      <alignment horizontal="left" vertical="top" wrapText="1"/>
    </xf>
    <xf numFmtId="0" fontId="6" fillId="2" borderId="1" xfId="9" applyFont="1" applyFill="1" applyBorder="1" applyAlignment="1" applyProtection="1">
      <alignment horizontal="right" vertical="top" wrapText="1"/>
    </xf>
    <xf numFmtId="0" fontId="6" fillId="2" borderId="1" xfId="8" applyFont="1" applyFill="1" applyBorder="1" applyAlignment="1" applyProtection="1">
      <alignment horizontal="left"/>
    </xf>
    <xf numFmtId="0" fontId="6" fillId="2" borderId="1" xfId="8" applyNumberFormat="1" applyFont="1" applyFill="1" applyBorder="1" applyAlignment="1" applyProtection="1">
      <alignment horizontal="right"/>
    </xf>
    <xf numFmtId="0" fontId="7" fillId="2" borderId="0" xfId="5" applyFont="1" applyFill="1" applyBorder="1" applyAlignment="1" applyProtection="1">
      <alignment horizontal="left" vertical="top" wrapText="1"/>
    </xf>
    <xf numFmtId="0" fontId="6" fillId="2" borderId="0" xfId="5" applyNumberFormat="1" applyFont="1" applyFill="1" applyBorder="1" applyAlignment="1" applyProtection="1">
      <alignment horizontal="right"/>
    </xf>
    <xf numFmtId="0" fontId="7" fillId="2" borderId="0" xfId="4" applyFont="1" applyFill="1" applyBorder="1" applyAlignment="1">
      <alignment horizontal="right" vertical="top" wrapText="1"/>
    </xf>
    <xf numFmtId="0" fontId="7" fillId="2" borderId="0" xfId="4" applyFont="1" applyFill="1" applyBorder="1" applyAlignment="1" applyProtection="1">
      <alignment horizontal="left" vertical="top" wrapText="1"/>
    </xf>
    <xf numFmtId="166" fontId="6" fillId="2" borderId="0" xfId="4" applyNumberFormat="1" applyFont="1" applyFill="1" applyBorder="1" applyAlignment="1">
      <alignment horizontal="right" vertical="top" wrapText="1"/>
    </xf>
    <xf numFmtId="0" fontId="6" fillId="2" borderId="0" xfId="4" applyFont="1" applyFill="1" applyBorder="1" applyAlignment="1" applyProtection="1">
      <alignment horizontal="left" vertical="top" wrapText="1"/>
    </xf>
    <xf numFmtId="170" fontId="7" fillId="2" borderId="0" xfId="5" applyNumberFormat="1" applyFont="1" applyFill="1" applyBorder="1" applyAlignment="1">
      <alignment horizontal="right" vertical="top" wrapText="1"/>
    </xf>
    <xf numFmtId="0" fontId="6" fillId="2" borderId="1" xfId="5" applyFont="1" applyFill="1" applyBorder="1" applyAlignment="1">
      <alignment horizontal="left" vertical="top" wrapText="1"/>
    </xf>
    <xf numFmtId="168" fontId="6" fillId="2" borderId="1" xfId="5" applyNumberFormat="1" applyFont="1" applyFill="1" applyBorder="1" applyAlignment="1">
      <alignment horizontal="right" vertical="top" wrapText="1"/>
    </xf>
    <xf numFmtId="0" fontId="6" fillId="2" borderId="1" xfId="5" applyFont="1" applyFill="1" applyBorder="1" applyAlignment="1" applyProtection="1">
      <alignment horizontal="left" vertical="top" wrapText="1"/>
    </xf>
    <xf numFmtId="164" fontId="6" fillId="2" borderId="1" xfId="1" applyFont="1" applyFill="1" applyBorder="1" applyAlignment="1" applyProtection="1">
      <alignment horizontal="right" wrapText="1"/>
    </xf>
    <xf numFmtId="168" fontId="6" fillId="2" borderId="0" xfId="5" applyNumberFormat="1" applyFont="1" applyFill="1" applyBorder="1" applyAlignment="1">
      <alignment horizontal="right" vertical="top" wrapText="1"/>
    </xf>
    <xf numFmtId="0" fontId="6" fillId="2" borderId="0" xfId="5" applyFont="1" applyFill="1" applyBorder="1" applyAlignment="1" applyProtection="1">
      <alignment horizontal="left" vertical="top" wrapText="1"/>
    </xf>
    <xf numFmtId="164" fontId="6" fillId="2" borderId="0" xfId="1" applyFont="1" applyFill="1" applyBorder="1" applyAlignment="1" applyProtection="1">
      <alignment horizontal="right" wrapText="1"/>
    </xf>
    <xf numFmtId="164" fontId="6" fillId="2" borderId="2" xfId="1" applyFont="1" applyFill="1" applyBorder="1" applyAlignment="1" applyProtection="1">
      <alignment horizontal="right" wrapText="1"/>
    </xf>
    <xf numFmtId="0" fontId="7" fillId="2" borderId="0" xfId="5" applyFont="1" applyFill="1" applyBorder="1" applyAlignment="1">
      <alignment horizontal="right" vertical="top" wrapText="1"/>
    </xf>
    <xf numFmtId="166" fontId="6" fillId="2" borderId="0" xfId="5" applyNumberFormat="1" applyFont="1" applyFill="1" applyBorder="1" applyAlignment="1">
      <alignment horizontal="right" vertical="top" wrapText="1"/>
    </xf>
    <xf numFmtId="164" fontId="6" fillId="2" borderId="0" xfId="1" applyFont="1" applyFill="1" applyBorder="1" applyAlignment="1">
      <alignment horizontal="right" wrapText="1"/>
    </xf>
    <xf numFmtId="0" fontId="6" fillId="2" borderId="0" xfId="1" applyNumberFormat="1" applyFont="1" applyFill="1" applyBorder="1" applyAlignment="1" applyProtection="1">
      <alignment horizontal="right" wrapText="1"/>
    </xf>
    <xf numFmtId="0" fontId="6" fillId="2" borderId="0" xfId="5" applyFont="1" applyFill="1" applyBorder="1" applyAlignment="1">
      <alignment horizontal="left"/>
    </xf>
    <xf numFmtId="164" fontId="6" fillId="2" borderId="2" xfId="1" applyFont="1" applyFill="1" applyBorder="1" applyAlignment="1">
      <alignment horizontal="right" wrapText="1"/>
    </xf>
    <xf numFmtId="0" fontId="6" fillId="2" borderId="2" xfId="1" applyNumberFormat="1" applyFont="1" applyFill="1" applyBorder="1" applyAlignment="1">
      <alignment horizontal="right" wrapText="1"/>
    </xf>
    <xf numFmtId="164" fontId="6" fillId="2" borderId="0" xfId="1" applyFont="1" applyFill="1" applyAlignment="1" applyProtection="1">
      <alignment horizontal="right" wrapText="1"/>
    </xf>
    <xf numFmtId="164" fontId="6" fillId="2" borderId="0" xfId="1" applyFont="1" applyFill="1" applyAlignment="1">
      <alignment horizontal="right" wrapText="1"/>
    </xf>
    <xf numFmtId="0" fontId="6" fillId="2" borderId="2" xfId="5" applyNumberFormat="1" applyFont="1" applyFill="1" applyBorder="1" applyAlignment="1" applyProtection="1">
      <alignment horizontal="right"/>
    </xf>
    <xf numFmtId="170" fontId="7" fillId="2" borderId="1" xfId="5" applyNumberFormat="1" applyFont="1" applyFill="1" applyBorder="1" applyAlignment="1">
      <alignment horizontal="right" vertical="top" wrapText="1"/>
    </xf>
    <xf numFmtId="0" fontId="7" fillId="2" borderId="1" xfId="5" applyFont="1" applyFill="1" applyBorder="1" applyAlignment="1" applyProtection="1">
      <alignment horizontal="left" vertical="top" wrapText="1"/>
    </xf>
    <xf numFmtId="170" fontId="7" fillId="2" borderId="0" xfId="5" applyNumberFormat="1" applyFont="1" applyFill="1" applyAlignment="1">
      <alignment horizontal="right" vertical="top" wrapText="1"/>
    </xf>
    <xf numFmtId="0" fontId="7" fillId="2" borderId="0" xfId="5" applyFont="1" applyFill="1" applyAlignment="1" applyProtection="1">
      <alignment horizontal="left" vertical="top" wrapText="1"/>
    </xf>
    <xf numFmtId="0" fontId="6" fillId="2" borderId="0" xfId="3" applyNumberFormat="1" applyFont="1" applyFill="1" applyBorder="1" applyAlignment="1" applyProtection="1">
      <alignment horizontal="right"/>
    </xf>
    <xf numFmtId="0" fontId="6" fillId="2" borderId="2" xfId="1" applyNumberFormat="1" applyFont="1" applyFill="1" applyBorder="1" applyAlignment="1" applyProtection="1">
      <alignment horizontal="right" wrapText="1"/>
    </xf>
    <xf numFmtId="0" fontId="6" fillId="2" borderId="1" xfId="1" applyNumberFormat="1" applyFont="1" applyFill="1" applyBorder="1" applyAlignment="1" applyProtection="1">
      <alignment horizontal="right" wrapText="1"/>
    </xf>
    <xf numFmtId="0" fontId="6" fillId="2" borderId="2" xfId="5" applyNumberFormat="1" applyFont="1" applyFill="1" applyBorder="1" applyAlignment="1">
      <alignment horizontal="right"/>
    </xf>
    <xf numFmtId="168" fontId="6" fillId="2" borderId="0" xfId="5" applyNumberFormat="1" applyFont="1" applyFill="1" applyAlignment="1">
      <alignment horizontal="right" vertical="top" wrapText="1"/>
    </xf>
    <xf numFmtId="0" fontId="6" fillId="2" borderId="0" xfId="5" applyFont="1" applyFill="1" applyAlignment="1" applyProtection="1">
      <alignment horizontal="left" vertical="top" wrapText="1"/>
    </xf>
    <xf numFmtId="166" fontId="6" fillId="2" borderId="0" xfId="5" applyNumberFormat="1" applyFont="1" applyFill="1" applyAlignment="1">
      <alignment horizontal="right" vertical="top" wrapText="1"/>
    </xf>
    <xf numFmtId="0" fontId="6" fillId="2" borderId="0" xfId="5" applyNumberFormat="1" applyFont="1" applyFill="1" applyAlignment="1">
      <alignment horizontal="right"/>
    </xf>
    <xf numFmtId="164" fontId="6" fillId="2" borderId="1" xfId="1" applyFont="1" applyFill="1" applyBorder="1" applyAlignment="1">
      <alignment horizontal="right" wrapText="1"/>
    </xf>
    <xf numFmtId="0" fontId="6" fillId="2" borderId="1" xfId="5" applyNumberFormat="1" applyFont="1" applyFill="1" applyBorder="1" applyAlignment="1" applyProtection="1">
      <alignment horizontal="right"/>
    </xf>
    <xf numFmtId="165" fontId="7" fillId="2" borderId="0" xfId="5" applyNumberFormat="1" applyFont="1" applyFill="1" applyBorder="1" applyAlignment="1">
      <alignment horizontal="right" vertical="top" wrapText="1"/>
    </xf>
    <xf numFmtId="167" fontId="6" fillId="2" borderId="0" xfId="5" applyNumberFormat="1" applyFont="1" applyFill="1" applyBorder="1" applyAlignment="1">
      <alignment horizontal="right" vertical="top" wrapText="1"/>
    </xf>
    <xf numFmtId="171" fontId="6" fillId="2" borderId="0" xfId="1" applyNumberFormat="1" applyFont="1" applyFill="1" applyBorder="1" applyAlignment="1" applyProtection="1">
      <alignment horizontal="right" wrapText="1"/>
    </xf>
    <xf numFmtId="0" fontId="6" fillId="2" borderId="0" xfId="1" applyNumberFormat="1" applyFont="1" applyFill="1" applyBorder="1" applyAlignment="1">
      <alignment horizontal="right" wrapText="1"/>
    </xf>
    <xf numFmtId="166" fontId="6" fillId="2" borderId="1" xfId="5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164" fontId="6" fillId="2" borderId="0" xfId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0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vertical="top" wrapText="1"/>
    </xf>
    <xf numFmtId="0" fontId="6" fillId="2" borderId="1" xfId="1" applyNumberFormat="1" applyFont="1" applyFill="1" applyBorder="1" applyAlignment="1">
      <alignment horizontal="right" wrapText="1"/>
    </xf>
    <xf numFmtId="0" fontId="6" fillId="2" borderId="0" xfId="0" applyFont="1" applyFill="1"/>
    <xf numFmtId="0" fontId="6" fillId="2" borderId="0" xfId="0" applyFont="1" applyFill="1" applyBorder="1" applyAlignment="1">
      <alignment horizontal="right" vertical="top"/>
    </xf>
    <xf numFmtId="0" fontId="6" fillId="2" borderId="0" xfId="5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wrapText="1"/>
    </xf>
    <xf numFmtId="0" fontId="6" fillId="2" borderId="0" xfId="5" applyFont="1" applyFill="1" applyBorder="1" applyAlignment="1" applyProtection="1">
      <alignment horizontal="left" vertical="top"/>
    </xf>
    <xf numFmtId="0" fontId="6" fillId="2" borderId="0" xfId="0" applyFont="1" applyFill="1" applyBorder="1" applyAlignment="1">
      <alignment wrapText="1"/>
    </xf>
    <xf numFmtId="0" fontId="6" fillId="2" borderId="3" xfId="5" applyNumberFormat="1" applyFont="1" applyFill="1" applyBorder="1" applyAlignment="1">
      <alignment horizontal="right"/>
    </xf>
    <xf numFmtId="164" fontId="6" fillId="2" borderId="3" xfId="1" applyFont="1" applyFill="1" applyBorder="1" applyAlignment="1">
      <alignment horizontal="right" wrapText="1"/>
    </xf>
    <xf numFmtId="0" fontId="6" fillId="2" borderId="3" xfId="1" applyNumberFormat="1" applyFont="1" applyFill="1" applyBorder="1" applyAlignment="1">
      <alignment horizontal="right" wrapText="1"/>
    </xf>
    <xf numFmtId="0" fontId="6" fillId="2" borderId="0" xfId="6" applyFont="1" applyFill="1" applyBorder="1" applyAlignment="1" applyProtection="1">
      <alignment horizontal="left" vertical="top" wrapText="1"/>
    </xf>
    <xf numFmtId="164" fontId="6" fillId="2" borderId="0" xfId="1" applyNumberFormat="1" applyFont="1" applyFill="1" applyBorder="1" applyAlignment="1" applyProtection="1">
      <alignment horizontal="right" wrapText="1"/>
    </xf>
    <xf numFmtId="0" fontId="6" fillId="2" borderId="0" xfId="1" applyNumberFormat="1" applyFont="1" applyFill="1" applyAlignment="1" applyProtection="1">
      <alignment horizontal="right" wrapText="1"/>
    </xf>
    <xf numFmtId="171" fontId="6" fillId="2" borderId="0" xfId="1" applyNumberFormat="1" applyFont="1" applyFill="1" applyBorder="1" applyAlignment="1">
      <alignment horizontal="right" wrapText="1"/>
    </xf>
    <xf numFmtId="0" fontId="6" fillId="2" borderId="0" xfId="5" applyFont="1" applyFill="1" applyBorder="1" applyAlignment="1" applyProtection="1">
      <alignment horizontal="left" vertical="center" wrapText="1"/>
    </xf>
    <xf numFmtId="0" fontId="6" fillId="2" borderId="0" xfId="5" applyFont="1" applyFill="1" applyBorder="1" applyAlignment="1">
      <alignment vertical="top" wrapText="1"/>
    </xf>
    <xf numFmtId="169" fontId="7" fillId="2" borderId="0" xfId="5" applyNumberFormat="1" applyFont="1" applyFill="1" applyBorder="1" applyAlignment="1">
      <alignment horizontal="right" vertical="top" wrapText="1"/>
    </xf>
    <xf numFmtId="170" fontId="6" fillId="2" borderId="0" xfId="5" applyNumberFormat="1" applyFont="1" applyFill="1" applyBorder="1" applyAlignment="1">
      <alignment horizontal="right" vertical="top" wrapText="1"/>
    </xf>
    <xf numFmtId="0" fontId="7" fillId="2" borderId="0" xfId="5" applyFont="1" applyFill="1" applyAlignment="1">
      <alignment horizontal="right" vertical="top" wrapText="1"/>
    </xf>
    <xf numFmtId="0" fontId="6" fillId="2" borderId="1" xfId="5" applyNumberFormat="1" applyFont="1" applyFill="1" applyBorder="1" applyAlignment="1">
      <alignment horizontal="right"/>
    </xf>
    <xf numFmtId="1" fontId="7" fillId="2" borderId="0" xfId="9" applyNumberFormat="1" applyFont="1" applyFill="1" applyBorder="1" applyAlignment="1" applyProtection="1">
      <alignment horizontal="right" vertical="top" wrapText="1"/>
    </xf>
    <xf numFmtId="0" fontId="7" fillId="2" borderId="0" xfId="9" applyFont="1" applyFill="1" applyBorder="1" applyAlignment="1" applyProtection="1">
      <alignment horizontal="left" vertical="top" wrapText="1"/>
    </xf>
    <xf numFmtId="0" fontId="6" fillId="2" borderId="0" xfId="5" applyNumberFormat="1" applyFont="1" applyFill="1" applyAlignment="1">
      <alignment horizontal="right" vertical="top" wrapText="1"/>
    </xf>
    <xf numFmtId="0" fontId="6" fillId="2" borderId="0" xfId="2" applyFont="1" applyFill="1" applyBorder="1" applyAlignment="1">
      <alignment horizontal="left" vertical="top" wrapText="1"/>
    </xf>
    <xf numFmtId="0" fontId="7" fillId="2" borderId="0" xfId="2" applyFont="1" applyFill="1" applyBorder="1" applyAlignment="1">
      <alignment horizontal="right" vertical="top" wrapText="1"/>
    </xf>
    <xf numFmtId="0" fontId="7" fillId="2" borderId="0" xfId="2" applyFont="1" applyFill="1" applyBorder="1" applyAlignment="1" applyProtection="1">
      <alignment horizontal="left" vertical="top" wrapText="1"/>
    </xf>
    <xf numFmtId="0" fontId="6" fillId="2" borderId="0" xfId="2" applyFont="1" applyFill="1" applyAlignment="1">
      <alignment horizontal="left" vertical="top" wrapText="1"/>
    </xf>
    <xf numFmtId="166" fontId="6" fillId="2" borderId="0" xfId="2" applyNumberFormat="1" applyFont="1" applyFill="1" applyAlignment="1">
      <alignment horizontal="right" vertical="top" wrapText="1"/>
    </xf>
    <xf numFmtId="0" fontId="6" fillId="2" borderId="0" xfId="2" applyFont="1" applyFill="1" applyAlignment="1" applyProtection="1">
      <alignment horizontal="left" vertical="top" wrapText="1"/>
    </xf>
    <xf numFmtId="0" fontId="6" fillId="2" borderId="0" xfId="1" applyNumberFormat="1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>
      <alignment horizontal="left" vertical="top"/>
    </xf>
    <xf numFmtId="166" fontId="6" fillId="2" borderId="0" xfId="2" applyNumberFormat="1" applyFont="1" applyFill="1" applyBorder="1" applyAlignment="1">
      <alignment horizontal="right" vertical="top" wrapText="1"/>
    </xf>
    <xf numFmtId="0" fontId="6" fillId="2" borderId="0" xfId="2" applyFont="1" applyFill="1" applyBorder="1" applyAlignment="1" applyProtection="1">
      <alignment horizontal="left" vertical="top" wrapText="1"/>
    </xf>
    <xf numFmtId="0" fontId="7" fillId="2" borderId="0" xfId="5" applyFont="1" applyFill="1" applyBorder="1" applyAlignment="1" applyProtection="1">
      <alignment horizontal="center" vertical="top" wrapText="1"/>
    </xf>
    <xf numFmtId="0" fontId="6" fillId="2" borderId="2" xfId="5" applyFont="1" applyFill="1" applyBorder="1" applyAlignment="1">
      <alignment horizontal="left" vertical="top" wrapText="1"/>
    </xf>
    <xf numFmtId="0" fontId="6" fillId="2" borderId="2" xfId="5" applyFont="1" applyFill="1" applyBorder="1" applyAlignment="1">
      <alignment horizontal="right" vertical="top" wrapText="1"/>
    </xf>
    <xf numFmtId="0" fontId="7" fillId="2" borderId="2" xfId="5" applyFont="1" applyFill="1" applyBorder="1" applyAlignment="1" applyProtection="1">
      <alignment horizontal="left" vertical="top" wrapText="1"/>
    </xf>
    <xf numFmtId="0" fontId="7" fillId="2" borderId="0" xfId="5" applyFont="1" applyFill="1" applyAlignment="1" applyProtection="1">
      <alignment horizontal="center" vertical="top" wrapText="1"/>
    </xf>
    <xf numFmtId="0" fontId="6" fillId="2" borderId="0" xfId="1" applyNumberFormat="1" applyFont="1" applyFill="1" applyAlignment="1">
      <alignment horizontal="right"/>
    </xf>
    <xf numFmtId="0" fontId="6" fillId="2" borderId="0" xfId="5" applyFont="1" applyFill="1" applyAlignment="1">
      <alignment horizontal="left"/>
    </xf>
    <xf numFmtId="0" fontId="7" fillId="2" borderId="0" xfId="10" applyFont="1" applyFill="1" applyAlignment="1">
      <alignment horizontal="right" vertical="top"/>
    </xf>
    <xf numFmtId="0" fontId="7" fillId="2" borderId="0" xfId="10" applyFont="1" applyFill="1" applyAlignment="1" applyProtection="1">
      <alignment horizontal="left" vertical="top" wrapText="1"/>
    </xf>
    <xf numFmtId="0" fontId="6" fillId="2" borderId="0" xfId="5" applyFont="1" applyFill="1" applyBorder="1" applyAlignment="1">
      <alignment horizontal="left" vertical="top"/>
    </xf>
    <xf numFmtId="0" fontId="7" fillId="2" borderId="0" xfId="10" applyFont="1" applyFill="1" applyBorder="1" applyAlignment="1">
      <alignment horizontal="right" vertical="top"/>
    </xf>
    <xf numFmtId="0" fontId="7" fillId="2" borderId="0" xfId="10" applyFont="1" applyFill="1" applyBorder="1" applyAlignment="1" applyProtection="1">
      <alignment horizontal="left" vertical="top" wrapText="1"/>
    </xf>
    <xf numFmtId="0" fontId="7" fillId="2" borderId="0" xfId="10" applyFont="1" applyFill="1" applyBorder="1" applyAlignment="1">
      <alignment horizontal="right" vertical="top" wrapText="1"/>
    </xf>
    <xf numFmtId="166" fontId="6" fillId="2" borderId="0" xfId="10" applyNumberFormat="1" applyFont="1" applyFill="1" applyBorder="1" applyAlignment="1">
      <alignment horizontal="right" vertical="top" wrapText="1"/>
    </xf>
    <xf numFmtId="0" fontId="6" fillId="2" borderId="0" xfId="10" applyFont="1" applyFill="1" applyBorder="1" applyAlignment="1" applyProtection="1">
      <alignment horizontal="left" vertical="top" wrapText="1"/>
    </xf>
    <xf numFmtId="0" fontId="6" fillId="2" borderId="0" xfId="1" applyNumberFormat="1" applyFont="1" applyFill="1" applyAlignment="1">
      <alignment horizontal="right" wrapText="1"/>
    </xf>
    <xf numFmtId="0" fontId="6" fillId="2" borderId="0" xfId="4" applyFont="1" applyFill="1" applyBorder="1" applyAlignment="1">
      <alignment horizontal="left" vertical="top" wrapText="1"/>
    </xf>
    <xf numFmtId="4" fontId="6" fillId="2" borderId="0" xfId="5" applyNumberFormat="1" applyFont="1" applyFill="1" applyBorder="1" applyAlignment="1">
      <alignment horizontal="right" vertical="top" wrapText="1"/>
    </xf>
    <xf numFmtId="0" fontId="6" fillId="2" borderId="0" xfId="7" applyFont="1" applyFill="1" applyBorder="1" applyAlignment="1" applyProtection="1">
      <alignment horizontal="left" vertical="top" wrapText="1"/>
    </xf>
    <xf numFmtId="0" fontId="6" fillId="2" borderId="3" xfId="1" applyNumberFormat="1" applyFont="1" applyFill="1" applyBorder="1" applyAlignment="1" applyProtection="1">
      <alignment horizontal="right" wrapText="1"/>
    </xf>
    <xf numFmtId="164" fontId="6" fillId="2" borderId="3" xfId="1" applyFont="1" applyFill="1" applyBorder="1" applyAlignment="1" applyProtection="1">
      <alignment horizontal="right" wrapText="1"/>
    </xf>
    <xf numFmtId="164" fontId="6" fillId="2" borderId="0" xfId="1" applyFont="1" applyFill="1" applyBorder="1" applyAlignment="1" applyProtection="1">
      <alignment horizontal="right"/>
    </xf>
    <xf numFmtId="0" fontId="7" fillId="2" borderId="0" xfId="2" applyFont="1" applyFill="1" applyAlignment="1">
      <alignment horizontal="right" vertical="top" wrapText="1"/>
    </xf>
    <xf numFmtId="0" fontId="7" fillId="2" borderId="0" xfId="2" applyFont="1" applyFill="1" applyAlignment="1" applyProtection="1">
      <alignment horizontal="left" vertical="top" wrapText="1"/>
    </xf>
    <xf numFmtId="0" fontId="6" fillId="2" borderId="3" xfId="5" applyFont="1" applyFill="1" applyBorder="1" applyAlignment="1">
      <alignment horizontal="left" vertical="top" wrapText="1"/>
    </xf>
    <xf numFmtId="0" fontId="6" fillId="2" borderId="3" xfId="5" applyFont="1" applyFill="1" applyBorder="1" applyAlignment="1">
      <alignment horizontal="right" vertical="top" wrapText="1"/>
    </xf>
    <xf numFmtId="0" fontId="6" fillId="2" borderId="3" xfId="9" applyFont="1" applyFill="1" applyBorder="1" applyAlignment="1" applyProtection="1">
      <alignment vertical="top"/>
    </xf>
    <xf numFmtId="0" fontId="6" fillId="2" borderId="0" xfId="1" applyNumberFormat="1" applyFont="1" applyFill="1" applyBorder="1"/>
    <xf numFmtId="0" fontId="6" fillId="2" borderId="1" xfId="2" applyFont="1" applyFill="1" applyBorder="1" applyAlignment="1">
      <alignment horizontal="left" vertical="top" wrapText="1"/>
    </xf>
    <xf numFmtId="0" fontId="6" fillId="2" borderId="1" xfId="5" applyFont="1" applyFill="1" applyBorder="1"/>
    <xf numFmtId="0" fontId="9" fillId="2" borderId="0" xfId="12" applyFont="1" applyFill="1"/>
    <xf numFmtId="0" fontId="9" fillId="2" borderId="0" xfId="13" applyFont="1" applyFill="1"/>
    <xf numFmtId="0" fontId="7" fillId="2" borderId="1" xfId="5" applyFont="1" applyFill="1" applyBorder="1" applyAlignment="1">
      <alignment horizontal="right" vertical="top" wrapText="1"/>
    </xf>
    <xf numFmtId="171" fontId="6" fillId="2" borderId="1" xfId="1" applyNumberFormat="1" applyFont="1" applyFill="1" applyBorder="1" applyAlignment="1" applyProtection="1">
      <alignment horizontal="right" wrapText="1"/>
    </xf>
    <xf numFmtId="167" fontId="6" fillId="2" borderId="1" xfId="5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/>
    </xf>
    <xf numFmtId="0" fontId="6" fillId="2" borderId="1" xfId="5" applyNumberFormat="1" applyFont="1" applyFill="1" applyBorder="1" applyAlignment="1">
      <alignment horizontal="right" vertical="top" wrapText="1"/>
    </xf>
    <xf numFmtId="0" fontId="7" fillId="2" borderId="1" xfId="2" applyFont="1" applyFill="1" applyBorder="1" applyAlignment="1">
      <alignment horizontal="right" vertical="top" wrapText="1"/>
    </xf>
    <xf numFmtId="0" fontId="7" fillId="2" borderId="1" xfId="2" applyFont="1" applyFill="1" applyBorder="1" applyAlignment="1" applyProtection="1">
      <alignment horizontal="left" vertical="top" wrapText="1"/>
    </xf>
    <xf numFmtId="0" fontId="7" fillId="2" borderId="1" xfId="5" applyFont="1" applyFill="1" applyBorder="1" applyAlignment="1" applyProtection="1">
      <alignment horizontal="left" vertical="top"/>
    </xf>
    <xf numFmtId="0" fontId="6" fillId="2" borderId="0" xfId="8" applyNumberFormat="1" applyFont="1" applyFill="1" applyBorder="1" applyAlignment="1" applyProtection="1">
      <alignment horizontal="center"/>
    </xf>
    <xf numFmtId="0" fontId="6" fillId="2" borderId="0" xfId="0" applyNumberFormat="1" applyFont="1" applyFill="1" applyAlignment="1" applyProtection="1">
      <alignment horizontal="left" vertical="top" wrapText="1"/>
    </xf>
    <xf numFmtId="0" fontId="6" fillId="2" borderId="3" xfId="8" applyNumberFormat="1" applyFont="1" applyFill="1" applyBorder="1" applyAlignment="1" applyProtection="1">
      <alignment horizontal="center"/>
    </xf>
  </cellXfs>
  <cellStyles count="14">
    <cellStyle name="Comma" xfId="1" builtinId="3"/>
    <cellStyle name="Normal" xfId="0" builtinId="0"/>
    <cellStyle name="Normal 2" xfId="11"/>
    <cellStyle name="Normal 3" xfId="12"/>
    <cellStyle name="Normal 4" xfId="13"/>
    <cellStyle name="Normal_budget 2004-05_2.6.04" xfId="2"/>
    <cellStyle name="Normal_budget 2004-05_27.5.04" xfId="3"/>
    <cellStyle name="Normal_BUDGET FOR  03-04 10-02-03" xfId="4"/>
    <cellStyle name="Normal_budget for 03-04" xfId="5"/>
    <cellStyle name="Normal_budget for 03-04 2" xfId="6"/>
    <cellStyle name="Normal_budget for 03-04_1st supp. vol.IV" xfId="7"/>
    <cellStyle name="Normal_BUDGET-2000" xfId="8"/>
    <cellStyle name="Normal_budgetDocNIC02-03" xfId="9"/>
    <cellStyle name="Normal_DEMAND17" xfId="10"/>
  </cellStyles>
  <dxfs count="0"/>
  <tableStyles count="0" defaultTableStyle="TableStyleMedium9" defaultPivotStyle="PivotStyleLight16"/>
  <colors>
    <mruColors>
      <color rgb="FF61589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1" transitionEvaluation="1" codeName="Sheet1"/>
  <dimension ref="A1:N642"/>
  <sheetViews>
    <sheetView tabSelected="1" view="pageBreakPreview" topLeftCell="A21" zoomScaleSheetLayoutView="100" workbookViewId="0">
      <selection activeCell="E35" sqref="E35"/>
    </sheetView>
  </sheetViews>
  <sheetFormatPr defaultColWidth="9.140625" defaultRowHeight="12.75"/>
  <cols>
    <col min="1" max="1" width="6.42578125" style="6" customWidth="1"/>
    <col min="2" max="2" width="8.140625" style="22" customWidth="1"/>
    <col min="3" max="3" width="34.5703125" style="41" customWidth="1"/>
    <col min="4" max="4" width="10" style="16" customWidth="1"/>
    <col min="5" max="5" width="9.42578125" style="16" customWidth="1"/>
    <col min="6" max="6" width="8.42578125" style="41" customWidth="1"/>
    <col min="7" max="8" width="8.5703125" style="41" customWidth="1"/>
    <col min="9" max="9" width="8.42578125" style="41" customWidth="1"/>
    <col min="10" max="10" width="8.5703125" style="16" customWidth="1"/>
    <col min="11" max="11" width="9.140625" style="16" customWidth="1"/>
    <col min="12" max="12" width="8.42578125" style="16" customWidth="1"/>
    <col min="13" max="14" width="9.140625" style="3"/>
    <col min="15" max="16384" width="9.140625" style="41"/>
  </cols>
  <sheetData>
    <row r="1" spans="1:12">
      <c r="A1" s="1"/>
      <c r="B1" s="2"/>
      <c r="C1" s="2"/>
      <c r="D1" s="2" t="s">
        <v>96</v>
      </c>
      <c r="E1" s="2"/>
      <c r="F1" s="2"/>
      <c r="G1" s="2"/>
      <c r="H1" s="2"/>
      <c r="I1" s="2"/>
      <c r="J1" s="2"/>
      <c r="K1" s="2"/>
      <c r="L1" s="2"/>
    </row>
    <row r="2" spans="1:12">
      <c r="A2" s="5"/>
      <c r="B2" s="5"/>
      <c r="C2" s="5"/>
      <c r="D2" s="5" t="s">
        <v>162</v>
      </c>
      <c r="E2" s="5"/>
      <c r="F2" s="5"/>
      <c r="G2" s="5"/>
      <c r="H2" s="5"/>
      <c r="I2" s="5"/>
      <c r="J2" s="5"/>
      <c r="K2" s="5"/>
      <c r="L2" s="5"/>
    </row>
    <row r="3" spans="1:12" ht="3" customHeight="1">
      <c r="B3" s="7"/>
      <c r="C3" s="8"/>
      <c r="D3" s="9"/>
      <c r="E3" s="5"/>
      <c r="F3" s="10"/>
      <c r="G3" s="10"/>
      <c r="H3" s="10"/>
      <c r="I3" s="10"/>
      <c r="J3" s="9"/>
      <c r="K3" s="9"/>
      <c r="L3" s="9"/>
    </row>
    <row r="4" spans="1:12">
      <c r="B4" s="11"/>
      <c r="C4" s="12" t="s">
        <v>184</v>
      </c>
      <c r="D4" s="13"/>
      <c r="E4" s="14"/>
      <c r="F4" s="15"/>
      <c r="G4" s="15"/>
      <c r="H4" s="15"/>
      <c r="I4" s="15"/>
    </row>
    <row r="5" spans="1:12">
      <c r="B5" s="17"/>
      <c r="C5" s="12" t="s">
        <v>172</v>
      </c>
      <c r="D5" s="18">
        <v>2215</v>
      </c>
      <c r="E5" s="19" t="s">
        <v>139</v>
      </c>
      <c r="F5" s="20"/>
      <c r="G5" s="13"/>
      <c r="H5" s="13"/>
      <c r="I5" s="13"/>
    </row>
    <row r="6" spans="1:12" ht="26.1" customHeight="1">
      <c r="B6" s="17"/>
      <c r="C6" s="17" t="s">
        <v>181</v>
      </c>
      <c r="D6" s="18">
        <v>2225</v>
      </c>
      <c r="E6" s="196" t="s">
        <v>188</v>
      </c>
      <c r="F6" s="196"/>
      <c r="G6" s="196"/>
      <c r="H6" s="196"/>
      <c r="I6" s="196"/>
    </row>
    <row r="7" spans="1:12">
      <c r="B7" s="12"/>
      <c r="C7" s="12" t="s">
        <v>173</v>
      </c>
      <c r="D7" s="18">
        <v>2235</v>
      </c>
      <c r="E7" s="19" t="s">
        <v>0</v>
      </c>
      <c r="F7" s="21"/>
      <c r="G7" s="13"/>
      <c r="H7" s="13"/>
      <c r="I7" s="13"/>
    </row>
    <row r="8" spans="1:12">
      <c r="C8" s="23"/>
      <c r="D8" s="18">
        <v>2236</v>
      </c>
      <c r="E8" s="19" t="s">
        <v>1</v>
      </c>
      <c r="F8" s="21"/>
      <c r="G8" s="13"/>
      <c r="H8" s="13"/>
      <c r="I8" s="13"/>
    </row>
    <row r="9" spans="1:12">
      <c r="B9" s="11"/>
      <c r="C9" s="12" t="s">
        <v>185</v>
      </c>
      <c r="D9" s="18">
        <v>2401</v>
      </c>
      <c r="E9" s="19" t="s">
        <v>130</v>
      </c>
      <c r="F9" s="21"/>
      <c r="G9" s="13"/>
      <c r="H9" s="13"/>
      <c r="I9" s="13"/>
    </row>
    <row r="10" spans="1:12">
      <c r="C10" s="12" t="s">
        <v>174</v>
      </c>
      <c r="D10" s="18">
        <v>2408</v>
      </c>
      <c r="E10" s="19" t="s">
        <v>150</v>
      </c>
      <c r="F10" s="20"/>
      <c r="G10" s="13"/>
      <c r="H10" s="13"/>
      <c r="I10" s="13"/>
    </row>
    <row r="11" spans="1:12">
      <c r="A11" s="24"/>
      <c r="B11" s="25"/>
      <c r="C11" s="12" t="s">
        <v>175</v>
      </c>
      <c r="D11" s="26">
        <v>2515</v>
      </c>
      <c r="E11" s="27" t="s">
        <v>151</v>
      </c>
      <c r="F11" s="28"/>
      <c r="G11" s="29"/>
      <c r="H11" s="29"/>
      <c r="I11" s="29"/>
      <c r="J11" s="9"/>
      <c r="K11" s="9"/>
      <c r="L11" s="30"/>
    </row>
    <row r="12" spans="1:12">
      <c r="B12" s="31"/>
      <c r="C12" s="12" t="s">
        <v>186</v>
      </c>
      <c r="D12" s="18">
        <v>4059</v>
      </c>
      <c r="E12" s="19" t="s">
        <v>152</v>
      </c>
      <c r="F12" s="32"/>
      <c r="G12" s="13"/>
      <c r="H12" s="13"/>
      <c r="I12" s="13"/>
    </row>
    <row r="13" spans="1:12">
      <c r="B13" s="31"/>
      <c r="C13" s="12" t="s">
        <v>356</v>
      </c>
      <c r="D13" s="33"/>
      <c r="E13" s="34"/>
      <c r="F13" s="20"/>
      <c r="G13" s="13"/>
      <c r="H13" s="13"/>
      <c r="I13" s="13"/>
    </row>
    <row r="14" spans="1:12">
      <c r="B14" s="17"/>
      <c r="C14" s="12" t="s">
        <v>176</v>
      </c>
      <c r="D14" s="18">
        <v>4202</v>
      </c>
      <c r="E14" s="19" t="s">
        <v>153</v>
      </c>
      <c r="F14" s="13"/>
      <c r="G14" s="13"/>
      <c r="H14" s="13"/>
      <c r="I14" s="13"/>
    </row>
    <row r="15" spans="1:12">
      <c r="A15" s="24"/>
      <c r="B15" s="35"/>
      <c r="C15" s="36" t="s">
        <v>230</v>
      </c>
      <c r="D15" s="18">
        <v>4217</v>
      </c>
      <c r="E15" s="19" t="s">
        <v>154</v>
      </c>
      <c r="F15" s="29"/>
      <c r="G15" s="37"/>
      <c r="H15" s="37"/>
      <c r="I15" s="37"/>
      <c r="J15" s="38"/>
      <c r="K15" s="38"/>
      <c r="L15" s="38"/>
    </row>
    <row r="16" spans="1:12">
      <c r="A16" s="24"/>
      <c r="B16" s="35"/>
      <c r="C16" s="39" t="s">
        <v>231</v>
      </c>
      <c r="D16" s="18"/>
      <c r="E16" s="19"/>
      <c r="F16" s="29"/>
      <c r="G16" s="37"/>
      <c r="H16" s="37"/>
      <c r="I16" s="37"/>
      <c r="J16" s="38"/>
      <c r="K16" s="38"/>
      <c r="L16" s="38"/>
    </row>
    <row r="17" spans="1:12" ht="26.25" customHeight="1">
      <c r="A17" s="40"/>
      <c r="B17" s="41"/>
      <c r="C17" s="12" t="s">
        <v>354</v>
      </c>
      <c r="D17" s="18">
        <v>4225</v>
      </c>
      <c r="E17" s="196" t="s">
        <v>165</v>
      </c>
      <c r="F17" s="196"/>
      <c r="G17" s="196"/>
      <c r="H17" s="196"/>
      <c r="I17" s="196"/>
      <c r="J17" s="42"/>
      <c r="K17" s="42"/>
      <c r="L17" s="42"/>
    </row>
    <row r="18" spans="1:12">
      <c r="A18" s="40"/>
      <c r="B18" s="43"/>
      <c r="C18" s="12" t="s">
        <v>355</v>
      </c>
      <c r="D18" s="18"/>
      <c r="E18" s="44"/>
      <c r="F18" s="44"/>
      <c r="G18" s="44"/>
      <c r="H18" s="44"/>
      <c r="I18" s="44"/>
      <c r="J18" s="42"/>
      <c r="K18" s="42"/>
      <c r="L18" s="42"/>
    </row>
    <row r="19" spans="1:12">
      <c r="B19" s="17"/>
      <c r="C19" s="12" t="s">
        <v>177</v>
      </c>
      <c r="D19" s="18">
        <v>4235</v>
      </c>
      <c r="E19" s="19" t="s">
        <v>155</v>
      </c>
      <c r="F19" s="21"/>
      <c r="G19" s="21"/>
      <c r="H19" s="21"/>
      <c r="I19" s="21"/>
      <c r="J19" s="42"/>
      <c r="K19" s="42"/>
      <c r="L19" s="42"/>
    </row>
    <row r="20" spans="1:12">
      <c r="B20" s="31"/>
      <c r="C20" s="12" t="s">
        <v>187</v>
      </c>
      <c r="D20" s="13"/>
      <c r="E20" s="13"/>
      <c r="F20" s="13"/>
      <c r="G20" s="13"/>
      <c r="H20" s="21"/>
      <c r="I20" s="21"/>
      <c r="J20" s="42"/>
      <c r="K20" s="42"/>
      <c r="L20" s="42"/>
    </row>
    <row r="21" spans="1:12">
      <c r="B21" s="12"/>
      <c r="C21" s="12" t="s">
        <v>178</v>
      </c>
      <c r="D21" s="18">
        <v>4801</v>
      </c>
      <c r="E21" s="19" t="s">
        <v>143</v>
      </c>
      <c r="F21" s="21"/>
      <c r="G21" s="21"/>
      <c r="H21" s="21"/>
      <c r="I21" s="21"/>
      <c r="J21" s="42"/>
      <c r="K21" s="42"/>
      <c r="L21" s="42"/>
    </row>
    <row r="22" spans="1:12">
      <c r="A22" s="24"/>
      <c r="B22" s="45"/>
      <c r="C22" s="45" t="s">
        <v>179</v>
      </c>
      <c r="D22" s="26">
        <v>5054</v>
      </c>
      <c r="E22" s="27" t="s">
        <v>156</v>
      </c>
      <c r="F22" s="37"/>
      <c r="G22" s="37"/>
      <c r="H22" s="37"/>
      <c r="I22" s="37"/>
      <c r="J22" s="38"/>
      <c r="K22" s="38"/>
      <c r="L22" s="38"/>
    </row>
    <row r="23" spans="1:12">
      <c r="A23" s="3"/>
      <c r="B23" s="41"/>
      <c r="C23" s="4" t="s">
        <v>214</v>
      </c>
      <c r="D23" s="46"/>
      <c r="E23" s="47"/>
      <c r="F23" s="21"/>
      <c r="G23" s="21"/>
      <c r="H23" s="21"/>
      <c r="I23" s="21"/>
      <c r="J23" s="42"/>
      <c r="K23" s="42"/>
      <c r="L23" s="42"/>
    </row>
    <row r="24" spans="1:12">
      <c r="B24" s="4"/>
      <c r="C24" s="45" t="s">
        <v>180</v>
      </c>
      <c r="D24" s="26">
        <v>5452</v>
      </c>
      <c r="E24" s="27" t="s">
        <v>144</v>
      </c>
      <c r="F24" s="37"/>
      <c r="G24" s="42"/>
      <c r="H24" s="42"/>
      <c r="I24" s="42"/>
      <c r="J24" s="42"/>
      <c r="K24" s="42"/>
      <c r="L24" s="42"/>
    </row>
    <row r="25" spans="1:12" ht="10.9" customHeight="1">
      <c r="B25" s="4"/>
      <c r="C25" s="45"/>
      <c r="D25" s="26"/>
      <c r="E25" s="27"/>
      <c r="F25" s="37"/>
      <c r="G25" s="42"/>
      <c r="H25" s="42"/>
      <c r="I25" s="42"/>
      <c r="J25" s="42"/>
      <c r="K25" s="42"/>
      <c r="L25" s="42"/>
    </row>
    <row r="26" spans="1:12">
      <c r="A26" s="48" t="s">
        <v>400</v>
      </c>
      <c r="B26" s="7"/>
      <c r="C26" s="49"/>
      <c r="D26" s="38"/>
      <c r="E26" s="50"/>
      <c r="F26" s="38"/>
      <c r="G26" s="38"/>
      <c r="H26" s="38"/>
      <c r="I26" s="38"/>
      <c r="J26" s="38"/>
      <c r="K26" s="38"/>
      <c r="L26" s="38"/>
    </row>
    <row r="27" spans="1:12">
      <c r="A27" s="51"/>
      <c r="B27" s="7"/>
      <c r="D27" s="52"/>
      <c r="E27" s="53" t="s">
        <v>191</v>
      </c>
      <c r="F27" s="53" t="s">
        <v>2</v>
      </c>
      <c r="G27" s="53" t="s">
        <v>10</v>
      </c>
      <c r="H27" s="9"/>
      <c r="I27" s="9"/>
      <c r="J27" s="9"/>
      <c r="K27" s="9"/>
      <c r="L27" s="9"/>
    </row>
    <row r="28" spans="1:12">
      <c r="A28" s="51"/>
      <c r="B28" s="7"/>
      <c r="D28" s="54" t="s">
        <v>3</v>
      </c>
      <c r="E28" s="53">
        <f>L499</f>
        <v>1404339</v>
      </c>
      <c r="F28" s="53">
        <f>L629</f>
        <v>278748</v>
      </c>
      <c r="G28" s="53">
        <f>F28+E28</f>
        <v>1683087</v>
      </c>
      <c r="H28" s="9"/>
      <c r="I28" s="9"/>
      <c r="J28" s="9"/>
      <c r="K28" s="9"/>
      <c r="L28" s="9"/>
    </row>
    <row r="29" spans="1:12">
      <c r="A29" s="48" t="s">
        <v>160</v>
      </c>
      <c r="B29" s="7"/>
      <c r="C29" s="49"/>
      <c r="D29" s="9"/>
      <c r="E29" s="9"/>
      <c r="F29" s="9"/>
      <c r="G29" s="9"/>
      <c r="H29" s="9"/>
      <c r="I29" s="9"/>
      <c r="J29" s="9"/>
      <c r="K29" s="9"/>
      <c r="L29" s="9"/>
    </row>
    <row r="30" spans="1:12">
      <c r="A30" s="55"/>
      <c r="B30" s="56"/>
      <c r="C30" s="57"/>
      <c r="D30" s="58"/>
      <c r="E30" s="58"/>
      <c r="F30" s="58"/>
      <c r="G30" s="58"/>
      <c r="H30" s="58"/>
      <c r="I30" s="58"/>
      <c r="J30" s="58"/>
      <c r="K30" s="58"/>
      <c r="L30" s="59" t="s">
        <v>223</v>
      </c>
    </row>
    <row r="31" spans="1:12" s="63" customFormat="1">
      <c r="A31" s="60"/>
      <c r="B31" s="61"/>
      <c r="C31" s="62"/>
      <c r="D31" s="197" t="s">
        <v>4</v>
      </c>
      <c r="E31" s="197"/>
      <c r="F31" s="195" t="s">
        <v>5</v>
      </c>
      <c r="G31" s="195"/>
      <c r="H31" s="195" t="s">
        <v>6</v>
      </c>
      <c r="I31" s="195"/>
      <c r="J31" s="195" t="s">
        <v>5</v>
      </c>
      <c r="K31" s="195"/>
      <c r="L31" s="195"/>
    </row>
    <row r="32" spans="1:12" s="63" customFormat="1">
      <c r="A32" s="64"/>
      <c r="B32" s="65"/>
      <c r="C32" s="62" t="s">
        <v>7</v>
      </c>
      <c r="D32" s="195" t="s">
        <v>253</v>
      </c>
      <c r="E32" s="195"/>
      <c r="F32" s="195" t="s">
        <v>370</v>
      </c>
      <c r="G32" s="195"/>
      <c r="H32" s="195" t="s">
        <v>370</v>
      </c>
      <c r="I32" s="195"/>
      <c r="J32" s="195" t="s">
        <v>401</v>
      </c>
      <c r="K32" s="195"/>
      <c r="L32" s="195"/>
    </row>
    <row r="33" spans="1:14" s="63" customFormat="1">
      <c r="A33" s="66"/>
      <c r="B33" s="67"/>
      <c r="C33" s="68"/>
      <c r="D33" s="69" t="s">
        <v>8</v>
      </c>
      <c r="E33" s="69" t="s">
        <v>9</v>
      </c>
      <c r="F33" s="69" t="s">
        <v>8</v>
      </c>
      <c r="G33" s="69" t="s">
        <v>9</v>
      </c>
      <c r="H33" s="69" t="s">
        <v>8</v>
      </c>
      <c r="I33" s="69" t="s">
        <v>9</v>
      </c>
      <c r="J33" s="69" t="s">
        <v>8</v>
      </c>
      <c r="K33" s="69" t="s">
        <v>9</v>
      </c>
      <c r="L33" s="69" t="s">
        <v>10</v>
      </c>
    </row>
    <row r="34" spans="1:14">
      <c r="A34" s="24"/>
      <c r="B34" s="7"/>
      <c r="C34" s="70" t="s">
        <v>11</v>
      </c>
      <c r="D34" s="71"/>
      <c r="E34" s="71"/>
      <c r="F34" s="71"/>
      <c r="G34" s="71"/>
      <c r="H34" s="71"/>
      <c r="I34" s="71"/>
      <c r="J34" s="71"/>
      <c r="K34" s="71"/>
      <c r="L34" s="71"/>
    </row>
    <row r="35" spans="1:14">
      <c r="A35" s="24" t="s">
        <v>12</v>
      </c>
      <c r="B35" s="72">
        <v>2215</v>
      </c>
      <c r="C35" s="73" t="s">
        <v>139</v>
      </c>
      <c r="D35" s="71"/>
      <c r="E35" s="71"/>
      <c r="F35" s="71"/>
      <c r="G35" s="71"/>
      <c r="H35" s="71"/>
      <c r="I35" s="71"/>
      <c r="J35" s="71"/>
      <c r="K35" s="71"/>
      <c r="L35" s="71"/>
    </row>
    <row r="36" spans="1:14">
      <c r="A36" s="24"/>
      <c r="B36" s="74">
        <v>1</v>
      </c>
      <c r="C36" s="75" t="s">
        <v>146</v>
      </c>
      <c r="D36" s="71"/>
      <c r="E36" s="71"/>
      <c r="F36" s="71"/>
      <c r="G36" s="71"/>
      <c r="H36" s="71"/>
      <c r="I36" s="71"/>
      <c r="J36" s="71"/>
      <c r="K36" s="71"/>
      <c r="L36" s="71"/>
      <c r="M36" s="41"/>
      <c r="N36" s="41"/>
    </row>
    <row r="37" spans="1:14">
      <c r="A37" s="77"/>
      <c r="B37" s="95">
        <v>1.7889999999999999</v>
      </c>
      <c r="C37" s="194" t="s">
        <v>341</v>
      </c>
      <c r="D37" s="108"/>
      <c r="E37" s="108"/>
      <c r="F37" s="108"/>
      <c r="G37" s="108"/>
      <c r="H37" s="108"/>
      <c r="I37" s="108"/>
      <c r="J37" s="108"/>
      <c r="K37" s="108"/>
      <c r="L37" s="108"/>
      <c r="M37" s="41"/>
      <c r="N37" s="41"/>
    </row>
    <row r="38" spans="1:14">
      <c r="A38" s="24"/>
      <c r="B38" s="81" t="s">
        <v>159</v>
      </c>
      <c r="C38" s="82" t="s">
        <v>158</v>
      </c>
      <c r="D38" s="88">
        <v>1998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f>SUM(J38:K38)</f>
        <v>0</v>
      </c>
      <c r="M38" s="41"/>
      <c r="N38" s="41"/>
    </row>
    <row r="39" spans="1:14" ht="25.5">
      <c r="A39" s="24" t="s">
        <v>10</v>
      </c>
      <c r="B39" s="76">
        <v>1.7889999999999999</v>
      </c>
      <c r="C39" s="70" t="s">
        <v>341</v>
      </c>
      <c r="D39" s="88">
        <f t="shared" ref="D39:L39" si="0">SUM(D38:D38)</f>
        <v>1998</v>
      </c>
      <c r="E39" s="83">
        <f t="shared" si="0"/>
        <v>0</v>
      </c>
      <c r="F39" s="83">
        <f t="shared" si="0"/>
        <v>0</v>
      </c>
      <c r="G39" s="83">
        <f t="shared" si="0"/>
        <v>0</v>
      </c>
      <c r="H39" s="83">
        <f t="shared" si="0"/>
        <v>0</v>
      </c>
      <c r="I39" s="83">
        <f t="shared" si="0"/>
        <v>0</v>
      </c>
      <c r="J39" s="83">
        <f t="shared" si="0"/>
        <v>0</v>
      </c>
      <c r="K39" s="83">
        <f t="shared" si="0"/>
        <v>0</v>
      </c>
      <c r="L39" s="83">
        <f t="shared" si="0"/>
        <v>0</v>
      </c>
      <c r="M39" s="41"/>
      <c r="N39" s="41"/>
    </row>
    <row r="40" spans="1:14" ht="9" customHeight="1">
      <c r="A40" s="24"/>
      <c r="B40" s="81"/>
      <c r="C40" s="82"/>
      <c r="D40" s="36"/>
      <c r="E40" s="36"/>
      <c r="F40" s="71"/>
      <c r="G40" s="36"/>
      <c r="H40" s="36"/>
      <c r="I40" s="36"/>
      <c r="J40" s="71"/>
      <c r="K40" s="36"/>
      <c r="L40" s="36"/>
      <c r="M40" s="41"/>
      <c r="N40" s="41"/>
    </row>
    <row r="41" spans="1:14" ht="13.15" customHeight="1">
      <c r="A41" s="24"/>
      <c r="B41" s="76">
        <v>1.796</v>
      </c>
      <c r="C41" s="70" t="s">
        <v>127</v>
      </c>
      <c r="D41" s="71"/>
      <c r="E41" s="71"/>
      <c r="F41" s="71"/>
      <c r="G41" s="71"/>
      <c r="H41" s="71"/>
      <c r="I41" s="71"/>
      <c r="J41" s="71"/>
      <c r="K41" s="71"/>
      <c r="L41" s="71"/>
      <c r="M41" s="41"/>
      <c r="N41" s="41"/>
    </row>
    <row r="42" spans="1:14" ht="13.15" customHeight="1">
      <c r="A42" s="24"/>
      <c r="B42" s="81" t="s">
        <v>159</v>
      </c>
      <c r="C42" s="82" t="s">
        <v>158</v>
      </c>
      <c r="D42" s="88">
        <v>5905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f>SUM(J42:K42)</f>
        <v>0</v>
      </c>
      <c r="M42" s="41"/>
      <c r="N42" s="41"/>
    </row>
    <row r="43" spans="1:14" ht="13.15" customHeight="1">
      <c r="A43" s="24" t="s">
        <v>10</v>
      </c>
      <c r="B43" s="76">
        <v>1.796</v>
      </c>
      <c r="C43" s="70" t="s">
        <v>127</v>
      </c>
      <c r="D43" s="100">
        <f t="shared" ref="D43:L43" si="1">SUM(D42:D42)</f>
        <v>5905</v>
      </c>
      <c r="E43" s="84">
        <f t="shared" si="1"/>
        <v>0</v>
      </c>
      <c r="F43" s="84">
        <f t="shared" si="1"/>
        <v>0</v>
      </c>
      <c r="G43" s="84">
        <f t="shared" si="1"/>
        <v>0</v>
      </c>
      <c r="H43" s="84">
        <f t="shared" si="1"/>
        <v>0</v>
      </c>
      <c r="I43" s="84">
        <f t="shared" si="1"/>
        <v>0</v>
      </c>
      <c r="J43" s="84">
        <f t="shared" si="1"/>
        <v>0</v>
      </c>
      <c r="K43" s="84">
        <f t="shared" si="1"/>
        <v>0</v>
      </c>
      <c r="L43" s="84">
        <f t="shared" si="1"/>
        <v>0</v>
      </c>
      <c r="M43" s="41"/>
      <c r="N43" s="41"/>
    </row>
    <row r="44" spans="1:14" ht="13.15" customHeight="1">
      <c r="A44" s="24" t="s">
        <v>10</v>
      </c>
      <c r="B44" s="74">
        <v>1</v>
      </c>
      <c r="C44" s="75" t="s">
        <v>146</v>
      </c>
      <c r="D44" s="101">
        <f t="shared" ref="D44:L44" si="2">D39+D43</f>
        <v>7903</v>
      </c>
      <c r="E44" s="80">
        <f t="shared" si="2"/>
        <v>0</v>
      </c>
      <c r="F44" s="80">
        <f t="shared" si="2"/>
        <v>0</v>
      </c>
      <c r="G44" s="80">
        <f t="shared" si="2"/>
        <v>0</v>
      </c>
      <c r="H44" s="80">
        <f t="shared" si="2"/>
        <v>0</v>
      </c>
      <c r="I44" s="80">
        <f t="shared" si="2"/>
        <v>0</v>
      </c>
      <c r="J44" s="80">
        <f t="shared" si="2"/>
        <v>0</v>
      </c>
      <c r="K44" s="80">
        <f t="shared" si="2"/>
        <v>0</v>
      </c>
      <c r="L44" s="80">
        <f t="shared" si="2"/>
        <v>0</v>
      </c>
      <c r="M44" s="41"/>
      <c r="N44" s="41"/>
    </row>
    <row r="45" spans="1:14" ht="13.15" customHeight="1">
      <c r="A45" s="24" t="s">
        <v>10</v>
      </c>
      <c r="B45" s="72">
        <v>2215</v>
      </c>
      <c r="C45" s="73" t="s">
        <v>139</v>
      </c>
      <c r="D45" s="100">
        <f t="shared" ref="D45:L45" si="3">D44</f>
        <v>7903</v>
      </c>
      <c r="E45" s="84">
        <f t="shared" si="3"/>
        <v>0</v>
      </c>
      <c r="F45" s="84">
        <f t="shared" si="3"/>
        <v>0</v>
      </c>
      <c r="G45" s="84">
        <f t="shared" si="3"/>
        <v>0</v>
      </c>
      <c r="H45" s="84">
        <f t="shared" si="3"/>
        <v>0</v>
      </c>
      <c r="I45" s="84">
        <f t="shared" si="3"/>
        <v>0</v>
      </c>
      <c r="J45" s="84">
        <f t="shared" si="3"/>
        <v>0</v>
      </c>
      <c r="K45" s="84">
        <f t="shared" si="3"/>
        <v>0</v>
      </c>
      <c r="L45" s="84">
        <f t="shared" si="3"/>
        <v>0</v>
      </c>
      <c r="M45" s="41"/>
      <c r="N45" s="41"/>
    </row>
    <row r="46" spans="1:14" ht="13.5" customHeight="1">
      <c r="A46" s="41"/>
      <c r="B46" s="4"/>
      <c r="D46" s="9"/>
      <c r="E46" s="9"/>
      <c r="F46" s="9"/>
      <c r="G46" s="9"/>
      <c r="H46" s="9"/>
      <c r="I46" s="9"/>
      <c r="J46" s="9"/>
      <c r="K46" s="9"/>
      <c r="L46" s="9"/>
      <c r="M46" s="41"/>
      <c r="N46" s="41"/>
    </row>
    <row r="47" spans="1:14" ht="25.5">
      <c r="A47" s="24" t="s">
        <v>12</v>
      </c>
      <c r="B47" s="85">
        <v>2225</v>
      </c>
      <c r="C47" s="70" t="s">
        <v>13</v>
      </c>
      <c r="D47" s="30"/>
      <c r="E47" s="30"/>
      <c r="F47" s="30"/>
      <c r="G47" s="30"/>
      <c r="H47" s="30"/>
      <c r="I47" s="30"/>
      <c r="J47" s="30"/>
      <c r="K47" s="30"/>
      <c r="L47" s="30"/>
      <c r="M47" s="41"/>
      <c r="N47" s="41"/>
    </row>
    <row r="48" spans="1:14" ht="13.5" customHeight="1">
      <c r="A48" s="24"/>
      <c r="B48" s="86">
        <v>1</v>
      </c>
      <c r="C48" s="82" t="s">
        <v>14</v>
      </c>
      <c r="D48" s="30"/>
      <c r="E48" s="30"/>
      <c r="F48" s="30"/>
      <c r="G48" s="30"/>
      <c r="H48" s="30"/>
      <c r="I48" s="30"/>
      <c r="J48" s="30"/>
      <c r="K48" s="30"/>
      <c r="L48" s="30"/>
      <c r="M48" s="41"/>
      <c r="N48" s="41"/>
    </row>
    <row r="49" spans="1:14" ht="13.5" customHeight="1">
      <c r="A49" s="24"/>
      <c r="B49" s="76">
        <v>1.0009999999999999</v>
      </c>
      <c r="C49" s="70" t="s">
        <v>15</v>
      </c>
      <c r="D49" s="30"/>
      <c r="E49" s="30"/>
      <c r="F49" s="30"/>
      <c r="G49" s="30"/>
      <c r="H49" s="30"/>
      <c r="I49" s="30"/>
      <c r="J49" s="30"/>
      <c r="K49" s="30"/>
      <c r="L49" s="30"/>
      <c r="M49" s="41"/>
      <c r="N49" s="41"/>
    </row>
    <row r="50" spans="1:14" ht="13.5" customHeight="1">
      <c r="A50" s="24"/>
      <c r="B50" s="86">
        <v>60</v>
      </c>
      <c r="C50" s="82" t="s">
        <v>16</v>
      </c>
      <c r="D50" s="30"/>
      <c r="E50" s="30"/>
      <c r="F50" s="30"/>
      <c r="G50" s="30"/>
      <c r="H50" s="30"/>
      <c r="I50" s="30"/>
      <c r="J50" s="30"/>
      <c r="K50" s="30"/>
      <c r="L50" s="30"/>
      <c r="M50" s="41"/>
      <c r="N50" s="41"/>
    </row>
    <row r="51" spans="1:14" ht="13.5" customHeight="1">
      <c r="A51" s="24"/>
      <c r="B51" s="81" t="s">
        <v>17</v>
      </c>
      <c r="C51" s="82" t="s">
        <v>18</v>
      </c>
      <c r="D51" s="30">
        <v>7562</v>
      </c>
      <c r="E51" s="83">
        <v>0</v>
      </c>
      <c r="F51" s="112">
        <v>15700</v>
      </c>
      <c r="G51" s="83">
        <v>0</v>
      </c>
      <c r="H51" s="30">
        <v>15700</v>
      </c>
      <c r="I51" s="87">
        <v>0</v>
      </c>
      <c r="J51" s="112">
        <v>9905</v>
      </c>
      <c r="K51" s="83">
        <v>0</v>
      </c>
      <c r="L51" s="88">
        <f>SUM(J51:K51)</f>
        <v>9905</v>
      </c>
      <c r="M51" s="41"/>
      <c r="N51" s="41"/>
    </row>
    <row r="52" spans="1:14" ht="13.5" customHeight="1">
      <c r="A52" s="24"/>
      <c r="B52" s="81" t="s">
        <v>19</v>
      </c>
      <c r="C52" s="82" t="s">
        <v>20</v>
      </c>
      <c r="D52" s="112">
        <v>200</v>
      </c>
      <c r="E52" s="83">
        <v>0</v>
      </c>
      <c r="F52" s="112">
        <v>500</v>
      </c>
      <c r="G52" s="83">
        <v>0</v>
      </c>
      <c r="H52" s="112">
        <v>500</v>
      </c>
      <c r="I52" s="83">
        <v>0</v>
      </c>
      <c r="J52" s="112">
        <v>500</v>
      </c>
      <c r="K52" s="83">
        <v>0</v>
      </c>
      <c r="L52" s="88">
        <f>SUM(J52:K52)</f>
        <v>500</v>
      </c>
      <c r="M52" s="41"/>
      <c r="N52" s="41"/>
    </row>
    <row r="53" spans="1:14" ht="13.5" customHeight="1">
      <c r="A53" s="24"/>
      <c r="B53" s="81" t="s">
        <v>21</v>
      </c>
      <c r="C53" s="82" t="s">
        <v>22</v>
      </c>
      <c r="D53" s="112">
        <v>799</v>
      </c>
      <c r="E53" s="83">
        <v>0</v>
      </c>
      <c r="F53" s="112">
        <v>1499</v>
      </c>
      <c r="G53" s="83">
        <v>0</v>
      </c>
      <c r="H53" s="112">
        <v>1499</v>
      </c>
      <c r="I53" s="87">
        <v>0</v>
      </c>
      <c r="J53" s="112">
        <v>2000</v>
      </c>
      <c r="K53" s="83">
        <v>0</v>
      </c>
      <c r="L53" s="88">
        <f>SUM(J53:K53)</f>
        <v>2000</v>
      </c>
      <c r="M53" s="41"/>
      <c r="N53" s="41"/>
    </row>
    <row r="54" spans="1:14" ht="13.5" customHeight="1">
      <c r="A54" s="89" t="s">
        <v>10</v>
      </c>
      <c r="B54" s="86">
        <v>60</v>
      </c>
      <c r="C54" s="82" t="s">
        <v>16</v>
      </c>
      <c r="D54" s="94">
        <f t="shared" ref="D54:L54" si="4">SUM(D51:D53)</f>
        <v>8561</v>
      </c>
      <c r="E54" s="84">
        <f t="shared" si="4"/>
        <v>0</v>
      </c>
      <c r="F54" s="91">
        <f t="shared" si="4"/>
        <v>17699</v>
      </c>
      <c r="G54" s="90">
        <f t="shared" si="4"/>
        <v>0</v>
      </c>
      <c r="H54" s="102">
        <f t="shared" si="4"/>
        <v>17699</v>
      </c>
      <c r="I54" s="90">
        <f t="shared" si="4"/>
        <v>0</v>
      </c>
      <c r="J54" s="91">
        <f t="shared" si="4"/>
        <v>12405</v>
      </c>
      <c r="K54" s="90">
        <f t="shared" si="4"/>
        <v>0</v>
      </c>
      <c r="L54" s="91">
        <f t="shared" si="4"/>
        <v>12405</v>
      </c>
      <c r="M54" s="41"/>
      <c r="N54" s="41"/>
    </row>
    <row r="55" spans="1:14" ht="13.5" customHeight="1">
      <c r="A55" s="89"/>
      <c r="B55" s="86"/>
      <c r="C55" s="82"/>
      <c r="D55" s="71"/>
      <c r="E55" s="71"/>
      <c r="F55" s="30"/>
      <c r="G55" s="71"/>
      <c r="H55" s="30"/>
      <c r="I55" s="71"/>
      <c r="J55" s="30"/>
      <c r="K55" s="71"/>
      <c r="L55" s="71"/>
      <c r="M55" s="41"/>
      <c r="N55" s="41"/>
    </row>
    <row r="56" spans="1:14" ht="13.5" customHeight="1">
      <c r="A56" s="24"/>
      <c r="B56" s="86">
        <v>46</v>
      </c>
      <c r="C56" s="82" t="s">
        <v>99</v>
      </c>
      <c r="D56" s="71"/>
      <c r="E56" s="71"/>
      <c r="F56" s="30"/>
      <c r="G56" s="71"/>
      <c r="H56" s="30"/>
      <c r="I56" s="71"/>
      <c r="J56" s="30"/>
      <c r="K56" s="71"/>
      <c r="L56" s="71"/>
      <c r="M56" s="41"/>
      <c r="N56" s="41"/>
    </row>
    <row r="57" spans="1:14" ht="13.5" customHeight="1">
      <c r="A57" s="24"/>
      <c r="B57" s="81" t="s">
        <v>100</v>
      </c>
      <c r="C57" s="82" t="s">
        <v>18</v>
      </c>
      <c r="D57" s="83">
        <v>0</v>
      </c>
      <c r="E57" s="71">
        <v>2276</v>
      </c>
      <c r="F57" s="83">
        <v>0</v>
      </c>
      <c r="G57" s="71">
        <v>2633</v>
      </c>
      <c r="H57" s="87">
        <v>0</v>
      </c>
      <c r="I57" s="71">
        <v>2633</v>
      </c>
      <c r="J57" s="83">
        <v>0</v>
      </c>
      <c r="K57" s="71">
        <v>2593</v>
      </c>
      <c r="L57" s="71">
        <f>SUM(J57:K57)</f>
        <v>2593</v>
      </c>
      <c r="M57" s="41"/>
      <c r="N57" s="41"/>
    </row>
    <row r="58" spans="1:14" ht="13.5" customHeight="1">
      <c r="A58" s="24"/>
      <c r="B58" s="81" t="s">
        <v>101</v>
      </c>
      <c r="C58" s="82" t="s">
        <v>20</v>
      </c>
      <c r="D58" s="83">
        <v>0</v>
      </c>
      <c r="E58" s="71">
        <v>49</v>
      </c>
      <c r="F58" s="87">
        <v>0</v>
      </c>
      <c r="G58" s="71">
        <v>49</v>
      </c>
      <c r="H58" s="87">
        <v>0</v>
      </c>
      <c r="I58" s="71">
        <v>49</v>
      </c>
      <c r="J58" s="87">
        <v>0</v>
      </c>
      <c r="K58" s="71">
        <v>49</v>
      </c>
      <c r="L58" s="71">
        <f>SUM(J58:K58)</f>
        <v>49</v>
      </c>
      <c r="M58" s="41"/>
      <c r="N58" s="41"/>
    </row>
    <row r="59" spans="1:14" ht="13.5" customHeight="1">
      <c r="A59" s="24"/>
      <c r="B59" s="81" t="s">
        <v>102</v>
      </c>
      <c r="C59" s="82" t="s">
        <v>22</v>
      </c>
      <c r="D59" s="92">
        <v>0</v>
      </c>
      <c r="E59" s="36">
        <v>108</v>
      </c>
      <c r="F59" s="93">
        <v>0</v>
      </c>
      <c r="G59" s="36">
        <v>108</v>
      </c>
      <c r="H59" s="93">
        <v>0</v>
      </c>
      <c r="I59" s="36">
        <v>108</v>
      </c>
      <c r="J59" s="93">
        <v>0</v>
      </c>
      <c r="K59" s="36">
        <v>108</v>
      </c>
      <c r="L59" s="36">
        <f>SUM(J59:K59)</f>
        <v>108</v>
      </c>
      <c r="M59" s="41"/>
      <c r="N59" s="41"/>
    </row>
    <row r="60" spans="1:14" ht="13.5" customHeight="1">
      <c r="A60" s="24" t="s">
        <v>10</v>
      </c>
      <c r="B60" s="86">
        <v>46</v>
      </c>
      <c r="C60" s="82" t="s">
        <v>99</v>
      </c>
      <c r="D60" s="84">
        <f t="shared" ref="D60:K60" si="5">SUM(D57:D59)</f>
        <v>0</v>
      </c>
      <c r="E60" s="94">
        <f t="shared" si="5"/>
        <v>2433</v>
      </c>
      <c r="F60" s="84">
        <f t="shared" si="5"/>
        <v>0</v>
      </c>
      <c r="G60" s="94">
        <f t="shared" si="5"/>
        <v>2790</v>
      </c>
      <c r="H60" s="84">
        <f t="shared" si="5"/>
        <v>0</v>
      </c>
      <c r="I60" s="94">
        <f t="shared" si="5"/>
        <v>2790</v>
      </c>
      <c r="J60" s="84">
        <f t="shared" si="5"/>
        <v>0</v>
      </c>
      <c r="K60" s="94">
        <f t="shared" si="5"/>
        <v>2750</v>
      </c>
      <c r="L60" s="94">
        <f>SUM(J60:K60)</f>
        <v>2750</v>
      </c>
      <c r="M60" s="41"/>
      <c r="N60" s="41"/>
    </row>
    <row r="61" spans="1:14">
      <c r="A61" s="24"/>
      <c r="B61" s="81"/>
      <c r="C61" s="82"/>
      <c r="D61" s="71"/>
      <c r="E61" s="71"/>
      <c r="F61" s="30"/>
      <c r="G61" s="71"/>
      <c r="H61" s="30"/>
      <c r="I61" s="71"/>
      <c r="J61" s="30"/>
      <c r="K61" s="71"/>
      <c r="L61" s="71"/>
      <c r="M61" s="41"/>
      <c r="N61" s="41"/>
    </row>
    <row r="62" spans="1:14" ht="13.5" customHeight="1">
      <c r="A62" s="24"/>
      <c r="B62" s="86">
        <v>48</v>
      </c>
      <c r="C62" s="82" t="s">
        <v>103</v>
      </c>
      <c r="D62" s="71"/>
      <c r="E62" s="71"/>
      <c r="F62" s="30"/>
      <c r="G62" s="71"/>
      <c r="H62" s="30"/>
      <c r="I62" s="71"/>
      <c r="J62" s="30"/>
      <c r="K62" s="71"/>
      <c r="L62" s="71"/>
      <c r="M62" s="41"/>
      <c r="N62" s="41"/>
    </row>
    <row r="63" spans="1:14" ht="13.5" customHeight="1">
      <c r="A63" s="24"/>
      <c r="B63" s="81" t="s">
        <v>104</v>
      </c>
      <c r="C63" s="82" t="s">
        <v>18</v>
      </c>
      <c r="D63" s="83">
        <v>0</v>
      </c>
      <c r="E63" s="71">
        <v>2065</v>
      </c>
      <c r="F63" s="87">
        <v>0</v>
      </c>
      <c r="G63" s="71">
        <v>3030</v>
      </c>
      <c r="H63" s="87">
        <v>0</v>
      </c>
      <c r="I63" s="71">
        <v>3030</v>
      </c>
      <c r="J63" s="87">
        <v>0</v>
      </c>
      <c r="K63" s="71">
        <v>2952</v>
      </c>
      <c r="L63" s="71">
        <f>SUM(J63:K63)</f>
        <v>2952</v>
      </c>
      <c r="M63" s="41"/>
      <c r="N63" s="41"/>
    </row>
    <row r="64" spans="1:14" ht="13.5" customHeight="1">
      <c r="A64" s="24"/>
      <c r="B64" s="81" t="s">
        <v>105</v>
      </c>
      <c r="C64" s="82" t="s">
        <v>20</v>
      </c>
      <c r="D64" s="83">
        <v>0</v>
      </c>
      <c r="E64" s="71">
        <v>54</v>
      </c>
      <c r="F64" s="87">
        <v>0</v>
      </c>
      <c r="G64" s="71">
        <v>54</v>
      </c>
      <c r="H64" s="87">
        <v>0</v>
      </c>
      <c r="I64" s="71">
        <v>54</v>
      </c>
      <c r="J64" s="87">
        <v>0</v>
      </c>
      <c r="K64" s="71">
        <v>54</v>
      </c>
      <c r="L64" s="71">
        <f>SUM(J64:K64)</f>
        <v>54</v>
      </c>
      <c r="M64" s="41"/>
      <c r="N64" s="41"/>
    </row>
    <row r="65" spans="1:14" ht="13.5" customHeight="1">
      <c r="A65" s="24"/>
      <c r="B65" s="81" t="s">
        <v>106</v>
      </c>
      <c r="C65" s="82" t="s">
        <v>22</v>
      </c>
      <c r="D65" s="83">
        <v>0</v>
      </c>
      <c r="E65" s="71">
        <v>108</v>
      </c>
      <c r="F65" s="87">
        <v>0</v>
      </c>
      <c r="G65" s="71">
        <v>108</v>
      </c>
      <c r="H65" s="87">
        <v>0</v>
      </c>
      <c r="I65" s="71">
        <v>108</v>
      </c>
      <c r="J65" s="87">
        <v>0</v>
      </c>
      <c r="K65" s="71">
        <v>108</v>
      </c>
      <c r="L65" s="71">
        <f>SUM(J65:K65)</f>
        <v>108</v>
      </c>
      <c r="M65" s="41"/>
      <c r="N65" s="41"/>
    </row>
    <row r="66" spans="1:14" ht="13.5" customHeight="1">
      <c r="A66" s="24" t="s">
        <v>10</v>
      </c>
      <c r="B66" s="86">
        <v>48</v>
      </c>
      <c r="C66" s="82" t="s">
        <v>103</v>
      </c>
      <c r="D66" s="84">
        <f t="shared" ref="D66:K66" si="6">SUM(D63:D65)</f>
        <v>0</v>
      </c>
      <c r="E66" s="94">
        <f t="shared" si="6"/>
        <v>2227</v>
      </c>
      <c r="F66" s="84">
        <f t="shared" si="6"/>
        <v>0</v>
      </c>
      <c r="G66" s="94">
        <f t="shared" si="6"/>
        <v>3192</v>
      </c>
      <c r="H66" s="84">
        <f t="shared" si="6"/>
        <v>0</v>
      </c>
      <c r="I66" s="94">
        <f t="shared" si="6"/>
        <v>3192</v>
      </c>
      <c r="J66" s="84">
        <f t="shared" si="6"/>
        <v>0</v>
      </c>
      <c r="K66" s="94">
        <f t="shared" si="6"/>
        <v>3114</v>
      </c>
      <c r="L66" s="94">
        <f>SUM(J66:K66)</f>
        <v>3114</v>
      </c>
      <c r="M66" s="41"/>
      <c r="N66" s="41"/>
    </row>
    <row r="67" spans="1:14" ht="13.5" customHeight="1">
      <c r="A67" s="24" t="s">
        <v>10</v>
      </c>
      <c r="B67" s="86">
        <v>60</v>
      </c>
      <c r="C67" s="82" t="s">
        <v>16</v>
      </c>
      <c r="D67" s="94">
        <f t="shared" ref="D67:K67" si="7">SUM(D51:D53)+D60+D66</f>
        <v>8561</v>
      </c>
      <c r="E67" s="94">
        <f t="shared" si="7"/>
        <v>4660</v>
      </c>
      <c r="F67" s="100">
        <f t="shared" si="7"/>
        <v>17699</v>
      </c>
      <c r="G67" s="94">
        <f t="shared" si="7"/>
        <v>5982</v>
      </c>
      <c r="H67" s="94">
        <f t="shared" si="7"/>
        <v>17699</v>
      </c>
      <c r="I67" s="94">
        <f t="shared" si="7"/>
        <v>5982</v>
      </c>
      <c r="J67" s="100">
        <f t="shared" si="7"/>
        <v>12405</v>
      </c>
      <c r="K67" s="94">
        <f t="shared" si="7"/>
        <v>5864</v>
      </c>
      <c r="L67" s="94">
        <f>SUM(J67:K67)</f>
        <v>18269</v>
      </c>
      <c r="M67" s="41"/>
      <c r="N67" s="41"/>
    </row>
    <row r="68" spans="1:14" ht="13.9" customHeight="1">
      <c r="A68" s="77" t="s">
        <v>10</v>
      </c>
      <c r="B68" s="95">
        <v>1.0009999999999999</v>
      </c>
      <c r="C68" s="96" t="s">
        <v>15</v>
      </c>
      <c r="D68" s="94">
        <f t="shared" ref="D68:L68" si="8">D67</f>
        <v>8561</v>
      </c>
      <c r="E68" s="94">
        <f t="shared" si="8"/>
        <v>4660</v>
      </c>
      <c r="F68" s="100">
        <f t="shared" si="8"/>
        <v>17699</v>
      </c>
      <c r="G68" s="94">
        <f t="shared" si="8"/>
        <v>5982</v>
      </c>
      <c r="H68" s="94">
        <f t="shared" si="8"/>
        <v>17699</v>
      </c>
      <c r="I68" s="94">
        <f t="shared" si="8"/>
        <v>5982</v>
      </c>
      <c r="J68" s="100">
        <f t="shared" si="8"/>
        <v>12405</v>
      </c>
      <c r="K68" s="94">
        <f t="shared" si="8"/>
        <v>5864</v>
      </c>
      <c r="L68" s="94">
        <f t="shared" si="8"/>
        <v>18269</v>
      </c>
      <c r="M68" s="41"/>
      <c r="N68" s="41"/>
    </row>
    <row r="69" spans="1:14" ht="0.75" customHeight="1">
      <c r="B69" s="97"/>
      <c r="C69" s="98"/>
      <c r="D69" s="71"/>
      <c r="E69" s="71"/>
      <c r="F69" s="88"/>
      <c r="G69" s="71"/>
      <c r="H69" s="71"/>
      <c r="I69" s="71"/>
      <c r="J69" s="88"/>
      <c r="K69" s="71"/>
      <c r="L69" s="71"/>
      <c r="M69" s="41"/>
      <c r="N69" s="41"/>
    </row>
    <row r="70" spans="1:14" ht="13.9" customHeight="1">
      <c r="B70" s="97">
        <v>1.2769999999999999</v>
      </c>
      <c r="C70" s="98" t="s">
        <v>24</v>
      </c>
      <c r="D70" s="99"/>
      <c r="E70" s="99"/>
      <c r="F70" s="71"/>
      <c r="G70" s="36"/>
      <c r="H70" s="71"/>
      <c r="I70" s="36"/>
      <c r="J70" s="71"/>
      <c r="K70" s="36"/>
      <c r="L70" s="36"/>
      <c r="M70" s="41"/>
      <c r="N70" s="41"/>
    </row>
    <row r="71" spans="1:14" ht="13.9" customHeight="1">
      <c r="B71" s="86">
        <v>61</v>
      </c>
      <c r="C71" s="82" t="s">
        <v>25</v>
      </c>
      <c r="D71" s="71"/>
      <c r="E71" s="71"/>
      <c r="F71" s="71"/>
      <c r="G71" s="71"/>
      <c r="H71" s="71"/>
      <c r="I71" s="71"/>
      <c r="J71" s="71"/>
      <c r="K71" s="71"/>
      <c r="L71" s="71"/>
      <c r="M71" s="41"/>
      <c r="N71" s="41"/>
    </row>
    <row r="72" spans="1:14" ht="26.25" customHeight="1">
      <c r="A72" s="24"/>
      <c r="B72" s="7" t="s">
        <v>27</v>
      </c>
      <c r="C72" s="24" t="s">
        <v>342</v>
      </c>
      <c r="D72" s="88">
        <v>1600</v>
      </c>
      <c r="E72" s="83">
        <v>0</v>
      </c>
      <c r="F72" s="71">
        <v>5000</v>
      </c>
      <c r="G72" s="83">
        <v>0</v>
      </c>
      <c r="H72" s="71">
        <v>5000</v>
      </c>
      <c r="I72" s="83">
        <v>0</v>
      </c>
      <c r="J72" s="88">
        <v>1325</v>
      </c>
      <c r="K72" s="83">
        <v>0</v>
      </c>
      <c r="L72" s="88">
        <f>SUM(J72:K72)</f>
        <v>1325</v>
      </c>
      <c r="M72" s="41"/>
      <c r="N72" s="41"/>
    </row>
    <row r="73" spans="1:14">
      <c r="A73" s="24" t="s">
        <v>10</v>
      </c>
      <c r="B73" s="86">
        <v>61</v>
      </c>
      <c r="C73" s="82" t="s">
        <v>25</v>
      </c>
      <c r="D73" s="100">
        <f t="shared" ref="D73:L73" si="9">SUM(D72:D72)</f>
        <v>1600</v>
      </c>
      <c r="E73" s="84">
        <f t="shared" si="9"/>
        <v>0</v>
      </c>
      <c r="F73" s="94">
        <f t="shared" si="9"/>
        <v>5000</v>
      </c>
      <c r="G73" s="84">
        <f t="shared" si="9"/>
        <v>0</v>
      </c>
      <c r="H73" s="94">
        <f t="shared" si="9"/>
        <v>5000</v>
      </c>
      <c r="I73" s="84">
        <f t="shared" si="9"/>
        <v>0</v>
      </c>
      <c r="J73" s="100">
        <f t="shared" si="9"/>
        <v>1325</v>
      </c>
      <c r="K73" s="84">
        <f t="shared" si="9"/>
        <v>0</v>
      </c>
      <c r="L73" s="100">
        <f t="shared" si="9"/>
        <v>1325</v>
      </c>
      <c r="M73" s="41"/>
      <c r="N73" s="41"/>
    </row>
    <row r="74" spans="1:14">
      <c r="A74" s="24" t="s">
        <v>10</v>
      </c>
      <c r="B74" s="76">
        <v>1.2769999999999999</v>
      </c>
      <c r="C74" s="70" t="s">
        <v>24</v>
      </c>
      <c r="D74" s="100">
        <f t="shared" ref="D74:L74" si="10">D73</f>
        <v>1600</v>
      </c>
      <c r="E74" s="84">
        <f t="shared" si="10"/>
        <v>0</v>
      </c>
      <c r="F74" s="100">
        <f t="shared" si="10"/>
        <v>5000</v>
      </c>
      <c r="G74" s="84">
        <f t="shared" si="10"/>
        <v>0</v>
      </c>
      <c r="H74" s="100">
        <f t="shared" si="10"/>
        <v>5000</v>
      </c>
      <c r="I74" s="84">
        <f t="shared" si="10"/>
        <v>0</v>
      </c>
      <c r="J74" s="100">
        <f t="shared" si="10"/>
        <v>1325</v>
      </c>
      <c r="K74" s="84">
        <f t="shared" si="10"/>
        <v>0</v>
      </c>
      <c r="L74" s="100">
        <f t="shared" si="10"/>
        <v>1325</v>
      </c>
      <c r="M74" s="41"/>
      <c r="N74" s="41"/>
    </row>
    <row r="75" spans="1:14" ht="9" customHeight="1">
      <c r="A75" s="24"/>
      <c r="B75" s="85"/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41"/>
      <c r="N75" s="41"/>
    </row>
    <row r="76" spans="1:14" ht="42" customHeight="1">
      <c r="A76" s="24"/>
      <c r="B76" s="76">
        <v>1.7929999999999999</v>
      </c>
      <c r="C76" s="70" t="s">
        <v>182</v>
      </c>
      <c r="D76" s="30"/>
      <c r="E76" s="30"/>
      <c r="F76" s="30"/>
      <c r="G76" s="30"/>
      <c r="H76" s="30"/>
      <c r="I76" s="30"/>
      <c r="J76" s="30"/>
      <c r="K76" s="30"/>
      <c r="L76" s="30"/>
      <c r="M76" s="41"/>
      <c r="N76" s="41"/>
    </row>
    <row r="77" spans="1:14">
      <c r="A77" s="24"/>
      <c r="B77" s="81" t="s">
        <v>28</v>
      </c>
      <c r="C77" s="82" t="s">
        <v>29</v>
      </c>
      <c r="D77" s="108">
        <v>1623</v>
      </c>
      <c r="E77" s="80">
        <v>0</v>
      </c>
      <c r="F77" s="101">
        <v>66696</v>
      </c>
      <c r="G77" s="80">
        <v>0</v>
      </c>
      <c r="H77" s="108">
        <v>66696</v>
      </c>
      <c r="I77" s="80">
        <v>0</v>
      </c>
      <c r="J77" s="101">
        <v>15000</v>
      </c>
      <c r="K77" s="80">
        <v>0</v>
      </c>
      <c r="L77" s="101">
        <f>SUM(J77:K77)</f>
        <v>15000</v>
      </c>
      <c r="M77" s="41"/>
      <c r="N77" s="41"/>
    </row>
    <row r="78" spans="1:14" ht="48.75" customHeight="1">
      <c r="A78" s="24" t="s">
        <v>10</v>
      </c>
      <c r="B78" s="76">
        <v>1.7929999999999999</v>
      </c>
      <c r="C78" s="70" t="s">
        <v>182</v>
      </c>
      <c r="D78" s="108">
        <f t="shared" ref="D78:K78" si="11">D77</f>
        <v>1623</v>
      </c>
      <c r="E78" s="80">
        <f t="shared" si="11"/>
        <v>0</v>
      </c>
      <c r="F78" s="101">
        <f t="shared" si="11"/>
        <v>66696</v>
      </c>
      <c r="G78" s="80">
        <f t="shared" si="11"/>
        <v>0</v>
      </c>
      <c r="H78" s="108">
        <f t="shared" si="11"/>
        <v>66696</v>
      </c>
      <c r="I78" s="80">
        <f t="shared" si="11"/>
        <v>0</v>
      </c>
      <c r="J78" s="101">
        <f t="shared" si="11"/>
        <v>15000</v>
      </c>
      <c r="K78" s="80">
        <f t="shared" si="11"/>
        <v>0</v>
      </c>
      <c r="L78" s="101">
        <f>SUM(J78:K78)</f>
        <v>15000</v>
      </c>
      <c r="M78" s="41"/>
      <c r="N78" s="41"/>
    </row>
    <row r="79" spans="1:14">
      <c r="A79" s="24" t="s">
        <v>10</v>
      </c>
      <c r="B79" s="86">
        <v>1</v>
      </c>
      <c r="C79" s="82" t="s">
        <v>31</v>
      </c>
      <c r="D79" s="94">
        <f t="shared" ref="D79:L79" si="12">D78+D74+D68</f>
        <v>11784</v>
      </c>
      <c r="E79" s="94">
        <f t="shared" si="12"/>
        <v>4660</v>
      </c>
      <c r="F79" s="94">
        <f t="shared" si="12"/>
        <v>89395</v>
      </c>
      <c r="G79" s="94">
        <f t="shared" si="12"/>
        <v>5982</v>
      </c>
      <c r="H79" s="94">
        <f t="shared" si="12"/>
        <v>89395</v>
      </c>
      <c r="I79" s="94">
        <f t="shared" si="12"/>
        <v>5982</v>
      </c>
      <c r="J79" s="100">
        <f t="shared" si="12"/>
        <v>28730</v>
      </c>
      <c r="K79" s="94">
        <f t="shared" si="12"/>
        <v>5864</v>
      </c>
      <c r="L79" s="94">
        <f t="shared" si="12"/>
        <v>34594</v>
      </c>
      <c r="M79" s="41"/>
      <c r="N79" s="41"/>
    </row>
    <row r="80" spans="1:14" ht="11.45" customHeight="1">
      <c r="A80" s="24"/>
      <c r="B80" s="86"/>
      <c r="C80" s="82"/>
      <c r="D80" s="71"/>
      <c r="E80" s="71"/>
      <c r="F80" s="71"/>
      <c r="G80" s="71"/>
      <c r="H80" s="71"/>
      <c r="I80" s="71"/>
      <c r="J80" s="71"/>
      <c r="K80" s="71"/>
      <c r="L80" s="71"/>
      <c r="M80" s="41"/>
      <c r="N80" s="41"/>
    </row>
    <row r="81" spans="1:14" ht="14.45" customHeight="1">
      <c r="A81" s="24"/>
      <c r="B81" s="86">
        <v>2</v>
      </c>
      <c r="C81" s="82" t="s">
        <v>32</v>
      </c>
      <c r="D81" s="30"/>
      <c r="E81" s="30"/>
      <c r="F81" s="30"/>
      <c r="G81" s="30"/>
      <c r="H81" s="30"/>
      <c r="I81" s="30"/>
      <c r="J81" s="30"/>
      <c r="K81" s="30"/>
      <c r="L81" s="30"/>
      <c r="M81" s="41"/>
      <c r="N81" s="41"/>
    </row>
    <row r="82" spans="1:14" ht="14.45" customHeight="1">
      <c r="A82" s="24"/>
      <c r="B82" s="76">
        <v>2.0009999999999999</v>
      </c>
      <c r="C82" s="70" t="s">
        <v>15</v>
      </c>
      <c r="D82" s="30"/>
      <c r="E82" s="30"/>
      <c r="F82" s="30"/>
      <c r="G82" s="30"/>
      <c r="H82" s="30"/>
      <c r="I82" s="30"/>
      <c r="J82" s="30"/>
      <c r="K82" s="30"/>
      <c r="L82" s="30"/>
      <c r="M82" s="41"/>
      <c r="N82" s="41"/>
    </row>
    <row r="83" spans="1:14" ht="14.45" customHeight="1">
      <c r="A83" s="24"/>
      <c r="B83" s="86">
        <v>60</v>
      </c>
      <c r="C83" s="82" t="s">
        <v>16</v>
      </c>
      <c r="D83" s="30"/>
      <c r="E83" s="30"/>
      <c r="F83" s="30"/>
      <c r="G83" s="30"/>
      <c r="H83" s="30"/>
      <c r="I83" s="30"/>
      <c r="J83" s="30"/>
      <c r="K83" s="30"/>
      <c r="L83" s="30"/>
      <c r="M83" s="41"/>
      <c r="N83" s="41"/>
    </row>
    <row r="84" spans="1:14" ht="14.45" customHeight="1">
      <c r="A84" s="24"/>
      <c r="B84" s="81" t="s">
        <v>17</v>
      </c>
      <c r="C84" s="82" t="s">
        <v>18</v>
      </c>
      <c r="D84" s="30">
        <v>8201</v>
      </c>
      <c r="E84" s="71">
        <v>4256</v>
      </c>
      <c r="F84" s="112">
        <v>18100</v>
      </c>
      <c r="G84" s="71">
        <v>4794</v>
      </c>
      <c r="H84" s="30">
        <v>18100</v>
      </c>
      <c r="I84" s="71">
        <v>4794</v>
      </c>
      <c r="J84" s="112">
        <v>10000</v>
      </c>
      <c r="K84" s="71">
        <v>5220</v>
      </c>
      <c r="L84" s="71">
        <f>SUM(J84:K84)</f>
        <v>15220</v>
      </c>
      <c r="M84" s="41"/>
      <c r="N84" s="41"/>
    </row>
    <row r="85" spans="1:14" ht="14.45" customHeight="1">
      <c r="A85" s="24"/>
      <c r="B85" s="81" t="s">
        <v>19</v>
      </c>
      <c r="C85" s="82" t="s">
        <v>20</v>
      </c>
      <c r="D85" s="87">
        <v>0</v>
      </c>
      <c r="E85" s="71">
        <v>11</v>
      </c>
      <c r="F85" s="87">
        <v>0</v>
      </c>
      <c r="G85" s="71">
        <v>22</v>
      </c>
      <c r="H85" s="87">
        <v>0</v>
      </c>
      <c r="I85" s="71">
        <v>22</v>
      </c>
      <c r="J85" s="87">
        <v>0</v>
      </c>
      <c r="K85" s="71">
        <v>22</v>
      </c>
      <c r="L85" s="71">
        <f>SUM(J85:K85)</f>
        <v>22</v>
      </c>
      <c r="M85" s="41"/>
      <c r="N85" s="41"/>
    </row>
    <row r="86" spans="1:14" ht="14.45" customHeight="1">
      <c r="A86" s="24"/>
      <c r="B86" s="81" t="s">
        <v>21</v>
      </c>
      <c r="C86" s="82" t="s">
        <v>22</v>
      </c>
      <c r="D86" s="87">
        <v>0</v>
      </c>
      <c r="E86" s="71">
        <v>233</v>
      </c>
      <c r="F86" s="87">
        <v>0</v>
      </c>
      <c r="G86" s="71">
        <v>237</v>
      </c>
      <c r="H86" s="87">
        <v>0</v>
      </c>
      <c r="I86" s="71">
        <v>237</v>
      </c>
      <c r="J86" s="87">
        <v>0</v>
      </c>
      <c r="K86" s="71">
        <v>237</v>
      </c>
      <c r="L86" s="71">
        <f>SUM(J86:K86)</f>
        <v>237</v>
      </c>
      <c r="M86" s="41"/>
      <c r="N86" s="41"/>
    </row>
    <row r="87" spans="1:14" ht="14.45" customHeight="1">
      <c r="A87" s="24" t="s">
        <v>10</v>
      </c>
      <c r="B87" s="86">
        <v>60</v>
      </c>
      <c r="C87" s="82" t="s">
        <v>16</v>
      </c>
      <c r="D87" s="94">
        <f t="shared" ref="D87:L87" si="13">SUM(D84:D86)</f>
        <v>8201</v>
      </c>
      <c r="E87" s="94">
        <f t="shared" si="13"/>
        <v>4500</v>
      </c>
      <c r="F87" s="91">
        <f t="shared" si="13"/>
        <v>18100</v>
      </c>
      <c r="G87" s="102">
        <f t="shared" si="13"/>
        <v>5053</v>
      </c>
      <c r="H87" s="102">
        <f t="shared" si="13"/>
        <v>18100</v>
      </c>
      <c r="I87" s="102">
        <f t="shared" si="13"/>
        <v>5053</v>
      </c>
      <c r="J87" s="91">
        <f t="shared" si="13"/>
        <v>10000</v>
      </c>
      <c r="K87" s="102">
        <f t="shared" si="13"/>
        <v>5479</v>
      </c>
      <c r="L87" s="102">
        <f t="shared" si="13"/>
        <v>15479</v>
      </c>
      <c r="M87" s="41"/>
      <c r="N87" s="41"/>
    </row>
    <row r="88" spans="1:14" ht="9.6" customHeight="1">
      <c r="B88" s="103"/>
      <c r="C88" s="104"/>
      <c r="D88" s="71"/>
      <c r="E88" s="71"/>
      <c r="F88" s="30"/>
      <c r="G88" s="71"/>
      <c r="H88" s="30"/>
      <c r="I88" s="71"/>
      <c r="J88" s="30"/>
      <c r="K88" s="71"/>
      <c r="L88" s="71"/>
      <c r="M88" s="41"/>
      <c r="N88" s="41"/>
    </row>
    <row r="89" spans="1:14" ht="14.45" customHeight="1">
      <c r="B89" s="105">
        <v>45</v>
      </c>
      <c r="C89" s="104" t="s">
        <v>107</v>
      </c>
      <c r="D89" s="71"/>
      <c r="E89" s="71"/>
      <c r="F89" s="30"/>
      <c r="G89" s="71"/>
      <c r="H89" s="106"/>
      <c r="I89" s="71"/>
      <c r="J89" s="30"/>
      <c r="K89" s="71"/>
      <c r="L89" s="71"/>
      <c r="M89" s="41"/>
      <c r="N89" s="41"/>
    </row>
    <row r="90" spans="1:14" ht="14.45" customHeight="1">
      <c r="B90" s="103" t="s">
        <v>108</v>
      </c>
      <c r="C90" s="104" t="s">
        <v>18</v>
      </c>
      <c r="D90" s="92">
        <v>0</v>
      </c>
      <c r="E90" s="36">
        <v>1689</v>
      </c>
      <c r="F90" s="93">
        <v>0</v>
      </c>
      <c r="G90" s="36">
        <v>1474</v>
      </c>
      <c r="H90" s="93">
        <v>0</v>
      </c>
      <c r="I90" s="36">
        <v>1474</v>
      </c>
      <c r="J90" s="93">
        <v>0</v>
      </c>
      <c r="K90" s="36">
        <v>2030</v>
      </c>
      <c r="L90" s="36">
        <f>SUM(J90:K90)</f>
        <v>2030</v>
      </c>
      <c r="M90" s="41"/>
      <c r="N90" s="41"/>
    </row>
    <row r="91" spans="1:14" ht="14.45" customHeight="1">
      <c r="B91" s="103" t="s">
        <v>109</v>
      </c>
      <c r="C91" s="104" t="s">
        <v>20</v>
      </c>
      <c r="D91" s="83">
        <v>0</v>
      </c>
      <c r="E91" s="71">
        <v>54</v>
      </c>
      <c r="F91" s="87">
        <v>0</v>
      </c>
      <c r="G91" s="71">
        <v>54</v>
      </c>
      <c r="H91" s="87">
        <v>0</v>
      </c>
      <c r="I91" s="71">
        <v>54</v>
      </c>
      <c r="J91" s="87">
        <v>0</v>
      </c>
      <c r="K91" s="71">
        <v>54</v>
      </c>
      <c r="L91" s="71">
        <f>SUM(J91:K91)</f>
        <v>54</v>
      </c>
      <c r="M91" s="41"/>
      <c r="N91" s="41"/>
    </row>
    <row r="92" spans="1:14" ht="14.45" customHeight="1">
      <c r="A92" s="24"/>
      <c r="B92" s="81" t="s">
        <v>110</v>
      </c>
      <c r="C92" s="82" t="s">
        <v>22</v>
      </c>
      <c r="D92" s="80">
        <v>0</v>
      </c>
      <c r="E92" s="108">
        <v>108</v>
      </c>
      <c r="F92" s="107">
        <v>0</v>
      </c>
      <c r="G92" s="108">
        <v>108</v>
      </c>
      <c r="H92" s="107">
        <v>0</v>
      </c>
      <c r="I92" s="108">
        <v>108</v>
      </c>
      <c r="J92" s="107">
        <v>0</v>
      </c>
      <c r="K92" s="108">
        <v>108</v>
      </c>
      <c r="L92" s="108">
        <f>SUM(J92:K92)</f>
        <v>108</v>
      </c>
      <c r="M92" s="41"/>
      <c r="N92" s="41"/>
    </row>
    <row r="93" spans="1:14" ht="14.45" customHeight="1">
      <c r="A93" s="24" t="s">
        <v>10</v>
      </c>
      <c r="B93" s="86">
        <v>45</v>
      </c>
      <c r="C93" s="82" t="s">
        <v>107</v>
      </c>
      <c r="D93" s="80">
        <f t="shared" ref="D93:K93" si="14">SUM(D90:D92)</f>
        <v>0</v>
      </c>
      <c r="E93" s="108">
        <f t="shared" si="14"/>
        <v>1851</v>
      </c>
      <c r="F93" s="80">
        <f t="shared" si="14"/>
        <v>0</v>
      </c>
      <c r="G93" s="108">
        <f t="shared" si="14"/>
        <v>1636</v>
      </c>
      <c r="H93" s="80">
        <f t="shared" si="14"/>
        <v>0</v>
      </c>
      <c r="I93" s="108">
        <f t="shared" si="14"/>
        <v>1636</v>
      </c>
      <c r="J93" s="80">
        <f t="shared" si="14"/>
        <v>0</v>
      </c>
      <c r="K93" s="108">
        <f t="shared" si="14"/>
        <v>2192</v>
      </c>
      <c r="L93" s="108">
        <f>SUM(J93:K93)</f>
        <v>2192</v>
      </c>
      <c r="M93" s="41"/>
      <c r="N93" s="41"/>
    </row>
    <row r="94" spans="1:14" ht="10.15" customHeight="1">
      <c r="A94" s="24"/>
      <c r="B94" s="81"/>
      <c r="C94" s="82"/>
      <c r="D94" s="71"/>
      <c r="E94" s="71"/>
      <c r="F94" s="30"/>
      <c r="G94" s="71"/>
      <c r="H94" s="30"/>
      <c r="I94" s="71"/>
      <c r="J94" s="30"/>
      <c r="K94" s="71"/>
      <c r="L94" s="71"/>
      <c r="M94" s="41"/>
      <c r="N94" s="41"/>
    </row>
    <row r="95" spans="1:14">
      <c r="A95" s="24"/>
      <c r="B95" s="86">
        <v>47</v>
      </c>
      <c r="C95" s="82" t="s">
        <v>111</v>
      </c>
      <c r="D95" s="71"/>
      <c r="E95" s="71"/>
      <c r="F95" s="30"/>
      <c r="G95" s="71"/>
      <c r="H95" s="30"/>
      <c r="I95" s="71"/>
      <c r="J95" s="30"/>
      <c r="K95" s="71"/>
      <c r="L95" s="71"/>
      <c r="M95" s="41"/>
      <c r="N95" s="41"/>
    </row>
    <row r="96" spans="1:14">
      <c r="A96" s="77"/>
      <c r="B96" s="78" t="s">
        <v>112</v>
      </c>
      <c r="C96" s="79" t="s">
        <v>18</v>
      </c>
      <c r="D96" s="80">
        <v>0</v>
      </c>
      <c r="E96" s="108">
        <v>1979</v>
      </c>
      <c r="F96" s="107">
        <v>0</v>
      </c>
      <c r="G96" s="108">
        <v>2300</v>
      </c>
      <c r="H96" s="107">
        <v>0</v>
      </c>
      <c r="I96" s="108">
        <v>2300</v>
      </c>
      <c r="J96" s="107">
        <v>0</v>
      </c>
      <c r="K96" s="108">
        <v>2177</v>
      </c>
      <c r="L96" s="108">
        <f>SUM(J96:K96)</f>
        <v>2177</v>
      </c>
      <c r="M96" s="41"/>
      <c r="N96" s="41"/>
    </row>
    <row r="97" spans="1:14" ht="14.1" customHeight="1">
      <c r="A97" s="24"/>
      <c r="B97" s="81" t="s">
        <v>113</v>
      </c>
      <c r="C97" s="82" t="s">
        <v>20</v>
      </c>
      <c r="D97" s="83">
        <v>0</v>
      </c>
      <c r="E97" s="71">
        <v>52</v>
      </c>
      <c r="F97" s="87">
        <v>0</v>
      </c>
      <c r="G97" s="71">
        <v>52</v>
      </c>
      <c r="H97" s="87">
        <v>0</v>
      </c>
      <c r="I97" s="71">
        <v>52</v>
      </c>
      <c r="J97" s="87">
        <v>0</v>
      </c>
      <c r="K97" s="71">
        <v>52</v>
      </c>
      <c r="L97" s="71">
        <f>SUM(J97:K97)</f>
        <v>52</v>
      </c>
      <c r="M97" s="41"/>
      <c r="N97" s="41"/>
    </row>
    <row r="98" spans="1:14" ht="14.1" customHeight="1">
      <c r="A98" s="24"/>
      <c r="B98" s="81" t="s">
        <v>114</v>
      </c>
      <c r="C98" s="82" t="s">
        <v>22</v>
      </c>
      <c r="D98" s="83">
        <v>0</v>
      </c>
      <c r="E98" s="71">
        <v>108</v>
      </c>
      <c r="F98" s="87">
        <v>0</v>
      </c>
      <c r="G98" s="71">
        <v>188</v>
      </c>
      <c r="H98" s="87">
        <v>0</v>
      </c>
      <c r="I98" s="71">
        <v>188</v>
      </c>
      <c r="J98" s="87">
        <v>0</v>
      </c>
      <c r="K98" s="71">
        <v>188</v>
      </c>
      <c r="L98" s="71">
        <f>SUM(J98:K98)</f>
        <v>188</v>
      </c>
      <c r="M98" s="41"/>
      <c r="N98" s="41"/>
    </row>
    <row r="99" spans="1:14" ht="14.1" customHeight="1">
      <c r="A99" s="6" t="s">
        <v>10</v>
      </c>
      <c r="B99" s="105">
        <v>47</v>
      </c>
      <c r="C99" s="104" t="s">
        <v>111</v>
      </c>
      <c r="D99" s="84">
        <f t="shared" ref="D99:K99" si="15">SUM(D96:D98)</f>
        <v>0</v>
      </c>
      <c r="E99" s="94">
        <f t="shared" si="15"/>
        <v>2139</v>
      </c>
      <c r="F99" s="84">
        <f t="shared" si="15"/>
        <v>0</v>
      </c>
      <c r="G99" s="94">
        <f t="shared" si="15"/>
        <v>2540</v>
      </c>
      <c r="H99" s="84">
        <f t="shared" si="15"/>
        <v>0</v>
      </c>
      <c r="I99" s="94">
        <f t="shared" si="15"/>
        <v>2540</v>
      </c>
      <c r="J99" s="84">
        <f t="shared" si="15"/>
        <v>0</v>
      </c>
      <c r="K99" s="94">
        <f t="shared" si="15"/>
        <v>2417</v>
      </c>
      <c r="L99" s="94">
        <f>SUM(J99:K99)</f>
        <v>2417</v>
      </c>
      <c r="M99" s="41"/>
      <c r="N99" s="41"/>
    </row>
    <row r="100" spans="1:14" ht="14.1" customHeight="1">
      <c r="A100" s="24" t="s">
        <v>10</v>
      </c>
      <c r="B100" s="86">
        <v>60</v>
      </c>
      <c r="C100" s="82" t="s">
        <v>16</v>
      </c>
      <c r="D100" s="94">
        <f t="shared" ref="D100:L100" si="16">SUM(D84:D86)+D93+D99</f>
        <v>8201</v>
      </c>
      <c r="E100" s="94">
        <f t="shared" si="16"/>
        <v>8490</v>
      </c>
      <c r="F100" s="100">
        <f t="shared" si="16"/>
        <v>18100</v>
      </c>
      <c r="G100" s="94">
        <f t="shared" si="16"/>
        <v>9229</v>
      </c>
      <c r="H100" s="94">
        <f t="shared" si="16"/>
        <v>18100</v>
      </c>
      <c r="I100" s="94">
        <f t="shared" si="16"/>
        <v>9229</v>
      </c>
      <c r="J100" s="100">
        <f t="shared" si="16"/>
        <v>10000</v>
      </c>
      <c r="K100" s="94">
        <f t="shared" si="16"/>
        <v>10088</v>
      </c>
      <c r="L100" s="94">
        <f t="shared" si="16"/>
        <v>20088</v>
      </c>
      <c r="M100" s="41"/>
      <c r="N100" s="41"/>
    </row>
    <row r="101" spans="1:14" ht="14.1" customHeight="1">
      <c r="A101" s="24" t="s">
        <v>10</v>
      </c>
      <c r="B101" s="76">
        <v>2.0009999999999999</v>
      </c>
      <c r="C101" s="70" t="s">
        <v>15</v>
      </c>
      <c r="D101" s="94">
        <f t="shared" ref="D101:K101" si="17">D100</f>
        <v>8201</v>
      </c>
      <c r="E101" s="94">
        <f t="shared" si="17"/>
        <v>8490</v>
      </c>
      <c r="F101" s="100">
        <f t="shared" si="17"/>
        <v>18100</v>
      </c>
      <c r="G101" s="94">
        <f t="shared" si="17"/>
        <v>9229</v>
      </c>
      <c r="H101" s="94">
        <f t="shared" si="17"/>
        <v>18100</v>
      </c>
      <c r="I101" s="94">
        <f t="shared" si="17"/>
        <v>9229</v>
      </c>
      <c r="J101" s="100">
        <f t="shared" si="17"/>
        <v>10000</v>
      </c>
      <c r="K101" s="94">
        <f t="shared" si="17"/>
        <v>10088</v>
      </c>
      <c r="L101" s="94">
        <f>SUM(J101:K101)</f>
        <v>20088</v>
      </c>
      <c r="M101" s="41"/>
      <c r="N101" s="41"/>
    </row>
    <row r="102" spans="1:14" ht="10.15" customHeight="1">
      <c r="A102" s="24"/>
      <c r="B102" s="109"/>
      <c r="C102" s="70"/>
      <c r="D102" s="71"/>
      <c r="E102" s="71"/>
      <c r="F102" s="71"/>
      <c r="G102" s="71"/>
      <c r="H102" s="71"/>
      <c r="I102" s="71"/>
      <c r="J102" s="71"/>
      <c r="K102" s="71"/>
      <c r="L102" s="71"/>
      <c r="M102" s="41"/>
      <c r="N102" s="41"/>
    </row>
    <row r="103" spans="1:14" ht="14.1" customHeight="1">
      <c r="B103" s="97">
        <v>2.2770000000000001</v>
      </c>
      <c r="C103" s="98" t="s">
        <v>24</v>
      </c>
      <c r="D103" s="71"/>
      <c r="E103" s="71"/>
      <c r="F103" s="71"/>
      <c r="G103" s="71"/>
      <c r="H103" s="71"/>
      <c r="I103" s="71"/>
      <c r="J103" s="71"/>
      <c r="K103" s="71"/>
      <c r="L103" s="71"/>
      <c r="M103" s="41"/>
      <c r="N103" s="41"/>
    </row>
    <row r="104" spans="1:14" ht="27" customHeight="1">
      <c r="A104" s="24"/>
      <c r="B104" s="86">
        <v>51</v>
      </c>
      <c r="C104" s="82" t="s">
        <v>358</v>
      </c>
      <c r="D104" s="71"/>
      <c r="E104" s="83"/>
      <c r="F104" s="71"/>
      <c r="G104" s="83"/>
      <c r="H104" s="71"/>
      <c r="I104" s="83"/>
      <c r="J104" s="88"/>
      <c r="K104" s="83"/>
      <c r="L104" s="83"/>
      <c r="M104" s="41"/>
      <c r="N104" s="41"/>
    </row>
    <row r="105" spans="1:14" ht="16.5" customHeight="1">
      <c r="A105" s="24"/>
      <c r="B105" s="86" t="s">
        <v>402</v>
      </c>
      <c r="C105" s="82" t="s">
        <v>403</v>
      </c>
      <c r="D105" s="83">
        <v>0</v>
      </c>
      <c r="E105" s="83">
        <v>0</v>
      </c>
      <c r="F105" s="83">
        <v>0</v>
      </c>
      <c r="G105" s="83">
        <v>0</v>
      </c>
      <c r="H105" s="71">
        <v>5000</v>
      </c>
      <c r="I105" s="83">
        <v>0</v>
      </c>
      <c r="J105" s="83">
        <v>0</v>
      </c>
      <c r="K105" s="83">
        <v>0</v>
      </c>
      <c r="L105" s="83">
        <f>SUM(J105:K105)</f>
        <v>0</v>
      </c>
      <c r="M105" s="41"/>
      <c r="N105" s="41"/>
    </row>
    <row r="106" spans="1:14" ht="27" customHeight="1">
      <c r="A106" s="24"/>
      <c r="B106" s="110" t="s">
        <v>332</v>
      </c>
      <c r="C106" s="82" t="s">
        <v>351</v>
      </c>
      <c r="D106" s="80">
        <v>0</v>
      </c>
      <c r="E106" s="80">
        <v>0</v>
      </c>
      <c r="F106" s="101">
        <v>300</v>
      </c>
      <c r="G106" s="80">
        <v>0</v>
      </c>
      <c r="H106" s="101">
        <v>300</v>
      </c>
      <c r="I106" s="80">
        <v>0</v>
      </c>
      <c r="J106" s="101">
        <v>312</v>
      </c>
      <c r="K106" s="80">
        <v>0</v>
      </c>
      <c r="L106" s="101">
        <f>SUM(J106:K106)</f>
        <v>312</v>
      </c>
      <c r="M106" s="41"/>
      <c r="N106" s="41"/>
    </row>
    <row r="107" spans="1:14" ht="27" customHeight="1">
      <c r="A107" s="24" t="s">
        <v>10</v>
      </c>
      <c r="B107" s="86">
        <v>51</v>
      </c>
      <c r="C107" s="82" t="s">
        <v>358</v>
      </c>
      <c r="D107" s="84">
        <f t="shared" ref="D107:E107" si="18">D106</f>
        <v>0</v>
      </c>
      <c r="E107" s="84">
        <f t="shared" si="18"/>
        <v>0</v>
      </c>
      <c r="F107" s="100">
        <f>F106+F105</f>
        <v>300</v>
      </c>
      <c r="G107" s="84">
        <f t="shared" ref="G107:K107" si="19">G106+G105</f>
        <v>0</v>
      </c>
      <c r="H107" s="100">
        <f t="shared" si="19"/>
        <v>5300</v>
      </c>
      <c r="I107" s="84">
        <f t="shared" si="19"/>
        <v>0</v>
      </c>
      <c r="J107" s="100">
        <f t="shared" si="19"/>
        <v>312</v>
      </c>
      <c r="K107" s="84">
        <f t="shared" si="19"/>
        <v>0</v>
      </c>
      <c r="L107" s="100">
        <f>K107+J107</f>
        <v>312</v>
      </c>
      <c r="M107" s="41"/>
      <c r="N107" s="41"/>
    </row>
    <row r="108" spans="1:14" ht="14.1" customHeight="1">
      <c r="A108" s="24" t="s">
        <v>10</v>
      </c>
      <c r="B108" s="76">
        <v>2.2770000000000001</v>
      </c>
      <c r="C108" s="70" t="s">
        <v>24</v>
      </c>
      <c r="D108" s="84">
        <f t="shared" ref="D108:I108" si="20">D106</f>
        <v>0</v>
      </c>
      <c r="E108" s="84">
        <f t="shared" si="20"/>
        <v>0</v>
      </c>
      <c r="F108" s="100">
        <f t="shared" si="20"/>
        <v>300</v>
      </c>
      <c r="G108" s="84">
        <f t="shared" si="20"/>
        <v>0</v>
      </c>
      <c r="H108" s="100">
        <f t="shared" si="20"/>
        <v>300</v>
      </c>
      <c r="I108" s="84">
        <f t="shared" si="20"/>
        <v>0</v>
      </c>
      <c r="J108" s="100">
        <f>J106</f>
        <v>312</v>
      </c>
      <c r="K108" s="84">
        <f t="shared" ref="K108:L108" si="21">K106</f>
        <v>0</v>
      </c>
      <c r="L108" s="100">
        <f t="shared" si="21"/>
        <v>312</v>
      </c>
      <c r="M108" s="41"/>
      <c r="N108" s="41"/>
    </row>
    <row r="109" spans="1:14" ht="12.95" customHeight="1">
      <c r="A109" s="24"/>
      <c r="B109" s="85"/>
      <c r="C109" s="70"/>
      <c r="D109" s="71"/>
      <c r="E109" s="71"/>
      <c r="F109" s="71"/>
      <c r="G109" s="71"/>
      <c r="H109" s="71"/>
      <c r="I109" s="71"/>
      <c r="J109" s="71"/>
      <c r="K109" s="71"/>
      <c r="L109" s="71"/>
      <c r="M109" s="41"/>
      <c r="N109" s="41"/>
    </row>
    <row r="110" spans="1:14" ht="27" customHeight="1">
      <c r="A110" s="24"/>
      <c r="B110" s="76">
        <v>2.794</v>
      </c>
      <c r="C110" s="70" t="s">
        <v>215</v>
      </c>
      <c r="D110" s="30"/>
      <c r="E110" s="106"/>
      <c r="F110" s="30"/>
      <c r="G110" s="106"/>
      <c r="H110" s="30"/>
      <c r="I110" s="106"/>
      <c r="J110" s="30"/>
      <c r="K110" s="106"/>
      <c r="L110" s="106"/>
      <c r="M110" s="41"/>
      <c r="N110" s="41"/>
    </row>
    <row r="111" spans="1:14" ht="14.1" customHeight="1">
      <c r="B111" s="105">
        <v>62</v>
      </c>
      <c r="C111" s="104" t="s">
        <v>251</v>
      </c>
      <c r="D111" s="106"/>
      <c r="E111" s="30"/>
      <c r="F111" s="106"/>
      <c r="G111" s="30"/>
      <c r="H111" s="106"/>
      <c r="I111" s="30"/>
      <c r="J111" s="30"/>
      <c r="K111" s="30"/>
      <c r="L111" s="30"/>
      <c r="M111" s="41"/>
      <c r="N111" s="41"/>
    </row>
    <row r="112" spans="1:14" ht="14.1" customHeight="1">
      <c r="A112" s="24"/>
      <c r="B112" s="81" t="s">
        <v>35</v>
      </c>
      <c r="C112" s="82" t="s">
        <v>23</v>
      </c>
      <c r="D112" s="71">
        <v>18581</v>
      </c>
      <c r="E112" s="83">
        <v>0</v>
      </c>
      <c r="F112" s="71">
        <v>60000</v>
      </c>
      <c r="G112" s="83">
        <v>0</v>
      </c>
      <c r="H112" s="71">
        <v>60000</v>
      </c>
      <c r="I112" s="83">
        <v>0</v>
      </c>
      <c r="J112" s="71">
        <v>60000</v>
      </c>
      <c r="K112" s="83">
        <v>0</v>
      </c>
      <c r="L112" s="88">
        <f>SUM(J112:K112)</f>
        <v>60000</v>
      </c>
      <c r="M112" s="41"/>
      <c r="N112" s="41"/>
    </row>
    <row r="113" spans="1:14" ht="14.1" customHeight="1">
      <c r="A113" s="24" t="s">
        <v>10</v>
      </c>
      <c r="B113" s="86">
        <v>62</v>
      </c>
      <c r="C113" s="104" t="s">
        <v>251</v>
      </c>
      <c r="D113" s="94">
        <f t="shared" ref="D113:L113" si="22">SUM(D112:D112)</f>
        <v>18581</v>
      </c>
      <c r="E113" s="84">
        <f t="shared" si="22"/>
        <v>0</v>
      </c>
      <c r="F113" s="94">
        <f t="shared" si="22"/>
        <v>60000</v>
      </c>
      <c r="G113" s="84">
        <f t="shared" si="22"/>
        <v>0</v>
      </c>
      <c r="H113" s="94">
        <f t="shared" si="22"/>
        <v>60000</v>
      </c>
      <c r="I113" s="84">
        <f t="shared" si="22"/>
        <v>0</v>
      </c>
      <c r="J113" s="100">
        <f t="shared" si="22"/>
        <v>60000</v>
      </c>
      <c r="K113" s="84">
        <f t="shared" si="22"/>
        <v>0</v>
      </c>
      <c r="L113" s="100">
        <f t="shared" si="22"/>
        <v>60000</v>
      </c>
      <c r="M113" s="41"/>
      <c r="N113" s="41"/>
    </row>
    <row r="114" spans="1:14" ht="12.95" customHeight="1">
      <c r="A114" s="24"/>
      <c r="B114" s="86"/>
      <c r="C114" s="82"/>
      <c r="D114" s="71"/>
      <c r="E114" s="71"/>
      <c r="F114" s="71"/>
      <c r="G114" s="71"/>
      <c r="H114" s="71"/>
      <c r="I114" s="71"/>
      <c r="J114" s="71"/>
      <c r="K114" s="71"/>
      <c r="L114" s="71"/>
      <c r="M114" s="41"/>
      <c r="N114" s="41"/>
    </row>
    <row r="115" spans="1:14" ht="14.1" customHeight="1">
      <c r="A115" s="24"/>
      <c r="B115" s="86">
        <v>63</v>
      </c>
      <c r="C115" s="82" t="s">
        <v>36</v>
      </c>
      <c r="D115" s="71"/>
      <c r="E115" s="71"/>
      <c r="F115" s="71"/>
      <c r="G115" s="71"/>
      <c r="H115" s="71"/>
      <c r="I115" s="71"/>
      <c r="J115" s="71"/>
      <c r="K115" s="71"/>
      <c r="L115" s="71"/>
      <c r="M115" s="41"/>
      <c r="N115" s="41"/>
    </row>
    <row r="116" spans="1:14" ht="14.1" customHeight="1">
      <c r="A116" s="24"/>
      <c r="B116" s="81" t="s">
        <v>37</v>
      </c>
      <c r="C116" s="82" t="s">
        <v>23</v>
      </c>
      <c r="D116" s="71">
        <v>13177</v>
      </c>
      <c r="E116" s="83">
        <v>0</v>
      </c>
      <c r="F116" s="88">
        <v>47900</v>
      </c>
      <c r="G116" s="83">
        <v>0</v>
      </c>
      <c r="H116" s="71">
        <v>47900</v>
      </c>
      <c r="I116" s="83">
        <v>0</v>
      </c>
      <c r="J116" s="88">
        <v>40000</v>
      </c>
      <c r="K116" s="83">
        <v>0</v>
      </c>
      <c r="L116" s="88">
        <f>SUM(J116:K116)</f>
        <v>40000</v>
      </c>
      <c r="M116" s="41"/>
      <c r="N116" s="41"/>
    </row>
    <row r="117" spans="1:14" ht="14.1" customHeight="1">
      <c r="A117" s="24" t="s">
        <v>10</v>
      </c>
      <c r="B117" s="86">
        <v>63</v>
      </c>
      <c r="C117" s="82" t="s">
        <v>36</v>
      </c>
      <c r="D117" s="94">
        <f t="shared" ref="D117:K117" si="23">SUM(D116:D116)</f>
        <v>13177</v>
      </c>
      <c r="E117" s="84">
        <f t="shared" si="23"/>
        <v>0</v>
      </c>
      <c r="F117" s="100">
        <f t="shared" si="23"/>
        <v>47900</v>
      </c>
      <c r="G117" s="84">
        <f t="shared" si="23"/>
        <v>0</v>
      </c>
      <c r="H117" s="100">
        <f t="shared" si="23"/>
        <v>47900</v>
      </c>
      <c r="I117" s="84">
        <f t="shared" si="23"/>
        <v>0</v>
      </c>
      <c r="J117" s="100">
        <f t="shared" si="23"/>
        <v>40000</v>
      </c>
      <c r="K117" s="84">
        <f t="shared" si="23"/>
        <v>0</v>
      </c>
      <c r="L117" s="100">
        <f>SUM(J117:K117)</f>
        <v>40000</v>
      </c>
      <c r="M117" s="41"/>
      <c r="N117" s="41"/>
    </row>
    <row r="118" spans="1:14" ht="27" customHeight="1">
      <c r="A118" s="24" t="s">
        <v>10</v>
      </c>
      <c r="B118" s="76">
        <v>2.794</v>
      </c>
      <c r="C118" s="70" t="s">
        <v>215</v>
      </c>
      <c r="D118" s="108">
        <f t="shared" ref="D118:L118" si="24">D117+D113</f>
        <v>31758</v>
      </c>
      <c r="E118" s="80">
        <f t="shared" si="24"/>
        <v>0</v>
      </c>
      <c r="F118" s="108">
        <f t="shared" si="24"/>
        <v>107900</v>
      </c>
      <c r="G118" s="80">
        <f t="shared" si="24"/>
        <v>0</v>
      </c>
      <c r="H118" s="108">
        <f t="shared" si="24"/>
        <v>107900</v>
      </c>
      <c r="I118" s="80">
        <f t="shared" si="24"/>
        <v>0</v>
      </c>
      <c r="J118" s="101">
        <f t="shared" si="24"/>
        <v>100000</v>
      </c>
      <c r="K118" s="80">
        <f t="shared" si="24"/>
        <v>0</v>
      </c>
      <c r="L118" s="101">
        <f t="shared" si="24"/>
        <v>100000</v>
      </c>
      <c r="M118" s="41"/>
      <c r="N118" s="41"/>
    </row>
    <row r="119" spans="1:14" ht="8.4499999999999993" customHeight="1">
      <c r="A119" s="24"/>
      <c r="B119" s="76"/>
      <c r="C119" s="70"/>
      <c r="D119" s="71"/>
      <c r="E119" s="71"/>
      <c r="F119" s="71"/>
      <c r="G119" s="71"/>
      <c r="H119" s="71"/>
      <c r="I119" s="71"/>
      <c r="J119" s="71"/>
      <c r="K119" s="71"/>
      <c r="L119" s="71"/>
      <c r="M119" s="41"/>
      <c r="N119" s="41"/>
    </row>
    <row r="120" spans="1:14">
      <c r="A120" s="24"/>
      <c r="B120" s="76">
        <v>2.7959999999999998</v>
      </c>
      <c r="C120" s="70" t="s">
        <v>127</v>
      </c>
      <c r="D120" s="71"/>
      <c r="E120" s="71"/>
      <c r="F120" s="71"/>
      <c r="G120" s="71"/>
      <c r="H120" s="71"/>
      <c r="I120" s="71"/>
      <c r="J120" s="71"/>
      <c r="K120" s="71"/>
      <c r="L120" s="71"/>
      <c r="M120" s="41"/>
      <c r="N120" s="41"/>
    </row>
    <row r="121" spans="1:14" ht="25.5">
      <c r="A121" s="77"/>
      <c r="B121" s="113">
        <v>71</v>
      </c>
      <c r="C121" s="79" t="s">
        <v>352</v>
      </c>
      <c r="D121" s="108"/>
      <c r="E121" s="101"/>
      <c r="F121" s="101"/>
      <c r="G121" s="188"/>
      <c r="H121" s="108"/>
      <c r="I121" s="188"/>
      <c r="J121" s="101"/>
      <c r="K121" s="188"/>
      <c r="L121" s="101"/>
      <c r="M121" s="41"/>
      <c r="N121" s="41"/>
    </row>
    <row r="122" spans="1:14" ht="27.95" customHeight="1">
      <c r="B122" s="105">
        <v>72</v>
      </c>
      <c r="C122" s="104" t="s">
        <v>353</v>
      </c>
      <c r="D122" s="71"/>
      <c r="E122" s="88"/>
      <c r="F122" s="88"/>
      <c r="G122" s="111"/>
      <c r="H122" s="71"/>
      <c r="I122" s="111"/>
      <c r="J122" s="88"/>
      <c r="K122" s="111"/>
      <c r="L122" s="88"/>
      <c r="M122" s="41"/>
      <c r="N122" s="41"/>
    </row>
    <row r="123" spans="1:14" ht="13.9" customHeight="1">
      <c r="B123" s="103" t="s">
        <v>212</v>
      </c>
      <c r="C123" s="104" t="s">
        <v>23</v>
      </c>
      <c r="D123" s="88">
        <v>28307</v>
      </c>
      <c r="E123" s="83">
        <v>0</v>
      </c>
      <c r="F123" s="88">
        <v>31600</v>
      </c>
      <c r="G123" s="83">
        <v>0</v>
      </c>
      <c r="H123" s="88">
        <v>31600</v>
      </c>
      <c r="I123" s="83">
        <v>0</v>
      </c>
      <c r="J123" s="88">
        <v>60000</v>
      </c>
      <c r="K123" s="83">
        <v>0</v>
      </c>
      <c r="L123" s="88">
        <f>SUM(J123:K123)</f>
        <v>60000</v>
      </c>
      <c r="M123" s="41"/>
      <c r="N123" s="41"/>
    </row>
    <row r="124" spans="1:14" ht="27.95" customHeight="1">
      <c r="A124" s="24" t="s">
        <v>10</v>
      </c>
      <c r="B124" s="105">
        <v>71</v>
      </c>
      <c r="C124" s="104" t="s">
        <v>353</v>
      </c>
      <c r="D124" s="100">
        <f t="shared" ref="D124:L125" si="25">D123</f>
        <v>28307</v>
      </c>
      <c r="E124" s="84">
        <f t="shared" si="25"/>
        <v>0</v>
      </c>
      <c r="F124" s="100">
        <f t="shared" si="25"/>
        <v>31600</v>
      </c>
      <c r="G124" s="84">
        <f t="shared" si="25"/>
        <v>0</v>
      </c>
      <c r="H124" s="100">
        <f t="shared" si="25"/>
        <v>31600</v>
      </c>
      <c r="I124" s="84">
        <f t="shared" si="25"/>
        <v>0</v>
      </c>
      <c r="J124" s="100">
        <f t="shared" si="25"/>
        <v>60000</v>
      </c>
      <c r="K124" s="84">
        <f t="shared" si="25"/>
        <v>0</v>
      </c>
      <c r="L124" s="100">
        <f t="shared" si="25"/>
        <v>60000</v>
      </c>
      <c r="M124" s="41"/>
      <c r="N124" s="41"/>
    </row>
    <row r="125" spans="1:14" ht="13.9" customHeight="1">
      <c r="A125" s="24" t="s">
        <v>10</v>
      </c>
      <c r="B125" s="97">
        <v>2.7959999999999998</v>
      </c>
      <c r="C125" s="98" t="s">
        <v>127</v>
      </c>
      <c r="D125" s="100">
        <f t="shared" si="25"/>
        <v>28307</v>
      </c>
      <c r="E125" s="84">
        <f t="shared" si="25"/>
        <v>0</v>
      </c>
      <c r="F125" s="100">
        <f t="shared" si="25"/>
        <v>31600</v>
      </c>
      <c r="G125" s="84">
        <f t="shared" si="25"/>
        <v>0</v>
      </c>
      <c r="H125" s="100">
        <f t="shared" si="25"/>
        <v>31600</v>
      </c>
      <c r="I125" s="84">
        <f t="shared" si="25"/>
        <v>0</v>
      </c>
      <c r="J125" s="100">
        <f t="shared" si="25"/>
        <v>60000</v>
      </c>
      <c r="K125" s="84">
        <f t="shared" si="25"/>
        <v>0</v>
      </c>
      <c r="L125" s="100">
        <f t="shared" si="25"/>
        <v>60000</v>
      </c>
      <c r="M125" s="41"/>
      <c r="N125" s="41"/>
    </row>
    <row r="126" spans="1:14" ht="9.6" customHeight="1">
      <c r="A126" s="24"/>
      <c r="C126" s="70"/>
      <c r="D126" s="71"/>
      <c r="E126" s="71"/>
      <c r="F126" s="71"/>
      <c r="G126" s="71"/>
      <c r="H126" s="71"/>
      <c r="I126" s="71"/>
      <c r="J126" s="71"/>
      <c r="K126" s="71"/>
      <c r="L126" s="71"/>
      <c r="M126" s="41"/>
      <c r="N126" s="41"/>
    </row>
    <row r="127" spans="1:14" ht="13.9" customHeight="1">
      <c r="B127" s="97">
        <v>2.8</v>
      </c>
      <c r="C127" s="98" t="s">
        <v>29</v>
      </c>
      <c r="D127" s="30"/>
      <c r="E127" s="30"/>
      <c r="F127" s="30"/>
      <c r="G127" s="30"/>
      <c r="H127" s="30"/>
      <c r="I127" s="30"/>
      <c r="J127" s="30"/>
      <c r="K127" s="30"/>
      <c r="L127" s="30"/>
      <c r="M127" s="41"/>
      <c r="N127" s="41"/>
    </row>
    <row r="128" spans="1:14" ht="25.5">
      <c r="B128" s="105">
        <v>65</v>
      </c>
      <c r="C128" s="104" t="s">
        <v>250</v>
      </c>
      <c r="D128" s="112"/>
      <c r="E128" s="87"/>
      <c r="F128" s="30"/>
      <c r="G128" s="87"/>
      <c r="H128" s="30"/>
      <c r="I128" s="87"/>
      <c r="J128" s="112"/>
      <c r="K128" s="87"/>
      <c r="L128" s="87"/>
      <c r="M128" s="41"/>
      <c r="N128" s="41"/>
    </row>
    <row r="129" spans="1:14">
      <c r="B129" s="105" t="s">
        <v>95</v>
      </c>
      <c r="C129" s="104" t="s">
        <v>249</v>
      </c>
      <c r="D129" s="112">
        <v>576</v>
      </c>
      <c r="E129" s="87">
        <v>0</v>
      </c>
      <c r="F129" s="112">
        <v>1000</v>
      </c>
      <c r="G129" s="87">
        <v>0</v>
      </c>
      <c r="H129" s="112">
        <v>1000</v>
      </c>
      <c r="I129" s="87">
        <v>0</v>
      </c>
      <c r="J129" s="88">
        <v>1000</v>
      </c>
      <c r="K129" s="87">
        <v>0</v>
      </c>
      <c r="L129" s="88">
        <f>SUM(J129:K129)</f>
        <v>1000</v>
      </c>
      <c r="M129" s="41"/>
      <c r="N129" s="41"/>
    </row>
    <row r="130" spans="1:14" ht="25.5">
      <c r="A130" s="6" t="s">
        <v>10</v>
      </c>
      <c r="B130" s="105">
        <v>65</v>
      </c>
      <c r="C130" s="104" t="s">
        <v>250</v>
      </c>
      <c r="D130" s="91">
        <f t="shared" ref="D130:L131" si="26">D129</f>
        <v>576</v>
      </c>
      <c r="E130" s="90">
        <f t="shared" si="26"/>
        <v>0</v>
      </c>
      <c r="F130" s="102">
        <f t="shared" si="26"/>
        <v>1000</v>
      </c>
      <c r="G130" s="90">
        <f t="shared" si="26"/>
        <v>0</v>
      </c>
      <c r="H130" s="102">
        <f t="shared" si="26"/>
        <v>1000</v>
      </c>
      <c r="I130" s="90">
        <f t="shared" si="26"/>
        <v>0</v>
      </c>
      <c r="J130" s="91">
        <f t="shared" si="26"/>
        <v>1000</v>
      </c>
      <c r="K130" s="90">
        <f t="shared" si="26"/>
        <v>0</v>
      </c>
      <c r="L130" s="91">
        <f t="shared" si="26"/>
        <v>1000</v>
      </c>
      <c r="M130" s="41"/>
      <c r="N130" s="41"/>
    </row>
    <row r="131" spans="1:14" ht="13.9" customHeight="1">
      <c r="A131" s="6" t="s">
        <v>10</v>
      </c>
      <c r="B131" s="97">
        <v>2.8</v>
      </c>
      <c r="C131" s="98" t="s">
        <v>29</v>
      </c>
      <c r="D131" s="100">
        <f t="shared" si="26"/>
        <v>576</v>
      </c>
      <c r="E131" s="84">
        <f t="shared" si="26"/>
        <v>0</v>
      </c>
      <c r="F131" s="100">
        <f t="shared" si="26"/>
        <v>1000</v>
      </c>
      <c r="G131" s="84">
        <f t="shared" si="26"/>
        <v>0</v>
      </c>
      <c r="H131" s="100">
        <f t="shared" si="26"/>
        <v>1000</v>
      </c>
      <c r="I131" s="84">
        <f t="shared" si="26"/>
        <v>0</v>
      </c>
      <c r="J131" s="100">
        <f t="shared" si="26"/>
        <v>1000</v>
      </c>
      <c r="K131" s="84">
        <f t="shared" si="26"/>
        <v>0</v>
      </c>
      <c r="L131" s="100">
        <f t="shared" si="26"/>
        <v>1000</v>
      </c>
      <c r="M131" s="41"/>
      <c r="N131" s="41"/>
    </row>
    <row r="132" spans="1:14" ht="13.9" customHeight="1">
      <c r="A132" s="6" t="s">
        <v>10</v>
      </c>
      <c r="B132" s="105">
        <v>2</v>
      </c>
      <c r="C132" s="104" t="s">
        <v>32</v>
      </c>
      <c r="D132" s="94">
        <f t="shared" ref="D132:L132" si="27">D131+D118+D108+D101+D125</f>
        <v>68842</v>
      </c>
      <c r="E132" s="94">
        <f t="shared" si="27"/>
        <v>8490</v>
      </c>
      <c r="F132" s="94">
        <f t="shared" si="27"/>
        <v>158900</v>
      </c>
      <c r="G132" s="94">
        <f t="shared" si="27"/>
        <v>9229</v>
      </c>
      <c r="H132" s="94">
        <f t="shared" si="27"/>
        <v>158900</v>
      </c>
      <c r="I132" s="94">
        <f t="shared" si="27"/>
        <v>9229</v>
      </c>
      <c r="J132" s="100">
        <f t="shared" si="27"/>
        <v>171312</v>
      </c>
      <c r="K132" s="94">
        <f t="shared" si="27"/>
        <v>10088</v>
      </c>
      <c r="L132" s="94">
        <f t="shared" si="27"/>
        <v>181400</v>
      </c>
      <c r="M132" s="41"/>
      <c r="N132" s="41"/>
    </row>
    <row r="133" spans="1:14" ht="7.15" customHeight="1">
      <c r="B133" s="105"/>
      <c r="C133" s="104"/>
      <c r="D133" s="71"/>
      <c r="E133" s="71"/>
      <c r="F133" s="71"/>
      <c r="G133" s="71"/>
      <c r="H133" s="71"/>
      <c r="I133" s="71"/>
      <c r="J133" s="71"/>
      <c r="K133" s="71"/>
      <c r="L133" s="71"/>
      <c r="M133" s="41"/>
      <c r="N133" s="41"/>
    </row>
    <row r="134" spans="1:14" ht="13.9" customHeight="1">
      <c r="A134" s="24"/>
      <c r="B134" s="86">
        <v>3</v>
      </c>
      <c r="C134" s="82" t="s">
        <v>39</v>
      </c>
      <c r="D134" s="30"/>
      <c r="E134" s="30"/>
      <c r="F134" s="30"/>
      <c r="G134" s="30"/>
      <c r="H134" s="30"/>
      <c r="I134" s="30"/>
      <c r="J134" s="30"/>
      <c r="K134" s="30"/>
      <c r="L134" s="30"/>
      <c r="M134" s="41"/>
      <c r="N134" s="41"/>
    </row>
    <row r="135" spans="1:14" ht="13.9" customHeight="1">
      <c r="B135" s="97">
        <v>3.2770000000000001</v>
      </c>
      <c r="C135" s="98" t="s">
        <v>24</v>
      </c>
      <c r="D135" s="71"/>
      <c r="E135" s="71"/>
      <c r="F135" s="71"/>
      <c r="G135" s="71"/>
      <c r="H135" s="71"/>
      <c r="I135" s="71"/>
      <c r="J135" s="71"/>
      <c r="K135" s="71"/>
      <c r="L135" s="71"/>
      <c r="M135" s="41"/>
      <c r="N135" s="41"/>
    </row>
    <row r="136" spans="1:14" ht="25.5">
      <c r="A136" s="24"/>
      <c r="B136" s="86">
        <v>43</v>
      </c>
      <c r="C136" s="82" t="s">
        <v>256</v>
      </c>
      <c r="D136" s="71"/>
      <c r="E136" s="83"/>
      <c r="F136" s="71"/>
      <c r="G136" s="83"/>
      <c r="H136" s="71"/>
      <c r="I136" s="83"/>
      <c r="J136" s="71"/>
      <c r="K136" s="83"/>
      <c r="L136" s="71"/>
      <c r="M136" s="41"/>
      <c r="N136" s="41"/>
    </row>
    <row r="137" spans="1:14" ht="27.95" customHeight="1">
      <c r="A137" s="24"/>
      <c r="B137" s="110" t="s">
        <v>257</v>
      </c>
      <c r="C137" s="82" t="s">
        <v>200</v>
      </c>
      <c r="D137" s="88">
        <v>1400</v>
      </c>
      <c r="E137" s="83">
        <v>0</v>
      </c>
      <c r="F137" s="88">
        <v>9394</v>
      </c>
      <c r="G137" s="83">
        <v>0</v>
      </c>
      <c r="H137" s="88">
        <v>9394</v>
      </c>
      <c r="I137" s="83">
        <v>0</v>
      </c>
      <c r="J137" s="88">
        <v>2000</v>
      </c>
      <c r="K137" s="83">
        <v>0</v>
      </c>
      <c r="L137" s="88">
        <f>SUM(J137:K137)</f>
        <v>2000</v>
      </c>
      <c r="M137" s="41"/>
      <c r="N137" s="41"/>
    </row>
    <row r="138" spans="1:14" ht="27.95" customHeight="1">
      <c r="A138" s="24"/>
      <c r="B138" s="110" t="s">
        <v>258</v>
      </c>
      <c r="C138" s="82" t="s">
        <v>393</v>
      </c>
      <c r="D138" s="88">
        <v>25200</v>
      </c>
      <c r="E138" s="83">
        <v>0</v>
      </c>
      <c r="F138" s="88">
        <v>27548</v>
      </c>
      <c r="G138" s="83">
        <v>0</v>
      </c>
      <c r="H138" s="88">
        <v>27548</v>
      </c>
      <c r="I138" s="83">
        <v>0</v>
      </c>
      <c r="J138" s="88">
        <v>50000</v>
      </c>
      <c r="K138" s="83">
        <v>0</v>
      </c>
      <c r="L138" s="88">
        <f>SUM(J138:K138)</f>
        <v>50000</v>
      </c>
      <c r="M138" s="41"/>
      <c r="N138" s="41"/>
    </row>
    <row r="139" spans="1:14" ht="27.95" customHeight="1">
      <c r="A139" s="24"/>
      <c r="B139" s="110" t="s">
        <v>321</v>
      </c>
      <c r="C139" s="82" t="s">
        <v>183</v>
      </c>
      <c r="D139" s="88">
        <v>1225</v>
      </c>
      <c r="E139" s="83">
        <v>0</v>
      </c>
      <c r="F139" s="83">
        <v>0</v>
      </c>
      <c r="G139" s="83">
        <v>0</v>
      </c>
      <c r="H139" s="83">
        <v>0</v>
      </c>
      <c r="I139" s="83">
        <v>0</v>
      </c>
      <c r="J139" s="83">
        <v>0</v>
      </c>
      <c r="K139" s="83">
        <v>0</v>
      </c>
      <c r="L139" s="83">
        <f>SUM(J139:K139)</f>
        <v>0</v>
      </c>
      <c r="M139" s="41"/>
      <c r="N139" s="41"/>
    </row>
    <row r="140" spans="1:14" ht="25.5">
      <c r="A140" s="24" t="s">
        <v>10</v>
      </c>
      <c r="B140" s="86">
        <v>43</v>
      </c>
      <c r="C140" s="82" t="s">
        <v>256</v>
      </c>
      <c r="D140" s="88">
        <f>D138+D137+D139</f>
        <v>27825</v>
      </c>
      <c r="E140" s="83">
        <f t="shared" ref="E140:L140" si="28">E138+E137+E139</f>
        <v>0</v>
      </c>
      <c r="F140" s="88">
        <f t="shared" si="28"/>
        <v>36942</v>
      </c>
      <c r="G140" s="83">
        <f t="shared" si="28"/>
        <v>0</v>
      </c>
      <c r="H140" s="88">
        <f t="shared" si="28"/>
        <v>36942</v>
      </c>
      <c r="I140" s="83">
        <f t="shared" si="28"/>
        <v>0</v>
      </c>
      <c r="J140" s="88">
        <f t="shared" si="28"/>
        <v>52000</v>
      </c>
      <c r="K140" s="83">
        <f t="shared" si="28"/>
        <v>0</v>
      </c>
      <c r="L140" s="88">
        <f t="shared" si="28"/>
        <v>52000</v>
      </c>
      <c r="M140" s="41"/>
      <c r="N140" s="41"/>
    </row>
    <row r="141" spans="1:14" ht="9" customHeight="1">
      <c r="B141" s="97"/>
      <c r="C141" s="98"/>
      <c r="D141" s="71"/>
      <c r="E141" s="71"/>
      <c r="F141" s="71"/>
      <c r="G141" s="71"/>
      <c r="H141" s="71"/>
      <c r="I141" s="71"/>
      <c r="J141" s="71"/>
      <c r="K141" s="71"/>
      <c r="L141" s="71"/>
      <c r="M141" s="41"/>
      <c r="N141" s="41"/>
    </row>
    <row r="142" spans="1:14">
      <c r="B142" s="105">
        <v>61</v>
      </c>
      <c r="C142" s="104" t="s">
        <v>25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41"/>
      <c r="N142" s="41"/>
    </row>
    <row r="143" spans="1:14" ht="27" customHeight="1">
      <c r="A143" s="77"/>
      <c r="B143" s="189" t="s">
        <v>246</v>
      </c>
      <c r="C143" s="79" t="s">
        <v>374</v>
      </c>
      <c r="D143" s="80">
        <v>0</v>
      </c>
      <c r="E143" s="80">
        <v>0</v>
      </c>
      <c r="F143" s="101">
        <v>19000</v>
      </c>
      <c r="G143" s="80">
        <v>0</v>
      </c>
      <c r="H143" s="101">
        <v>19000</v>
      </c>
      <c r="I143" s="80">
        <v>0</v>
      </c>
      <c r="J143" s="101">
        <v>20000</v>
      </c>
      <c r="K143" s="80">
        <v>0</v>
      </c>
      <c r="L143" s="101">
        <f>SUM(J143:K143)</f>
        <v>20000</v>
      </c>
      <c r="M143" s="41"/>
      <c r="N143" s="41"/>
    </row>
    <row r="144" spans="1:14">
      <c r="A144" s="24" t="s">
        <v>10</v>
      </c>
      <c r="B144" s="86">
        <v>61</v>
      </c>
      <c r="C144" s="82" t="s">
        <v>25</v>
      </c>
      <c r="D144" s="80">
        <f t="shared" ref="D144:L144" si="29">SUM(D143:D143)</f>
        <v>0</v>
      </c>
      <c r="E144" s="80">
        <f t="shared" si="29"/>
        <v>0</v>
      </c>
      <c r="F144" s="101">
        <f t="shared" si="29"/>
        <v>19000</v>
      </c>
      <c r="G144" s="80">
        <f t="shared" si="29"/>
        <v>0</v>
      </c>
      <c r="H144" s="101">
        <f t="shared" si="29"/>
        <v>19000</v>
      </c>
      <c r="I144" s="80">
        <f t="shared" si="29"/>
        <v>0</v>
      </c>
      <c r="J144" s="108">
        <f t="shared" si="29"/>
        <v>20000</v>
      </c>
      <c r="K144" s="80">
        <f t="shared" si="29"/>
        <v>0</v>
      </c>
      <c r="L144" s="108">
        <f t="shared" si="29"/>
        <v>20000</v>
      </c>
      <c r="M144" s="41"/>
      <c r="N144" s="41"/>
    </row>
    <row r="145" spans="1:14">
      <c r="A145" s="24" t="s">
        <v>10</v>
      </c>
      <c r="B145" s="76">
        <v>3.2770000000000001</v>
      </c>
      <c r="C145" s="70" t="s">
        <v>24</v>
      </c>
      <c r="D145" s="94">
        <f t="shared" ref="D145:L145" si="30">D144+D140</f>
        <v>27825</v>
      </c>
      <c r="E145" s="84">
        <f t="shared" si="30"/>
        <v>0</v>
      </c>
      <c r="F145" s="94">
        <f t="shared" si="30"/>
        <v>55942</v>
      </c>
      <c r="G145" s="84">
        <f t="shared" si="30"/>
        <v>0</v>
      </c>
      <c r="H145" s="94">
        <f t="shared" si="30"/>
        <v>55942</v>
      </c>
      <c r="I145" s="84">
        <f t="shared" si="30"/>
        <v>0</v>
      </c>
      <c r="J145" s="100">
        <f t="shared" si="30"/>
        <v>72000</v>
      </c>
      <c r="K145" s="84">
        <f t="shared" si="30"/>
        <v>0</v>
      </c>
      <c r="L145" s="100">
        <f t="shared" si="30"/>
        <v>72000</v>
      </c>
      <c r="M145" s="41"/>
      <c r="N145" s="41"/>
    </row>
    <row r="146" spans="1:14" ht="9" customHeight="1">
      <c r="A146" s="24"/>
      <c r="B146" s="76"/>
      <c r="C146" s="70"/>
      <c r="D146" s="71"/>
      <c r="E146" s="83"/>
      <c r="F146" s="71"/>
      <c r="G146" s="83"/>
      <c r="H146" s="71"/>
      <c r="I146" s="83"/>
      <c r="J146" s="71"/>
      <c r="K146" s="83"/>
      <c r="L146" s="71"/>
      <c r="M146" s="41"/>
      <c r="N146" s="41"/>
    </row>
    <row r="147" spans="1:14" ht="13.35" customHeight="1">
      <c r="A147" s="24"/>
      <c r="B147" s="76">
        <v>3.8</v>
      </c>
      <c r="C147" s="70" t="s">
        <v>29</v>
      </c>
      <c r="D147" s="71"/>
      <c r="E147" s="71"/>
      <c r="F147" s="71"/>
      <c r="G147" s="71"/>
      <c r="H147" s="71"/>
      <c r="I147" s="71"/>
      <c r="J147" s="71"/>
      <c r="K147" s="71"/>
      <c r="L147" s="71"/>
      <c r="M147" s="41"/>
      <c r="N147" s="41"/>
    </row>
    <row r="148" spans="1:14" ht="27" customHeight="1">
      <c r="B148" s="105">
        <v>65</v>
      </c>
      <c r="C148" s="104" t="s">
        <v>216</v>
      </c>
      <c r="D148" s="71"/>
      <c r="E148" s="88"/>
      <c r="F148" s="88"/>
      <c r="G148" s="111"/>
      <c r="H148" s="71"/>
      <c r="I148" s="111"/>
      <c r="J148" s="88"/>
      <c r="K148" s="111"/>
      <c r="L148" s="88"/>
      <c r="M148" s="41"/>
      <c r="N148" s="41"/>
    </row>
    <row r="149" spans="1:14" ht="13.35" customHeight="1">
      <c r="A149" s="24"/>
      <c r="B149" s="86" t="s">
        <v>95</v>
      </c>
      <c r="C149" s="82" t="s">
        <v>249</v>
      </c>
      <c r="D149" s="83">
        <v>0</v>
      </c>
      <c r="E149" s="88">
        <v>8000</v>
      </c>
      <c r="F149" s="83">
        <v>0</v>
      </c>
      <c r="G149" s="88">
        <v>11000</v>
      </c>
      <c r="H149" s="83">
        <v>0</v>
      </c>
      <c r="I149" s="108">
        <v>11000</v>
      </c>
      <c r="J149" s="83">
        <v>0</v>
      </c>
      <c r="K149" s="88">
        <v>11000</v>
      </c>
      <c r="L149" s="88">
        <f>SUM(J149:K149)</f>
        <v>11000</v>
      </c>
      <c r="M149" s="41"/>
      <c r="N149" s="41"/>
    </row>
    <row r="150" spans="1:14" ht="13.35" customHeight="1">
      <c r="A150" s="24" t="s">
        <v>10</v>
      </c>
      <c r="B150" s="76">
        <v>3.8</v>
      </c>
      <c r="C150" s="70" t="s">
        <v>29</v>
      </c>
      <c r="D150" s="84">
        <f t="shared" ref="D150:L150" si="31">D149</f>
        <v>0</v>
      </c>
      <c r="E150" s="100">
        <f t="shared" si="31"/>
        <v>8000</v>
      </c>
      <c r="F150" s="84">
        <f t="shared" si="31"/>
        <v>0</v>
      </c>
      <c r="G150" s="100">
        <f t="shared" si="31"/>
        <v>11000</v>
      </c>
      <c r="H150" s="84">
        <f t="shared" si="31"/>
        <v>0</v>
      </c>
      <c r="I150" s="100">
        <f t="shared" si="31"/>
        <v>11000</v>
      </c>
      <c r="J150" s="84">
        <f t="shared" si="31"/>
        <v>0</v>
      </c>
      <c r="K150" s="100">
        <f t="shared" si="31"/>
        <v>11000</v>
      </c>
      <c r="L150" s="100">
        <f t="shared" si="31"/>
        <v>11000</v>
      </c>
      <c r="M150" s="41"/>
      <c r="N150" s="41"/>
    </row>
    <row r="151" spans="1:14" ht="13.35" customHeight="1">
      <c r="A151" s="24" t="s">
        <v>10</v>
      </c>
      <c r="B151" s="86">
        <v>3</v>
      </c>
      <c r="C151" s="82" t="s">
        <v>39</v>
      </c>
      <c r="D151" s="108">
        <f t="shared" ref="D151:L151" si="32">D150+D145</f>
        <v>27825</v>
      </c>
      <c r="E151" s="108">
        <f t="shared" si="32"/>
        <v>8000</v>
      </c>
      <c r="F151" s="108">
        <f t="shared" si="32"/>
        <v>55942</v>
      </c>
      <c r="G151" s="108">
        <f t="shared" si="32"/>
        <v>11000</v>
      </c>
      <c r="H151" s="108">
        <f t="shared" si="32"/>
        <v>55942</v>
      </c>
      <c r="I151" s="108">
        <f t="shared" si="32"/>
        <v>11000</v>
      </c>
      <c r="J151" s="101">
        <f t="shared" si="32"/>
        <v>72000</v>
      </c>
      <c r="K151" s="108">
        <f t="shared" si="32"/>
        <v>11000</v>
      </c>
      <c r="L151" s="108">
        <f t="shared" si="32"/>
        <v>83000</v>
      </c>
      <c r="M151" s="41"/>
      <c r="N151" s="41"/>
    </row>
    <row r="152" spans="1:14" ht="9" customHeight="1">
      <c r="A152" s="24"/>
      <c r="B152" s="86"/>
      <c r="C152" s="82"/>
      <c r="D152" s="71"/>
      <c r="E152" s="71"/>
      <c r="F152" s="71"/>
      <c r="G152" s="71"/>
      <c r="H152" s="71"/>
      <c r="I152" s="71"/>
      <c r="J152" s="71"/>
      <c r="K152" s="71"/>
      <c r="L152" s="71"/>
      <c r="M152" s="41"/>
      <c r="N152" s="41"/>
    </row>
    <row r="153" spans="1:14" ht="13.35" customHeight="1">
      <c r="A153" s="24"/>
      <c r="B153" s="86">
        <v>80</v>
      </c>
      <c r="C153" s="82" t="s">
        <v>40</v>
      </c>
      <c r="D153" s="71"/>
      <c r="E153" s="71"/>
      <c r="F153" s="71"/>
      <c r="G153" s="71"/>
      <c r="H153" s="71"/>
      <c r="I153" s="71"/>
      <c r="J153" s="71"/>
      <c r="K153" s="71"/>
      <c r="L153" s="71"/>
      <c r="M153" s="41"/>
      <c r="N153" s="41"/>
    </row>
    <row r="154" spans="1:14" ht="13.35" customHeight="1">
      <c r="A154" s="24"/>
      <c r="B154" s="76">
        <v>80.8</v>
      </c>
      <c r="C154" s="70" t="s">
        <v>29</v>
      </c>
      <c r="D154" s="30"/>
      <c r="E154" s="30"/>
      <c r="F154" s="30"/>
      <c r="G154" s="30"/>
      <c r="H154" s="30"/>
      <c r="I154" s="30"/>
      <c r="J154" s="30"/>
      <c r="K154" s="30"/>
      <c r="L154" s="30"/>
      <c r="M154" s="41"/>
      <c r="N154" s="41"/>
    </row>
    <row r="155" spans="1:14" ht="25.5" customHeight="1">
      <c r="A155" s="24"/>
      <c r="B155" s="114">
        <v>32</v>
      </c>
      <c r="C155" s="115" t="s">
        <v>260</v>
      </c>
      <c r="D155" s="112"/>
      <c r="E155" s="87"/>
      <c r="F155" s="87"/>
      <c r="G155" s="87"/>
      <c r="H155" s="87"/>
      <c r="I155" s="87"/>
      <c r="J155" s="112"/>
      <c r="K155" s="87"/>
      <c r="L155" s="112"/>
      <c r="M155" s="41"/>
      <c r="N155" s="41"/>
    </row>
    <row r="156" spans="1:14" ht="26.25" customHeight="1">
      <c r="A156" s="24"/>
      <c r="B156" s="86">
        <v>70</v>
      </c>
      <c r="C156" s="116" t="s">
        <v>395</v>
      </c>
      <c r="D156" s="117"/>
      <c r="E156" s="117"/>
      <c r="F156" s="117"/>
      <c r="G156" s="117"/>
      <c r="H156" s="117"/>
      <c r="I156" s="30"/>
      <c r="J156" s="30"/>
      <c r="K156" s="117"/>
      <c r="L156" s="30"/>
      <c r="M156" s="41"/>
      <c r="N156" s="41"/>
    </row>
    <row r="157" spans="1:14" ht="15" customHeight="1">
      <c r="A157" s="24"/>
      <c r="B157" s="124" t="s">
        <v>261</v>
      </c>
      <c r="C157" s="115" t="s">
        <v>41</v>
      </c>
      <c r="D157" s="112">
        <v>7453</v>
      </c>
      <c r="E157" s="87">
        <v>0</v>
      </c>
      <c r="F157" s="112">
        <v>10103</v>
      </c>
      <c r="G157" s="87">
        <v>0</v>
      </c>
      <c r="H157" s="112">
        <v>10103</v>
      </c>
      <c r="I157" s="87">
        <v>0</v>
      </c>
      <c r="J157" s="112">
        <v>600</v>
      </c>
      <c r="K157" s="87">
        <v>0</v>
      </c>
      <c r="L157" s="112">
        <f>SUM(J157:K157)</f>
        <v>600</v>
      </c>
      <c r="M157" s="41"/>
      <c r="N157" s="41"/>
    </row>
    <row r="158" spans="1:14" ht="9" customHeight="1">
      <c r="A158" s="24"/>
      <c r="B158" s="119"/>
      <c r="C158" s="115"/>
      <c r="D158" s="87"/>
      <c r="E158" s="87"/>
      <c r="F158" s="112"/>
      <c r="G158" s="87"/>
      <c r="H158" s="87"/>
      <c r="I158" s="87"/>
      <c r="J158" s="112"/>
      <c r="K158" s="87"/>
      <c r="L158" s="112"/>
      <c r="M158" s="41"/>
      <c r="N158" s="41"/>
    </row>
    <row r="159" spans="1:14" ht="27" customHeight="1">
      <c r="A159" s="24"/>
      <c r="B159" s="86">
        <v>71</v>
      </c>
      <c r="C159" s="115" t="s">
        <v>233</v>
      </c>
      <c r="D159" s="117"/>
      <c r="E159" s="117"/>
      <c r="F159" s="120"/>
      <c r="G159" s="117"/>
      <c r="H159" s="117"/>
      <c r="I159" s="30"/>
      <c r="J159" s="30"/>
      <c r="K159" s="117"/>
      <c r="L159" s="30"/>
      <c r="M159" s="41"/>
      <c r="N159" s="41"/>
    </row>
    <row r="160" spans="1:14" ht="13.35" customHeight="1">
      <c r="A160" s="24"/>
      <c r="B160" s="118" t="s">
        <v>262</v>
      </c>
      <c r="C160" s="115" t="s">
        <v>41</v>
      </c>
      <c r="D160" s="112">
        <v>1654</v>
      </c>
      <c r="E160" s="87">
        <v>0</v>
      </c>
      <c r="F160" s="112">
        <v>5073</v>
      </c>
      <c r="G160" s="87">
        <v>0</v>
      </c>
      <c r="H160" s="112">
        <v>5073</v>
      </c>
      <c r="I160" s="87">
        <v>0</v>
      </c>
      <c r="J160" s="112">
        <v>60</v>
      </c>
      <c r="K160" s="87">
        <v>0</v>
      </c>
      <c r="L160" s="112">
        <f>SUM(J160:K160)</f>
        <v>60</v>
      </c>
      <c r="M160" s="41"/>
      <c r="N160" s="41"/>
    </row>
    <row r="161" spans="1:14" ht="9" customHeight="1">
      <c r="A161" s="24"/>
      <c r="B161" s="118"/>
      <c r="C161" s="115"/>
      <c r="D161" s="87"/>
      <c r="E161" s="87"/>
      <c r="F161" s="112"/>
      <c r="G161" s="87"/>
      <c r="H161" s="87"/>
      <c r="I161" s="87"/>
      <c r="J161" s="112"/>
      <c r="K161" s="87"/>
      <c r="L161" s="112"/>
      <c r="M161" s="41"/>
      <c r="N161" s="41"/>
    </row>
    <row r="162" spans="1:14" ht="27" customHeight="1">
      <c r="A162" s="24"/>
      <c r="B162" s="86">
        <v>72</v>
      </c>
      <c r="C162" s="115" t="s">
        <v>211</v>
      </c>
      <c r="D162" s="117"/>
      <c r="E162" s="117"/>
      <c r="F162" s="120"/>
      <c r="G162" s="117"/>
      <c r="H162" s="117"/>
      <c r="I162" s="30"/>
      <c r="J162" s="30"/>
      <c r="K162" s="117"/>
      <c r="L162" s="30"/>
      <c r="M162" s="41"/>
      <c r="N162" s="41"/>
    </row>
    <row r="163" spans="1:14" ht="15" customHeight="1">
      <c r="A163" s="24"/>
      <c r="B163" s="118" t="s">
        <v>263</v>
      </c>
      <c r="C163" s="115" t="s">
        <v>41</v>
      </c>
      <c r="D163" s="112">
        <v>3955</v>
      </c>
      <c r="E163" s="87">
        <v>0</v>
      </c>
      <c r="F163" s="112">
        <v>5571</v>
      </c>
      <c r="G163" s="87">
        <v>0</v>
      </c>
      <c r="H163" s="112">
        <v>5571</v>
      </c>
      <c r="I163" s="87">
        <v>0</v>
      </c>
      <c r="J163" s="112">
        <v>60</v>
      </c>
      <c r="K163" s="87">
        <v>0</v>
      </c>
      <c r="L163" s="112">
        <f>SUM(J163:K163)</f>
        <v>60</v>
      </c>
      <c r="M163" s="41"/>
      <c r="N163" s="41"/>
    </row>
    <row r="164" spans="1:14" ht="0.75" customHeight="1">
      <c r="A164" s="24"/>
      <c r="B164" s="118"/>
      <c r="C164" s="115"/>
      <c r="D164" s="87"/>
      <c r="E164" s="87"/>
      <c r="F164" s="112"/>
      <c r="G164" s="112"/>
      <c r="H164" s="112"/>
      <c r="I164" s="87"/>
      <c r="J164" s="112"/>
      <c r="K164" s="87"/>
      <c r="L164" s="112"/>
      <c r="M164" s="41"/>
      <c r="N164" s="41"/>
    </row>
    <row r="165" spans="1:14" ht="38.25">
      <c r="A165" s="24"/>
      <c r="B165" s="86">
        <v>73</v>
      </c>
      <c r="C165" s="116" t="s">
        <v>363</v>
      </c>
      <c r="D165" s="117"/>
      <c r="E165" s="117"/>
      <c r="F165" s="120"/>
      <c r="G165" s="120"/>
      <c r="H165" s="120"/>
      <c r="I165" s="30"/>
      <c r="J165" s="30"/>
      <c r="K165" s="117"/>
      <c r="L165" s="30"/>
      <c r="M165" s="41"/>
      <c r="N165" s="41"/>
    </row>
    <row r="166" spans="1:14" ht="15" customHeight="1">
      <c r="A166" s="24"/>
      <c r="B166" s="119" t="s">
        <v>264</v>
      </c>
      <c r="C166" s="123" t="s">
        <v>23</v>
      </c>
      <c r="D166" s="112">
        <v>21024</v>
      </c>
      <c r="E166" s="87">
        <v>0</v>
      </c>
      <c r="F166" s="112">
        <v>77109</v>
      </c>
      <c r="G166" s="87">
        <v>0</v>
      </c>
      <c r="H166" s="112">
        <v>77109</v>
      </c>
      <c r="I166" s="87">
        <v>0</v>
      </c>
      <c r="J166" s="112">
        <v>70000</v>
      </c>
      <c r="K166" s="87">
        <v>0</v>
      </c>
      <c r="L166" s="112">
        <f>SUM(J166:K166)</f>
        <v>70000</v>
      </c>
      <c r="M166" s="41"/>
      <c r="N166" s="41"/>
    </row>
    <row r="167" spans="1:14" ht="40.5" customHeight="1">
      <c r="A167" s="77"/>
      <c r="B167" s="190" t="s">
        <v>322</v>
      </c>
      <c r="C167" s="121" t="s">
        <v>394</v>
      </c>
      <c r="D167" s="122">
        <v>2288</v>
      </c>
      <c r="E167" s="107">
        <v>0</v>
      </c>
      <c r="F167" s="107">
        <v>0</v>
      </c>
      <c r="G167" s="107">
        <v>0</v>
      </c>
      <c r="H167" s="107">
        <v>0</v>
      </c>
      <c r="I167" s="107">
        <v>0</v>
      </c>
      <c r="J167" s="107">
        <v>0</v>
      </c>
      <c r="K167" s="107">
        <v>0</v>
      </c>
      <c r="L167" s="107">
        <f>SUM(J167:K167)</f>
        <v>0</v>
      </c>
      <c r="M167" s="41"/>
      <c r="N167" s="41"/>
    </row>
    <row r="168" spans="1:14" ht="6.6" customHeight="1">
      <c r="A168" s="24"/>
      <c r="B168" s="119"/>
      <c r="C168" s="116"/>
      <c r="D168" s="87"/>
      <c r="E168" s="87"/>
      <c r="F168" s="112"/>
      <c r="G168" s="112"/>
      <c r="H168" s="112"/>
      <c r="I168" s="87"/>
      <c r="J168" s="112"/>
      <c r="K168" s="87"/>
      <c r="L168" s="87"/>
      <c r="M168" s="41"/>
      <c r="N168" s="41"/>
    </row>
    <row r="169" spans="1:14" ht="25.5">
      <c r="A169" s="24"/>
      <c r="B169" s="86">
        <v>74</v>
      </c>
      <c r="C169" s="116" t="s">
        <v>343</v>
      </c>
      <c r="D169" s="87"/>
      <c r="E169" s="87"/>
      <c r="F169" s="112"/>
      <c r="G169" s="112"/>
      <c r="H169" s="112"/>
      <c r="I169" s="87"/>
      <c r="J169" s="112"/>
      <c r="K169" s="87"/>
      <c r="L169" s="87"/>
      <c r="M169" s="41"/>
      <c r="N169" s="41"/>
    </row>
    <row r="170" spans="1:14">
      <c r="A170" s="24"/>
      <c r="B170" s="118" t="s">
        <v>331</v>
      </c>
      <c r="C170" s="115" t="s">
        <v>41</v>
      </c>
      <c r="D170" s="112">
        <v>2000</v>
      </c>
      <c r="E170" s="87">
        <v>0</v>
      </c>
      <c r="F170" s="87">
        <v>0</v>
      </c>
      <c r="G170" s="87">
        <v>0</v>
      </c>
      <c r="H170" s="87">
        <v>0</v>
      </c>
      <c r="I170" s="87">
        <v>0</v>
      </c>
      <c r="J170" s="87">
        <v>0</v>
      </c>
      <c r="K170" s="87">
        <v>0</v>
      </c>
      <c r="L170" s="87">
        <f>SUM(J170:K170)</f>
        <v>0</v>
      </c>
      <c r="M170" s="41"/>
      <c r="N170" s="41"/>
    </row>
    <row r="171" spans="1:14" ht="25.5">
      <c r="A171" s="24" t="s">
        <v>10</v>
      </c>
      <c r="B171" s="124">
        <v>32</v>
      </c>
      <c r="C171" s="115" t="s">
        <v>260</v>
      </c>
      <c r="D171" s="91">
        <f t="shared" ref="D171:L171" si="33">SUM(D156:D170)</f>
        <v>38374</v>
      </c>
      <c r="E171" s="90">
        <f t="shared" si="33"/>
        <v>0</v>
      </c>
      <c r="F171" s="91">
        <f t="shared" si="33"/>
        <v>97856</v>
      </c>
      <c r="G171" s="90">
        <f t="shared" si="33"/>
        <v>0</v>
      </c>
      <c r="H171" s="91">
        <f t="shared" si="33"/>
        <v>97856</v>
      </c>
      <c r="I171" s="90">
        <f t="shared" si="33"/>
        <v>0</v>
      </c>
      <c r="J171" s="91">
        <f t="shared" si="33"/>
        <v>70720</v>
      </c>
      <c r="K171" s="90">
        <f t="shared" si="33"/>
        <v>0</v>
      </c>
      <c r="L171" s="91">
        <f t="shared" si="33"/>
        <v>70720</v>
      </c>
      <c r="M171" s="41"/>
      <c r="N171" s="41"/>
    </row>
    <row r="172" spans="1:14" ht="13.15" customHeight="1">
      <c r="A172" s="24"/>
      <c r="B172" s="76"/>
      <c r="C172" s="70"/>
      <c r="D172" s="30"/>
      <c r="E172" s="30"/>
      <c r="F172" s="30"/>
      <c r="G172" s="30"/>
      <c r="H172" s="30"/>
      <c r="I172" s="30"/>
      <c r="J172" s="30"/>
      <c r="K172" s="30"/>
      <c r="L172" s="30"/>
      <c r="M172" s="41"/>
      <c r="N172" s="41"/>
    </row>
    <row r="173" spans="1:14" ht="25.5">
      <c r="A173" s="24"/>
      <c r="B173" s="125">
        <v>42</v>
      </c>
      <c r="C173" s="82" t="s">
        <v>357</v>
      </c>
      <c r="D173" s="106"/>
      <c r="E173" s="106"/>
      <c r="F173" s="106"/>
      <c r="G173" s="106"/>
      <c r="H173" s="106"/>
      <c r="I173" s="106"/>
      <c r="J173" s="106"/>
      <c r="K173" s="106"/>
      <c r="L173" s="106"/>
      <c r="M173" s="41"/>
      <c r="N173" s="41"/>
    </row>
    <row r="174" spans="1:14" ht="13.35" customHeight="1">
      <c r="A174" s="24"/>
      <c r="B174" s="86">
        <v>68</v>
      </c>
      <c r="C174" s="82" t="s">
        <v>44</v>
      </c>
      <c r="D174" s="30"/>
      <c r="E174" s="71"/>
      <c r="F174" s="30"/>
      <c r="G174" s="71"/>
      <c r="H174" s="30"/>
      <c r="I174" s="71"/>
      <c r="J174" s="30"/>
      <c r="K174" s="71"/>
      <c r="L174" s="71"/>
      <c r="M174" s="41"/>
      <c r="N174" s="41"/>
    </row>
    <row r="175" spans="1:14" ht="25.5">
      <c r="A175" s="24"/>
      <c r="B175" s="81" t="s">
        <v>259</v>
      </c>
      <c r="C175" s="82" t="s">
        <v>329</v>
      </c>
      <c r="D175" s="83">
        <v>0</v>
      </c>
      <c r="E175" s="83">
        <v>0</v>
      </c>
      <c r="F175" s="88">
        <v>2000</v>
      </c>
      <c r="G175" s="83">
        <v>0</v>
      </c>
      <c r="H175" s="88">
        <v>2000</v>
      </c>
      <c r="I175" s="83">
        <v>0</v>
      </c>
      <c r="J175" s="88">
        <v>1000</v>
      </c>
      <c r="K175" s="83">
        <v>0</v>
      </c>
      <c r="L175" s="88">
        <f>SUM(J175:K175)</f>
        <v>1000</v>
      </c>
      <c r="M175" s="41"/>
      <c r="N175" s="41"/>
    </row>
    <row r="176" spans="1:14" ht="27.75" customHeight="1">
      <c r="A176" s="24"/>
      <c r="B176" s="86">
        <v>73</v>
      </c>
      <c r="C176" s="126" t="s">
        <v>344</v>
      </c>
      <c r="D176" s="83"/>
      <c r="E176" s="83"/>
      <c r="F176" s="88"/>
      <c r="G176" s="88"/>
      <c r="H176" s="88"/>
      <c r="I176" s="83"/>
      <c r="J176" s="88"/>
      <c r="K176" s="83"/>
      <c r="L176" s="88"/>
      <c r="M176" s="41"/>
      <c r="N176" s="41"/>
    </row>
    <row r="177" spans="1:14">
      <c r="A177" s="24"/>
      <c r="B177" s="81" t="s">
        <v>379</v>
      </c>
      <c r="C177" s="115" t="s">
        <v>41</v>
      </c>
      <c r="D177" s="83">
        <v>0</v>
      </c>
      <c r="E177" s="83">
        <v>0</v>
      </c>
      <c r="F177" s="88">
        <v>5000</v>
      </c>
      <c r="G177" s="83">
        <v>0</v>
      </c>
      <c r="H177" s="88">
        <v>5000</v>
      </c>
      <c r="I177" s="83">
        <v>0</v>
      </c>
      <c r="J177" s="88">
        <v>600</v>
      </c>
      <c r="K177" s="83">
        <v>0</v>
      </c>
      <c r="L177" s="88">
        <f>SUM(J177:K177)</f>
        <v>600</v>
      </c>
      <c r="M177" s="41"/>
      <c r="N177" s="41"/>
    </row>
    <row r="178" spans="1:14" ht="25.5">
      <c r="A178" s="24"/>
      <c r="B178" s="86">
        <v>74</v>
      </c>
      <c r="C178" s="126" t="s">
        <v>369</v>
      </c>
      <c r="D178" s="112"/>
      <c r="E178" s="87"/>
      <c r="F178" s="112"/>
      <c r="G178" s="112"/>
      <c r="H178" s="112"/>
      <c r="I178" s="87"/>
      <c r="J178" s="112"/>
      <c r="K178" s="87"/>
      <c r="L178" s="87"/>
      <c r="M178" s="41"/>
      <c r="N178" s="41"/>
    </row>
    <row r="179" spans="1:14">
      <c r="A179" s="24"/>
      <c r="B179" s="119" t="s">
        <v>265</v>
      </c>
      <c r="C179" s="115" t="s">
        <v>41</v>
      </c>
      <c r="D179" s="112">
        <v>9664</v>
      </c>
      <c r="E179" s="87">
        <v>0</v>
      </c>
      <c r="F179" s="112">
        <v>30000</v>
      </c>
      <c r="G179" s="87">
        <v>0</v>
      </c>
      <c r="H179" s="112">
        <v>30000</v>
      </c>
      <c r="I179" s="87">
        <v>0</v>
      </c>
      <c r="J179" s="112">
        <v>20000</v>
      </c>
      <c r="K179" s="87">
        <v>0</v>
      </c>
      <c r="L179" s="112">
        <f>SUM(J179:K179)</f>
        <v>20000</v>
      </c>
      <c r="M179" s="41"/>
      <c r="N179" s="41"/>
    </row>
    <row r="180" spans="1:14" ht="25.5">
      <c r="A180" s="24" t="s">
        <v>10</v>
      </c>
      <c r="B180" s="125">
        <v>42</v>
      </c>
      <c r="C180" s="82" t="s">
        <v>357</v>
      </c>
      <c r="D180" s="91">
        <f t="shared" ref="D180:L180" si="34">D175+D179+D177</f>
        <v>9664</v>
      </c>
      <c r="E180" s="90">
        <f t="shared" si="34"/>
        <v>0</v>
      </c>
      <c r="F180" s="91">
        <f t="shared" si="34"/>
        <v>37000</v>
      </c>
      <c r="G180" s="90">
        <f t="shared" si="34"/>
        <v>0</v>
      </c>
      <c r="H180" s="91">
        <f t="shared" si="34"/>
        <v>37000</v>
      </c>
      <c r="I180" s="90">
        <f t="shared" si="34"/>
        <v>0</v>
      </c>
      <c r="J180" s="91">
        <f t="shared" si="34"/>
        <v>21600</v>
      </c>
      <c r="K180" s="90">
        <f t="shared" si="34"/>
        <v>0</v>
      </c>
      <c r="L180" s="91">
        <f t="shared" si="34"/>
        <v>21600</v>
      </c>
      <c r="M180" s="41"/>
      <c r="N180" s="41"/>
    </row>
    <row r="181" spans="1:14" ht="12.6" customHeight="1">
      <c r="A181" s="24"/>
      <c r="B181" s="125"/>
      <c r="C181" s="82"/>
      <c r="D181" s="30"/>
      <c r="E181" s="30"/>
      <c r="F181" s="30"/>
      <c r="G181" s="30"/>
      <c r="H181" s="30"/>
      <c r="I181" s="30"/>
      <c r="J181" s="30"/>
      <c r="K181" s="30"/>
      <c r="L181" s="30"/>
      <c r="M181" s="41"/>
      <c r="N181" s="41"/>
    </row>
    <row r="182" spans="1:14" ht="25.5">
      <c r="A182" s="24"/>
      <c r="B182" s="125">
        <v>51</v>
      </c>
      <c r="C182" s="82" t="s">
        <v>358</v>
      </c>
      <c r="D182" s="30"/>
      <c r="E182" s="30"/>
      <c r="F182" s="30"/>
      <c r="G182" s="30"/>
      <c r="H182" s="30"/>
      <c r="I182" s="30"/>
      <c r="J182" s="30"/>
      <c r="K182" s="30"/>
      <c r="L182" s="30"/>
      <c r="M182" s="41"/>
      <c r="N182" s="41"/>
    </row>
    <row r="183" spans="1:14" ht="25.5">
      <c r="A183" s="24"/>
      <c r="B183" s="86">
        <v>75</v>
      </c>
      <c r="C183" s="128" t="s">
        <v>376</v>
      </c>
      <c r="D183" s="112"/>
      <c r="E183" s="87"/>
      <c r="F183" s="112"/>
      <c r="G183" s="87"/>
      <c r="H183" s="112"/>
      <c r="I183" s="87"/>
      <c r="J183" s="112"/>
      <c r="K183" s="87"/>
      <c r="L183" s="87"/>
      <c r="M183" s="41"/>
      <c r="N183" s="41"/>
    </row>
    <row r="184" spans="1:14">
      <c r="A184" s="24"/>
      <c r="B184" s="118" t="s">
        <v>333</v>
      </c>
      <c r="C184" s="115" t="s">
        <v>41</v>
      </c>
      <c r="D184" s="112">
        <v>780</v>
      </c>
      <c r="E184" s="87">
        <v>0</v>
      </c>
      <c r="F184" s="112">
        <v>3180</v>
      </c>
      <c r="G184" s="87">
        <v>0</v>
      </c>
      <c r="H184" s="112">
        <v>3180</v>
      </c>
      <c r="I184" s="87">
        <v>0</v>
      </c>
      <c r="J184" s="112">
        <v>2000</v>
      </c>
      <c r="K184" s="87">
        <v>0</v>
      </c>
      <c r="L184" s="112">
        <f>SUM(J184:K184)</f>
        <v>2000</v>
      </c>
      <c r="M184" s="41"/>
      <c r="N184" s="41"/>
    </row>
    <row r="185" spans="1:14">
      <c r="A185" s="24"/>
      <c r="B185" s="118"/>
      <c r="C185" s="115"/>
      <c r="D185" s="87"/>
      <c r="E185" s="87"/>
      <c r="F185" s="112"/>
      <c r="G185" s="87"/>
      <c r="H185" s="112"/>
      <c r="I185" s="87"/>
      <c r="J185" s="112"/>
      <c r="K185" s="87"/>
      <c r="L185" s="112"/>
      <c r="M185" s="41"/>
      <c r="N185" s="41"/>
    </row>
    <row r="186" spans="1:14" ht="25.5">
      <c r="A186" s="24"/>
      <c r="B186" s="86">
        <v>76</v>
      </c>
      <c r="C186" s="128" t="s">
        <v>375</v>
      </c>
      <c r="D186" s="87"/>
      <c r="E186" s="87"/>
      <c r="F186" s="87"/>
      <c r="G186" s="87"/>
      <c r="H186" s="87"/>
      <c r="I186" s="87"/>
      <c r="J186" s="112"/>
      <c r="K186" s="87"/>
      <c r="L186" s="112"/>
      <c r="M186" s="41"/>
      <c r="N186" s="41"/>
    </row>
    <row r="187" spans="1:14" ht="27" customHeight="1">
      <c r="A187" s="24"/>
      <c r="B187" s="86" t="s">
        <v>373</v>
      </c>
      <c r="C187" s="115" t="s">
        <v>375</v>
      </c>
      <c r="D187" s="112">
        <v>60000</v>
      </c>
      <c r="E187" s="87">
        <v>0</v>
      </c>
      <c r="F187" s="112">
        <v>29461</v>
      </c>
      <c r="G187" s="87">
        <v>0</v>
      </c>
      <c r="H187" s="112">
        <v>54461</v>
      </c>
      <c r="I187" s="87">
        <v>0</v>
      </c>
      <c r="J187" s="112">
        <v>70000</v>
      </c>
      <c r="K187" s="87">
        <v>0</v>
      </c>
      <c r="L187" s="112">
        <f>SUM(J187:K187)</f>
        <v>70000</v>
      </c>
      <c r="M187" s="41"/>
      <c r="N187" s="41"/>
    </row>
    <row r="188" spans="1:14" ht="25.5">
      <c r="A188" s="77" t="s">
        <v>10</v>
      </c>
      <c r="B188" s="191">
        <v>51</v>
      </c>
      <c r="C188" s="79" t="s">
        <v>358</v>
      </c>
      <c r="D188" s="91">
        <f t="shared" ref="D188:L188" si="35">D184+D187</f>
        <v>60780</v>
      </c>
      <c r="E188" s="90">
        <f t="shared" si="35"/>
        <v>0</v>
      </c>
      <c r="F188" s="91">
        <f t="shared" si="35"/>
        <v>32641</v>
      </c>
      <c r="G188" s="90">
        <f t="shared" si="35"/>
        <v>0</v>
      </c>
      <c r="H188" s="91">
        <f t="shared" si="35"/>
        <v>57641</v>
      </c>
      <c r="I188" s="90">
        <f t="shared" si="35"/>
        <v>0</v>
      </c>
      <c r="J188" s="91">
        <f t="shared" si="35"/>
        <v>72000</v>
      </c>
      <c r="K188" s="90">
        <f t="shared" si="35"/>
        <v>0</v>
      </c>
      <c r="L188" s="91">
        <f t="shared" si="35"/>
        <v>72000</v>
      </c>
      <c r="M188" s="41"/>
      <c r="N188" s="41"/>
    </row>
    <row r="189" spans="1:14" ht="13.35" customHeight="1">
      <c r="A189" s="24"/>
      <c r="B189" s="125"/>
      <c r="C189" s="82"/>
      <c r="D189" s="30"/>
      <c r="E189" s="30"/>
      <c r="F189" s="30"/>
      <c r="G189" s="30"/>
      <c r="H189" s="30"/>
      <c r="I189" s="30"/>
      <c r="J189" s="30"/>
      <c r="K189" s="30"/>
      <c r="L189" s="30"/>
      <c r="M189" s="41"/>
      <c r="N189" s="41"/>
    </row>
    <row r="190" spans="1:14" ht="13.9" customHeight="1">
      <c r="A190" s="24"/>
      <c r="B190" s="86">
        <v>66</v>
      </c>
      <c r="C190" s="82" t="s">
        <v>42</v>
      </c>
      <c r="D190" s="30"/>
      <c r="E190" s="71"/>
      <c r="F190" s="71"/>
      <c r="G190" s="71"/>
      <c r="H190" s="71"/>
      <c r="I190" s="71"/>
      <c r="J190" s="71"/>
      <c r="K190" s="71"/>
      <c r="L190" s="71"/>
      <c r="M190" s="41"/>
      <c r="N190" s="41"/>
    </row>
    <row r="191" spans="1:14" ht="13.9" customHeight="1">
      <c r="A191" s="24"/>
      <c r="B191" s="86" t="s">
        <v>43</v>
      </c>
      <c r="C191" s="82" t="s">
        <v>22</v>
      </c>
      <c r="D191" s="108">
        <v>2663</v>
      </c>
      <c r="E191" s="101">
        <v>731</v>
      </c>
      <c r="F191" s="122">
        <v>1</v>
      </c>
      <c r="G191" s="101">
        <v>732</v>
      </c>
      <c r="H191" s="141">
        <v>1251</v>
      </c>
      <c r="I191" s="101">
        <v>732</v>
      </c>
      <c r="J191" s="122">
        <v>3000</v>
      </c>
      <c r="K191" s="80">
        <v>0</v>
      </c>
      <c r="L191" s="101">
        <f>SUM(J191:K191)</f>
        <v>3000</v>
      </c>
      <c r="M191" s="41"/>
      <c r="N191" s="41"/>
    </row>
    <row r="192" spans="1:14" ht="13.9" customHeight="1">
      <c r="A192" s="24" t="s">
        <v>10</v>
      </c>
      <c r="B192" s="86">
        <v>66</v>
      </c>
      <c r="C192" s="82" t="s">
        <v>42</v>
      </c>
      <c r="D192" s="141">
        <f t="shared" ref="D192:K192" si="36">SUM(D190:D191)</f>
        <v>2663</v>
      </c>
      <c r="E192" s="122">
        <f t="shared" si="36"/>
        <v>731</v>
      </c>
      <c r="F192" s="122">
        <f t="shared" si="36"/>
        <v>1</v>
      </c>
      <c r="G192" s="122">
        <f t="shared" si="36"/>
        <v>732</v>
      </c>
      <c r="H192" s="141">
        <f t="shared" si="36"/>
        <v>1251</v>
      </c>
      <c r="I192" s="122">
        <f t="shared" si="36"/>
        <v>732</v>
      </c>
      <c r="J192" s="122">
        <f t="shared" si="36"/>
        <v>3000</v>
      </c>
      <c r="K192" s="107">
        <f t="shared" si="36"/>
        <v>0</v>
      </c>
      <c r="L192" s="122">
        <f>SUM(J192:K192)</f>
        <v>3000</v>
      </c>
      <c r="M192" s="41"/>
      <c r="N192" s="41"/>
    </row>
    <row r="193" spans="1:14" ht="13.9" customHeight="1">
      <c r="A193" s="24" t="s">
        <v>10</v>
      </c>
      <c r="B193" s="76">
        <v>80.8</v>
      </c>
      <c r="C193" s="70" t="s">
        <v>29</v>
      </c>
      <c r="D193" s="102">
        <f t="shared" ref="D193:I193" si="37">D192+D171+D180+D188</f>
        <v>111481</v>
      </c>
      <c r="E193" s="102">
        <f t="shared" si="37"/>
        <v>731</v>
      </c>
      <c r="F193" s="102">
        <f t="shared" si="37"/>
        <v>167498</v>
      </c>
      <c r="G193" s="102">
        <f t="shared" si="37"/>
        <v>732</v>
      </c>
      <c r="H193" s="102">
        <f t="shared" si="37"/>
        <v>193748</v>
      </c>
      <c r="I193" s="102">
        <f t="shared" si="37"/>
        <v>732</v>
      </c>
      <c r="J193" s="102">
        <f>J192+J171+J180+J188</f>
        <v>167320</v>
      </c>
      <c r="K193" s="90">
        <f t="shared" ref="K193:L193" si="38">K192+K171+K180+K188</f>
        <v>0</v>
      </c>
      <c r="L193" s="102">
        <f t="shared" si="38"/>
        <v>167320</v>
      </c>
      <c r="M193" s="41"/>
      <c r="N193" s="41"/>
    </row>
    <row r="194" spans="1:14" ht="13.9" customHeight="1">
      <c r="A194" s="24" t="s">
        <v>10</v>
      </c>
      <c r="B194" s="7">
        <v>80</v>
      </c>
      <c r="C194" s="82" t="s">
        <v>40</v>
      </c>
      <c r="D194" s="71">
        <f t="shared" ref="D194:K194" si="39">D193</f>
        <v>111481</v>
      </c>
      <c r="E194" s="88">
        <f t="shared" si="39"/>
        <v>731</v>
      </c>
      <c r="F194" s="71">
        <f t="shared" si="39"/>
        <v>167498</v>
      </c>
      <c r="G194" s="88">
        <f t="shared" si="39"/>
        <v>732</v>
      </c>
      <c r="H194" s="71">
        <f t="shared" si="39"/>
        <v>193748</v>
      </c>
      <c r="I194" s="88">
        <f t="shared" si="39"/>
        <v>732</v>
      </c>
      <c r="J194" s="88">
        <f t="shared" si="39"/>
        <v>167320</v>
      </c>
      <c r="K194" s="83">
        <f t="shared" si="39"/>
        <v>0</v>
      </c>
      <c r="L194" s="71">
        <f>SUM(J194:K194)</f>
        <v>167320</v>
      </c>
      <c r="M194" s="41"/>
      <c r="N194" s="41"/>
    </row>
    <row r="195" spans="1:14" ht="25.5">
      <c r="A195" s="24" t="s">
        <v>10</v>
      </c>
      <c r="B195" s="85">
        <v>2225</v>
      </c>
      <c r="C195" s="70" t="s">
        <v>345</v>
      </c>
      <c r="D195" s="94">
        <f t="shared" ref="D195:L195" si="40">D194+D151+D132+D79</f>
        <v>219932</v>
      </c>
      <c r="E195" s="94">
        <f t="shared" si="40"/>
        <v>21881</v>
      </c>
      <c r="F195" s="94">
        <f t="shared" si="40"/>
        <v>471735</v>
      </c>
      <c r="G195" s="94">
        <f t="shared" si="40"/>
        <v>26943</v>
      </c>
      <c r="H195" s="94">
        <f t="shared" si="40"/>
        <v>497985</v>
      </c>
      <c r="I195" s="94">
        <f t="shared" si="40"/>
        <v>26943</v>
      </c>
      <c r="J195" s="100">
        <f t="shared" si="40"/>
        <v>439362</v>
      </c>
      <c r="K195" s="94">
        <f t="shared" si="40"/>
        <v>26952</v>
      </c>
      <c r="L195" s="94">
        <f t="shared" si="40"/>
        <v>466314</v>
      </c>
      <c r="M195" s="41"/>
      <c r="N195" s="41"/>
    </row>
    <row r="196" spans="1:14" ht="11.45" customHeight="1">
      <c r="A196" s="10"/>
      <c r="B196" s="8"/>
      <c r="C196" s="10"/>
      <c r="D196" s="9"/>
      <c r="E196" s="9"/>
      <c r="F196" s="9"/>
      <c r="G196" s="9"/>
      <c r="H196" s="9"/>
      <c r="I196" s="9"/>
      <c r="J196" s="9"/>
      <c r="K196" s="9"/>
      <c r="L196" s="9"/>
      <c r="M196" s="41"/>
      <c r="N196" s="41"/>
    </row>
    <row r="197" spans="1:14" ht="13.9" customHeight="1">
      <c r="A197" s="24" t="s">
        <v>12</v>
      </c>
      <c r="B197" s="85">
        <v>2235</v>
      </c>
      <c r="C197" s="70" t="s">
        <v>0</v>
      </c>
      <c r="D197" s="30"/>
      <c r="E197" s="30"/>
      <c r="F197" s="30"/>
      <c r="G197" s="30"/>
      <c r="H197" s="30"/>
      <c r="I197" s="30"/>
      <c r="J197" s="30"/>
      <c r="K197" s="30"/>
      <c r="L197" s="30"/>
      <c r="M197" s="41"/>
      <c r="N197" s="41"/>
    </row>
    <row r="198" spans="1:14" ht="13.9" customHeight="1">
      <c r="A198" s="24"/>
      <c r="B198" s="86">
        <v>2</v>
      </c>
      <c r="C198" s="82" t="s">
        <v>45</v>
      </c>
      <c r="D198" s="30"/>
      <c r="E198" s="30"/>
      <c r="F198" s="30"/>
      <c r="G198" s="30"/>
      <c r="H198" s="30"/>
      <c r="I198" s="30"/>
      <c r="J198" s="30"/>
      <c r="K198" s="30"/>
      <c r="L198" s="30"/>
      <c r="M198" s="41"/>
      <c r="N198" s="41"/>
    </row>
    <row r="199" spans="1:14" ht="13.9" customHeight="1">
      <c r="A199" s="24"/>
      <c r="B199" s="76">
        <v>2.0009999999999999</v>
      </c>
      <c r="C199" s="70" t="s">
        <v>15</v>
      </c>
      <c r="D199" s="30"/>
      <c r="E199" s="30"/>
      <c r="F199" s="30"/>
      <c r="G199" s="30"/>
      <c r="H199" s="30"/>
      <c r="I199" s="30"/>
      <c r="J199" s="30"/>
      <c r="K199" s="30"/>
      <c r="L199" s="30"/>
      <c r="M199" s="41"/>
      <c r="N199" s="41"/>
    </row>
    <row r="200" spans="1:14" ht="13.35" customHeight="1">
      <c r="B200" s="22">
        <v>39</v>
      </c>
      <c r="C200" s="104" t="s">
        <v>46</v>
      </c>
      <c r="D200" s="106"/>
      <c r="E200" s="106"/>
      <c r="F200" s="106"/>
      <c r="G200" s="106"/>
      <c r="H200" s="106"/>
      <c r="I200" s="106"/>
      <c r="J200" s="106"/>
      <c r="K200" s="106"/>
      <c r="L200" s="106"/>
      <c r="M200" s="41"/>
      <c r="N200" s="41"/>
    </row>
    <row r="201" spans="1:14" ht="13.35" customHeight="1">
      <c r="A201" s="24"/>
      <c r="B201" s="7">
        <v>60</v>
      </c>
      <c r="C201" s="82" t="s">
        <v>47</v>
      </c>
      <c r="D201" s="30"/>
      <c r="E201" s="30"/>
      <c r="F201" s="30"/>
      <c r="G201" s="30"/>
      <c r="H201" s="30"/>
      <c r="I201" s="30"/>
      <c r="J201" s="30"/>
      <c r="K201" s="30"/>
      <c r="L201" s="30"/>
      <c r="M201" s="41"/>
      <c r="N201" s="41"/>
    </row>
    <row r="202" spans="1:14" ht="13.35" customHeight="1">
      <c r="A202" s="24"/>
      <c r="B202" s="81" t="s">
        <v>48</v>
      </c>
      <c r="C202" s="82" t="s">
        <v>18</v>
      </c>
      <c r="D202" s="30">
        <v>7076</v>
      </c>
      <c r="E202" s="71">
        <v>10101</v>
      </c>
      <c r="F202" s="112">
        <v>6400</v>
      </c>
      <c r="G202" s="71">
        <v>10881</v>
      </c>
      <c r="H202" s="30">
        <v>6400</v>
      </c>
      <c r="I202" s="71">
        <v>10881</v>
      </c>
      <c r="J202" s="112">
        <f>13091+84</f>
        <v>13175</v>
      </c>
      <c r="K202" s="71">
        <v>12938</v>
      </c>
      <c r="L202" s="71">
        <f t="shared" ref="L202:L207" si="41">SUM(J202:K202)</f>
        <v>26113</v>
      </c>
      <c r="M202" s="41"/>
      <c r="N202" s="41"/>
    </row>
    <row r="203" spans="1:14" ht="13.35" customHeight="1">
      <c r="A203" s="24"/>
      <c r="B203" s="81" t="s">
        <v>49</v>
      </c>
      <c r="C203" s="82" t="s">
        <v>20</v>
      </c>
      <c r="D203" s="112">
        <v>293</v>
      </c>
      <c r="E203" s="71">
        <v>62</v>
      </c>
      <c r="F203" s="112">
        <v>300</v>
      </c>
      <c r="G203" s="71">
        <v>62</v>
      </c>
      <c r="H203" s="30">
        <v>300</v>
      </c>
      <c r="I203" s="71">
        <v>62</v>
      </c>
      <c r="J203" s="112">
        <v>300</v>
      </c>
      <c r="K203" s="71">
        <v>62</v>
      </c>
      <c r="L203" s="71">
        <f t="shared" si="41"/>
        <v>362</v>
      </c>
      <c r="M203" s="41"/>
      <c r="N203" s="41"/>
    </row>
    <row r="204" spans="1:14" ht="13.35" customHeight="1">
      <c r="A204" s="24"/>
      <c r="B204" s="81" t="s">
        <v>50</v>
      </c>
      <c r="C204" s="82" t="s">
        <v>22</v>
      </c>
      <c r="D204" s="30">
        <v>2631</v>
      </c>
      <c r="E204" s="71">
        <v>1121</v>
      </c>
      <c r="F204" s="112">
        <v>2870</v>
      </c>
      <c r="G204" s="71">
        <v>1190</v>
      </c>
      <c r="H204" s="30">
        <v>2870</v>
      </c>
      <c r="I204" s="71">
        <v>1190</v>
      </c>
      <c r="J204" s="112">
        <v>2500</v>
      </c>
      <c r="K204" s="71">
        <v>1190</v>
      </c>
      <c r="L204" s="71">
        <f t="shared" si="41"/>
        <v>3690</v>
      </c>
      <c r="M204" s="41"/>
      <c r="N204" s="41"/>
    </row>
    <row r="205" spans="1:14" ht="13.35" customHeight="1">
      <c r="A205" s="24"/>
      <c r="B205" s="81" t="s">
        <v>404</v>
      </c>
      <c r="C205" s="82" t="s">
        <v>116</v>
      </c>
      <c r="D205" s="87">
        <v>0</v>
      </c>
      <c r="E205" s="83">
        <v>0</v>
      </c>
      <c r="F205" s="87">
        <v>0</v>
      </c>
      <c r="G205" s="83">
        <v>0</v>
      </c>
      <c r="H205" s="87">
        <v>0</v>
      </c>
      <c r="I205" s="83">
        <v>0</v>
      </c>
      <c r="J205" s="112">
        <v>450</v>
      </c>
      <c r="K205" s="83">
        <v>0</v>
      </c>
      <c r="L205" s="71">
        <f t="shared" si="41"/>
        <v>450</v>
      </c>
      <c r="M205" s="41"/>
      <c r="N205" s="41"/>
    </row>
    <row r="206" spans="1:14" ht="13.35" customHeight="1">
      <c r="A206" s="24"/>
      <c r="B206" s="81" t="s">
        <v>197</v>
      </c>
      <c r="C206" s="82" t="s">
        <v>346</v>
      </c>
      <c r="D206" s="112">
        <v>2000</v>
      </c>
      <c r="E206" s="83">
        <v>0</v>
      </c>
      <c r="F206" s="112">
        <v>2200</v>
      </c>
      <c r="G206" s="83">
        <v>0</v>
      </c>
      <c r="H206" s="112">
        <v>2200</v>
      </c>
      <c r="I206" s="83">
        <v>0</v>
      </c>
      <c r="J206" s="112">
        <v>2400</v>
      </c>
      <c r="K206" s="83">
        <v>0</v>
      </c>
      <c r="L206" s="88">
        <f t="shared" si="41"/>
        <v>2400</v>
      </c>
      <c r="M206" s="41"/>
      <c r="N206" s="41"/>
    </row>
    <row r="207" spans="1:14" ht="13.35" customHeight="1">
      <c r="A207" s="24"/>
      <c r="B207" s="81" t="s">
        <v>51</v>
      </c>
      <c r="C207" s="82" t="s">
        <v>23</v>
      </c>
      <c r="D207" s="112">
        <v>500</v>
      </c>
      <c r="E207" s="88">
        <v>17</v>
      </c>
      <c r="F207" s="87">
        <v>0</v>
      </c>
      <c r="G207" s="71">
        <v>20</v>
      </c>
      <c r="H207" s="87">
        <v>0</v>
      </c>
      <c r="I207" s="88">
        <v>20</v>
      </c>
      <c r="J207" s="112">
        <v>600</v>
      </c>
      <c r="K207" s="83">
        <v>0</v>
      </c>
      <c r="L207" s="71">
        <f t="shared" si="41"/>
        <v>600</v>
      </c>
      <c r="M207" s="41"/>
      <c r="N207" s="41"/>
    </row>
    <row r="208" spans="1:14" ht="13.35" customHeight="1">
      <c r="A208" s="24" t="s">
        <v>10</v>
      </c>
      <c r="B208" s="7">
        <v>60</v>
      </c>
      <c r="C208" s="82" t="s">
        <v>47</v>
      </c>
      <c r="D208" s="102">
        <f t="shared" ref="D208:L208" si="42">SUM(D202:D207)</f>
        <v>12500</v>
      </c>
      <c r="E208" s="102">
        <f t="shared" si="42"/>
        <v>11301</v>
      </c>
      <c r="F208" s="102">
        <f t="shared" si="42"/>
        <v>11770</v>
      </c>
      <c r="G208" s="102">
        <f t="shared" si="42"/>
        <v>12153</v>
      </c>
      <c r="H208" s="102">
        <f t="shared" si="42"/>
        <v>11770</v>
      </c>
      <c r="I208" s="102">
        <f t="shared" si="42"/>
        <v>12153</v>
      </c>
      <c r="J208" s="102">
        <f t="shared" si="42"/>
        <v>19425</v>
      </c>
      <c r="K208" s="102">
        <f t="shared" si="42"/>
        <v>14190</v>
      </c>
      <c r="L208" s="102">
        <f t="shared" si="42"/>
        <v>33615</v>
      </c>
      <c r="M208" s="41"/>
      <c r="N208" s="41"/>
    </row>
    <row r="209" spans="1:14">
      <c r="A209" s="24"/>
      <c r="B209" s="7"/>
      <c r="C209" s="82"/>
      <c r="D209" s="30"/>
      <c r="E209" s="30"/>
      <c r="F209" s="30"/>
      <c r="G209" s="30"/>
      <c r="H209" s="30"/>
      <c r="I209" s="30"/>
      <c r="J209" s="30"/>
      <c r="K209" s="30"/>
      <c r="L209" s="30"/>
      <c r="M209" s="41"/>
      <c r="N209" s="41"/>
    </row>
    <row r="210" spans="1:14" ht="13.15" customHeight="1">
      <c r="A210" s="24"/>
      <c r="B210" s="7">
        <v>61</v>
      </c>
      <c r="C210" s="82" t="s">
        <v>52</v>
      </c>
      <c r="D210" s="30"/>
      <c r="E210" s="30"/>
      <c r="F210" s="30"/>
      <c r="G210" s="30"/>
      <c r="H210" s="30"/>
      <c r="I210" s="30"/>
      <c r="J210" s="30"/>
      <c r="K210" s="30"/>
      <c r="L210" s="30"/>
      <c r="M210" s="41"/>
      <c r="N210" s="41"/>
    </row>
    <row r="211" spans="1:14" ht="13.15" customHeight="1">
      <c r="A211" s="24"/>
      <c r="B211" s="81" t="s">
        <v>53</v>
      </c>
      <c r="C211" s="82" t="s">
        <v>18</v>
      </c>
      <c r="D211" s="30">
        <v>78897</v>
      </c>
      <c r="E211" s="83">
        <v>0</v>
      </c>
      <c r="F211" s="112">
        <v>100000</v>
      </c>
      <c r="G211" s="83">
        <v>0</v>
      </c>
      <c r="H211" s="30">
        <v>100000</v>
      </c>
      <c r="I211" s="83">
        <v>0</v>
      </c>
      <c r="J211" s="112">
        <f>34155+22392+20121+1921+1127</f>
        <v>79716</v>
      </c>
      <c r="K211" s="83">
        <v>0</v>
      </c>
      <c r="L211" s="88">
        <f>SUM(J211:K211)</f>
        <v>79716</v>
      </c>
      <c r="M211" s="41"/>
      <c r="N211" s="41"/>
    </row>
    <row r="212" spans="1:14" ht="13.15" customHeight="1">
      <c r="A212" s="24"/>
      <c r="B212" s="81" t="s">
        <v>54</v>
      </c>
      <c r="C212" s="82" t="s">
        <v>20</v>
      </c>
      <c r="D212" s="112">
        <v>700</v>
      </c>
      <c r="E212" s="83">
        <v>0</v>
      </c>
      <c r="F212" s="112">
        <v>700</v>
      </c>
      <c r="G212" s="83">
        <v>0</v>
      </c>
      <c r="H212" s="30">
        <v>700</v>
      </c>
      <c r="I212" s="83">
        <v>0</v>
      </c>
      <c r="J212" s="112">
        <v>500</v>
      </c>
      <c r="K212" s="83">
        <v>0</v>
      </c>
      <c r="L212" s="88">
        <f>SUM(J212:K212)</f>
        <v>500</v>
      </c>
      <c r="M212" s="41"/>
      <c r="N212" s="41"/>
    </row>
    <row r="213" spans="1:14" ht="13.15" customHeight="1">
      <c r="A213" s="24"/>
      <c r="B213" s="81" t="s">
        <v>55</v>
      </c>
      <c r="C213" s="82" t="s">
        <v>22</v>
      </c>
      <c r="D213" s="30">
        <v>4701</v>
      </c>
      <c r="E213" s="83">
        <v>0</v>
      </c>
      <c r="F213" s="112">
        <v>5810</v>
      </c>
      <c r="G213" s="83">
        <v>0</v>
      </c>
      <c r="H213" s="30">
        <v>5810</v>
      </c>
      <c r="I213" s="83">
        <v>0</v>
      </c>
      <c r="J213" s="112">
        <v>5750</v>
      </c>
      <c r="K213" s="83">
        <v>0</v>
      </c>
      <c r="L213" s="88">
        <f>SUM(J213:K213)</f>
        <v>5750</v>
      </c>
      <c r="M213" s="41"/>
      <c r="N213" s="41"/>
    </row>
    <row r="214" spans="1:14" ht="13.15" customHeight="1">
      <c r="A214" s="24"/>
      <c r="B214" s="81" t="s">
        <v>405</v>
      </c>
      <c r="C214" s="82" t="s">
        <v>23</v>
      </c>
      <c r="D214" s="107">
        <v>0</v>
      </c>
      <c r="E214" s="80">
        <v>0</v>
      </c>
      <c r="F214" s="107">
        <v>0</v>
      </c>
      <c r="G214" s="80">
        <v>0</v>
      </c>
      <c r="H214" s="107">
        <v>0</v>
      </c>
      <c r="I214" s="80">
        <v>0</v>
      </c>
      <c r="J214" s="122">
        <v>300</v>
      </c>
      <c r="K214" s="80">
        <v>0</v>
      </c>
      <c r="L214" s="101">
        <f>SUM(J214:K214)</f>
        <v>300</v>
      </c>
      <c r="M214" s="41"/>
      <c r="N214" s="41"/>
    </row>
    <row r="215" spans="1:14" ht="13.15" customHeight="1">
      <c r="A215" s="24" t="s">
        <v>10</v>
      </c>
      <c r="B215" s="7">
        <v>61</v>
      </c>
      <c r="C215" s="82" t="s">
        <v>52</v>
      </c>
      <c r="D215" s="141">
        <f t="shared" ref="D215:I215" si="43">SUM(D211:D213)</f>
        <v>84298</v>
      </c>
      <c r="E215" s="107">
        <f t="shared" si="43"/>
        <v>0</v>
      </c>
      <c r="F215" s="122">
        <f t="shared" si="43"/>
        <v>106510</v>
      </c>
      <c r="G215" s="107">
        <f t="shared" si="43"/>
        <v>0</v>
      </c>
      <c r="H215" s="141">
        <f t="shared" si="43"/>
        <v>106510</v>
      </c>
      <c r="I215" s="107">
        <f t="shared" si="43"/>
        <v>0</v>
      </c>
      <c r="J215" s="122">
        <f>SUM(J211:J214)</f>
        <v>86266</v>
      </c>
      <c r="K215" s="107">
        <f t="shared" ref="K215:L215" si="44">SUM(K211:K214)</f>
        <v>0</v>
      </c>
      <c r="L215" s="122">
        <f t="shared" si="44"/>
        <v>86266</v>
      </c>
      <c r="M215" s="41"/>
      <c r="N215" s="41"/>
    </row>
    <row r="216" spans="1:14" ht="10.9" customHeight="1">
      <c r="A216" s="24"/>
      <c r="B216" s="7"/>
      <c r="C216" s="82"/>
      <c r="D216" s="129"/>
      <c r="E216" s="130"/>
      <c r="F216" s="131"/>
      <c r="G216" s="130"/>
      <c r="H216" s="129"/>
      <c r="I216" s="130"/>
      <c r="J216" s="131"/>
      <c r="K216" s="130"/>
      <c r="L216" s="131"/>
      <c r="M216" s="41"/>
      <c r="N216" s="41"/>
    </row>
    <row r="217" spans="1:14" ht="13.15" customHeight="1">
      <c r="A217" s="24"/>
      <c r="B217" s="7">
        <v>62</v>
      </c>
      <c r="C217" s="82" t="s">
        <v>217</v>
      </c>
      <c r="D217" s="30"/>
      <c r="E217" s="87"/>
      <c r="F217" s="112"/>
      <c r="G217" s="87"/>
      <c r="H217" s="30"/>
      <c r="I217" s="87"/>
      <c r="J217" s="112"/>
      <c r="K217" s="87"/>
      <c r="L217" s="112"/>
      <c r="M217" s="41"/>
      <c r="N217" s="41"/>
    </row>
    <row r="218" spans="1:14" ht="13.15" customHeight="1">
      <c r="A218" s="24"/>
      <c r="B218" s="7" t="s">
        <v>218</v>
      </c>
      <c r="C218" s="82" t="s">
        <v>18</v>
      </c>
      <c r="D218" s="112">
        <v>25</v>
      </c>
      <c r="E218" s="87">
        <v>0</v>
      </c>
      <c r="F218" s="87">
        <v>0</v>
      </c>
      <c r="G218" s="87">
        <v>0</v>
      </c>
      <c r="H218" s="87">
        <v>0</v>
      </c>
      <c r="I218" s="87">
        <v>0</v>
      </c>
      <c r="J218" s="87">
        <v>0</v>
      </c>
      <c r="K218" s="87">
        <v>0</v>
      </c>
      <c r="L218" s="87">
        <f>SUM(J218:K218)</f>
        <v>0</v>
      </c>
      <c r="M218" s="41"/>
      <c r="N218" s="41"/>
    </row>
    <row r="219" spans="1:14" ht="13.15" customHeight="1">
      <c r="A219" s="24"/>
      <c r="B219" s="7" t="s">
        <v>219</v>
      </c>
      <c r="C219" s="82" t="s">
        <v>22</v>
      </c>
      <c r="D219" s="87">
        <v>0</v>
      </c>
      <c r="E219" s="112">
        <v>58</v>
      </c>
      <c r="F219" s="87">
        <v>0</v>
      </c>
      <c r="G219" s="87">
        <v>0</v>
      </c>
      <c r="H219" s="87">
        <v>0</v>
      </c>
      <c r="I219" s="87">
        <v>0</v>
      </c>
      <c r="J219" s="112">
        <v>200</v>
      </c>
      <c r="K219" s="87">
        <v>0</v>
      </c>
      <c r="L219" s="112">
        <f>SUM(J219:K219)</f>
        <v>200</v>
      </c>
      <c r="M219" s="41"/>
      <c r="N219" s="41"/>
    </row>
    <row r="220" spans="1:14" ht="13.15" customHeight="1">
      <c r="A220" s="24" t="s">
        <v>10</v>
      </c>
      <c r="B220" s="7">
        <v>62</v>
      </c>
      <c r="C220" s="82" t="s">
        <v>217</v>
      </c>
      <c r="D220" s="91">
        <f t="shared" ref="D220:L220" si="45">SUM(D218:D219)</f>
        <v>25</v>
      </c>
      <c r="E220" s="91">
        <f t="shared" si="45"/>
        <v>58</v>
      </c>
      <c r="F220" s="90">
        <f t="shared" si="45"/>
        <v>0</v>
      </c>
      <c r="G220" s="90">
        <f t="shared" si="45"/>
        <v>0</v>
      </c>
      <c r="H220" s="90">
        <f t="shared" si="45"/>
        <v>0</v>
      </c>
      <c r="I220" s="90">
        <f t="shared" si="45"/>
        <v>0</v>
      </c>
      <c r="J220" s="91">
        <f t="shared" si="45"/>
        <v>200</v>
      </c>
      <c r="K220" s="90">
        <f t="shared" si="45"/>
        <v>0</v>
      </c>
      <c r="L220" s="91">
        <f t="shared" si="45"/>
        <v>200</v>
      </c>
      <c r="M220" s="41"/>
      <c r="N220" s="41"/>
    </row>
    <row r="221" spans="1:14" ht="13.15" customHeight="1">
      <c r="A221" s="77" t="s">
        <v>10</v>
      </c>
      <c r="B221" s="56">
        <v>39</v>
      </c>
      <c r="C221" s="79" t="s">
        <v>46</v>
      </c>
      <c r="D221" s="91">
        <f t="shared" ref="D221:L221" si="46">D215+D208+D220</f>
        <v>96823</v>
      </c>
      <c r="E221" s="91">
        <f t="shared" si="46"/>
        <v>11359</v>
      </c>
      <c r="F221" s="91">
        <f t="shared" si="46"/>
        <v>118280</v>
      </c>
      <c r="G221" s="91">
        <f t="shared" si="46"/>
        <v>12153</v>
      </c>
      <c r="H221" s="91">
        <f t="shared" si="46"/>
        <v>118280</v>
      </c>
      <c r="I221" s="91">
        <f t="shared" si="46"/>
        <v>12153</v>
      </c>
      <c r="J221" s="91">
        <f t="shared" si="46"/>
        <v>105891</v>
      </c>
      <c r="K221" s="91">
        <f t="shared" si="46"/>
        <v>14190</v>
      </c>
      <c r="L221" s="91">
        <f t="shared" si="46"/>
        <v>120081</v>
      </c>
      <c r="M221" s="41"/>
      <c r="N221" s="41"/>
    </row>
    <row r="222" spans="1:14" ht="13.9" customHeight="1">
      <c r="A222" s="24" t="s">
        <v>10</v>
      </c>
      <c r="B222" s="76">
        <v>2.0009999999999999</v>
      </c>
      <c r="C222" s="70" t="s">
        <v>15</v>
      </c>
      <c r="D222" s="94">
        <f t="shared" ref="D222:L222" si="47">D221</f>
        <v>96823</v>
      </c>
      <c r="E222" s="94">
        <f t="shared" si="47"/>
        <v>11359</v>
      </c>
      <c r="F222" s="100">
        <f t="shared" si="47"/>
        <v>118280</v>
      </c>
      <c r="G222" s="94">
        <f t="shared" si="47"/>
        <v>12153</v>
      </c>
      <c r="H222" s="94">
        <f t="shared" si="47"/>
        <v>118280</v>
      </c>
      <c r="I222" s="94">
        <f t="shared" si="47"/>
        <v>12153</v>
      </c>
      <c r="J222" s="100">
        <f t="shared" si="47"/>
        <v>105891</v>
      </c>
      <c r="K222" s="94">
        <f t="shared" si="47"/>
        <v>14190</v>
      </c>
      <c r="L222" s="94">
        <f t="shared" si="47"/>
        <v>120081</v>
      </c>
      <c r="M222" s="41"/>
      <c r="N222" s="41"/>
    </row>
    <row r="223" spans="1:14" ht="9" customHeight="1">
      <c r="A223" s="24"/>
      <c r="B223" s="109"/>
      <c r="C223" s="70"/>
      <c r="D223" s="71"/>
      <c r="E223" s="71"/>
      <c r="F223" s="71"/>
      <c r="G223" s="71"/>
      <c r="H223" s="71"/>
      <c r="I223" s="71"/>
      <c r="J223" s="71"/>
      <c r="K223" s="71"/>
      <c r="L223" s="71"/>
      <c r="M223" s="41"/>
      <c r="N223" s="41"/>
    </row>
    <row r="224" spans="1:14" ht="13.9" customHeight="1">
      <c r="B224" s="97">
        <v>2.101</v>
      </c>
      <c r="C224" s="98" t="s">
        <v>56</v>
      </c>
      <c r="D224" s="106"/>
      <c r="E224" s="106"/>
      <c r="F224" s="106"/>
      <c r="G224" s="106"/>
      <c r="H224" s="106"/>
      <c r="I224" s="106"/>
      <c r="J224" s="106"/>
      <c r="K224" s="106"/>
      <c r="L224" s="106"/>
      <c r="M224" s="41"/>
      <c r="N224" s="41"/>
    </row>
    <row r="225" spans="1:14" ht="13.9" customHeight="1">
      <c r="B225" s="22">
        <v>60</v>
      </c>
      <c r="C225" s="104" t="s">
        <v>57</v>
      </c>
      <c r="D225" s="106"/>
      <c r="E225" s="106"/>
      <c r="F225" s="106"/>
      <c r="G225" s="106"/>
      <c r="H225" s="106"/>
      <c r="I225" s="106"/>
      <c r="J225" s="106"/>
      <c r="K225" s="106"/>
      <c r="L225" s="106"/>
      <c r="M225" s="41"/>
      <c r="N225" s="41"/>
    </row>
    <row r="226" spans="1:14" ht="13.9" customHeight="1">
      <c r="A226" s="24"/>
      <c r="B226" s="81" t="s">
        <v>58</v>
      </c>
      <c r="C226" s="82" t="s">
        <v>41</v>
      </c>
      <c r="D226" s="83">
        <v>0</v>
      </c>
      <c r="E226" s="71">
        <v>17</v>
      </c>
      <c r="F226" s="88">
        <v>1</v>
      </c>
      <c r="G226" s="71">
        <v>230</v>
      </c>
      <c r="H226" s="88">
        <v>1</v>
      </c>
      <c r="I226" s="71">
        <v>230</v>
      </c>
      <c r="J226" s="88">
        <v>250</v>
      </c>
      <c r="K226" s="71">
        <v>230</v>
      </c>
      <c r="L226" s="71">
        <f t="shared" ref="L226:L233" si="48">SUM(J226:K226)</f>
        <v>480</v>
      </c>
      <c r="M226" s="41"/>
      <c r="N226" s="41"/>
    </row>
    <row r="227" spans="1:14" ht="13.9" customHeight="1">
      <c r="A227" s="24"/>
      <c r="B227" s="185" t="s">
        <v>59</v>
      </c>
      <c r="C227" s="185" t="s">
        <v>406</v>
      </c>
      <c r="D227" s="83">
        <v>0</v>
      </c>
      <c r="E227" s="83">
        <v>0</v>
      </c>
      <c r="F227" s="83">
        <v>0</v>
      </c>
      <c r="G227" s="83">
        <v>0</v>
      </c>
      <c r="H227" s="83">
        <v>0</v>
      </c>
      <c r="I227" s="83">
        <v>0</v>
      </c>
      <c r="J227" s="88">
        <v>999</v>
      </c>
      <c r="K227" s="83">
        <v>0</v>
      </c>
      <c r="L227" s="71">
        <f t="shared" si="48"/>
        <v>999</v>
      </c>
      <c r="M227" s="41"/>
      <c r="N227" s="41"/>
    </row>
    <row r="228" spans="1:14" ht="13.9" customHeight="1">
      <c r="A228" s="24"/>
      <c r="B228" s="81" t="s">
        <v>60</v>
      </c>
      <c r="C228" s="82" t="s">
        <v>61</v>
      </c>
      <c r="D228" s="87">
        <v>0</v>
      </c>
      <c r="E228" s="83">
        <v>0</v>
      </c>
      <c r="F228" s="112">
        <v>59536</v>
      </c>
      <c r="G228" s="83">
        <v>0</v>
      </c>
      <c r="H228" s="112">
        <v>59536</v>
      </c>
      <c r="I228" s="83">
        <v>0</v>
      </c>
      <c r="J228" s="112">
        <v>30000</v>
      </c>
      <c r="K228" s="83">
        <v>0</v>
      </c>
      <c r="L228" s="71">
        <f t="shared" si="48"/>
        <v>30000</v>
      </c>
      <c r="M228" s="41"/>
      <c r="N228" s="41"/>
    </row>
    <row r="229" spans="1:14" ht="13.9" customHeight="1">
      <c r="A229" s="24"/>
      <c r="B229" s="186" t="s">
        <v>91</v>
      </c>
      <c r="C229" s="186" t="s">
        <v>407</v>
      </c>
      <c r="D229" s="87">
        <v>0</v>
      </c>
      <c r="E229" s="83">
        <v>0</v>
      </c>
      <c r="F229" s="87">
        <v>0</v>
      </c>
      <c r="G229" s="83">
        <v>0</v>
      </c>
      <c r="H229" s="87">
        <v>0</v>
      </c>
      <c r="I229" s="83">
        <v>0</v>
      </c>
      <c r="J229" s="112">
        <v>220</v>
      </c>
      <c r="K229" s="83">
        <v>0</v>
      </c>
      <c r="L229" s="71">
        <f t="shared" si="48"/>
        <v>220</v>
      </c>
      <c r="M229" s="41"/>
      <c r="N229" s="41"/>
    </row>
    <row r="230" spans="1:14" ht="56.45" customHeight="1">
      <c r="A230" s="24"/>
      <c r="B230" s="81" t="s">
        <v>254</v>
      </c>
      <c r="C230" s="132" t="s">
        <v>368</v>
      </c>
      <c r="D230" s="87">
        <v>0</v>
      </c>
      <c r="E230" s="87">
        <v>0</v>
      </c>
      <c r="F230" s="112">
        <v>2271</v>
      </c>
      <c r="G230" s="87">
        <v>0</v>
      </c>
      <c r="H230" s="112">
        <v>2271</v>
      </c>
      <c r="I230" s="83">
        <v>0</v>
      </c>
      <c r="J230" s="112">
        <v>3416</v>
      </c>
      <c r="K230" s="87">
        <v>0</v>
      </c>
      <c r="L230" s="88">
        <f t="shared" si="48"/>
        <v>3416</v>
      </c>
      <c r="M230" s="41"/>
      <c r="N230" s="41"/>
    </row>
    <row r="231" spans="1:14" ht="28.15" customHeight="1">
      <c r="A231" s="24"/>
      <c r="B231" s="81" t="s">
        <v>335</v>
      </c>
      <c r="C231" s="132" t="s">
        <v>347</v>
      </c>
      <c r="D231" s="112">
        <v>2491</v>
      </c>
      <c r="E231" s="87">
        <v>0</v>
      </c>
      <c r="F231" s="112">
        <v>1</v>
      </c>
      <c r="G231" s="87">
        <v>0</v>
      </c>
      <c r="H231" s="112">
        <v>1</v>
      </c>
      <c r="I231" s="83">
        <v>0</v>
      </c>
      <c r="J231" s="112">
        <v>500</v>
      </c>
      <c r="K231" s="87">
        <v>0</v>
      </c>
      <c r="L231" s="88">
        <f t="shared" si="48"/>
        <v>500</v>
      </c>
      <c r="M231" s="41"/>
      <c r="N231" s="41"/>
    </row>
    <row r="232" spans="1:14" ht="13.9" customHeight="1">
      <c r="A232" s="24"/>
      <c r="B232" s="81" t="s">
        <v>336</v>
      </c>
      <c r="C232" s="132" t="s">
        <v>337</v>
      </c>
      <c r="D232" s="87">
        <v>0</v>
      </c>
      <c r="E232" s="87">
        <v>0</v>
      </c>
      <c r="F232" s="112">
        <v>1</v>
      </c>
      <c r="G232" s="87">
        <v>0</v>
      </c>
      <c r="H232" s="112">
        <v>1</v>
      </c>
      <c r="I232" s="83">
        <v>0</v>
      </c>
      <c r="J232" s="112">
        <v>1000</v>
      </c>
      <c r="K232" s="87">
        <v>0</v>
      </c>
      <c r="L232" s="88">
        <f t="shared" si="48"/>
        <v>1000</v>
      </c>
      <c r="M232" s="41"/>
      <c r="N232" s="41"/>
    </row>
    <row r="233" spans="1:14" ht="28.15" customHeight="1">
      <c r="A233" s="24"/>
      <c r="B233" s="81" t="s">
        <v>377</v>
      </c>
      <c r="C233" s="132" t="s">
        <v>378</v>
      </c>
      <c r="D233" s="87">
        <v>0</v>
      </c>
      <c r="E233" s="87">
        <v>0</v>
      </c>
      <c r="F233" s="112">
        <v>2000</v>
      </c>
      <c r="G233" s="87">
        <v>0</v>
      </c>
      <c r="H233" s="112">
        <v>2000</v>
      </c>
      <c r="I233" s="83">
        <v>0</v>
      </c>
      <c r="J233" s="112">
        <v>1000</v>
      </c>
      <c r="K233" s="87">
        <v>0</v>
      </c>
      <c r="L233" s="88">
        <f t="shared" si="48"/>
        <v>1000</v>
      </c>
      <c r="M233" s="41"/>
      <c r="N233" s="41"/>
    </row>
    <row r="234" spans="1:14" ht="40.15" customHeight="1">
      <c r="A234" s="24"/>
      <c r="B234" s="81" t="s">
        <v>413</v>
      </c>
      <c r="C234" s="132" t="s">
        <v>418</v>
      </c>
      <c r="D234" s="87"/>
      <c r="E234" s="87"/>
      <c r="F234" s="112"/>
      <c r="G234" s="87"/>
      <c r="H234" s="112"/>
      <c r="I234" s="83"/>
      <c r="J234" s="112">
        <v>600</v>
      </c>
      <c r="K234" s="87"/>
      <c r="L234" s="133">
        <f>K234+J234</f>
        <v>600</v>
      </c>
      <c r="M234" s="41"/>
      <c r="N234" s="41"/>
    </row>
    <row r="235" spans="1:14" ht="13.9" customHeight="1">
      <c r="A235" s="24" t="s">
        <v>10</v>
      </c>
      <c r="B235" s="7">
        <v>60</v>
      </c>
      <c r="C235" s="82" t="s">
        <v>57</v>
      </c>
      <c r="D235" s="91">
        <f t="shared" ref="D235:I235" si="49">SUM(D226:D234)</f>
        <v>2491</v>
      </c>
      <c r="E235" s="91">
        <f t="shared" si="49"/>
        <v>17</v>
      </c>
      <c r="F235" s="91">
        <f t="shared" si="49"/>
        <v>63810</v>
      </c>
      <c r="G235" s="91">
        <f t="shared" si="49"/>
        <v>230</v>
      </c>
      <c r="H235" s="91">
        <f t="shared" si="49"/>
        <v>63810</v>
      </c>
      <c r="I235" s="91">
        <f t="shared" si="49"/>
        <v>230</v>
      </c>
      <c r="J235" s="91">
        <f>SUM(J226:J234)</f>
        <v>37985</v>
      </c>
      <c r="K235" s="91">
        <f>SUM(K226:K234)</f>
        <v>230</v>
      </c>
      <c r="L235" s="91">
        <f>SUM(L226:L234)</f>
        <v>38215</v>
      </c>
      <c r="M235" s="41"/>
      <c r="N235" s="41"/>
    </row>
    <row r="236" spans="1:14" ht="13.9" customHeight="1">
      <c r="A236" s="24" t="s">
        <v>10</v>
      </c>
      <c r="B236" s="76">
        <v>2.101</v>
      </c>
      <c r="C236" s="98" t="s">
        <v>56</v>
      </c>
      <c r="D236" s="94">
        <f t="shared" ref="D236:L236" si="50">D235</f>
        <v>2491</v>
      </c>
      <c r="E236" s="94">
        <f t="shared" si="50"/>
        <v>17</v>
      </c>
      <c r="F236" s="100">
        <f t="shared" si="50"/>
        <v>63810</v>
      </c>
      <c r="G236" s="94">
        <f t="shared" si="50"/>
        <v>230</v>
      </c>
      <c r="H236" s="94">
        <f t="shared" si="50"/>
        <v>63810</v>
      </c>
      <c r="I236" s="94">
        <f t="shared" si="50"/>
        <v>230</v>
      </c>
      <c r="J236" s="100">
        <f t="shared" si="50"/>
        <v>37985</v>
      </c>
      <c r="K236" s="94">
        <f t="shared" si="50"/>
        <v>230</v>
      </c>
      <c r="L236" s="94">
        <f t="shared" si="50"/>
        <v>38215</v>
      </c>
      <c r="M236" s="41"/>
      <c r="N236" s="41"/>
    </row>
    <row r="237" spans="1:14">
      <c r="A237" s="24"/>
      <c r="B237" s="76"/>
      <c r="C237" s="70"/>
      <c r="D237" s="71"/>
      <c r="E237" s="71"/>
      <c r="F237" s="88"/>
      <c r="G237" s="71"/>
      <c r="H237" s="71"/>
      <c r="I237" s="71"/>
      <c r="J237" s="88"/>
      <c r="K237" s="71"/>
      <c r="L237" s="71"/>
      <c r="M237" s="41"/>
      <c r="N237" s="41"/>
    </row>
    <row r="238" spans="1:14" ht="13.9" customHeight="1">
      <c r="A238" s="24"/>
      <c r="B238" s="76">
        <v>2.1019999999999999</v>
      </c>
      <c r="C238" s="70" t="s">
        <v>62</v>
      </c>
      <c r="D238" s="30"/>
      <c r="E238" s="30"/>
      <c r="F238" s="30"/>
      <c r="G238" s="30"/>
      <c r="H238" s="30"/>
      <c r="I238" s="30"/>
      <c r="J238" s="106"/>
      <c r="K238" s="30"/>
      <c r="L238" s="30"/>
      <c r="M238" s="41"/>
      <c r="N238" s="41"/>
    </row>
    <row r="239" spans="1:14" ht="13.9" customHeight="1">
      <c r="B239" s="22">
        <v>52</v>
      </c>
      <c r="C239" s="104" t="s">
        <v>371</v>
      </c>
      <c r="D239" s="30"/>
      <c r="E239" s="30"/>
      <c r="F239" s="30"/>
      <c r="G239" s="30"/>
      <c r="H239" s="30"/>
      <c r="I239" s="30"/>
      <c r="J239" s="30"/>
      <c r="K239" s="30"/>
      <c r="L239" s="30"/>
      <c r="M239" s="41"/>
      <c r="N239" s="41"/>
    </row>
    <row r="240" spans="1:14" ht="13.9" customHeight="1">
      <c r="A240" s="24"/>
      <c r="B240" s="7">
        <v>49</v>
      </c>
      <c r="C240" s="82" t="s">
        <v>115</v>
      </c>
      <c r="D240" s="30"/>
      <c r="E240" s="30"/>
      <c r="F240" s="30"/>
      <c r="G240" s="30"/>
      <c r="H240" s="30"/>
      <c r="I240" s="30"/>
      <c r="J240" s="30"/>
      <c r="K240" s="30"/>
      <c r="L240" s="30"/>
      <c r="M240" s="41"/>
      <c r="N240" s="41"/>
    </row>
    <row r="241" spans="1:14" ht="13.9" customHeight="1">
      <c r="A241" s="24"/>
      <c r="B241" s="7" t="s">
        <v>266</v>
      </c>
      <c r="C241" s="82" t="s">
        <v>18</v>
      </c>
      <c r="D241" s="112">
        <v>5723</v>
      </c>
      <c r="E241" s="87">
        <v>0</v>
      </c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f>SUM(J241:K241)</f>
        <v>0</v>
      </c>
      <c r="M241" s="41"/>
      <c r="N241" s="41"/>
    </row>
    <row r="242" spans="1:14" ht="13.9" customHeight="1">
      <c r="A242" s="24"/>
      <c r="B242" s="7" t="s">
        <v>267</v>
      </c>
      <c r="C242" s="82" t="s">
        <v>20</v>
      </c>
      <c r="D242" s="112">
        <v>513</v>
      </c>
      <c r="E242" s="87">
        <v>0</v>
      </c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f>SUM(J242:K242)</f>
        <v>0</v>
      </c>
      <c r="M242" s="41"/>
      <c r="N242" s="41"/>
    </row>
    <row r="243" spans="1:14" ht="13.9" customHeight="1">
      <c r="A243" s="24"/>
      <c r="B243" s="7" t="s">
        <v>268</v>
      </c>
      <c r="C243" s="82" t="s">
        <v>22</v>
      </c>
      <c r="D243" s="112">
        <v>597</v>
      </c>
      <c r="E243" s="87">
        <v>0</v>
      </c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f>SUM(J243:K243)</f>
        <v>0</v>
      </c>
      <c r="M243" s="41"/>
      <c r="N243" s="41"/>
    </row>
    <row r="244" spans="1:14" ht="13.9" customHeight="1">
      <c r="A244" s="24"/>
      <c r="B244" s="7" t="s">
        <v>269</v>
      </c>
      <c r="C244" s="82" t="s">
        <v>116</v>
      </c>
      <c r="D244" s="112">
        <v>214</v>
      </c>
      <c r="E244" s="87">
        <v>0</v>
      </c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f>SUM(J244:K244)</f>
        <v>0</v>
      </c>
      <c r="M244" s="41"/>
      <c r="N244" s="41"/>
    </row>
    <row r="245" spans="1:14" ht="13.9" customHeight="1">
      <c r="A245" s="77" t="s">
        <v>10</v>
      </c>
      <c r="B245" s="56">
        <v>49</v>
      </c>
      <c r="C245" s="79" t="s">
        <v>115</v>
      </c>
      <c r="D245" s="91">
        <f t="shared" ref="D245:L245" si="51">SUM(D241:D244)</f>
        <v>7047</v>
      </c>
      <c r="E245" s="90">
        <f t="shared" si="51"/>
        <v>0</v>
      </c>
      <c r="F245" s="90">
        <f t="shared" si="51"/>
        <v>0</v>
      </c>
      <c r="G245" s="90">
        <f t="shared" si="51"/>
        <v>0</v>
      </c>
      <c r="H245" s="90">
        <f t="shared" si="51"/>
        <v>0</v>
      </c>
      <c r="I245" s="90">
        <f t="shared" si="51"/>
        <v>0</v>
      </c>
      <c r="J245" s="90">
        <f t="shared" si="51"/>
        <v>0</v>
      </c>
      <c r="K245" s="90">
        <f t="shared" si="51"/>
        <v>0</v>
      </c>
      <c r="L245" s="90">
        <f t="shared" si="51"/>
        <v>0</v>
      </c>
      <c r="M245" s="41"/>
      <c r="N245" s="41"/>
    </row>
    <row r="246" spans="1:14" ht="14.25" customHeight="1">
      <c r="A246" s="24"/>
      <c r="B246" s="7"/>
      <c r="C246" s="82"/>
      <c r="D246" s="30"/>
      <c r="E246" s="30"/>
      <c r="F246" s="30"/>
      <c r="G246" s="30"/>
      <c r="H246" s="30"/>
      <c r="I246" s="30"/>
      <c r="J246" s="30"/>
      <c r="K246" s="30"/>
      <c r="L246" s="30"/>
      <c r="M246" s="41"/>
      <c r="N246" s="41"/>
    </row>
    <row r="247" spans="1:14" ht="15" customHeight="1">
      <c r="A247" s="24"/>
      <c r="B247" s="7">
        <v>50</v>
      </c>
      <c r="C247" s="82" t="s">
        <v>117</v>
      </c>
      <c r="D247" s="30"/>
      <c r="E247" s="30"/>
      <c r="F247" s="30"/>
      <c r="G247" s="30"/>
      <c r="H247" s="30"/>
      <c r="I247" s="30"/>
      <c r="J247" s="30"/>
      <c r="K247" s="30"/>
      <c r="L247" s="30"/>
      <c r="M247" s="41"/>
      <c r="N247" s="41"/>
    </row>
    <row r="248" spans="1:14" ht="15" customHeight="1">
      <c r="A248" s="24"/>
      <c r="B248" s="7" t="s">
        <v>270</v>
      </c>
      <c r="C248" s="82" t="s">
        <v>18</v>
      </c>
      <c r="D248" s="122">
        <v>8545</v>
      </c>
      <c r="E248" s="107">
        <v>0</v>
      </c>
      <c r="F248" s="107">
        <v>0</v>
      </c>
      <c r="G248" s="107">
        <v>0</v>
      </c>
      <c r="H248" s="107">
        <v>0</v>
      </c>
      <c r="I248" s="107">
        <v>0</v>
      </c>
      <c r="J248" s="107">
        <v>0</v>
      </c>
      <c r="K248" s="107">
        <v>0</v>
      </c>
      <c r="L248" s="107">
        <f>SUM(J248:K248)</f>
        <v>0</v>
      </c>
      <c r="M248" s="41"/>
      <c r="N248" s="41"/>
    </row>
    <row r="249" spans="1:14" ht="15" customHeight="1">
      <c r="B249" s="22" t="s">
        <v>271</v>
      </c>
      <c r="C249" s="104" t="s">
        <v>20</v>
      </c>
      <c r="D249" s="170">
        <v>75</v>
      </c>
      <c r="E249" s="93">
        <v>0</v>
      </c>
      <c r="F249" s="93">
        <v>0</v>
      </c>
      <c r="G249" s="93">
        <v>0</v>
      </c>
      <c r="H249" s="93">
        <v>0</v>
      </c>
      <c r="I249" s="93">
        <v>0</v>
      </c>
      <c r="J249" s="93">
        <v>0</v>
      </c>
      <c r="K249" s="93">
        <v>0</v>
      </c>
      <c r="L249" s="93">
        <f>SUM(J249:K249)</f>
        <v>0</v>
      </c>
      <c r="M249" s="41"/>
      <c r="N249" s="41"/>
    </row>
    <row r="250" spans="1:14" ht="15" customHeight="1">
      <c r="A250" s="24"/>
      <c r="B250" s="7" t="s">
        <v>272</v>
      </c>
      <c r="C250" s="82" t="s">
        <v>22</v>
      </c>
      <c r="D250" s="112">
        <v>309</v>
      </c>
      <c r="E250" s="87">
        <v>0</v>
      </c>
      <c r="F250" s="87">
        <v>0</v>
      </c>
      <c r="G250" s="87">
        <v>0</v>
      </c>
      <c r="H250" s="87">
        <v>0</v>
      </c>
      <c r="I250" s="87">
        <v>0</v>
      </c>
      <c r="J250" s="87">
        <v>0</v>
      </c>
      <c r="K250" s="87">
        <v>0</v>
      </c>
      <c r="L250" s="87">
        <f>SUM(J250:K250)</f>
        <v>0</v>
      </c>
      <c r="M250" s="41"/>
      <c r="N250" s="41"/>
    </row>
    <row r="251" spans="1:14" ht="15" customHeight="1">
      <c r="A251" s="24"/>
      <c r="B251" s="7" t="s">
        <v>273</v>
      </c>
      <c r="C251" s="82" t="s">
        <v>116</v>
      </c>
      <c r="D251" s="112">
        <v>50</v>
      </c>
      <c r="E251" s="87">
        <v>0</v>
      </c>
      <c r="F251" s="87">
        <v>0</v>
      </c>
      <c r="G251" s="87">
        <v>0</v>
      </c>
      <c r="H251" s="87">
        <v>0</v>
      </c>
      <c r="I251" s="87">
        <v>0</v>
      </c>
      <c r="J251" s="87">
        <v>0</v>
      </c>
      <c r="K251" s="87">
        <v>0</v>
      </c>
      <c r="L251" s="87">
        <f>SUM(J251:K251)</f>
        <v>0</v>
      </c>
      <c r="M251" s="41"/>
      <c r="N251" s="41"/>
    </row>
    <row r="252" spans="1:14" ht="15" customHeight="1">
      <c r="A252" s="24" t="s">
        <v>10</v>
      </c>
      <c r="B252" s="7">
        <v>50</v>
      </c>
      <c r="C252" s="82" t="s">
        <v>117</v>
      </c>
      <c r="D252" s="91">
        <f t="shared" ref="D252:L252" si="52">SUM(D248:D251)</f>
        <v>8979</v>
      </c>
      <c r="E252" s="90">
        <f t="shared" si="52"/>
        <v>0</v>
      </c>
      <c r="F252" s="90">
        <f t="shared" si="52"/>
        <v>0</v>
      </c>
      <c r="G252" s="90">
        <f t="shared" si="52"/>
        <v>0</v>
      </c>
      <c r="H252" s="90">
        <f t="shared" si="52"/>
        <v>0</v>
      </c>
      <c r="I252" s="90">
        <f t="shared" si="52"/>
        <v>0</v>
      </c>
      <c r="J252" s="90">
        <f t="shared" si="52"/>
        <v>0</v>
      </c>
      <c r="K252" s="90">
        <f t="shared" si="52"/>
        <v>0</v>
      </c>
      <c r="L252" s="90">
        <f t="shared" si="52"/>
        <v>0</v>
      </c>
      <c r="M252" s="41"/>
      <c r="N252" s="41"/>
    </row>
    <row r="253" spans="1:14" ht="7.9" customHeight="1">
      <c r="A253" s="24"/>
      <c r="B253" s="7"/>
      <c r="C253" s="82"/>
      <c r="D253" s="30"/>
      <c r="E253" s="30"/>
      <c r="F253" s="30"/>
      <c r="G253" s="30"/>
      <c r="H253" s="30"/>
      <c r="I253" s="30"/>
      <c r="J253" s="30"/>
      <c r="K253" s="30"/>
      <c r="L253" s="30"/>
      <c r="M253" s="41"/>
      <c r="N253" s="41"/>
    </row>
    <row r="254" spans="1:14" ht="15" customHeight="1">
      <c r="A254" s="24"/>
      <c r="B254" s="7">
        <v>51</v>
      </c>
      <c r="C254" s="82" t="s">
        <v>118</v>
      </c>
      <c r="D254" s="30"/>
      <c r="E254" s="30"/>
      <c r="F254" s="30"/>
      <c r="G254" s="30"/>
      <c r="H254" s="30"/>
      <c r="I254" s="30"/>
      <c r="J254" s="30"/>
      <c r="K254" s="30"/>
      <c r="L254" s="30"/>
      <c r="M254" s="41"/>
      <c r="N254" s="41"/>
    </row>
    <row r="255" spans="1:14" ht="15" customHeight="1">
      <c r="A255" s="24"/>
      <c r="B255" s="7" t="s">
        <v>274</v>
      </c>
      <c r="C255" s="82" t="s">
        <v>18</v>
      </c>
      <c r="D255" s="112">
        <v>7187</v>
      </c>
      <c r="E255" s="87">
        <v>0</v>
      </c>
      <c r="F255" s="87">
        <v>0</v>
      </c>
      <c r="G255" s="87">
        <v>0</v>
      </c>
      <c r="H255" s="87">
        <v>0</v>
      </c>
      <c r="I255" s="87">
        <v>0</v>
      </c>
      <c r="J255" s="87">
        <v>0</v>
      </c>
      <c r="K255" s="87">
        <v>0</v>
      </c>
      <c r="L255" s="87">
        <f>SUM(J255:K255)</f>
        <v>0</v>
      </c>
      <c r="M255" s="41"/>
      <c r="N255" s="41"/>
    </row>
    <row r="256" spans="1:14" ht="15" customHeight="1">
      <c r="A256" s="24"/>
      <c r="B256" s="7" t="s">
        <v>275</v>
      </c>
      <c r="C256" s="82" t="s">
        <v>20</v>
      </c>
      <c r="D256" s="112">
        <v>330</v>
      </c>
      <c r="E256" s="87">
        <v>0</v>
      </c>
      <c r="F256" s="87">
        <v>0</v>
      </c>
      <c r="G256" s="87">
        <v>0</v>
      </c>
      <c r="H256" s="87">
        <v>0</v>
      </c>
      <c r="I256" s="87">
        <v>0</v>
      </c>
      <c r="J256" s="87">
        <v>0</v>
      </c>
      <c r="K256" s="87">
        <v>0</v>
      </c>
      <c r="L256" s="87">
        <f>SUM(J256:K256)</f>
        <v>0</v>
      </c>
      <c r="M256" s="41"/>
      <c r="N256" s="41"/>
    </row>
    <row r="257" spans="1:14" ht="15" customHeight="1">
      <c r="A257" s="24"/>
      <c r="B257" s="7" t="s">
        <v>276</v>
      </c>
      <c r="C257" s="82" t="s">
        <v>22</v>
      </c>
      <c r="D257" s="112">
        <v>528</v>
      </c>
      <c r="E257" s="87">
        <v>0</v>
      </c>
      <c r="F257" s="87">
        <v>0</v>
      </c>
      <c r="G257" s="87">
        <v>0</v>
      </c>
      <c r="H257" s="87">
        <v>0</v>
      </c>
      <c r="I257" s="87">
        <v>0</v>
      </c>
      <c r="J257" s="87">
        <v>0</v>
      </c>
      <c r="K257" s="87">
        <v>0</v>
      </c>
      <c r="L257" s="87">
        <f>SUM(J257:K257)</f>
        <v>0</v>
      </c>
      <c r="M257" s="41"/>
      <c r="N257" s="41"/>
    </row>
    <row r="258" spans="1:14" ht="15" customHeight="1">
      <c r="A258" s="24" t="s">
        <v>10</v>
      </c>
      <c r="B258" s="7">
        <v>51</v>
      </c>
      <c r="C258" s="82" t="s">
        <v>118</v>
      </c>
      <c r="D258" s="91">
        <f t="shared" ref="D258:L258" si="53">SUM(D255:D257)</f>
        <v>8045</v>
      </c>
      <c r="E258" s="90">
        <f t="shared" si="53"/>
        <v>0</v>
      </c>
      <c r="F258" s="90">
        <f t="shared" si="53"/>
        <v>0</v>
      </c>
      <c r="G258" s="90">
        <f t="shared" si="53"/>
        <v>0</v>
      </c>
      <c r="H258" s="90">
        <f t="shared" si="53"/>
        <v>0</v>
      </c>
      <c r="I258" s="90">
        <f t="shared" si="53"/>
        <v>0</v>
      </c>
      <c r="J258" s="90">
        <f t="shared" si="53"/>
        <v>0</v>
      </c>
      <c r="K258" s="90">
        <f t="shared" si="53"/>
        <v>0</v>
      </c>
      <c r="L258" s="90">
        <f t="shared" si="53"/>
        <v>0</v>
      </c>
      <c r="M258" s="41"/>
      <c r="N258" s="41"/>
    </row>
    <row r="259" spans="1:14" ht="7.9" customHeight="1">
      <c r="C259" s="104"/>
      <c r="D259" s="30"/>
      <c r="E259" s="30"/>
      <c r="F259" s="30"/>
      <c r="G259" s="30"/>
      <c r="H259" s="30"/>
      <c r="I259" s="30"/>
      <c r="J259" s="106"/>
      <c r="K259" s="30"/>
      <c r="L259" s="30"/>
      <c r="M259" s="41"/>
      <c r="N259" s="41"/>
    </row>
    <row r="260" spans="1:14" ht="15" customHeight="1">
      <c r="B260" s="22">
        <v>52</v>
      </c>
      <c r="C260" s="104" t="s">
        <v>120</v>
      </c>
      <c r="D260" s="106"/>
      <c r="E260" s="106"/>
      <c r="F260" s="106"/>
      <c r="G260" s="106"/>
      <c r="H260" s="106"/>
      <c r="I260" s="106"/>
      <c r="J260" s="106"/>
      <c r="K260" s="106"/>
      <c r="L260" s="106"/>
      <c r="M260" s="41"/>
      <c r="N260" s="41"/>
    </row>
    <row r="261" spans="1:14" ht="15" customHeight="1">
      <c r="A261" s="24"/>
      <c r="B261" s="7" t="s">
        <v>277</v>
      </c>
      <c r="C261" s="82" t="s">
        <v>18</v>
      </c>
      <c r="D261" s="112">
        <v>12318</v>
      </c>
      <c r="E261" s="87">
        <v>0</v>
      </c>
      <c r="F261" s="87">
        <v>0</v>
      </c>
      <c r="G261" s="87">
        <v>0</v>
      </c>
      <c r="H261" s="87">
        <v>0</v>
      </c>
      <c r="I261" s="87">
        <v>0</v>
      </c>
      <c r="J261" s="87">
        <v>0</v>
      </c>
      <c r="K261" s="87">
        <v>0</v>
      </c>
      <c r="L261" s="87">
        <f>SUM(J261:K261)</f>
        <v>0</v>
      </c>
      <c r="M261" s="41"/>
      <c r="N261" s="41"/>
    </row>
    <row r="262" spans="1:14" ht="15" customHeight="1">
      <c r="A262" s="24"/>
      <c r="B262" s="7" t="s">
        <v>278</v>
      </c>
      <c r="C262" s="82" t="s">
        <v>20</v>
      </c>
      <c r="D262" s="112">
        <v>661</v>
      </c>
      <c r="E262" s="87">
        <v>0</v>
      </c>
      <c r="F262" s="87">
        <v>0</v>
      </c>
      <c r="G262" s="87">
        <v>0</v>
      </c>
      <c r="H262" s="87">
        <v>0</v>
      </c>
      <c r="I262" s="87">
        <v>0</v>
      </c>
      <c r="J262" s="87">
        <v>0</v>
      </c>
      <c r="K262" s="87">
        <v>0</v>
      </c>
      <c r="L262" s="87">
        <f>SUM(J262:K262)</f>
        <v>0</v>
      </c>
      <c r="M262" s="41"/>
      <c r="N262" s="41"/>
    </row>
    <row r="263" spans="1:14" ht="15" customHeight="1">
      <c r="B263" s="22" t="s">
        <v>279</v>
      </c>
      <c r="C263" s="104" t="s">
        <v>22</v>
      </c>
      <c r="D263" s="112">
        <v>710</v>
      </c>
      <c r="E263" s="87">
        <v>0</v>
      </c>
      <c r="F263" s="87">
        <v>0</v>
      </c>
      <c r="G263" s="87">
        <v>0</v>
      </c>
      <c r="H263" s="87">
        <v>0</v>
      </c>
      <c r="I263" s="87">
        <v>0</v>
      </c>
      <c r="J263" s="87">
        <v>0</v>
      </c>
      <c r="K263" s="87">
        <v>0</v>
      </c>
      <c r="L263" s="87">
        <f>SUM(J263:K263)</f>
        <v>0</v>
      </c>
      <c r="M263" s="41"/>
      <c r="N263" s="41"/>
    </row>
    <row r="264" spans="1:14" ht="15" customHeight="1">
      <c r="A264" s="24" t="s">
        <v>10</v>
      </c>
      <c r="B264" s="7">
        <v>52</v>
      </c>
      <c r="C264" s="82" t="s">
        <v>120</v>
      </c>
      <c r="D264" s="91">
        <f t="shared" ref="D264:L264" si="54">SUM(D261:D263)</f>
        <v>13689</v>
      </c>
      <c r="E264" s="90">
        <f t="shared" si="54"/>
        <v>0</v>
      </c>
      <c r="F264" s="90">
        <f t="shared" si="54"/>
        <v>0</v>
      </c>
      <c r="G264" s="90">
        <f t="shared" si="54"/>
        <v>0</v>
      </c>
      <c r="H264" s="90">
        <f t="shared" si="54"/>
        <v>0</v>
      </c>
      <c r="I264" s="90">
        <f t="shared" si="54"/>
        <v>0</v>
      </c>
      <c r="J264" s="90">
        <f t="shared" si="54"/>
        <v>0</v>
      </c>
      <c r="K264" s="90">
        <f t="shared" si="54"/>
        <v>0</v>
      </c>
      <c r="L264" s="90">
        <f t="shared" si="54"/>
        <v>0</v>
      </c>
      <c r="M264" s="41"/>
      <c r="N264" s="41"/>
    </row>
    <row r="265" spans="1:14" ht="7.9" customHeight="1">
      <c r="A265" s="24"/>
      <c r="B265" s="7"/>
      <c r="C265" s="82"/>
      <c r="D265" s="106"/>
      <c r="E265" s="106"/>
      <c r="F265" s="106"/>
      <c r="G265" s="106"/>
      <c r="H265" s="106"/>
      <c r="I265" s="106"/>
      <c r="J265" s="106"/>
      <c r="K265" s="106"/>
      <c r="L265" s="106"/>
      <c r="M265" s="41"/>
      <c r="N265" s="41"/>
    </row>
    <row r="266" spans="1:14" ht="15" customHeight="1">
      <c r="B266" s="22">
        <v>53</v>
      </c>
      <c r="C266" s="104" t="s">
        <v>121</v>
      </c>
      <c r="D266" s="106"/>
      <c r="E266" s="106"/>
      <c r="F266" s="106"/>
      <c r="G266" s="106"/>
      <c r="H266" s="106"/>
      <c r="I266" s="106"/>
      <c r="J266" s="106"/>
      <c r="K266" s="106"/>
      <c r="L266" s="106"/>
      <c r="M266" s="41"/>
      <c r="N266" s="41"/>
    </row>
    <row r="267" spans="1:14" ht="15" customHeight="1">
      <c r="B267" s="22" t="s">
        <v>280</v>
      </c>
      <c r="C267" s="104" t="s">
        <v>18</v>
      </c>
      <c r="D267" s="112">
        <v>13221</v>
      </c>
      <c r="E267" s="87">
        <v>0</v>
      </c>
      <c r="F267" s="87">
        <v>0</v>
      </c>
      <c r="G267" s="87">
        <v>0</v>
      </c>
      <c r="H267" s="87">
        <v>0</v>
      </c>
      <c r="I267" s="87">
        <v>0</v>
      </c>
      <c r="J267" s="93">
        <v>0</v>
      </c>
      <c r="K267" s="87">
        <v>0</v>
      </c>
      <c r="L267" s="87">
        <f>SUM(J267:K267)</f>
        <v>0</v>
      </c>
      <c r="M267" s="41"/>
      <c r="N267" s="41"/>
    </row>
    <row r="268" spans="1:14" ht="15" customHeight="1">
      <c r="A268" s="24"/>
      <c r="B268" s="7" t="s">
        <v>281</v>
      </c>
      <c r="C268" s="82" t="s">
        <v>20</v>
      </c>
      <c r="D268" s="112">
        <v>653</v>
      </c>
      <c r="E268" s="87">
        <v>0</v>
      </c>
      <c r="F268" s="87">
        <v>0</v>
      </c>
      <c r="G268" s="87">
        <v>0</v>
      </c>
      <c r="H268" s="87">
        <v>0</v>
      </c>
      <c r="I268" s="87">
        <v>0</v>
      </c>
      <c r="J268" s="87">
        <v>0</v>
      </c>
      <c r="K268" s="87">
        <v>0</v>
      </c>
      <c r="L268" s="87">
        <f>SUM(J268:K268)</f>
        <v>0</v>
      </c>
      <c r="M268" s="41"/>
      <c r="N268" s="41"/>
    </row>
    <row r="269" spans="1:14" ht="15" customHeight="1">
      <c r="A269" s="24"/>
      <c r="B269" s="7" t="s">
        <v>282</v>
      </c>
      <c r="C269" s="82" t="s">
        <v>22</v>
      </c>
      <c r="D269" s="112">
        <v>485</v>
      </c>
      <c r="E269" s="87">
        <v>0</v>
      </c>
      <c r="F269" s="87">
        <v>0</v>
      </c>
      <c r="G269" s="87">
        <v>0</v>
      </c>
      <c r="H269" s="87">
        <v>0</v>
      </c>
      <c r="I269" s="87">
        <v>0</v>
      </c>
      <c r="J269" s="87">
        <v>0</v>
      </c>
      <c r="K269" s="87">
        <v>0</v>
      </c>
      <c r="L269" s="87">
        <f>SUM(J269:K269)</f>
        <v>0</v>
      </c>
      <c r="M269" s="41"/>
      <c r="N269" s="41"/>
    </row>
    <row r="270" spans="1:14" ht="15" customHeight="1">
      <c r="A270" s="6" t="s">
        <v>10</v>
      </c>
      <c r="B270" s="22">
        <v>53</v>
      </c>
      <c r="C270" s="104" t="s">
        <v>121</v>
      </c>
      <c r="D270" s="91">
        <f t="shared" ref="D270:L270" si="55">SUM(D267:D269)</f>
        <v>14359</v>
      </c>
      <c r="E270" s="90">
        <f t="shared" si="55"/>
        <v>0</v>
      </c>
      <c r="F270" s="90">
        <f t="shared" si="55"/>
        <v>0</v>
      </c>
      <c r="G270" s="90">
        <f t="shared" si="55"/>
        <v>0</v>
      </c>
      <c r="H270" s="90">
        <f t="shared" si="55"/>
        <v>0</v>
      </c>
      <c r="I270" s="90">
        <f t="shared" si="55"/>
        <v>0</v>
      </c>
      <c r="J270" s="90">
        <f t="shared" si="55"/>
        <v>0</v>
      </c>
      <c r="K270" s="90">
        <f t="shared" si="55"/>
        <v>0</v>
      </c>
      <c r="L270" s="90">
        <f t="shared" si="55"/>
        <v>0</v>
      </c>
      <c r="M270" s="41"/>
      <c r="N270" s="41"/>
    </row>
    <row r="271" spans="1:14" ht="7.9" customHeight="1">
      <c r="C271" s="104"/>
      <c r="D271" s="106"/>
      <c r="E271" s="106"/>
      <c r="F271" s="106"/>
      <c r="G271" s="106"/>
      <c r="H271" s="106"/>
      <c r="I271" s="106"/>
      <c r="J271" s="106"/>
      <c r="K271" s="106"/>
      <c r="L271" s="106"/>
      <c r="M271" s="41"/>
      <c r="N271" s="41"/>
    </row>
    <row r="272" spans="1:14" ht="15" customHeight="1">
      <c r="B272" s="22">
        <v>54</v>
      </c>
      <c r="C272" s="104" t="s">
        <v>122</v>
      </c>
      <c r="D272" s="30"/>
      <c r="E272" s="30"/>
      <c r="F272" s="30"/>
      <c r="G272" s="30"/>
      <c r="H272" s="30"/>
      <c r="I272" s="30"/>
      <c r="J272" s="106"/>
      <c r="K272" s="30"/>
      <c r="L272" s="30"/>
      <c r="M272" s="41"/>
      <c r="N272" s="41"/>
    </row>
    <row r="273" spans="1:14" ht="15" customHeight="1">
      <c r="B273" s="22" t="s">
        <v>283</v>
      </c>
      <c r="C273" s="104" t="s">
        <v>18</v>
      </c>
      <c r="D273" s="170">
        <v>8085</v>
      </c>
      <c r="E273" s="93">
        <v>0</v>
      </c>
      <c r="F273" s="93">
        <v>0</v>
      </c>
      <c r="G273" s="93">
        <v>0</v>
      </c>
      <c r="H273" s="93">
        <v>0</v>
      </c>
      <c r="I273" s="87">
        <v>0</v>
      </c>
      <c r="J273" s="93">
        <v>0</v>
      </c>
      <c r="K273" s="93">
        <v>0</v>
      </c>
      <c r="L273" s="93">
        <f>SUM(J273:K273)</f>
        <v>0</v>
      </c>
      <c r="M273" s="41"/>
      <c r="N273" s="41"/>
    </row>
    <row r="274" spans="1:14" ht="15" customHeight="1">
      <c r="A274" s="24"/>
      <c r="B274" s="7" t="s">
        <v>284</v>
      </c>
      <c r="C274" s="82" t="s">
        <v>20</v>
      </c>
      <c r="D274" s="112">
        <v>388</v>
      </c>
      <c r="E274" s="87">
        <v>0</v>
      </c>
      <c r="F274" s="87">
        <v>0</v>
      </c>
      <c r="G274" s="87">
        <v>0</v>
      </c>
      <c r="H274" s="87">
        <v>0</v>
      </c>
      <c r="I274" s="87">
        <v>0</v>
      </c>
      <c r="J274" s="87">
        <v>0</v>
      </c>
      <c r="K274" s="87">
        <v>0</v>
      </c>
      <c r="L274" s="87">
        <f>SUM(J274:K274)</f>
        <v>0</v>
      </c>
      <c r="M274" s="41"/>
      <c r="N274" s="41"/>
    </row>
    <row r="275" spans="1:14" ht="15" customHeight="1">
      <c r="A275" s="24"/>
      <c r="B275" s="7" t="s">
        <v>285</v>
      </c>
      <c r="C275" s="82" t="s">
        <v>22</v>
      </c>
      <c r="D275" s="112">
        <v>779</v>
      </c>
      <c r="E275" s="87">
        <v>0</v>
      </c>
      <c r="F275" s="87">
        <v>0</v>
      </c>
      <c r="G275" s="87">
        <v>0</v>
      </c>
      <c r="H275" s="87">
        <v>0</v>
      </c>
      <c r="I275" s="87">
        <v>0</v>
      </c>
      <c r="J275" s="87">
        <v>0</v>
      </c>
      <c r="K275" s="87">
        <v>0</v>
      </c>
      <c r="L275" s="87">
        <f>SUM(J275:K275)</f>
        <v>0</v>
      </c>
      <c r="M275" s="41"/>
      <c r="N275" s="41"/>
    </row>
    <row r="276" spans="1:14" ht="15" customHeight="1">
      <c r="A276" s="77" t="s">
        <v>10</v>
      </c>
      <c r="B276" s="56">
        <v>54</v>
      </c>
      <c r="C276" s="79" t="s">
        <v>122</v>
      </c>
      <c r="D276" s="91">
        <f t="shared" ref="D276:L276" si="56">SUM(D273:D275)</f>
        <v>9252</v>
      </c>
      <c r="E276" s="90">
        <f t="shared" si="56"/>
        <v>0</v>
      </c>
      <c r="F276" s="90">
        <f t="shared" si="56"/>
        <v>0</v>
      </c>
      <c r="G276" s="90">
        <f t="shared" si="56"/>
        <v>0</v>
      </c>
      <c r="H276" s="90">
        <f t="shared" si="56"/>
        <v>0</v>
      </c>
      <c r="I276" s="90">
        <f t="shared" si="56"/>
        <v>0</v>
      </c>
      <c r="J276" s="90">
        <f t="shared" si="56"/>
        <v>0</v>
      </c>
      <c r="K276" s="90">
        <f t="shared" si="56"/>
        <v>0</v>
      </c>
      <c r="L276" s="90">
        <f t="shared" si="56"/>
        <v>0</v>
      </c>
      <c r="M276" s="41"/>
      <c r="N276" s="41"/>
    </row>
    <row r="277" spans="1:14">
      <c r="A277" s="24"/>
      <c r="B277" s="7"/>
      <c r="C277" s="82"/>
      <c r="D277" s="30"/>
      <c r="E277" s="30"/>
      <c r="F277" s="30"/>
      <c r="G277" s="30"/>
      <c r="H277" s="30"/>
      <c r="I277" s="120"/>
      <c r="J277" s="30"/>
      <c r="K277" s="30"/>
      <c r="L277" s="30"/>
      <c r="M277" s="41"/>
      <c r="N277" s="41"/>
    </row>
    <row r="278" spans="1:14">
      <c r="A278" s="24"/>
      <c r="B278" s="7">
        <v>55</v>
      </c>
      <c r="C278" s="82" t="s">
        <v>123</v>
      </c>
      <c r="D278" s="106"/>
      <c r="E278" s="106"/>
      <c r="F278" s="106"/>
      <c r="G278" s="106"/>
      <c r="H278" s="106"/>
      <c r="I278" s="106"/>
      <c r="J278" s="106"/>
      <c r="K278" s="106"/>
      <c r="L278" s="106"/>
      <c r="M278" s="41"/>
      <c r="N278" s="41"/>
    </row>
    <row r="279" spans="1:14">
      <c r="A279" s="24"/>
      <c r="B279" s="7" t="s">
        <v>286</v>
      </c>
      <c r="C279" s="82" t="s">
        <v>18</v>
      </c>
      <c r="D279" s="112">
        <v>5011</v>
      </c>
      <c r="E279" s="87">
        <v>0</v>
      </c>
      <c r="F279" s="87">
        <v>0</v>
      </c>
      <c r="G279" s="87">
        <v>0</v>
      </c>
      <c r="H279" s="87">
        <v>0</v>
      </c>
      <c r="I279" s="87">
        <v>0</v>
      </c>
      <c r="J279" s="87">
        <v>0</v>
      </c>
      <c r="K279" s="87">
        <v>0</v>
      </c>
      <c r="L279" s="87">
        <f>SUM(J279:K279)</f>
        <v>0</v>
      </c>
      <c r="M279" s="41"/>
      <c r="N279" s="41"/>
    </row>
    <row r="280" spans="1:14">
      <c r="A280" s="24"/>
      <c r="B280" s="7" t="s">
        <v>287</v>
      </c>
      <c r="C280" s="82" t="s">
        <v>20</v>
      </c>
      <c r="D280" s="112">
        <v>221</v>
      </c>
      <c r="E280" s="87">
        <v>0</v>
      </c>
      <c r="F280" s="87">
        <v>0</v>
      </c>
      <c r="G280" s="87">
        <v>0</v>
      </c>
      <c r="H280" s="87">
        <v>0</v>
      </c>
      <c r="I280" s="87">
        <v>0</v>
      </c>
      <c r="J280" s="87">
        <v>0</v>
      </c>
      <c r="K280" s="87">
        <v>0</v>
      </c>
      <c r="L280" s="87">
        <f>SUM(J280:K280)</f>
        <v>0</v>
      </c>
      <c r="M280" s="41"/>
      <c r="N280" s="41"/>
    </row>
    <row r="281" spans="1:14">
      <c r="A281" s="24"/>
      <c r="B281" s="7" t="s">
        <v>288</v>
      </c>
      <c r="C281" s="82" t="s">
        <v>22</v>
      </c>
      <c r="D281" s="122">
        <v>719</v>
      </c>
      <c r="E281" s="107">
        <v>0</v>
      </c>
      <c r="F281" s="107">
        <v>0</v>
      </c>
      <c r="G281" s="107">
        <v>0</v>
      </c>
      <c r="H281" s="107">
        <v>0</v>
      </c>
      <c r="I281" s="107">
        <v>0</v>
      </c>
      <c r="J281" s="107">
        <v>0</v>
      </c>
      <c r="K281" s="107">
        <v>0</v>
      </c>
      <c r="L281" s="107">
        <f>SUM(J281:K281)</f>
        <v>0</v>
      </c>
      <c r="M281" s="41"/>
      <c r="N281" s="41"/>
    </row>
    <row r="282" spans="1:14">
      <c r="A282" s="24" t="s">
        <v>10</v>
      </c>
      <c r="B282" s="7">
        <v>55</v>
      </c>
      <c r="C282" s="82" t="s">
        <v>123</v>
      </c>
      <c r="D282" s="122">
        <f t="shared" ref="D282:L282" si="57">SUM(D279:D281)</f>
        <v>5951</v>
      </c>
      <c r="E282" s="107">
        <f t="shared" si="57"/>
        <v>0</v>
      </c>
      <c r="F282" s="107">
        <f t="shared" si="57"/>
        <v>0</v>
      </c>
      <c r="G282" s="107">
        <f t="shared" si="57"/>
        <v>0</v>
      </c>
      <c r="H282" s="107">
        <f t="shared" si="57"/>
        <v>0</v>
      </c>
      <c r="I282" s="107">
        <f t="shared" si="57"/>
        <v>0</v>
      </c>
      <c r="J282" s="107">
        <f t="shared" si="57"/>
        <v>0</v>
      </c>
      <c r="K282" s="107">
        <f t="shared" si="57"/>
        <v>0</v>
      </c>
      <c r="L282" s="107">
        <f t="shared" si="57"/>
        <v>0</v>
      </c>
      <c r="M282" s="41"/>
      <c r="N282" s="41"/>
    </row>
    <row r="283" spans="1:14">
      <c r="A283" s="24"/>
      <c r="B283" s="7"/>
      <c r="C283" s="82"/>
      <c r="D283" s="30"/>
      <c r="E283" s="30"/>
      <c r="F283" s="30"/>
      <c r="G283" s="30"/>
      <c r="H283" s="30"/>
      <c r="I283" s="30"/>
      <c r="J283" s="30"/>
      <c r="K283" s="30"/>
      <c r="L283" s="30"/>
      <c r="M283" s="41"/>
      <c r="N283" s="41"/>
    </row>
    <row r="284" spans="1:14">
      <c r="A284" s="24"/>
      <c r="B284" s="7">
        <v>56</v>
      </c>
      <c r="C284" s="82" t="s">
        <v>348</v>
      </c>
      <c r="D284" s="30"/>
      <c r="E284" s="30"/>
      <c r="F284" s="30"/>
      <c r="G284" s="30"/>
      <c r="H284" s="30"/>
      <c r="I284" s="30"/>
      <c r="J284" s="30"/>
      <c r="K284" s="30"/>
      <c r="L284" s="30"/>
      <c r="M284" s="41"/>
      <c r="N284" s="41"/>
    </row>
    <row r="285" spans="1:14">
      <c r="A285" s="24"/>
      <c r="B285" s="7" t="s">
        <v>289</v>
      </c>
      <c r="C285" s="82" t="s">
        <v>18</v>
      </c>
      <c r="D285" s="112">
        <v>10498</v>
      </c>
      <c r="E285" s="87">
        <v>0</v>
      </c>
      <c r="F285" s="87">
        <v>0</v>
      </c>
      <c r="G285" s="87">
        <v>0</v>
      </c>
      <c r="H285" s="87">
        <v>0</v>
      </c>
      <c r="I285" s="87">
        <v>0</v>
      </c>
      <c r="J285" s="87">
        <v>0</v>
      </c>
      <c r="K285" s="87">
        <v>0</v>
      </c>
      <c r="L285" s="87">
        <f>SUM(J285:K285)</f>
        <v>0</v>
      </c>
      <c r="M285" s="41"/>
      <c r="N285" s="41"/>
    </row>
    <row r="286" spans="1:14">
      <c r="A286" s="24"/>
      <c r="B286" s="7" t="s">
        <v>290</v>
      </c>
      <c r="C286" s="82" t="s">
        <v>20</v>
      </c>
      <c r="D286" s="112">
        <v>300</v>
      </c>
      <c r="E286" s="87">
        <v>0</v>
      </c>
      <c r="F286" s="87">
        <v>0</v>
      </c>
      <c r="G286" s="87">
        <v>0</v>
      </c>
      <c r="H286" s="87">
        <v>0</v>
      </c>
      <c r="I286" s="87">
        <v>0</v>
      </c>
      <c r="J286" s="87">
        <v>0</v>
      </c>
      <c r="K286" s="87">
        <v>0</v>
      </c>
      <c r="L286" s="87">
        <f>SUM(J286:K286)</f>
        <v>0</v>
      </c>
      <c r="M286" s="41"/>
      <c r="N286" s="41"/>
    </row>
    <row r="287" spans="1:14">
      <c r="A287" s="24"/>
      <c r="B287" s="7" t="s">
        <v>291</v>
      </c>
      <c r="C287" s="82" t="s">
        <v>22</v>
      </c>
      <c r="D287" s="112">
        <v>300</v>
      </c>
      <c r="E287" s="87">
        <v>0</v>
      </c>
      <c r="F287" s="87">
        <v>0</v>
      </c>
      <c r="G287" s="87">
        <v>0</v>
      </c>
      <c r="H287" s="87">
        <v>0</v>
      </c>
      <c r="I287" s="87">
        <v>0</v>
      </c>
      <c r="J287" s="87">
        <v>0</v>
      </c>
      <c r="K287" s="87">
        <v>0</v>
      </c>
      <c r="L287" s="87">
        <f>SUM(J287:K287)</f>
        <v>0</v>
      </c>
      <c r="M287" s="41"/>
      <c r="N287" s="41"/>
    </row>
    <row r="288" spans="1:14">
      <c r="A288" s="24" t="s">
        <v>10</v>
      </c>
      <c r="B288" s="7">
        <v>56</v>
      </c>
      <c r="C288" s="82" t="s">
        <v>348</v>
      </c>
      <c r="D288" s="91">
        <f t="shared" ref="D288:L288" si="58">SUM(D285:D287)</f>
        <v>11098</v>
      </c>
      <c r="E288" s="90">
        <f t="shared" si="58"/>
        <v>0</v>
      </c>
      <c r="F288" s="90">
        <f t="shared" si="58"/>
        <v>0</v>
      </c>
      <c r="G288" s="90">
        <f t="shared" si="58"/>
        <v>0</v>
      </c>
      <c r="H288" s="90">
        <f t="shared" si="58"/>
        <v>0</v>
      </c>
      <c r="I288" s="90">
        <f t="shared" si="58"/>
        <v>0</v>
      </c>
      <c r="J288" s="90">
        <f t="shared" si="58"/>
        <v>0</v>
      </c>
      <c r="K288" s="90">
        <f t="shared" si="58"/>
        <v>0</v>
      </c>
      <c r="L288" s="90">
        <f t="shared" si="58"/>
        <v>0</v>
      </c>
      <c r="M288" s="41"/>
      <c r="N288" s="41"/>
    </row>
    <row r="289" spans="1:14">
      <c r="A289" s="24"/>
      <c r="B289" s="7"/>
      <c r="C289" s="82"/>
      <c r="D289" s="30"/>
      <c r="E289" s="30"/>
      <c r="F289" s="30"/>
      <c r="G289" s="30"/>
      <c r="H289" s="30"/>
      <c r="I289" s="30"/>
      <c r="J289" s="30"/>
      <c r="K289" s="30"/>
      <c r="L289" s="30"/>
      <c r="M289" s="41"/>
      <c r="N289" s="41"/>
    </row>
    <row r="290" spans="1:14">
      <c r="A290" s="24"/>
      <c r="B290" s="7">
        <v>57</v>
      </c>
      <c r="C290" s="82" t="s">
        <v>124</v>
      </c>
      <c r="D290" s="30"/>
      <c r="E290" s="30"/>
      <c r="F290" s="30"/>
      <c r="G290" s="30"/>
      <c r="H290" s="30"/>
      <c r="I290" s="30"/>
      <c r="J290" s="30"/>
      <c r="K290" s="30"/>
      <c r="L290" s="30"/>
      <c r="M290" s="41"/>
      <c r="N290" s="41"/>
    </row>
    <row r="291" spans="1:14">
      <c r="A291" s="24"/>
      <c r="B291" s="7" t="s">
        <v>292</v>
      </c>
      <c r="C291" s="82" t="s">
        <v>18</v>
      </c>
      <c r="D291" s="112">
        <v>9045</v>
      </c>
      <c r="E291" s="87">
        <v>0</v>
      </c>
      <c r="F291" s="87">
        <v>0</v>
      </c>
      <c r="G291" s="87">
        <v>0</v>
      </c>
      <c r="H291" s="87">
        <v>0</v>
      </c>
      <c r="I291" s="87">
        <v>0</v>
      </c>
      <c r="J291" s="87">
        <v>0</v>
      </c>
      <c r="K291" s="87">
        <v>0</v>
      </c>
      <c r="L291" s="87">
        <f>SUM(J291:K291)</f>
        <v>0</v>
      </c>
      <c r="M291" s="41"/>
      <c r="N291" s="41"/>
    </row>
    <row r="292" spans="1:14">
      <c r="A292" s="24"/>
      <c r="B292" s="7" t="s">
        <v>293</v>
      </c>
      <c r="C292" s="82" t="s">
        <v>20</v>
      </c>
      <c r="D292" s="112">
        <v>300</v>
      </c>
      <c r="E292" s="87">
        <v>0</v>
      </c>
      <c r="F292" s="87">
        <v>0</v>
      </c>
      <c r="G292" s="87">
        <v>0</v>
      </c>
      <c r="H292" s="87">
        <v>0</v>
      </c>
      <c r="I292" s="87">
        <v>0</v>
      </c>
      <c r="J292" s="87">
        <v>0</v>
      </c>
      <c r="K292" s="87">
        <v>0</v>
      </c>
      <c r="L292" s="87">
        <f>SUM(J292:K292)</f>
        <v>0</v>
      </c>
      <c r="M292" s="41"/>
      <c r="N292" s="41"/>
    </row>
    <row r="293" spans="1:14">
      <c r="A293" s="24"/>
      <c r="B293" s="7" t="s">
        <v>294</v>
      </c>
      <c r="C293" s="82" t="s">
        <v>22</v>
      </c>
      <c r="D293" s="112">
        <v>420</v>
      </c>
      <c r="E293" s="87">
        <v>0</v>
      </c>
      <c r="F293" s="87">
        <v>0</v>
      </c>
      <c r="G293" s="87">
        <v>0</v>
      </c>
      <c r="H293" s="87">
        <v>0</v>
      </c>
      <c r="I293" s="87">
        <v>0</v>
      </c>
      <c r="J293" s="87">
        <v>0</v>
      </c>
      <c r="K293" s="87">
        <v>0</v>
      </c>
      <c r="L293" s="87">
        <f>SUM(J293:K293)</f>
        <v>0</v>
      </c>
      <c r="M293" s="41"/>
      <c r="N293" s="41"/>
    </row>
    <row r="294" spans="1:14">
      <c r="B294" s="22" t="s">
        <v>295</v>
      </c>
      <c r="C294" s="104" t="s">
        <v>116</v>
      </c>
      <c r="D294" s="170">
        <v>142</v>
      </c>
      <c r="E294" s="93">
        <v>0</v>
      </c>
      <c r="F294" s="93">
        <v>0</v>
      </c>
      <c r="G294" s="93">
        <v>0</v>
      </c>
      <c r="H294" s="93">
        <v>0</v>
      </c>
      <c r="I294" s="93">
        <v>0</v>
      </c>
      <c r="J294" s="93">
        <v>0</v>
      </c>
      <c r="K294" s="93">
        <v>0</v>
      </c>
      <c r="L294" s="93">
        <f>SUM(J294:K294)</f>
        <v>0</v>
      </c>
      <c r="M294" s="41"/>
      <c r="N294" s="41"/>
    </row>
    <row r="295" spans="1:14">
      <c r="A295" s="6" t="s">
        <v>10</v>
      </c>
      <c r="B295" s="22">
        <v>57</v>
      </c>
      <c r="C295" s="104" t="s">
        <v>124</v>
      </c>
      <c r="D295" s="91">
        <f t="shared" ref="D295:L295" si="59">SUM(D291:D294)</f>
        <v>9907</v>
      </c>
      <c r="E295" s="90">
        <f t="shared" si="59"/>
        <v>0</v>
      </c>
      <c r="F295" s="90">
        <f t="shared" si="59"/>
        <v>0</v>
      </c>
      <c r="G295" s="90">
        <f t="shared" si="59"/>
        <v>0</v>
      </c>
      <c r="H295" s="90">
        <f t="shared" si="59"/>
        <v>0</v>
      </c>
      <c r="I295" s="90">
        <f t="shared" si="59"/>
        <v>0</v>
      </c>
      <c r="J295" s="90">
        <f t="shared" si="59"/>
        <v>0</v>
      </c>
      <c r="K295" s="90">
        <f t="shared" si="59"/>
        <v>0</v>
      </c>
      <c r="L295" s="90">
        <f t="shared" si="59"/>
        <v>0</v>
      </c>
      <c r="M295" s="41"/>
      <c r="N295" s="41"/>
    </row>
    <row r="296" spans="1:14">
      <c r="C296" s="104"/>
      <c r="D296" s="106"/>
      <c r="E296" s="106"/>
      <c r="F296" s="106"/>
      <c r="G296" s="106"/>
      <c r="H296" s="106"/>
      <c r="I296" s="106"/>
      <c r="J296" s="106"/>
      <c r="K296" s="106"/>
      <c r="L296" s="106"/>
      <c r="M296" s="41"/>
      <c r="N296" s="41"/>
    </row>
    <row r="297" spans="1:14">
      <c r="B297" s="22">
        <v>62</v>
      </c>
      <c r="C297" s="104" t="s">
        <v>63</v>
      </c>
      <c r="D297" s="30"/>
      <c r="E297" s="71"/>
      <c r="F297" s="71"/>
      <c r="G297" s="71"/>
      <c r="H297" s="71"/>
      <c r="I297" s="71"/>
      <c r="J297" s="71"/>
      <c r="K297" s="71"/>
      <c r="L297" s="71"/>
      <c r="M297" s="41"/>
      <c r="N297" s="41"/>
    </row>
    <row r="298" spans="1:14">
      <c r="A298" s="24"/>
      <c r="B298" s="81" t="s">
        <v>296</v>
      </c>
      <c r="C298" s="82" t="s">
        <v>18</v>
      </c>
      <c r="D298" s="88">
        <v>4337</v>
      </c>
      <c r="E298" s="83">
        <v>0</v>
      </c>
      <c r="F298" s="112">
        <v>159600</v>
      </c>
      <c r="G298" s="83">
        <v>0</v>
      </c>
      <c r="H298" s="112">
        <v>159600</v>
      </c>
      <c r="I298" s="87">
        <v>0</v>
      </c>
      <c r="J298" s="30">
        <v>115031</v>
      </c>
      <c r="K298" s="83">
        <v>0</v>
      </c>
      <c r="L298" s="88">
        <f t="shared" ref="L298:L303" si="60">SUM(J298:K298)</f>
        <v>115031</v>
      </c>
      <c r="M298" s="41"/>
      <c r="N298" s="41"/>
    </row>
    <row r="299" spans="1:14">
      <c r="A299" s="24"/>
      <c r="B299" s="81" t="s">
        <v>297</v>
      </c>
      <c r="C299" s="82" t="s">
        <v>20</v>
      </c>
      <c r="D299" s="88">
        <v>200</v>
      </c>
      <c r="E299" s="83">
        <v>0</v>
      </c>
      <c r="F299" s="112">
        <v>4500</v>
      </c>
      <c r="G299" s="83">
        <v>0</v>
      </c>
      <c r="H299" s="112">
        <v>4500</v>
      </c>
      <c r="I299" s="83">
        <v>0</v>
      </c>
      <c r="J299" s="112">
        <v>4500</v>
      </c>
      <c r="K299" s="87">
        <v>0</v>
      </c>
      <c r="L299" s="88">
        <f t="shared" si="60"/>
        <v>4500</v>
      </c>
      <c r="M299" s="41"/>
      <c r="N299" s="41"/>
    </row>
    <row r="300" spans="1:14">
      <c r="A300" s="24"/>
      <c r="B300" s="81" t="s">
        <v>298</v>
      </c>
      <c r="C300" s="82" t="s">
        <v>22</v>
      </c>
      <c r="D300" s="88">
        <v>300</v>
      </c>
      <c r="E300" s="83">
        <v>0</v>
      </c>
      <c r="F300" s="112">
        <v>6082</v>
      </c>
      <c r="G300" s="83">
        <v>0</v>
      </c>
      <c r="H300" s="112">
        <v>6082</v>
      </c>
      <c r="I300" s="83">
        <v>0</v>
      </c>
      <c r="J300" s="112">
        <v>6082</v>
      </c>
      <c r="K300" s="87">
        <v>0</v>
      </c>
      <c r="L300" s="88">
        <f t="shared" si="60"/>
        <v>6082</v>
      </c>
      <c r="M300" s="41"/>
      <c r="N300" s="41"/>
    </row>
    <row r="301" spans="1:14">
      <c r="A301" s="24"/>
      <c r="B301" s="22" t="s">
        <v>380</v>
      </c>
      <c r="C301" s="104" t="s">
        <v>116</v>
      </c>
      <c r="D301" s="83">
        <v>0</v>
      </c>
      <c r="E301" s="83">
        <v>0</v>
      </c>
      <c r="F301" s="88">
        <v>9737</v>
      </c>
      <c r="G301" s="83">
        <v>0</v>
      </c>
      <c r="H301" s="88">
        <v>9737</v>
      </c>
      <c r="I301" s="83">
        <v>0</v>
      </c>
      <c r="J301" s="88">
        <v>9737</v>
      </c>
      <c r="K301" s="83">
        <v>0</v>
      </c>
      <c r="L301" s="88">
        <f t="shared" si="60"/>
        <v>9737</v>
      </c>
      <c r="M301" s="41"/>
      <c r="N301" s="41"/>
    </row>
    <row r="302" spans="1:14">
      <c r="B302" s="103" t="s">
        <v>299</v>
      </c>
      <c r="C302" s="104" t="s">
        <v>23</v>
      </c>
      <c r="D302" s="134">
        <v>3000</v>
      </c>
      <c r="E302" s="92">
        <v>0</v>
      </c>
      <c r="F302" s="170">
        <v>30000</v>
      </c>
      <c r="G302" s="92">
        <v>0</v>
      </c>
      <c r="H302" s="170">
        <v>30000</v>
      </c>
      <c r="I302" s="92">
        <v>0</v>
      </c>
      <c r="J302" s="170">
        <v>55500</v>
      </c>
      <c r="K302" s="93">
        <v>0</v>
      </c>
      <c r="L302" s="134">
        <f t="shared" si="60"/>
        <v>55500</v>
      </c>
      <c r="M302" s="41"/>
      <c r="N302" s="41"/>
    </row>
    <row r="303" spans="1:14">
      <c r="B303" s="103" t="s">
        <v>300</v>
      </c>
      <c r="C303" s="104" t="s">
        <v>65</v>
      </c>
      <c r="D303" s="134">
        <v>336</v>
      </c>
      <c r="E303" s="92">
        <v>0</v>
      </c>
      <c r="F303" s="170">
        <v>550</v>
      </c>
      <c r="G303" s="92">
        <v>0</v>
      </c>
      <c r="H303" s="170">
        <v>550</v>
      </c>
      <c r="I303" s="92">
        <v>0</v>
      </c>
      <c r="J303" s="170">
        <v>550</v>
      </c>
      <c r="K303" s="93">
        <v>0</v>
      </c>
      <c r="L303" s="134">
        <f t="shared" si="60"/>
        <v>550</v>
      </c>
      <c r="M303" s="41"/>
      <c r="N303" s="41"/>
    </row>
    <row r="304" spans="1:14">
      <c r="A304" s="6" t="s">
        <v>10</v>
      </c>
      <c r="B304" s="22">
        <v>62</v>
      </c>
      <c r="C304" s="104" t="s">
        <v>63</v>
      </c>
      <c r="D304" s="91">
        <f t="shared" ref="D304:K304" si="61">SUM(D297:D303)</f>
        <v>8173</v>
      </c>
      <c r="E304" s="90">
        <f t="shared" si="61"/>
        <v>0</v>
      </c>
      <c r="F304" s="91">
        <f t="shared" si="61"/>
        <v>210469</v>
      </c>
      <c r="G304" s="90">
        <f t="shared" si="61"/>
        <v>0</v>
      </c>
      <c r="H304" s="91">
        <f t="shared" si="61"/>
        <v>210469</v>
      </c>
      <c r="I304" s="90">
        <f t="shared" si="61"/>
        <v>0</v>
      </c>
      <c r="J304" s="102">
        <f t="shared" si="61"/>
        <v>191400</v>
      </c>
      <c r="K304" s="90">
        <f t="shared" si="61"/>
        <v>0</v>
      </c>
      <c r="L304" s="91">
        <f t="shared" ref="L304" si="62">SUM(J304:K304)</f>
        <v>191400</v>
      </c>
      <c r="M304" s="41"/>
      <c r="N304" s="41"/>
    </row>
    <row r="305" spans="1:14">
      <c r="B305" s="103"/>
      <c r="C305" s="104"/>
      <c r="D305" s="30"/>
      <c r="E305" s="71"/>
      <c r="F305" s="30"/>
      <c r="G305" s="71"/>
      <c r="H305" s="30"/>
      <c r="I305" s="71"/>
      <c r="J305" s="106"/>
      <c r="K305" s="71"/>
      <c r="L305" s="71"/>
      <c r="M305" s="41"/>
      <c r="N305" s="41"/>
    </row>
    <row r="306" spans="1:14">
      <c r="A306" s="24"/>
      <c r="B306" s="7">
        <v>63</v>
      </c>
      <c r="C306" s="82" t="s">
        <v>66</v>
      </c>
      <c r="D306" s="30"/>
      <c r="E306" s="71"/>
      <c r="F306" s="71"/>
      <c r="G306" s="71"/>
      <c r="H306" s="71"/>
      <c r="I306" s="71"/>
      <c r="J306" s="71"/>
      <c r="K306" s="71"/>
      <c r="L306" s="71"/>
      <c r="M306" s="41"/>
      <c r="N306" s="41"/>
    </row>
    <row r="307" spans="1:14">
      <c r="A307" s="24"/>
      <c r="B307" s="81" t="s">
        <v>301</v>
      </c>
      <c r="C307" s="82" t="s">
        <v>23</v>
      </c>
      <c r="D307" s="88">
        <v>2587</v>
      </c>
      <c r="E307" s="83">
        <v>0</v>
      </c>
      <c r="F307" s="112">
        <v>13564</v>
      </c>
      <c r="G307" s="87">
        <v>0</v>
      </c>
      <c r="H307" s="112">
        <v>13564</v>
      </c>
      <c r="I307" s="83">
        <v>0</v>
      </c>
      <c r="J307" s="30">
        <v>5000</v>
      </c>
      <c r="K307" s="87">
        <v>0</v>
      </c>
      <c r="L307" s="88">
        <f>SUM(J307:K307)</f>
        <v>5000</v>
      </c>
      <c r="M307" s="41"/>
      <c r="N307" s="41"/>
    </row>
    <row r="308" spans="1:14">
      <c r="A308" s="77" t="s">
        <v>10</v>
      </c>
      <c r="B308" s="56">
        <v>63</v>
      </c>
      <c r="C308" s="79" t="s">
        <v>66</v>
      </c>
      <c r="D308" s="91">
        <f t="shared" ref="D308:K308" si="63">SUM(D306:D307)</f>
        <v>2587</v>
      </c>
      <c r="E308" s="90">
        <f t="shared" si="63"/>
        <v>0</v>
      </c>
      <c r="F308" s="91">
        <f t="shared" si="63"/>
        <v>13564</v>
      </c>
      <c r="G308" s="90">
        <f t="shared" si="63"/>
        <v>0</v>
      </c>
      <c r="H308" s="91">
        <f t="shared" si="63"/>
        <v>13564</v>
      </c>
      <c r="I308" s="90">
        <f t="shared" si="63"/>
        <v>0</v>
      </c>
      <c r="J308" s="102">
        <f t="shared" si="63"/>
        <v>5000</v>
      </c>
      <c r="K308" s="90">
        <f t="shared" si="63"/>
        <v>0</v>
      </c>
      <c r="L308" s="91">
        <f>SUM(J308:K308)</f>
        <v>5000</v>
      </c>
      <c r="M308" s="41"/>
      <c r="N308" s="41"/>
    </row>
    <row r="309" spans="1:14">
      <c r="C309" s="104"/>
      <c r="D309" s="106"/>
      <c r="E309" s="106"/>
      <c r="F309" s="106"/>
      <c r="G309" s="106"/>
      <c r="H309" s="106"/>
      <c r="I309" s="106"/>
      <c r="J309" s="106"/>
      <c r="K309" s="106"/>
      <c r="L309" s="106"/>
      <c r="M309" s="41"/>
      <c r="N309" s="41"/>
    </row>
    <row r="310" spans="1:14">
      <c r="A310" s="24"/>
      <c r="B310" s="7">
        <v>66</v>
      </c>
      <c r="C310" s="82" t="s">
        <v>125</v>
      </c>
      <c r="D310" s="30"/>
      <c r="E310" s="30"/>
      <c r="F310" s="30"/>
      <c r="G310" s="30"/>
      <c r="H310" s="30"/>
      <c r="I310" s="30"/>
      <c r="J310" s="30"/>
      <c r="K310" s="30"/>
      <c r="L310" s="30"/>
      <c r="M310" s="41"/>
      <c r="N310" s="41"/>
    </row>
    <row r="311" spans="1:14">
      <c r="A311" s="24"/>
      <c r="B311" s="7" t="s">
        <v>302</v>
      </c>
      <c r="C311" s="82" t="s">
        <v>18</v>
      </c>
      <c r="D311" s="112">
        <v>6402</v>
      </c>
      <c r="E311" s="87">
        <v>0</v>
      </c>
      <c r="F311" s="87">
        <v>0</v>
      </c>
      <c r="G311" s="87">
        <v>0</v>
      </c>
      <c r="H311" s="87">
        <v>0</v>
      </c>
      <c r="I311" s="87">
        <v>0</v>
      </c>
      <c r="J311" s="87">
        <v>0</v>
      </c>
      <c r="K311" s="87">
        <v>0</v>
      </c>
      <c r="L311" s="87">
        <f>SUM(J311:K311)</f>
        <v>0</v>
      </c>
      <c r="M311" s="41"/>
      <c r="N311" s="41"/>
    </row>
    <row r="312" spans="1:14">
      <c r="A312" s="24"/>
      <c r="B312" s="7" t="s">
        <v>303</v>
      </c>
      <c r="C312" s="82" t="s">
        <v>20</v>
      </c>
      <c r="D312" s="112">
        <v>400</v>
      </c>
      <c r="E312" s="87">
        <v>0</v>
      </c>
      <c r="F312" s="87">
        <v>0</v>
      </c>
      <c r="G312" s="87">
        <v>0</v>
      </c>
      <c r="H312" s="87">
        <v>0</v>
      </c>
      <c r="I312" s="87">
        <v>0</v>
      </c>
      <c r="J312" s="87">
        <v>0</v>
      </c>
      <c r="K312" s="87">
        <v>0</v>
      </c>
      <c r="L312" s="87">
        <f>SUM(J312:K312)</f>
        <v>0</v>
      </c>
      <c r="M312" s="41"/>
      <c r="N312" s="41"/>
    </row>
    <row r="313" spans="1:14">
      <c r="A313" s="24"/>
      <c r="B313" s="7" t="s">
        <v>304</v>
      </c>
      <c r="C313" s="82" t="s">
        <v>22</v>
      </c>
      <c r="D313" s="112">
        <v>421</v>
      </c>
      <c r="E313" s="87">
        <v>0</v>
      </c>
      <c r="F313" s="87">
        <v>0</v>
      </c>
      <c r="G313" s="87">
        <v>0</v>
      </c>
      <c r="H313" s="87">
        <v>0</v>
      </c>
      <c r="I313" s="87">
        <v>0</v>
      </c>
      <c r="J313" s="87">
        <v>0</v>
      </c>
      <c r="K313" s="87">
        <v>0</v>
      </c>
      <c r="L313" s="87">
        <f>SUM(J313:K313)</f>
        <v>0</v>
      </c>
      <c r="M313" s="41"/>
      <c r="N313" s="41"/>
    </row>
    <row r="314" spans="1:14">
      <c r="A314" s="24"/>
      <c r="B314" s="7" t="s">
        <v>305</v>
      </c>
      <c r="C314" s="82" t="s">
        <v>116</v>
      </c>
      <c r="D314" s="122">
        <v>250</v>
      </c>
      <c r="E314" s="107">
        <v>0</v>
      </c>
      <c r="F314" s="107">
        <v>0</v>
      </c>
      <c r="G314" s="107">
        <v>0</v>
      </c>
      <c r="H314" s="107">
        <v>0</v>
      </c>
      <c r="I314" s="107">
        <v>0</v>
      </c>
      <c r="J314" s="107">
        <v>0</v>
      </c>
      <c r="K314" s="107">
        <v>0</v>
      </c>
      <c r="L314" s="107">
        <f>SUM(J314:K314)</f>
        <v>0</v>
      </c>
      <c r="M314" s="41"/>
      <c r="N314" s="41"/>
    </row>
    <row r="315" spans="1:14">
      <c r="A315" s="24" t="s">
        <v>10</v>
      </c>
      <c r="B315" s="7">
        <v>66</v>
      </c>
      <c r="C315" s="82" t="s">
        <v>125</v>
      </c>
      <c r="D315" s="91">
        <f t="shared" ref="D315:L315" si="64">SUM(D311:D314)</f>
        <v>7473</v>
      </c>
      <c r="E315" s="90">
        <f t="shared" si="64"/>
        <v>0</v>
      </c>
      <c r="F315" s="90">
        <f t="shared" si="64"/>
        <v>0</v>
      </c>
      <c r="G315" s="90">
        <f t="shared" si="64"/>
        <v>0</v>
      </c>
      <c r="H315" s="90">
        <f t="shared" si="64"/>
        <v>0</v>
      </c>
      <c r="I315" s="90">
        <f t="shared" si="64"/>
        <v>0</v>
      </c>
      <c r="J315" s="90">
        <f t="shared" si="64"/>
        <v>0</v>
      </c>
      <c r="K315" s="90">
        <f t="shared" si="64"/>
        <v>0</v>
      </c>
      <c r="L315" s="90">
        <f t="shared" si="64"/>
        <v>0</v>
      </c>
      <c r="M315" s="41"/>
      <c r="N315" s="41"/>
    </row>
    <row r="316" spans="1:14" ht="11.1" customHeight="1">
      <c r="A316" s="24"/>
      <c r="B316" s="7"/>
      <c r="C316" s="82"/>
      <c r="D316" s="106"/>
      <c r="E316" s="106"/>
      <c r="F316" s="106"/>
      <c r="G316" s="106"/>
      <c r="H316" s="106"/>
      <c r="I316" s="106"/>
      <c r="J316" s="106"/>
      <c r="K316" s="106"/>
      <c r="L316" s="106"/>
      <c r="M316" s="41"/>
      <c r="N316" s="41"/>
    </row>
    <row r="317" spans="1:14">
      <c r="A317" s="24"/>
      <c r="B317" s="7">
        <v>67</v>
      </c>
      <c r="C317" s="82" t="s">
        <v>119</v>
      </c>
      <c r="D317" s="30"/>
      <c r="E317" s="30"/>
      <c r="F317" s="30"/>
      <c r="G317" s="30"/>
      <c r="H317" s="30"/>
      <c r="I317" s="30"/>
      <c r="J317" s="30"/>
      <c r="K317" s="30"/>
      <c r="L317" s="30"/>
      <c r="M317" s="41"/>
      <c r="N317" s="41"/>
    </row>
    <row r="318" spans="1:14">
      <c r="A318" s="24"/>
      <c r="B318" s="7" t="s">
        <v>306</v>
      </c>
      <c r="C318" s="82" t="s">
        <v>18</v>
      </c>
      <c r="D318" s="112">
        <v>13201</v>
      </c>
      <c r="E318" s="87">
        <v>0</v>
      </c>
      <c r="F318" s="87">
        <v>0</v>
      </c>
      <c r="G318" s="87">
        <v>0</v>
      </c>
      <c r="H318" s="87">
        <v>0</v>
      </c>
      <c r="I318" s="87">
        <v>0</v>
      </c>
      <c r="J318" s="87">
        <v>0</v>
      </c>
      <c r="K318" s="87">
        <v>0</v>
      </c>
      <c r="L318" s="87">
        <f>SUM(J318:K318)</f>
        <v>0</v>
      </c>
      <c r="M318" s="41"/>
      <c r="N318" s="41"/>
    </row>
    <row r="319" spans="1:14">
      <c r="A319" s="24"/>
      <c r="B319" s="7" t="s">
        <v>307</v>
      </c>
      <c r="C319" s="82" t="s">
        <v>20</v>
      </c>
      <c r="D319" s="112">
        <v>400</v>
      </c>
      <c r="E319" s="87">
        <v>0</v>
      </c>
      <c r="F319" s="87">
        <v>0</v>
      </c>
      <c r="G319" s="87">
        <v>0</v>
      </c>
      <c r="H319" s="87">
        <v>0</v>
      </c>
      <c r="I319" s="87">
        <v>0</v>
      </c>
      <c r="J319" s="87">
        <v>0</v>
      </c>
      <c r="K319" s="87">
        <v>0</v>
      </c>
      <c r="L319" s="87">
        <f>SUM(J319:K319)</f>
        <v>0</v>
      </c>
      <c r="M319" s="41"/>
      <c r="N319" s="41"/>
    </row>
    <row r="320" spans="1:14">
      <c r="A320" s="24"/>
      <c r="B320" s="7" t="s">
        <v>308</v>
      </c>
      <c r="C320" s="82" t="s">
        <v>22</v>
      </c>
      <c r="D320" s="112">
        <v>500</v>
      </c>
      <c r="E320" s="87">
        <v>0</v>
      </c>
      <c r="F320" s="87">
        <v>0</v>
      </c>
      <c r="G320" s="87">
        <v>0</v>
      </c>
      <c r="H320" s="87">
        <v>0</v>
      </c>
      <c r="I320" s="87">
        <v>0</v>
      </c>
      <c r="J320" s="87">
        <v>0</v>
      </c>
      <c r="K320" s="87">
        <v>0</v>
      </c>
      <c r="L320" s="87">
        <f>SUM(J320:K320)</f>
        <v>0</v>
      </c>
      <c r="M320" s="41"/>
      <c r="N320" s="41"/>
    </row>
    <row r="321" spans="1:14">
      <c r="A321" s="24"/>
      <c r="B321" s="7" t="s">
        <v>309</v>
      </c>
      <c r="C321" s="82" t="s">
        <v>116</v>
      </c>
      <c r="D321" s="122">
        <v>180</v>
      </c>
      <c r="E321" s="107">
        <v>0</v>
      </c>
      <c r="F321" s="107">
        <v>0</v>
      </c>
      <c r="G321" s="107">
        <v>0</v>
      </c>
      <c r="H321" s="107">
        <v>0</v>
      </c>
      <c r="I321" s="107">
        <v>0</v>
      </c>
      <c r="J321" s="107">
        <v>0</v>
      </c>
      <c r="K321" s="107">
        <v>0</v>
      </c>
      <c r="L321" s="107">
        <f>SUM(J321:K321)</f>
        <v>0</v>
      </c>
      <c r="M321" s="41"/>
      <c r="N321" s="41"/>
    </row>
    <row r="322" spans="1:14">
      <c r="A322" s="24" t="s">
        <v>10</v>
      </c>
      <c r="B322" s="7">
        <v>67</v>
      </c>
      <c r="C322" s="82" t="s">
        <v>119</v>
      </c>
      <c r="D322" s="122">
        <f t="shared" ref="D322:L322" si="65">SUM(D318:D321)</f>
        <v>14281</v>
      </c>
      <c r="E322" s="107">
        <f t="shared" si="65"/>
        <v>0</v>
      </c>
      <c r="F322" s="107">
        <f t="shared" si="65"/>
        <v>0</v>
      </c>
      <c r="G322" s="107">
        <f t="shared" si="65"/>
        <v>0</v>
      </c>
      <c r="H322" s="107">
        <f t="shared" si="65"/>
        <v>0</v>
      </c>
      <c r="I322" s="107">
        <f t="shared" si="65"/>
        <v>0</v>
      </c>
      <c r="J322" s="107">
        <f t="shared" si="65"/>
        <v>0</v>
      </c>
      <c r="K322" s="107">
        <f t="shared" si="65"/>
        <v>0</v>
      </c>
      <c r="L322" s="107">
        <f t="shared" si="65"/>
        <v>0</v>
      </c>
      <c r="M322" s="41"/>
      <c r="N322" s="41"/>
    </row>
    <row r="323" spans="1:14" ht="10.15" customHeight="1">
      <c r="A323" s="24"/>
      <c r="B323" s="7"/>
      <c r="C323" s="82"/>
      <c r="D323" s="30"/>
      <c r="E323" s="112"/>
      <c r="F323" s="30"/>
      <c r="G323" s="112"/>
      <c r="H323" s="30"/>
      <c r="I323" s="112"/>
      <c r="J323" s="30"/>
      <c r="K323" s="135"/>
      <c r="L323" s="30"/>
      <c r="M323" s="41"/>
      <c r="N323" s="41"/>
    </row>
    <row r="324" spans="1:14">
      <c r="A324" s="24"/>
      <c r="B324" s="7">
        <v>68</v>
      </c>
      <c r="C324" s="82" t="s">
        <v>206</v>
      </c>
      <c r="D324" s="30"/>
      <c r="E324" s="112"/>
      <c r="F324" s="30"/>
      <c r="G324" s="112"/>
      <c r="H324" s="30"/>
      <c r="I324" s="112"/>
      <c r="J324" s="30"/>
      <c r="K324" s="135"/>
      <c r="L324" s="30"/>
      <c r="M324" s="41"/>
      <c r="N324" s="41"/>
    </row>
    <row r="325" spans="1:14">
      <c r="A325" s="24"/>
      <c r="B325" s="7" t="s">
        <v>310</v>
      </c>
      <c r="C325" s="82" t="s">
        <v>18</v>
      </c>
      <c r="D325" s="112">
        <v>6232</v>
      </c>
      <c r="E325" s="87">
        <v>0</v>
      </c>
      <c r="F325" s="87">
        <v>0</v>
      </c>
      <c r="G325" s="87">
        <v>0</v>
      </c>
      <c r="H325" s="87">
        <v>0</v>
      </c>
      <c r="I325" s="87">
        <v>0</v>
      </c>
      <c r="J325" s="87">
        <v>0</v>
      </c>
      <c r="K325" s="87">
        <v>0</v>
      </c>
      <c r="L325" s="87">
        <f>SUM(J325:K325)</f>
        <v>0</v>
      </c>
      <c r="M325" s="41"/>
      <c r="N325" s="41"/>
    </row>
    <row r="326" spans="1:14">
      <c r="A326" s="24"/>
      <c r="B326" s="7" t="s">
        <v>311</v>
      </c>
      <c r="C326" s="82" t="s">
        <v>20</v>
      </c>
      <c r="D326" s="112">
        <v>150</v>
      </c>
      <c r="E326" s="87">
        <v>0</v>
      </c>
      <c r="F326" s="87">
        <v>0</v>
      </c>
      <c r="G326" s="87">
        <v>0</v>
      </c>
      <c r="H326" s="87">
        <v>0</v>
      </c>
      <c r="I326" s="87">
        <v>0</v>
      </c>
      <c r="J326" s="87">
        <v>0</v>
      </c>
      <c r="K326" s="87">
        <v>0</v>
      </c>
      <c r="L326" s="87">
        <f>SUM(J326:K326)</f>
        <v>0</v>
      </c>
      <c r="M326" s="41"/>
      <c r="N326" s="41"/>
    </row>
    <row r="327" spans="1:14">
      <c r="A327" s="24"/>
      <c r="B327" s="7" t="s">
        <v>312</v>
      </c>
      <c r="C327" s="82" t="s">
        <v>22</v>
      </c>
      <c r="D327" s="112">
        <v>747</v>
      </c>
      <c r="E327" s="87">
        <v>0</v>
      </c>
      <c r="F327" s="87">
        <v>0</v>
      </c>
      <c r="G327" s="87">
        <v>0</v>
      </c>
      <c r="H327" s="87">
        <v>0</v>
      </c>
      <c r="I327" s="87">
        <v>0</v>
      </c>
      <c r="J327" s="87">
        <v>0</v>
      </c>
      <c r="K327" s="87">
        <v>0</v>
      </c>
      <c r="L327" s="93">
        <f>SUM(J327:K327)</f>
        <v>0</v>
      </c>
      <c r="M327" s="41"/>
      <c r="N327" s="41"/>
    </row>
    <row r="328" spans="1:14">
      <c r="A328" s="24"/>
      <c r="B328" s="7" t="s">
        <v>313</v>
      </c>
      <c r="C328" s="82" t="s">
        <v>116</v>
      </c>
      <c r="D328" s="112">
        <v>100</v>
      </c>
      <c r="E328" s="87">
        <v>0</v>
      </c>
      <c r="F328" s="87">
        <v>0</v>
      </c>
      <c r="G328" s="87">
        <v>0</v>
      </c>
      <c r="H328" s="87">
        <v>0</v>
      </c>
      <c r="I328" s="87">
        <v>0</v>
      </c>
      <c r="J328" s="87">
        <v>0</v>
      </c>
      <c r="K328" s="87">
        <v>0</v>
      </c>
      <c r="L328" s="87">
        <f>SUM(J328:K328)</f>
        <v>0</v>
      </c>
      <c r="M328" s="41"/>
      <c r="N328" s="41"/>
    </row>
    <row r="329" spans="1:14">
      <c r="A329" s="24" t="s">
        <v>10</v>
      </c>
      <c r="B329" s="7">
        <v>68</v>
      </c>
      <c r="C329" s="82" t="s">
        <v>206</v>
      </c>
      <c r="D329" s="91">
        <f t="shared" ref="D329:L329" si="66">SUM(D325:D328)</f>
        <v>7229</v>
      </c>
      <c r="E329" s="90">
        <f t="shared" si="66"/>
        <v>0</v>
      </c>
      <c r="F329" s="90">
        <f t="shared" si="66"/>
        <v>0</v>
      </c>
      <c r="G329" s="90">
        <f t="shared" si="66"/>
        <v>0</v>
      </c>
      <c r="H329" s="90">
        <f t="shared" si="66"/>
        <v>0</v>
      </c>
      <c r="I329" s="90">
        <f t="shared" si="66"/>
        <v>0</v>
      </c>
      <c r="J329" s="90">
        <f t="shared" si="66"/>
        <v>0</v>
      </c>
      <c r="K329" s="90">
        <f t="shared" si="66"/>
        <v>0</v>
      </c>
      <c r="L329" s="90">
        <f t="shared" si="66"/>
        <v>0</v>
      </c>
      <c r="M329" s="41"/>
      <c r="N329" s="41"/>
    </row>
    <row r="330" spans="1:14" ht="10.15" customHeight="1">
      <c r="A330" s="24"/>
      <c r="B330" s="7"/>
      <c r="C330" s="82"/>
      <c r="D330" s="30"/>
      <c r="E330" s="112"/>
      <c r="F330" s="30"/>
      <c r="G330" s="112"/>
      <c r="H330" s="30"/>
      <c r="I330" s="112"/>
      <c r="J330" s="30"/>
      <c r="K330" s="135"/>
      <c r="L330" s="30"/>
      <c r="M330" s="41"/>
      <c r="N330" s="41"/>
    </row>
    <row r="331" spans="1:14">
      <c r="A331" s="24"/>
      <c r="B331" s="7">
        <v>69</v>
      </c>
      <c r="C331" s="82" t="s">
        <v>207</v>
      </c>
      <c r="D331" s="30"/>
      <c r="E331" s="112"/>
      <c r="F331" s="30"/>
      <c r="G331" s="112"/>
      <c r="H331" s="30"/>
      <c r="I331" s="112"/>
      <c r="J331" s="30"/>
      <c r="K331" s="135"/>
      <c r="L331" s="30"/>
      <c r="M331" s="41"/>
      <c r="N331" s="41"/>
    </row>
    <row r="332" spans="1:14">
      <c r="A332" s="24"/>
      <c r="B332" s="7" t="s">
        <v>314</v>
      </c>
      <c r="C332" s="82" t="s">
        <v>18</v>
      </c>
      <c r="D332" s="112">
        <v>6124</v>
      </c>
      <c r="E332" s="87">
        <v>0</v>
      </c>
      <c r="F332" s="87">
        <v>0</v>
      </c>
      <c r="G332" s="87">
        <v>0</v>
      </c>
      <c r="H332" s="87">
        <v>0</v>
      </c>
      <c r="I332" s="87">
        <v>0</v>
      </c>
      <c r="J332" s="87">
        <v>0</v>
      </c>
      <c r="K332" s="87">
        <v>0</v>
      </c>
      <c r="L332" s="87">
        <f>SUM(J332:K332)</f>
        <v>0</v>
      </c>
      <c r="M332" s="41"/>
      <c r="N332" s="41"/>
    </row>
    <row r="333" spans="1:14">
      <c r="A333" s="24"/>
      <c r="B333" s="7" t="s">
        <v>315</v>
      </c>
      <c r="C333" s="82" t="s">
        <v>20</v>
      </c>
      <c r="D333" s="112">
        <v>206</v>
      </c>
      <c r="E333" s="87">
        <v>0</v>
      </c>
      <c r="F333" s="87">
        <v>0</v>
      </c>
      <c r="G333" s="87">
        <v>0</v>
      </c>
      <c r="H333" s="87">
        <v>0</v>
      </c>
      <c r="I333" s="87">
        <v>0</v>
      </c>
      <c r="J333" s="87">
        <v>0</v>
      </c>
      <c r="K333" s="87">
        <v>0</v>
      </c>
      <c r="L333" s="87">
        <f>SUM(J333:K333)</f>
        <v>0</v>
      </c>
      <c r="M333" s="41"/>
      <c r="N333" s="41"/>
    </row>
    <row r="334" spans="1:14">
      <c r="A334" s="24"/>
      <c r="B334" s="7" t="s">
        <v>316</v>
      </c>
      <c r="C334" s="82" t="s">
        <v>22</v>
      </c>
      <c r="D334" s="112">
        <v>712</v>
      </c>
      <c r="E334" s="87">
        <v>0</v>
      </c>
      <c r="F334" s="87">
        <v>0</v>
      </c>
      <c r="G334" s="87">
        <v>0</v>
      </c>
      <c r="H334" s="87">
        <v>0</v>
      </c>
      <c r="I334" s="87">
        <v>0</v>
      </c>
      <c r="J334" s="87">
        <v>0</v>
      </c>
      <c r="K334" s="87">
        <v>0</v>
      </c>
      <c r="L334" s="87">
        <f>SUM(J334:K334)</f>
        <v>0</v>
      </c>
      <c r="M334" s="41"/>
      <c r="N334" s="41"/>
    </row>
    <row r="335" spans="1:14">
      <c r="A335" s="24" t="s">
        <v>10</v>
      </c>
      <c r="B335" s="7">
        <v>69</v>
      </c>
      <c r="C335" s="82" t="s">
        <v>207</v>
      </c>
      <c r="D335" s="91">
        <f t="shared" ref="D335:L335" si="67">SUM(D332:D334)</f>
        <v>7042</v>
      </c>
      <c r="E335" s="90">
        <f t="shared" si="67"/>
        <v>0</v>
      </c>
      <c r="F335" s="90">
        <f t="shared" si="67"/>
        <v>0</v>
      </c>
      <c r="G335" s="90">
        <f t="shared" si="67"/>
        <v>0</v>
      </c>
      <c r="H335" s="90">
        <f t="shared" si="67"/>
        <v>0</v>
      </c>
      <c r="I335" s="90">
        <f t="shared" si="67"/>
        <v>0</v>
      </c>
      <c r="J335" s="90">
        <f t="shared" si="67"/>
        <v>0</v>
      </c>
      <c r="K335" s="90">
        <f t="shared" si="67"/>
        <v>0</v>
      </c>
      <c r="L335" s="90">
        <f t="shared" si="67"/>
        <v>0</v>
      </c>
      <c r="M335" s="41"/>
      <c r="N335" s="41"/>
    </row>
    <row r="336" spans="1:14">
      <c r="A336" s="24" t="s">
        <v>10</v>
      </c>
      <c r="B336" s="7">
        <v>52</v>
      </c>
      <c r="C336" s="104" t="s">
        <v>371</v>
      </c>
      <c r="D336" s="100">
        <f t="shared" ref="D336:L336" si="68">D308+D304+D315+D295+D288+D282+D276+D270+D264+D322+D258+D252+D245+D329+D335</f>
        <v>135112</v>
      </c>
      <c r="E336" s="84">
        <f t="shared" si="68"/>
        <v>0</v>
      </c>
      <c r="F336" s="100">
        <f t="shared" si="68"/>
        <v>224033</v>
      </c>
      <c r="G336" s="84">
        <f t="shared" si="68"/>
        <v>0</v>
      </c>
      <c r="H336" s="100">
        <f t="shared" si="68"/>
        <v>224033</v>
      </c>
      <c r="I336" s="84">
        <f t="shared" si="68"/>
        <v>0</v>
      </c>
      <c r="J336" s="100">
        <f t="shared" si="68"/>
        <v>196400</v>
      </c>
      <c r="K336" s="84">
        <f t="shared" si="68"/>
        <v>0</v>
      </c>
      <c r="L336" s="100">
        <f t="shared" si="68"/>
        <v>196400</v>
      </c>
      <c r="M336" s="41"/>
      <c r="N336" s="41"/>
    </row>
    <row r="337" spans="1:14" ht="9" customHeight="1">
      <c r="A337" s="24"/>
      <c r="B337" s="76"/>
      <c r="C337" s="70"/>
      <c r="D337" s="30"/>
      <c r="E337" s="30"/>
      <c r="F337" s="30"/>
      <c r="G337" s="30"/>
      <c r="H337" s="30"/>
      <c r="I337" s="30"/>
      <c r="J337" s="30"/>
      <c r="K337" s="30"/>
      <c r="L337" s="30"/>
      <c r="M337" s="41"/>
      <c r="N337" s="41"/>
    </row>
    <row r="338" spans="1:14" ht="38.25">
      <c r="A338" s="24"/>
      <c r="B338" s="7">
        <v>54</v>
      </c>
      <c r="C338" s="82" t="s">
        <v>396</v>
      </c>
      <c r="D338" s="88"/>
      <c r="E338" s="88"/>
      <c r="F338" s="112"/>
      <c r="G338" s="88"/>
      <c r="H338" s="30"/>
      <c r="I338" s="111"/>
      <c r="J338" s="112"/>
      <c r="K338" s="111"/>
      <c r="L338" s="112"/>
      <c r="M338" s="41"/>
      <c r="N338" s="41"/>
    </row>
    <row r="339" spans="1:14" ht="16.149999999999999" customHeight="1">
      <c r="A339" s="24"/>
      <c r="B339" s="81" t="s">
        <v>334</v>
      </c>
      <c r="C339" s="82" t="s">
        <v>204</v>
      </c>
      <c r="D339" s="122">
        <v>1260</v>
      </c>
      <c r="E339" s="107">
        <v>0</v>
      </c>
      <c r="F339" s="122">
        <v>19000</v>
      </c>
      <c r="G339" s="80">
        <v>0</v>
      </c>
      <c r="H339" s="122">
        <v>19000</v>
      </c>
      <c r="I339" s="107">
        <v>0</v>
      </c>
      <c r="J339" s="122">
        <v>10000</v>
      </c>
      <c r="K339" s="107">
        <v>0</v>
      </c>
      <c r="L339" s="122">
        <f>SUM(J339:K339)</f>
        <v>10000</v>
      </c>
      <c r="M339" s="41"/>
      <c r="N339" s="41"/>
    </row>
    <row r="340" spans="1:14" ht="38.25">
      <c r="A340" s="77" t="s">
        <v>10</v>
      </c>
      <c r="B340" s="56">
        <v>54</v>
      </c>
      <c r="C340" s="79" t="s">
        <v>397</v>
      </c>
      <c r="D340" s="91">
        <f t="shared" ref="D340:L340" si="69">D339</f>
        <v>1260</v>
      </c>
      <c r="E340" s="90">
        <f t="shared" si="69"/>
        <v>0</v>
      </c>
      <c r="F340" s="91">
        <f t="shared" si="69"/>
        <v>19000</v>
      </c>
      <c r="G340" s="90">
        <f t="shared" si="69"/>
        <v>0</v>
      </c>
      <c r="H340" s="91">
        <f t="shared" si="69"/>
        <v>19000</v>
      </c>
      <c r="I340" s="90">
        <f t="shared" si="69"/>
        <v>0</v>
      </c>
      <c r="J340" s="91">
        <f t="shared" si="69"/>
        <v>10000</v>
      </c>
      <c r="K340" s="90">
        <f t="shared" si="69"/>
        <v>0</v>
      </c>
      <c r="L340" s="91">
        <f t="shared" si="69"/>
        <v>10000</v>
      </c>
      <c r="M340" s="41"/>
      <c r="N340" s="41"/>
    </row>
    <row r="341" spans="1:14" ht="10.15" customHeight="1">
      <c r="A341" s="24"/>
      <c r="B341" s="76"/>
      <c r="C341" s="70"/>
      <c r="D341" s="106"/>
      <c r="E341" s="106"/>
      <c r="F341" s="106"/>
      <c r="G341" s="106"/>
      <c r="H341" s="106"/>
      <c r="I341" s="106"/>
      <c r="J341" s="106"/>
      <c r="K341" s="106"/>
      <c r="L341" s="106"/>
      <c r="M341" s="41"/>
      <c r="N341" s="41"/>
    </row>
    <row r="342" spans="1:14" ht="14.1" customHeight="1">
      <c r="B342" s="22">
        <v>62</v>
      </c>
      <c r="C342" s="104" t="s">
        <v>67</v>
      </c>
      <c r="D342" s="71"/>
      <c r="E342" s="71"/>
      <c r="F342" s="71"/>
      <c r="G342" s="71"/>
      <c r="H342" s="71"/>
      <c r="I342" s="71"/>
      <c r="J342" s="71"/>
      <c r="K342" s="71"/>
      <c r="L342" s="71"/>
      <c r="M342" s="41"/>
      <c r="N342" s="41"/>
    </row>
    <row r="343" spans="1:14" ht="25.5">
      <c r="A343" s="24"/>
      <c r="B343" s="81" t="s">
        <v>167</v>
      </c>
      <c r="C343" s="82" t="s">
        <v>350</v>
      </c>
      <c r="D343" s="112">
        <v>2600</v>
      </c>
      <c r="E343" s="112">
        <v>1400</v>
      </c>
      <c r="F343" s="112">
        <v>2860</v>
      </c>
      <c r="G343" s="112">
        <v>1400</v>
      </c>
      <c r="H343" s="30">
        <v>2860</v>
      </c>
      <c r="I343" s="88">
        <v>1400</v>
      </c>
      <c r="J343" s="112">
        <v>2860</v>
      </c>
      <c r="K343" s="112">
        <v>1400</v>
      </c>
      <c r="L343" s="88">
        <f>SUM(J343:K343)</f>
        <v>4260</v>
      </c>
      <c r="M343" s="41"/>
      <c r="N343" s="41"/>
    </row>
    <row r="344" spans="1:14" ht="14.1" customHeight="1">
      <c r="A344" s="24"/>
      <c r="B344" s="81" t="s">
        <v>227</v>
      </c>
      <c r="C344" s="82" t="s">
        <v>228</v>
      </c>
      <c r="D344" s="87">
        <v>0</v>
      </c>
      <c r="E344" s="87">
        <v>0</v>
      </c>
      <c r="F344" s="87">
        <v>0</v>
      </c>
      <c r="G344" s="87">
        <v>0</v>
      </c>
      <c r="H344" s="87">
        <v>0</v>
      </c>
      <c r="I344" s="83">
        <v>0</v>
      </c>
      <c r="J344" s="87">
        <v>0</v>
      </c>
      <c r="K344" s="87">
        <v>0</v>
      </c>
      <c r="L344" s="83">
        <f>SUM(J344:K344)</f>
        <v>0</v>
      </c>
      <c r="M344" s="41"/>
      <c r="N344" s="41"/>
    </row>
    <row r="345" spans="1:14" ht="14.1" customHeight="1">
      <c r="A345" s="24" t="s">
        <v>10</v>
      </c>
      <c r="B345" s="7">
        <v>62</v>
      </c>
      <c r="C345" s="82" t="s">
        <v>67</v>
      </c>
      <c r="D345" s="102">
        <f t="shared" ref="D345:L345" si="70">SUM(D343:D344)</f>
        <v>2600</v>
      </c>
      <c r="E345" s="91">
        <f t="shared" si="70"/>
        <v>1400</v>
      </c>
      <c r="F345" s="102">
        <f t="shared" si="70"/>
        <v>2860</v>
      </c>
      <c r="G345" s="91">
        <f t="shared" si="70"/>
        <v>1400</v>
      </c>
      <c r="H345" s="102">
        <f t="shared" si="70"/>
        <v>2860</v>
      </c>
      <c r="I345" s="102">
        <f t="shared" si="70"/>
        <v>1400</v>
      </c>
      <c r="J345" s="91">
        <f t="shared" si="70"/>
        <v>2860</v>
      </c>
      <c r="K345" s="91">
        <f t="shared" si="70"/>
        <v>1400</v>
      </c>
      <c r="L345" s="102">
        <f t="shared" si="70"/>
        <v>4260</v>
      </c>
      <c r="M345" s="41"/>
      <c r="N345" s="41"/>
    </row>
    <row r="346" spans="1:14" ht="14.1" customHeight="1">
      <c r="A346" s="24"/>
      <c r="B346" s="7"/>
      <c r="C346" s="82"/>
      <c r="D346" s="129"/>
      <c r="E346" s="129"/>
      <c r="F346" s="129"/>
      <c r="G346" s="129"/>
      <c r="H346" s="129"/>
      <c r="I346" s="129"/>
      <c r="J346" s="129"/>
      <c r="K346" s="129"/>
      <c r="L346" s="129"/>
      <c r="M346" s="41"/>
      <c r="N346" s="41"/>
    </row>
    <row r="347" spans="1:14" ht="14.1" customHeight="1">
      <c r="B347" s="7">
        <v>63</v>
      </c>
      <c r="C347" s="82" t="s">
        <v>232</v>
      </c>
      <c r="D347" s="30"/>
      <c r="E347" s="30"/>
      <c r="F347" s="30"/>
      <c r="G347" s="30"/>
      <c r="H347" s="30"/>
      <c r="I347" s="30"/>
      <c r="J347" s="30"/>
      <c r="K347" s="30"/>
      <c r="L347" s="30"/>
      <c r="M347" s="41"/>
      <c r="N347" s="41"/>
    </row>
    <row r="348" spans="1:14" ht="14.1" customHeight="1">
      <c r="A348" s="24"/>
      <c r="B348" s="7">
        <v>63</v>
      </c>
      <c r="C348" s="82" t="s">
        <v>199</v>
      </c>
      <c r="D348" s="30"/>
      <c r="E348" s="30"/>
      <c r="F348" s="30"/>
      <c r="G348" s="30"/>
      <c r="H348" s="30"/>
      <c r="I348" s="30"/>
      <c r="J348" s="30"/>
      <c r="K348" s="30"/>
      <c r="L348" s="30"/>
      <c r="M348" s="41"/>
      <c r="N348" s="41"/>
    </row>
    <row r="349" spans="1:14" ht="14.1" customHeight="1">
      <c r="A349" s="24"/>
      <c r="B349" s="81" t="s">
        <v>198</v>
      </c>
      <c r="C349" s="82" t="s">
        <v>23</v>
      </c>
      <c r="D349" s="122">
        <v>35000</v>
      </c>
      <c r="E349" s="107">
        <v>0</v>
      </c>
      <c r="F349" s="107">
        <v>0</v>
      </c>
      <c r="G349" s="107">
        <v>0</v>
      </c>
      <c r="H349" s="107">
        <v>0</v>
      </c>
      <c r="I349" s="107">
        <v>0</v>
      </c>
      <c r="J349" s="107">
        <v>0</v>
      </c>
      <c r="K349" s="107">
        <v>0</v>
      </c>
      <c r="L349" s="107">
        <f>SUM(J349:K349)</f>
        <v>0</v>
      </c>
      <c r="M349" s="41"/>
      <c r="N349" s="41"/>
    </row>
    <row r="350" spans="1:14" ht="14.1" customHeight="1">
      <c r="A350" s="24" t="s">
        <v>10</v>
      </c>
      <c r="B350" s="7">
        <v>63</v>
      </c>
      <c r="C350" s="82" t="s">
        <v>232</v>
      </c>
      <c r="D350" s="122">
        <f t="shared" ref="D350:L350" si="71">D349</f>
        <v>35000</v>
      </c>
      <c r="E350" s="107">
        <f t="shared" si="71"/>
        <v>0</v>
      </c>
      <c r="F350" s="107">
        <f t="shared" si="71"/>
        <v>0</v>
      </c>
      <c r="G350" s="107">
        <f t="shared" si="71"/>
        <v>0</v>
      </c>
      <c r="H350" s="107">
        <f t="shared" si="71"/>
        <v>0</v>
      </c>
      <c r="I350" s="107">
        <f t="shared" si="71"/>
        <v>0</v>
      </c>
      <c r="J350" s="107">
        <f t="shared" si="71"/>
        <v>0</v>
      </c>
      <c r="K350" s="107">
        <f t="shared" si="71"/>
        <v>0</v>
      </c>
      <c r="L350" s="107">
        <f t="shared" si="71"/>
        <v>0</v>
      </c>
      <c r="M350" s="41"/>
      <c r="N350" s="41"/>
    </row>
    <row r="351" spans="1:14" ht="14.1" customHeight="1">
      <c r="A351" s="24"/>
      <c r="B351" s="81"/>
      <c r="C351" s="82"/>
      <c r="D351" s="112"/>
      <c r="E351" s="112"/>
      <c r="F351" s="112"/>
      <c r="G351" s="135"/>
      <c r="H351" s="112"/>
      <c r="I351" s="135"/>
      <c r="J351" s="112"/>
      <c r="K351" s="135"/>
      <c r="L351" s="112"/>
      <c r="M351" s="41"/>
      <c r="N351" s="41"/>
    </row>
    <row r="352" spans="1:14" ht="25.5">
      <c r="B352" s="22">
        <v>64</v>
      </c>
      <c r="C352" s="82" t="s">
        <v>209</v>
      </c>
      <c r="D352" s="112"/>
      <c r="E352" s="112"/>
      <c r="F352" s="112"/>
      <c r="G352" s="135"/>
      <c r="H352" s="112"/>
      <c r="I352" s="135"/>
      <c r="J352" s="112"/>
      <c r="K352" s="135"/>
      <c r="L352" s="112"/>
      <c r="M352" s="41"/>
      <c r="N352" s="41"/>
    </row>
    <row r="353" spans="1:14" ht="14.1" customHeight="1">
      <c r="A353" s="22"/>
      <c r="B353" s="103" t="s">
        <v>208</v>
      </c>
      <c r="C353" s="82" t="s">
        <v>249</v>
      </c>
      <c r="D353" s="112">
        <v>500</v>
      </c>
      <c r="E353" s="87">
        <v>0</v>
      </c>
      <c r="F353" s="87">
        <v>0</v>
      </c>
      <c r="G353" s="87">
        <v>0</v>
      </c>
      <c r="H353" s="112">
        <v>16200</v>
      </c>
      <c r="I353" s="87">
        <v>0</v>
      </c>
      <c r="J353" s="87">
        <v>0</v>
      </c>
      <c r="K353" s="87">
        <v>0</v>
      </c>
      <c r="L353" s="87">
        <f>SUM(J353:K353)</f>
        <v>0</v>
      </c>
      <c r="M353" s="41"/>
      <c r="N353" s="41"/>
    </row>
    <row r="354" spans="1:14" ht="14.1" customHeight="1">
      <c r="B354" s="103" t="s">
        <v>128</v>
      </c>
      <c r="C354" s="82" t="s">
        <v>204</v>
      </c>
      <c r="D354" s="112">
        <v>39024</v>
      </c>
      <c r="E354" s="87">
        <v>0</v>
      </c>
      <c r="F354" s="112">
        <v>40000</v>
      </c>
      <c r="G354" s="87">
        <v>0</v>
      </c>
      <c r="H354" s="112">
        <v>40000</v>
      </c>
      <c r="I354" s="87">
        <v>0</v>
      </c>
      <c r="J354" s="112">
        <v>95428</v>
      </c>
      <c r="K354" s="87">
        <v>0</v>
      </c>
      <c r="L354" s="112">
        <f>SUM(J354:K354)</f>
        <v>95428</v>
      </c>
      <c r="M354" s="41"/>
      <c r="N354" s="41"/>
    </row>
    <row r="355" spans="1:14" ht="25.5">
      <c r="A355" s="24" t="s">
        <v>10</v>
      </c>
      <c r="B355" s="7">
        <v>64</v>
      </c>
      <c r="C355" s="82" t="s">
        <v>209</v>
      </c>
      <c r="D355" s="91">
        <f t="shared" ref="D355:L355" si="72">SUM(D353:D354)</f>
        <v>39524</v>
      </c>
      <c r="E355" s="90">
        <f t="shared" si="72"/>
        <v>0</v>
      </c>
      <c r="F355" s="91">
        <f t="shared" si="72"/>
        <v>40000</v>
      </c>
      <c r="G355" s="90">
        <f t="shared" si="72"/>
        <v>0</v>
      </c>
      <c r="H355" s="91">
        <f t="shared" si="72"/>
        <v>56200</v>
      </c>
      <c r="I355" s="90">
        <f t="shared" si="72"/>
        <v>0</v>
      </c>
      <c r="J355" s="91">
        <f t="shared" si="72"/>
        <v>95428</v>
      </c>
      <c r="K355" s="90">
        <f t="shared" si="72"/>
        <v>0</v>
      </c>
      <c r="L355" s="91">
        <f t="shared" si="72"/>
        <v>95428</v>
      </c>
      <c r="M355" s="41"/>
      <c r="N355" s="41"/>
    </row>
    <row r="356" spans="1:14" ht="14.1" customHeight="1">
      <c r="A356" s="24" t="s">
        <v>10</v>
      </c>
      <c r="B356" s="76">
        <v>2.1019999999999999</v>
      </c>
      <c r="C356" s="70" t="s">
        <v>62</v>
      </c>
      <c r="D356" s="94">
        <f t="shared" ref="D356:I356" si="73">D345+D350+D355+D340+D336</f>
        <v>213496</v>
      </c>
      <c r="E356" s="94">
        <f t="shared" si="73"/>
        <v>1400</v>
      </c>
      <c r="F356" s="94">
        <f t="shared" si="73"/>
        <v>285893</v>
      </c>
      <c r="G356" s="94">
        <f t="shared" si="73"/>
        <v>1400</v>
      </c>
      <c r="H356" s="94">
        <f t="shared" si="73"/>
        <v>302093</v>
      </c>
      <c r="I356" s="94">
        <f t="shared" si="73"/>
        <v>1400</v>
      </c>
      <c r="J356" s="94">
        <f>J345+J350+J355+J340+J336</f>
        <v>304688</v>
      </c>
      <c r="K356" s="94">
        <f t="shared" ref="K356:L356" si="74">K345+K350+K355+K340+K336</f>
        <v>1400</v>
      </c>
      <c r="L356" s="94">
        <f t="shared" si="74"/>
        <v>306088</v>
      </c>
      <c r="M356" s="41"/>
      <c r="N356" s="41"/>
    </row>
    <row r="357" spans="1:14" ht="14.1" customHeight="1">
      <c r="A357" s="24"/>
      <c r="B357" s="85"/>
      <c r="C357" s="70"/>
      <c r="D357" s="71"/>
      <c r="E357" s="71"/>
      <c r="F357" s="71"/>
      <c r="G357" s="71"/>
      <c r="H357" s="71"/>
      <c r="I357" s="71"/>
      <c r="J357" s="71"/>
      <c r="K357" s="71"/>
      <c r="L357" s="71"/>
      <c r="M357" s="41"/>
      <c r="N357" s="41"/>
    </row>
    <row r="358" spans="1:14" ht="14.1" customHeight="1">
      <c r="A358" s="24"/>
      <c r="B358" s="76">
        <v>2.1030000000000002</v>
      </c>
      <c r="C358" s="70" t="s">
        <v>68</v>
      </c>
      <c r="D358" s="30"/>
      <c r="E358" s="30"/>
      <c r="F358" s="30"/>
      <c r="G358" s="30"/>
      <c r="H358" s="30"/>
      <c r="I358" s="30"/>
      <c r="J358" s="30"/>
      <c r="K358" s="30"/>
      <c r="L358" s="30"/>
      <c r="M358" s="41"/>
      <c r="N358" s="41"/>
    </row>
    <row r="359" spans="1:14" ht="38.25">
      <c r="A359" s="24"/>
      <c r="B359" s="7">
        <v>53</v>
      </c>
      <c r="C359" s="82" t="s">
        <v>361</v>
      </c>
      <c r="D359" s="71"/>
      <c r="E359" s="88"/>
      <c r="F359" s="88"/>
      <c r="G359" s="88"/>
      <c r="H359" s="71"/>
      <c r="I359" s="88"/>
      <c r="J359" s="88"/>
      <c r="K359" s="88"/>
      <c r="L359" s="88"/>
      <c r="M359" s="41"/>
      <c r="N359" s="41"/>
    </row>
    <row r="360" spans="1:14" ht="25.5">
      <c r="A360" s="24"/>
      <c r="B360" s="81" t="s">
        <v>317</v>
      </c>
      <c r="C360" s="82" t="s">
        <v>324</v>
      </c>
      <c r="D360" s="83">
        <v>0</v>
      </c>
      <c r="E360" s="83">
        <v>0</v>
      </c>
      <c r="F360" s="88">
        <v>5000</v>
      </c>
      <c r="G360" s="83">
        <v>0</v>
      </c>
      <c r="H360" s="88">
        <v>5000</v>
      </c>
      <c r="I360" s="83">
        <v>0</v>
      </c>
      <c r="J360" s="88">
        <v>1200</v>
      </c>
      <c r="K360" s="83">
        <v>0</v>
      </c>
      <c r="L360" s="88">
        <f t="shared" ref="L360:L366" si="75">SUM(J360:K360)</f>
        <v>1200</v>
      </c>
      <c r="M360" s="41"/>
      <c r="N360" s="41"/>
    </row>
    <row r="361" spans="1:14" ht="25.5">
      <c r="A361" s="24"/>
      <c r="B361" s="81" t="s">
        <v>318</v>
      </c>
      <c r="C361" s="82" t="s">
        <v>398</v>
      </c>
      <c r="D361" s="83">
        <v>0</v>
      </c>
      <c r="E361" s="83">
        <v>0</v>
      </c>
      <c r="F361" s="88">
        <v>5000</v>
      </c>
      <c r="G361" s="83">
        <v>0</v>
      </c>
      <c r="H361" s="88">
        <v>5000</v>
      </c>
      <c r="I361" s="83">
        <v>0</v>
      </c>
      <c r="J361" s="88">
        <v>600</v>
      </c>
      <c r="K361" s="83">
        <v>0</v>
      </c>
      <c r="L361" s="88">
        <f t="shared" si="75"/>
        <v>600</v>
      </c>
      <c r="M361" s="41"/>
      <c r="N361" s="41"/>
    </row>
    <row r="362" spans="1:14" ht="25.5">
      <c r="A362" s="77"/>
      <c r="B362" s="56" t="s">
        <v>319</v>
      </c>
      <c r="C362" s="79" t="s">
        <v>205</v>
      </c>
      <c r="D362" s="101">
        <v>2570</v>
      </c>
      <c r="E362" s="80">
        <v>0</v>
      </c>
      <c r="F362" s="122">
        <v>5000</v>
      </c>
      <c r="G362" s="80">
        <v>0</v>
      </c>
      <c r="H362" s="122">
        <v>5000</v>
      </c>
      <c r="I362" s="80">
        <v>0</v>
      </c>
      <c r="J362" s="122">
        <v>1500</v>
      </c>
      <c r="K362" s="80">
        <v>0</v>
      </c>
      <c r="L362" s="122">
        <f t="shared" si="75"/>
        <v>1500</v>
      </c>
      <c r="M362" s="41"/>
      <c r="N362" s="41"/>
    </row>
    <row r="363" spans="1:14" ht="55.9" customHeight="1">
      <c r="A363" s="24"/>
      <c r="B363" s="7" t="s">
        <v>320</v>
      </c>
      <c r="C363" s="136" t="s">
        <v>225</v>
      </c>
      <c r="D363" s="88">
        <v>3338</v>
      </c>
      <c r="E363" s="83">
        <v>0</v>
      </c>
      <c r="F363" s="112">
        <v>10000</v>
      </c>
      <c r="G363" s="83">
        <v>0</v>
      </c>
      <c r="H363" s="112">
        <v>10000</v>
      </c>
      <c r="I363" s="83">
        <v>0</v>
      </c>
      <c r="J363" s="112">
        <v>5000</v>
      </c>
      <c r="K363" s="83">
        <v>0</v>
      </c>
      <c r="L363" s="112">
        <f t="shared" si="75"/>
        <v>5000</v>
      </c>
      <c r="M363" s="41"/>
      <c r="N363" s="41"/>
    </row>
    <row r="364" spans="1:14" ht="29.45" customHeight="1">
      <c r="A364" s="24"/>
      <c r="B364" s="7" t="s">
        <v>323</v>
      </c>
      <c r="C364" s="82" t="s">
        <v>325</v>
      </c>
      <c r="D364" s="88">
        <v>499</v>
      </c>
      <c r="E364" s="87">
        <v>0</v>
      </c>
      <c r="F364" s="83">
        <v>0</v>
      </c>
      <c r="G364" s="87">
        <v>0</v>
      </c>
      <c r="H364" s="83">
        <v>0</v>
      </c>
      <c r="I364" s="87">
        <v>0</v>
      </c>
      <c r="J364" s="88">
        <v>1</v>
      </c>
      <c r="K364" s="87">
        <v>0</v>
      </c>
      <c r="L364" s="112">
        <f t="shared" si="75"/>
        <v>1</v>
      </c>
      <c r="M364" s="41"/>
      <c r="N364" s="41"/>
    </row>
    <row r="365" spans="1:14" ht="27.6" customHeight="1">
      <c r="A365" s="24"/>
      <c r="B365" s="7" t="s">
        <v>326</v>
      </c>
      <c r="C365" s="82" t="s">
        <v>367</v>
      </c>
      <c r="D365" s="88">
        <v>100</v>
      </c>
      <c r="E365" s="87">
        <v>0</v>
      </c>
      <c r="F365" s="83">
        <v>0</v>
      </c>
      <c r="G365" s="87">
        <v>0</v>
      </c>
      <c r="H365" s="83">
        <v>0</v>
      </c>
      <c r="I365" s="87">
        <v>0</v>
      </c>
      <c r="J365" s="83">
        <v>0</v>
      </c>
      <c r="K365" s="87">
        <v>0</v>
      </c>
      <c r="L365" s="87">
        <f t="shared" si="75"/>
        <v>0</v>
      </c>
      <c r="M365" s="41"/>
      <c r="N365" s="41"/>
    </row>
    <row r="366" spans="1:14" ht="28.9" customHeight="1">
      <c r="A366" s="24"/>
      <c r="B366" s="7" t="s">
        <v>381</v>
      </c>
      <c r="C366" s="82" t="s">
        <v>382</v>
      </c>
      <c r="D366" s="80">
        <v>0</v>
      </c>
      <c r="E366" s="107">
        <v>0</v>
      </c>
      <c r="F366" s="122">
        <v>44200</v>
      </c>
      <c r="G366" s="107">
        <v>0</v>
      </c>
      <c r="H366" s="122">
        <v>44200</v>
      </c>
      <c r="I366" s="107">
        <v>0</v>
      </c>
      <c r="J366" s="101">
        <v>5000</v>
      </c>
      <c r="K366" s="107">
        <v>0</v>
      </c>
      <c r="L366" s="122">
        <f t="shared" si="75"/>
        <v>5000</v>
      </c>
      <c r="M366" s="41"/>
      <c r="N366" s="41"/>
    </row>
    <row r="367" spans="1:14" ht="40.9" customHeight="1">
      <c r="A367" s="24" t="s">
        <v>10</v>
      </c>
      <c r="B367" s="7">
        <v>53</v>
      </c>
      <c r="C367" s="82" t="s">
        <v>361</v>
      </c>
      <c r="D367" s="100">
        <f t="shared" ref="D367:L367" si="76">SUM(D360:D366)</f>
        <v>6507</v>
      </c>
      <c r="E367" s="84">
        <f t="shared" si="76"/>
        <v>0</v>
      </c>
      <c r="F367" s="100">
        <f t="shared" si="76"/>
        <v>69200</v>
      </c>
      <c r="G367" s="84">
        <f t="shared" si="76"/>
        <v>0</v>
      </c>
      <c r="H367" s="100">
        <f t="shared" si="76"/>
        <v>69200</v>
      </c>
      <c r="I367" s="84">
        <f t="shared" si="76"/>
        <v>0</v>
      </c>
      <c r="J367" s="100">
        <f t="shared" si="76"/>
        <v>13301</v>
      </c>
      <c r="K367" s="84">
        <f t="shared" si="76"/>
        <v>0</v>
      </c>
      <c r="L367" s="100">
        <f t="shared" si="76"/>
        <v>13301</v>
      </c>
      <c r="M367" s="41"/>
      <c r="N367" s="41"/>
    </row>
    <row r="368" spans="1:14" ht="8.4499999999999993" customHeight="1">
      <c r="A368" s="24"/>
      <c r="B368" s="76"/>
      <c r="C368" s="70"/>
      <c r="D368" s="106"/>
      <c r="E368" s="106"/>
      <c r="F368" s="106"/>
      <c r="G368" s="106"/>
      <c r="H368" s="106"/>
      <c r="I368" s="106"/>
      <c r="J368" s="106"/>
      <c r="K368" s="106"/>
      <c r="L368" s="106"/>
      <c r="M368" s="41"/>
      <c r="N368" s="41"/>
    </row>
    <row r="369" spans="1:14">
      <c r="B369" s="22">
        <v>63</v>
      </c>
      <c r="C369" s="104" t="s">
        <v>69</v>
      </c>
      <c r="D369" s="106"/>
      <c r="E369" s="36"/>
      <c r="F369" s="36"/>
      <c r="G369" s="36"/>
      <c r="H369" s="36"/>
      <c r="I369" s="36"/>
      <c r="J369" s="36"/>
      <c r="K369" s="36"/>
      <c r="L369" s="36"/>
      <c r="M369" s="41"/>
      <c r="N369" s="41"/>
    </row>
    <row r="370" spans="1:14">
      <c r="B370" s="103" t="s">
        <v>70</v>
      </c>
      <c r="C370" s="104" t="s">
        <v>22</v>
      </c>
      <c r="D370" s="88">
        <v>598</v>
      </c>
      <c r="E370" s="92">
        <v>0</v>
      </c>
      <c r="F370" s="112">
        <v>1</v>
      </c>
      <c r="G370" s="92">
        <v>0</v>
      </c>
      <c r="H370" s="106">
        <v>1</v>
      </c>
      <c r="I370" s="92">
        <v>0</v>
      </c>
      <c r="J370" s="112">
        <v>500</v>
      </c>
      <c r="K370" s="92">
        <v>0</v>
      </c>
      <c r="L370" s="88">
        <f>SUM(J370:K370)</f>
        <v>500</v>
      </c>
      <c r="M370" s="41"/>
      <c r="N370" s="41"/>
    </row>
    <row r="371" spans="1:14">
      <c r="A371" s="6" t="s">
        <v>10</v>
      </c>
      <c r="B371" s="22">
        <v>63</v>
      </c>
      <c r="C371" s="104" t="s">
        <v>69</v>
      </c>
      <c r="D371" s="91">
        <f t="shared" ref="D371:K371" si="77">SUM(D369:D370)</f>
        <v>598</v>
      </c>
      <c r="E371" s="90">
        <f t="shared" si="77"/>
        <v>0</v>
      </c>
      <c r="F371" s="91">
        <f t="shared" si="77"/>
        <v>1</v>
      </c>
      <c r="G371" s="90">
        <f t="shared" si="77"/>
        <v>0</v>
      </c>
      <c r="H371" s="102">
        <f t="shared" si="77"/>
        <v>1</v>
      </c>
      <c r="I371" s="90">
        <f t="shared" si="77"/>
        <v>0</v>
      </c>
      <c r="J371" s="91">
        <f t="shared" si="77"/>
        <v>500</v>
      </c>
      <c r="K371" s="90">
        <f t="shared" si="77"/>
        <v>0</v>
      </c>
      <c r="L371" s="91">
        <f>SUM(J371:K371)</f>
        <v>500</v>
      </c>
      <c r="M371" s="41"/>
      <c r="N371" s="41"/>
    </row>
    <row r="372" spans="1:14" ht="19.5" customHeight="1">
      <c r="B372" s="97"/>
      <c r="C372" s="98"/>
      <c r="D372" s="106"/>
      <c r="E372" s="106"/>
      <c r="F372" s="106"/>
      <c r="G372" s="106"/>
      <c r="H372" s="106"/>
      <c r="I372" s="106"/>
      <c r="J372" s="106"/>
      <c r="K372" s="106"/>
      <c r="L372" s="106"/>
      <c r="M372" s="41"/>
      <c r="N372" s="41"/>
    </row>
    <row r="373" spans="1:14" ht="13.9" customHeight="1">
      <c r="A373" s="24"/>
      <c r="B373" s="7">
        <v>64</v>
      </c>
      <c r="C373" s="82" t="s">
        <v>71</v>
      </c>
      <c r="D373" s="30"/>
      <c r="E373" s="30"/>
      <c r="F373" s="30"/>
      <c r="G373" s="30"/>
      <c r="H373" s="30"/>
      <c r="I373" s="30"/>
      <c r="J373" s="30"/>
      <c r="K373" s="30"/>
      <c r="L373" s="30"/>
      <c r="M373" s="41"/>
      <c r="N373" s="41"/>
    </row>
    <row r="374" spans="1:14" ht="13.9" customHeight="1">
      <c r="A374" s="24"/>
      <c r="B374" s="81" t="s">
        <v>38</v>
      </c>
      <c r="C374" s="82" t="s">
        <v>72</v>
      </c>
      <c r="D374" s="83">
        <v>0</v>
      </c>
      <c r="E374" s="83">
        <v>0</v>
      </c>
      <c r="F374" s="83">
        <v>0</v>
      </c>
      <c r="G374" s="151">
        <v>240</v>
      </c>
      <c r="H374" s="83">
        <v>0</v>
      </c>
      <c r="I374" s="71">
        <v>240</v>
      </c>
      <c r="J374" s="83">
        <v>0</v>
      </c>
      <c r="K374" s="151">
        <v>240</v>
      </c>
      <c r="L374" s="71">
        <f>SUM(J374:K374)</f>
        <v>240</v>
      </c>
      <c r="M374" s="41"/>
      <c r="N374" s="41"/>
    </row>
    <row r="375" spans="1:14" ht="13.9" customHeight="1">
      <c r="A375" s="24"/>
      <c r="B375" s="81" t="s">
        <v>245</v>
      </c>
      <c r="C375" s="82" t="s">
        <v>237</v>
      </c>
      <c r="D375" s="83">
        <v>0</v>
      </c>
      <c r="E375" s="83">
        <v>0</v>
      </c>
      <c r="F375" s="83">
        <v>0</v>
      </c>
      <c r="G375" s="83">
        <v>0</v>
      </c>
      <c r="H375" s="83">
        <v>0</v>
      </c>
      <c r="I375" s="83">
        <v>0</v>
      </c>
      <c r="J375" s="88">
        <v>1000</v>
      </c>
      <c r="K375" s="83">
        <v>0</v>
      </c>
      <c r="L375" s="88">
        <f>SUM(J375:K375)</f>
        <v>1000</v>
      </c>
      <c r="M375" s="41"/>
      <c r="N375" s="41"/>
    </row>
    <row r="376" spans="1:14" ht="13.9" customHeight="1">
      <c r="A376" s="24" t="s">
        <v>10</v>
      </c>
      <c r="B376" s="7">
        <v>64</v>
      </c>
      <c r="C376" s="82" t="s">
        <v>71</v>
      </c>
      <c r="D376" s="84">
        <f t="shared" ref="D376:L376" si="78">SUM(D374:D375)</f>
        <v>0</v>
      </c>
      <c r="E376" s="84">
        <f t="shared" si="78"/>
        <v>0</v>
      </c>
      <c r="F376" s="84">
        <f t="shared" si="78"/>
        <v>0</v>
      </c>
      <c r="G376" s="94">
        <f t="shared" si="78"/>
        <v>240</v>
      </c>
      <c r="H376" s="84">
        <f t="shared" si="78"/>
        <v>0</v>
      </c>
      <c r="I376" s="94">
        <f t="shared" si="78"/>
        <v>240</v>
      </c>
      <c r="J376" s="100">
        <f t="shared" si="78"/>
        <v>1000</v>
      </c>
      <c r="K376" s="94">
        <f t="shared" si="78"/>
        <v>240</v>
      </c>
      <c r="L376" s="94">
        <f t="shared" si="78"/>
        <v>1240</v>
      </c>
      <c r="M376" s="41"/>
      <c r="N376" s="41"/>
    </row>
    <row r="377" spans="1:14" ht="5.25" customHeight="1">
      <c r="A377" s="24"/>
      <c r="B377" s="7"/>
      <c r="C377" s="82"/>
      <c r="D377" s="71"/>
      <c r="E377" s="71"/>
      <c r="F377" s="71"/>
      <c r="G377" s="71"/>
      <c r="H377" s="71"/>
      <c r="I377" s="71"/>
      <c r="J377" s="71"/>
      <c r="K377" s="71"/>
      <c r="L377" s="71"/>
      <c r="M377" s="41"/>
      <c r="N377" s="41"/>
    </row>
    <row r="378" spans="1:14" ht="13.9" customHeight="1">
      <c r="A378" s="24"/>
      <c r="B378" s="7">
        <v>65</v>
      </c>
      <c r="C378" s="82" t="s">
        <v>73</v>
      </c>
      <c r="D378" s="71"/>
      <c r="E378" s="71"/>
      <c r="F378" s="71"/>
      <c r="G378" s="71"/>
      <c r="H378" s="71"/>
      <c r="I378" s="71"/>
      <c r="J378" s="71"/>
      <c r="K378" s="71"/>
      <c r="L378" s="71"/>
      <c r="M378" s="41"/>
      <c r="N378" s="41"/>
    </row>
    <row r="379" spans="1:14" ht="13.9" customHeight="1">
      <c r="A379" s="24"/>
      <c r="B379" s="81" t="s">
        <v>95</v>
      </c>
      <c r="C379" s="82" t="s">
        <v>249</v>
      </c>
      <c r="D379" s="83">
        <v>0</v>
      </c>
      <c r="E379" s="88">
        <v>1200</v>
      </c>
      <c r="F379" s="88">
        <v>3080</v>
      </c>
      <c r="G379" s="88">
        <v>2400</v>
      </c>
      <c r="H379" s="71">
        <v>3080</v>
      </c>
      <c r="I379" s="88">
        <v>2400</v>
      </c>
      <c r="J379" s="88">
        <v>3080</v>
      </c>
      <c r="K379" s="88">
        <v>2400</v>
      </c>
      <c r="L379" s="88">
        <f>SUM(J379:K379)</f>
        <v>5480</v>
      </c>
      <c r="M379" s="41"/>
      <c r="N379" s="41"/>
    </row>
    <row r="380" spans="1:14" ht="13.9" customHeight="1">
      <c r="A380" s="24" t="s">
        <v>10</v>
      </c>
      <c r="B380" s="7">
        <v>65</v>
      </c>
      <c r="C380" s="82" t="s">
        <v>73</v>
      </c>
      <c r="D380" s="84">
        <f t="shared" ref="D380:K380" si="79">SUM(D379:D379)</f>
        <v>0</v>
      </c>
      <c r="E380" s="100">
        <f t="shared" si="79"/>
        <v>1200</v>
      </c>
      <c r="F380" s="100">
        <f t="shared" si="79"/>
        <v>3080</v>
      </c>
      <c r="G380" s="100">
        <f t="shared" si="79"/>
        <v>2400</v>
      </c>
      <c r="H380" s="94">
        <f t="shared" si="79"/>
        <v>3080</v>
      </c>
      <c r="I380" s="100">
        <f t="shared" si="79"/>
        <v>2400</v>
      </c>
      <c r="J380" s="100">
        <f t="shared" si="79"/>
        <v>3080</v>
      </c>
      <c r="K380" s="100">
        <f t="shared" si="79"/>
        <v>2400</v>
      </c>
      <c r="L380" s="100">
        <f>SUM(J380:K380)</f>
        <v>5480</v>
      </c>
      <c r="M380" s="41"/>
      <c r="N380" s="41"/>
    </row>
    <row r="381" spans="1:14" ht="13.9" customHeight="1">
      <c r="A381" s="24" t="s">
        <v>10</v>
      </c>
      <c r="B381" s="76">
        <v>2.1030000000000002</v>
      </c>
      <c r="C381" s="70" t="s">
        <v>68</v>
      </c>
      <c r="D381" s="94">
        <f t="shared" ref="D381:L381" si="80">D376+D371+D380+D367</f>
        <v>7105</v>
      </c>
      <c r="E381" s="94">
        <f t="shared" si="80"/>
        <v>1200</v>
      </c>
      <c r="F381" s="94">
        <f t="shared" si="80"/>
        <v>72281</v>
      </c>
      <c r="G381" s="94">
        <f t="shared" si="80"/>
        <v>2640</v>
      </c>
      <c r="H381" s="94">
        <f t="shared" si="80"/>
        <v>72281</v>
      </c>
      <c r="I381" s="94">
        <f t="shared" si="80"/>
        <v>2640</v>
      </c>
      <c r="J381" s="100">
        <f t="shared" si="80"/>
        <v>17881</v>
      </c>
      <c r="K381" s="94">
        <f t="shared" si="80"/>
        <v>2640</v>
      </c>
      <c r="L381" s="94">
        <f t="shared" si="80"/>
        <v>20521</v>
      </c>
      <c r="M381" s="41"/>
      <c r="N381" s="41"/>
    </row>
    <row r="382" spans="1:14">
      <c r="A382" s="24"/>
      <c r="B382" s="76"/>
      <c r="C382" s="70"/>
      <c r="D382" s="71"/>
      <c r="E382" s="71"/>
      <c r="F382" s="71"/>
      <c r="G382" s="71"/>
      <c r="H382" s="71"/>
      <c r="I382" s="71"/>
      <c r="J382" s="71"/>
      <c r="K382" s="71"/>
      <c r="L382" s="71"/>
      <c r="M382" s="41"/>
      <c r="N382" s="41"/>
    </row>
    <row r="383" spans="1:14" ht="15" customHeight="1">
      <c r="A383" s="24"/>
      <c r="B383" s="76">
        <v>2.1040000000000001</v>
      </c>
      <c r="C383" s="70" t="s">
        <v>74</v>
      </c>
      <c r="D383" s="30"/>
      <c r="E383" s="30"/>
      <c r="F383" s="30"/>
      <c r="G383" s="30"/>
      <c r="H383" s="30"/>
      <c r="I383" s="30"/>
      <c r="J383" s="30"/>
      <c r="K383" s="30"/>
      <c r="L383" s="30"/>
      <c r="M383" s="41"/>
      <c r="N383" s="41"/>
    </row>
    <row r="384" spans="1:14" ht="15" customHeight="1">
      <c r="A384" s="24"/>
      <c r="B384" s="7">
        <v>66</v>
      </c>
      <c r="C384" s="82" t="s">
        <v>192</v>
      </c>
      <c r="D384" s="30"/>
      <c r="E384" s="30"/>
      <c r="F384" s="30"/>
      <c r="G384" s="30"/>
      <c r="H384" s="30"/>
      <c r="I384" s="30"/>
      <c r="J384" s="30"/>
      <c r="K384" s="30"/>
      <c r="L384" s="30"/>
      <c r="M384" s="41"/>
      <c r="N384" s="41"/>
    </row>
    <row r="385" spans="1:14" ht="15" customHeight="1">
      <c r="A385" s="77"/>
      <c r="B385" s="78" t="s">
        <v>75</v>
      </c>
      <c r="C385" s="79" t="s">
        <v>249</v>
      </c>
      <c r="D385" s="122">
        <v>1400</v>
      </c>
      <c r="E385" s="108">
        <v>2245</v>
      </c>
      <c r="F385" s="107">
        <v>0</v>
      </c>
      <c r="G385" s="108">
        <v>2282</v>
      </c>
      <c r="H385" s="107">
        <v>0</v>
      </c>
      <c r="I385" s="108">
        <v>2282</v>
      </c>
      <c r="J385" s="107">
        <v>0</v>
      </c>
      <c r="K385" s="108">
        <v>2282</v>
      </c>
      <c r="L385" s="108">
        <f>SUM(J385:K385)</f>
        <v>2282</v>
      </c>
      <c r="M385" s="41"/>
      <c r="N385" s="41"/>
    </row>
    <row r="386" spans="1:14" ht="13.9" customHeight="1">
      <c r="A386" s="24" t="s">
        <v>10</v>
      </c>
      <c r="B386" s="7">
        <v>66</v>
      </c>
      <c r="C386" s="82" t="s">
        <v>192</v>
      </c>
      <c r="D386" s="122">
        <f t="shared" ref="D386:L386" si="81">D385</f>
        <v>1400</v>
      </c>
      <c r="E386" s="122">
        <f t="shared" si="81"/>
        <v>2245</v>
      </c>
      <c r="F386" s="107">
        <f t="shared" si="81"/>
        <v>0</v>
      </c>
      <c r="G386" s="122">
        <f t="shared" si="81"/>
        <v>2282</v>
      </c>
      <c r="H386" s="107">
        <f t="shared" si="81"/>
        <v>0</v>
      </c>
      <c r="I386" s="122">
        <f t="shared" si="81"/>
        <v>2282</v>
      </c>
      <c r="J386" s="107">
        <f t="shared" si="81"/>
        <v>0</v>
      </c>
      <c r="K386" s="122">
        <f t="shared" si="81"/>
        <v>2282</v>
      </c>
      <c r="L386" s="122">
        <f t="shared" si="81"/>
        <v>2282</v>
      </c>
      <c r="M386" s="41"/>
      <c r="N386" s="41"/>
    </row>
    <row r="387" spans="1:14">
      <c r="A387" s="24" t="s">
        <v>10</v>
      </c>
      <c r="B387" s="76">
        <v>2.1040000000000001</v>
      </c>
      <c r="C387" s="70" t="s">
        <v>74</v>
      </c>
      <c r="D387" s="101">
        <f t="shared" ref="D387:K387" si="82">D386</f>
        <v>1400</v>
      </c>
      <c r="E387" s="108">
        <f t="shared" si="82"/>
        <v>2245</v>
      </c>
      <c r="F387" s="80">
        <f t="shared" si="82"/>
        <v>0</v>
      </c>
      <c r="G387" s="108">
        <f t="shared" si="82"/>
        <v>2282</v>
      </c>
      <c r="H387" s="80">
        <f t="shared" si="82"/>
        <v>0</v>
      </c>
      <c r="I387" s="108">
        <f t="shared" si="82"/>
        <v>2282</v>
      </c>
      <c r="J387" s="80">
        <f t="shared" si="82"/>
        <v>0</v>
      </c>
      <c r="K387" s="108">
        <f t="shared" si="82"/>
        <v>2282</v>
      </c>
      <c r="L387" s="108">
        <f>SUM(J387:K387)</f>
        <v>2282</v>
      </c>
      <c r="M387" s="41"/>
      <c r="N387" s="41"/>
    </row>
    <row r="388" spans="1:14" ht="13.9" customHeight="1">
      <c r="A388" s="24"/>
      <c r="B388" s="76"/>
      <c r="C388" s="70"/>
      <c r="D388" s="88"/>
      <c r="E388" s="71"/>
      <c r="F388" s="88"/>
      <c r="G388" s="71"/>
      <c r="H388" s="71"/>
      <c r="I388" s="71"/>
      <c r="J388" s="88"/>
      <c r="K388" s="71"/>
      <c r="L388" s="71"/>
      <c r="M388" s="41"/>
      <c r="N388" s="41"/>
    </row>
    <row r="389" spans="1:14" ht="13.9" customHeight="1">
      <c r="B389" s="76">
        <v>2.1059999999999999</v>
      </c>
      <c r="C389" s="98" t="s">
        <v>76</v>
      </c>
      <c r="D389" s="106"/>
      <c r="E389" s="30"/>
      <c r="F389" s="106"/>
      <c r="G389" s="30"/>
      <c r="H389" s="106"/>
      <c r="I389" s="30"/>
      <c r="J389" s="30"/>
      <c r="K389" s="30"/>
      <c r="L389" s="30"/>
      <c r="M389" s="41"/>
      <c r="N389" s="41"/>
    </row>
    <row r="390" spans="1:14" ht="25.5">
      <c r="A390" s="24"/>
      <c r="B390" s="7">
        <v>67</v>
      </c>
      <c r="C390" s="82" t="s">
        <v>244</v>
      </c>
      <c r="D390" s="30"/>
      <c r="E390" s="71"/>
      <c r="F390" s="71"/>
      <c r="G390" s="71"/>
      <c r="H390" s="71"/>
      <c r="I390" s="71"/>
      <c r="J390" s="71"/>
      <c r="K390" s="71"/>
      <c r="L390" s="71"/>
      <c r="M390" s="41"/>
      <c r="N390" s="41"/>
    </row>
    <row r="391" spans="1:14" ht="13.9" customHeight="1">
      <c r="A391" s="24"/>
      <c r="B391" s="81" t="s">
        <v>77</v>
      </c>
      <c r="C391" s="82" t="s">
        <v>18</v>
      </c>
      <c r="D391" s="71">
        <v>510</v>
      </c>
      <c r="E391" s="83">
        <v>0</v>
      </c>
      <c r="F391" s="87">
        <v>0</v>
      </c>
      <c r="G391" s="83">
        <v>0</v>
      </c>
      <c r="H391" s="87">
        <v>0</v>
      </c>
      <c r="I391" s="83">
        <v>0</v>
      </c>
      <c r="J391" s="112">
        <v>360</v>
      </c>
      <c r="K391" s="83">
        <v>0</v>
      </c>
      <c r="L391" s="88">
        <f>SUM(J391:K391)</f>
        <v>360</v>
      </c>
    </row>
    <row r="392" spans="1:14" ht="25.5">
      <c r="A392" s="24" t="s">
        <v>10</v>
      </c>
      <c r="B392" s="7">
        <v>67</v>
      </c>
      <c r="C392" s="82" t="s">
        <v>163</v>
      </c>
      <c r="D392" s="102">
        <f t="shared" ref="D392:K392" si="83">SUM(D390:D391)</f>
        <v>510</v>
      </c>
      <c r="E392" s="90">
        <f t="shared" si="83"/>
        <v>0</v>
      </c>
      <c r="F392" s="90">
        <f t="shared" si="83"/>
        <v>0</v>
      </c>
      <c r="G392" s="90">
        <f t="shared" si="83"/>
        <v>0</v>
      </c>
      <c r="H392" s="90">
        <f t="shared" si="83"/>
        <v>0</v>
      </c>
      <c r="I392" s="90">
        <f t="shared" si="83"/>
        <v>0</v>
      </c>
      <c r="J392" s="91">
        <f t="shared" si="83"/>
        <v>360</v>
      </c>
      <c r="K392" s="90">
        <f t="shared" si="83"/>
        <v>0</v>
      </c>
      <c r="L392" s="91">
        <f>SUM(J392:K392)</f>
        <v>360</v>
      </c>
    </row>
    <row r="393" spans="1:14" ht="13.9" customHeight="1">
      <c r="A393" s="24" t="s">
        <v>10</v>
      </c>
      <c r="B393" s="76">
        <v>2.1059999999999999</v>
      </c>
      <c r="C393" s="70" t="s">
        <v>76</v>
      </c>
      <c r="D393" s="108">
        <f t="shared" ref="D393:K393" si="84">D392</f>
        <v>510</v>
      </c>
      <c r="E393" s="80">
        <f t="shared" si="84"/>
        <v>0</v>
      </c>
      <c r="F393" s="80">
        <f t="shared" si="84"/>
        <v>0</v>
      </c>
      <c r="G393" s="80">
        <f t="shared" si="84"/>
        <v>0</v>
      </c>
      <c r="H393" s="80">
        <f t="shared" si="84"/>
        <v>0</v>
      </c>
      <c r="I393" s="80">
        <f t="shared" si="84"/>
        <v>0</v>
      </c>
      <c r="J393" s="101">
        <f t="shared" si="84"/>
        <v>360</v>
      </c>
      <c r="K393" s="80">
        <f t="shared" si="84"/>
        <v>0</v>
      </c>
      <c r="L393" s="101">
        <f>SUM(J393:K393)</f>
        <v>360</v>
      </c>
    </row>
    <row r="394" spans="1:14" ht="8.4499999999999993" customHeight="1">
      <c r="A394" s="24"/>
      <c r="B394" s="85"/>
      <c r="C394" s="70"/>
      <c r="D394" s="71"/>
      <c r="E394" s="71"/>
      <c r="F394" s="71"/>
      <c r="G394" s="71"/>
      <c r="H394" s="71"/>
      <c r="I394" s="71"/>
      <c r="J394" s="71"/>
      <c r="K394" s="71"/>
      <c r="L394" s="71"/>
    </row>
    <row r="395" spans="1:14" ht="13.9" customHeight="1">
      <c r="A395" s="24"/>
      <c r="B395" s="76">
        <v>2.1070000000000002</v>
      </c>
      <c r="C395" s="70" t="s">
        <v>78</v>
      </c>
      <c r="D395" s="30"/>
      <c r="E395" s="30"/>
      <c r="F395" s="71"/>
      <c r="G395" s="71"/>
      <c r="H395" s="71"/>
      <c r="I395" s="71"/>
      <c r="J395" s="71"/>
      <c r="K395" s="71"/>
      <c r="L395" s="71"/>
    </row>
    <row r="396" spans="1:14" ht="13.9" customHeight="1">
      <c r="A396" s="24"/>
      <c r="B396" s="7">
        <v>68</v>
      </c>
      <c r="C396" s="137" t="s">
        <v>79</v>
      </c>
      <c r="D396" s="106"/>
      <c r="E396" s="106"/>
      <c r="F396" s="71"/>
      <c r="G396" s="71"/>
      <c r="H396" s="71"/>
      <c r="I396" s="71"/>
      <c r="J396" s="71"/>
      <c r="K396" s="71"/>
      <c r="L396" s="71"/>
    </row>
    <row r="397" spans="1:14" ht="13.9" customHeight="1">
      <c r="B397" s="22" t="s">
        <v>80</v>
      </c>
      <c r="C397" s="40" t="s">
        <v>249</v>
      </c>
      <c r="D397" s="88">
        <v>2000</v>
      </c>
      <c r="E397" s="71">
        <v>1800</v>
      </c>
      <c r="F397" s="83">
        <v>0</v>
      </c>
      <c r="G397" s="71">
        <v>1800</v>
      </c>
      <c r="H397" s="83">
        <v>0</v>
      </c>
      <c r="I397" s="71">
        <v>1800</v>
      </c>
      <c r="J397" s="83">
        <v>0</v>
      </c>
      <c r="K397" s="71">
        <v>1800</v>
      </c>
      <c r="L397" s="71">
        <f>SUM(J397:K397)</f>
        <v>1800</v>
      </c>
    </row>
    <row r="398" spans="1:14" ht="13.9" customHeight="1">
      <c r="B398" s="22" t="s">
        <v>226</v>
      </c>
      <c r="C398" s="40" t="s">
        <v>366</v>
      </c>
      <c r="D398" s="101">
        <v>500</v>
      </c>
      <c r="E398" s="80">
        <v>0</v>
      </c>
      <c r="F398" s="101">
        <v>1</v>
      </c>
      <c r="G398" s="80">
        <v>0</v>
      </c>
      <c r="H398" s="101">
        <v>1</v>
      </c>
      <c r="I398" s="80">
        <v>0</v>
      </c>
      <c r="J398" s="80">
        <v>0</v>
      </c>
      <c r="K398" s="80">
        <v>0</v>
      </c>
      <c r="L398" s="80">
        <f>SUM(J398:K398)</f>
        <v>0</v>
      </c>
    </row>
    <row r="399" spans="1:14" ht="13.9" customHeight="1">
      <c r="A399" s="24" t="s">
        <v>10</v>
      </c>
      <c r="B399" s="7">
        <v>68</v>
      </c>
      <c r="C399" s="137" t="s">
        <v>79</v>
      </c>
      <c r="D399" s="101">
        <f t="shared" ref="D399:L399" si="85">D397+D398</f>
        <v>2500</v>
      </c>
      <c r="E399" s="108">
        <f t="shared" si="85"/>
        <v>1800</v>
      </c>
      <c r="F399" s="101">
        <f t="shared" si="85"/>
        <v>1</v>
      </c>
      <c r="G399" s="108">
        <f t="shared" si="85"/>
        <v>1800</v>
      </c>
      <c r="H399" s="101">
        <f t="shared" si="85"/>
        <v>1</v>
      </c>
      <c r="I399" s="108">
        <f t="shared" si="85"/>
        <v>1800</v>
      </c>
      <c r="J399" s="80">
        <f t="shared" si="85"/>
        <v>0</v>
      </c>
      <c r="K399" s="108">
        <f t="shared" si="85"/>
        <v>1800</v>
      </c>
      <c r="L399" s="108">
        <f t="shared" si="85"/>
        <v>1800</v>
      </c>
    </row>
    <row r="400" spans="1:14" ht="13.9" customHeight="1">
      <c r="A400" s="24" t="s">
        <v>10</v>
      </c>
      <c r="B400" s="76">
        <v>2.1070000000000002</v>
      </c>
      <c r="C400" s="70" t="s">
        <v>78</v>
      </c>
      <c r="D400" s="101">
        <f t="shared" ref="D400:K400" si="86">D399</f>
        <v>2500</v>
      </c>
      <c r="E400" s="108">
        <f t="shared" si="86"/>
        <v>1800</v>
      </c>
      <c r="F400" s="101">
        <f t="shared" si="86"/>
        <v>1</v>
      </c>
      <c r="G400" s="108">
        <f t="shared" si="86"/>
        <v>1800</v>
      </c>
      <c r="H400" s="101">
        <f t="shared" si="86"/>
        <v>1</v>
      </c>
      <c r="I400" s="108">
        <f t="shared" si="86"/>
        <v>1800</v>
      </c>
      <c r="J400" s="80">
        <f t="shared" si="86"/>
        <v>0</v>
      </c>
      <c r="K400" s="108">
        <f t="shared" si="86"/>
        <v>1800</v>
      </c>
      <c r="L400" s="108">
        <f>SUM(J400:K400)</f>
        <v>1800</v>
      </c>
    </row>
    <row r="401" spans="1:14" ht="13.9" customHeight="1">
      <c r="A401" s="24"/>
      <c r="B401" s="138"/>
      <c r="C401" s="70"/>
      <c r="D401" s="71"/>
      <c r="E401" s="71"/>
      <c r="F401" s="71"/>
      <c r="G401" s="71"/>
      <c r="H401" s="71"/>
      <c r="I401" s="71"/>
      <c r="J401" s="71"/>
      <c r="K401" s="71"/>
      <c r="L401" s="71"/>
    </row>
    <row r="402" spans="1:14" ht="13.9" customHeight="1">
      <c r="A402" s="24"/>
      <c r="B402" s="76">
        <v>2.8</v>
      </c>
      <c r="C402" s="70" t="s">
        <v>29</v>
      </c>
      <c r="D402" s="30"/>
      <c r="E402" s="30"/>
      <c r="F402" s="30"/>
      <c r="G402" s="30"/>
      <c r="H402" s="30"/>
      <c r="I402" s="30"/>
      <c r="J402" s="30"/>
      <c r="K402" s="30"/>
      <c r="L402" s="30"/>
      <c r="M402" s="41"/>
      <c r="N402" s="41"/>
    </row>
    <row r="403" spans="1:14" ht="13.9" customHeight="1">
      <c r="A403" s="24"/>
      <c r="B403" s="7">
        <v>69</v>
      </c>
      <c r="C403" s="82" t="s">
        <v>81</v>
      </c>
      <c r="D403" s="71"/>
      <c r="E403" s="71"/>
      <c r="F403" s="71"/>
      <c r="G403" s="71"/>
      <c r="H403" s="71"/>
      <c r="I403" s="71"/>
      <c r="J403" s="71"/>
      <c r="K403" s="71"/>
      <c r="L403" s="71"/>
      <c r="M403" s="41"/>
      <c r="N403" s="41"/>
    </row>
    <row r="404" spans="1:14" ht="13.9" customHeight="1">
      <c r="A404" s="24"/>
      <c r="B404" s="81" t="s">
        <v>166</v>
      </c>
      <c r="C404" s="82" t="s">
        <v>349</v>
      </c>
      <c r="D404" s="88">
        <v>2100</v>
      </c>
      <c r="E404" s="88">
        <v>2900</v>
      </c>
      <c r="F404" s="88">
        <v>2310</v>
      </c>
      <c r="G404" s="88">
        <v>2900</v>
      </c>
      <c r="H404" s="71">
        <v>2310</v>
      </c>
      <c r="I404" s="88">
        <v>2900</v>
      </c>
      <c r="J404" s="88">
        <v>2310</v>
      </c>
      <c r="K404" s="88">
        <v>2900</v>
      </c>
      <c r="L404" s="88">
        <f>SUM(J404:K404)</f>
        <v>5210</v>
      </c>
      <c r="M404" s="41"/>
      <c r="N404" s="41"/>
    </row>
    <row r="405" spans="1:14" ht="13.9" customHeight="1">
      <c r="A405" s="24" t="s">
        <v>10</v>
      </c>
      <c r="B405" s="7">
        <v>69</v>
      </c>
      <c r="C405" s="82" t="s">
        <v>81</v>
      </c>
      <c r="D405" s="94">
        <f t="shared" ref="D405:L405" si="87">SUM(D404:D404)</f>
        <v>2100</v>
      </c>
      <c r="E405" s="100">
        <f t="shared" si="87"/>
        <v>2900</v>
      </c>
      <c r="F405" s="100">
        <f t="shared" si="87"/>
        <v>2310</v>
      </c>
      <c r="G405" s="100">
        <f t="shared" si="87"/>
        <v>2900</v>
      </c>
      <c r="H405" s="94">
        <f t="shared" si="87"/>
        <v>2310</v>
      </c>
      <c r="I405" s="100">
        <f t="shared" si="87"/>
        <v>2900</v>
      </c>
      <c r="J405" s="100">
        <f t="shared" si="87"/>
        <v>2310</v>
      </c>
      <c r="K405" s="100">
        <f t="shared" si="87"/>
        <v>2900</v>
      </c>
      <c r="L405" s="100">
        <f t="shared" si="87"/>
        <v>5210</v>
      </c>
      <c r="M405" s="41"/>
      <c r="N405" s="41"/>
    </row>
    <row r="406" spans="1:14" ht="13.9" customHeight="1">
      <c r="A406" s="24"/>
      <c r="B406" s="81"/>
      <c r="C406" s="82"/>
      <c r="D406" s="71"/>
      <c r="E406" s="71"/>
      <c r="F406" s="71"/>
      <c r="G406" s="71"/>
      <c r="H406" s="71"/>
      <c r="I406" s="71"/>
      <c r="J406" s="71"/>
      <c r="K406" s="71"/>
      <c r="L406" s="71"/>
      <c r="M406" s="41"/>
      <c r="N406" s="41"/>
    </row>
    <row r="407" spans="1:14" ht="13.9" customHeight="1">
      <c r="A407" s="24"/>
      <c r="B407" s="7">
        <v>70</v>
      </c>
      <c r="C407" s="82" t="s">
        <v>164</v>
      </c>
      <c r="D407" s="71"/>
      <c r="E407" s="71"/>
      <c r="F407" s="71"/>
      <c r="G407" s="71"/>
      <c r="H407" s="71"/>
      <c r="I407" s="71"/>
      <c r="J407" s="71"/>
      <c r="K407" s="71"/>
      <c r="L407" s="71"/>
      <c r="M407" s="41"/>
      <c r="N407" s="41"/>
    </row>
    <row r="408" spans="1:14" ht="13.9" customHeight="1">
      <c r="A408" s="24"/>
      <c r="B408" s="81" t="s">
        <v>82</v>
      </c>
      <c r="C408" s="82" t="s">
        <v>249</v>
      </c>
      <c r="D408" s="80">
        <v>0</v>
      </c>
      <c r="E408" s="108">
        <v>5400</v>
      </c>
      <c r="F408" s="80">
        <v>0</v>
      </c>
      <c r="G408" s="108">
        <v>7000</v>
      </c>
      <c r="H408" s="80">
        <v>0</v>
      </c>
      <c r="I408" s="108">
        <v>7000</v>
      </c>
      <c r="J408" s="80">
        <v>0</v>
      </c>
      <c r="K408" s="108">
        <v>7000</v>
      </c>
      <c r="L408" s="108">
        <f>SUM(J408:K408)</f>
        <v>7000</v>
      </c>
      <c r="M408" s="41"/>
      <c r="N408" s="41"/>
    </row>
    <row r="409" spans="1:14" ht="13.9" customHeight="1">
      <c r="A409" s="6" t="s">
        <v>10</v>
      </c>
      <c r="B409" s="22">
        <v>70</v>
      </c>
      <c r="C409" s="82" t="s">
        <v>164</v>
      </c>
      <c r="D409" s="80">
        <f t="shared" ref="D409:K409" si="88">D408</f>
        <v>0</v>
      </c>
      <c r="E409" s="108">
        <f t="shared" si="88"/>
        <v>5400</v>
      </c>
      <c r="F409" s="80">
        <f t="shared" si="88"/>
        <v>0</v>
      </c>
      <c r="G409" s="108">
        <f t="shared" si="88"/>
        <v>7000</v>
      </c>
      <c r="H409" s="80">
        <f t="shared" si="88"/>
        <v>0</v>
      </c>
      <c r="I409" s="108">
        <f t="shared" si="88"/>
        <v>7000</v>
      </c>
      <c r="J409" s="80">
        <f t="shared" si="88"/>
        <v>0</v>
      </c>
      <c r="K409" s="108">
        <f t="shared" si="88"/>
        <v>7000</v>
      </c>
      <c r="L409" s="108">
        <f>SUM(J409:K409)</f>
        <v>7000</v>
      </c>
      <c r="M409" s="41"/>
      <c r="N409" s="41"/>
    </row>
    <row r="410" spans="1:14" ht="13.9" customHeight="1">
      <c r="C410" s="82"/>
      <c r="D410" s="83"/>
      <c r="E410" s="71"/>
      <c r="F410" s="83"/>
      <c r="G410" s="71"/>
      <c r="H410" s="83"/>
      <c r="I410" s="71"/>
      <c r="J410" s="83"/>
      <c r="K410" s="71"/>
      <c r="L410" s="71"/>
      <c r="M410" s="41"/>
      <c r="N410" s="41"/>
    </row>
    <row r="411" spans="1:14" ht="13.9" customHeight="1">
      <c r="B411" s="22">
        <v>71</v>
      </c>
      <c r="C411" s="82" t="s">
        <v>408</v>
      </c>
      <c r="D411" s="83"/>
      <c r="E411" s="71"/>
      <c r="F411" s="83"/>
      <c r="G411" s="71"/>
      <c r="H411" s="83"/>
      <c r="I411" s="71"/>
      <c r="J411" s="83"/>
      <c r="K411" s="71"/>
      <c r="L411" s="71"/>
      <c r="M411" s="41"/>
      <c r="N411" s="41"/>
    </row>
    <row r="412" spans="1:14" ht="13.9" customHeight="1">
      <c r="B412" s="22" t="s">
        <v>409</v>
      </c>
      <c r="C412" s="82" t="s">
        <v>23</v>
      </c>
      <c r="D412" s="83">
        <v>0</v>
      </c>
      <c r="E412" s="83">
        <v>0</v>
      </c>
      <c r="F412" s="83">
        <v>0</v>
      </c>
      <c r="G412" s="83">
        <v>0</v>
      </c>
      <c r="H412" s="83">
        <v>0</v>
      </c>
      <c r="I412" s="83">
        <v>0</v>
      </c>
      <c r="J412" s="88">
        <v>500</v>
      </c>
      <c r="K412" s="83">
        <v>0</v>
      </c>
      <c r="L412" s="71">
        <f>SUM(J412:K412)</f>
        <v>500</v>
      </c>
      <c r="M412" s="41"/>
      <c r="N412" s="41"/>
    </row>
    <row r="413" spans="1:14" ht="13.9" customHeight="1">
      <c r="A413" s="6" t="s">
        <v>10</v>
      </c>
      <c r="B413" s="22">
        <v>71</v>
      </c>
      <c r="C413" s="82" t="s">
        <v>408</v>
      </c>
      <c r="D413" s="84">
        <f t="shared" ref="D413:I413" si="89">D412</f>
        <v>0</v>
      </c>
      <c r="E413" s="84">
        <f t="shared" si="89"/>
        <v>0</v>
      </c>
      <c r="F413" s="84">
        <f t="shared" si="89"/>
        <v>0</v>
      </c>
      <c r="G413" s="84">
        <f t="shared" si="89"/>
        <v>0</v>
      </c>
      <c r="H413" s="84">
        <f t="shared" si="89"/>
        <v>0</v>
      </c>
      <c r="I413" s="84">
        <f t="shared" si="89"/>
        <v>0</v>
      </c>
      <c r="J413" s="100">
        <f>J412</f>
        <v>500</v>
      </c>
      <c r="K413" s="84">
        <f t="shared" ref="K413:L413" si="90">K412</f>
        <v>0</v>
      </c>
      <c r="L413" s="100">
        <f t="shared" si="90"/>
        <v>500</v>
      </c>
      <c r="M413" s="41"/>
      <c r="N413" s="41"/>
    </row>
    <row r="414" spans="1:14" ht="13.9" customHeight="1">
      <c r="A414" s="24" t="s">
        <v>10</v>
      </c>
      <c r="B414" s="76">
        <v>2.8</v>
      </c>
      <c r="C414" s="70" t="s">
        <v>29</v>
      </c>
      <c r="D414" s="100">
        <f t="shared" ref="D414:I414" si="91">D409+D405+D413</f>
        <v>2100</v>
      </c>
      <c r="E414" s="100">
        <f t="shared" si="91"/>
        <v>8300</v>
      </c>
      <c r="F414" s="100">
        <f t="shared" si="91"/>
        <v>2310</v>
      </c>
      <c r="G414" s="100">
        <f t="shared" si="91"/>
        <v>9900</v>
      </c>
      <c r="H414" s="100">
        <f t="shared" si="91"/>
        <v>2310</v>
      </c>
      <c r="I414" s="100">
        <f t="shared" si="91"/>
        <v>9900</v>
      </c>
      <c r="J414" s="100">
        <f>J409+J405+J413</f>
        <v>2810</v>
      </c>
      <c r="K414" s="100">
        <f t="shared" ref="K414:L414" si="92">K409+K405+K413</f>
        <v>9900</v>
      </c>
      <c r="L414" s="100">
        <f t="shared" si="92"/>
        <v>12710</v>
      </c>
      <c r="M414" s="41"/>
      <c r="N414" s="41"/>
    </row>
    <row r="415" spans="1:14" ht="13.9" customHeight="1">
      <c r="A415" s="77" t="s">
        <v>10</v>
      </c>
      <c r="B415" s="113">
        <v>2</v>
      </c>
      <c r="C415" s="79" t="s">
        <v>45</v>
      </c>
      <c r="D415" s="100">
        <f t="shared" ref="D415:L415" si="93">D414+D400+D393+D387+D381+D356+D236+D222</f>
        <v>326425</v>
      </c>
      <c r="E415" s="100">
        <f t="shared" si="93"/>
        <v>26321</v>
      </c>
      <c r="F415" s="100">
        <f t="shared" si="93"/>
        <v>542575</v>
      </c>
      <c r="G415" s="100">
        <f t="shared" si="93"/>
        <v>30405</v>
      </c>
      <c r="H415" s="100">
        <f t="shared" si="93"/>
        <v>558775</v>
      </c>
      <c r="I415" s="100">
        <f t="shared" si="93"/>
        <v>30405</v>
      </c>
      <c r="J415" s="100">
        <f t="shared" si="93"/>
        <v>469615</v>
      </c>
      <c r="K415" s="100">
        <f t="shared" si="93"/>
        <v>32442</v>
      </c>
      <c r="L415" s="100">
        <f t="shared" si="93"/>
        <v>502057</v>
      </c>
      <c r="M415" s="41"/>
      <c r="N415" s="41"/>
    </row>
    <row r="416" spans="1:14" ht="12.75" customHeight="1">
      <c r="A416" s="24"/>
      <c r="B416" s="86"/>
      <c r="C416" s="82"/>
      <c r="D416" s="71"/>
      <c r="E416" s="71"/>
      <c r="F416" s="71"/>
      <c r="G416" s="71"/>
      <c r="H416" s="71"/>
      <c r="I416" s="71"/>
      <c r="J416" s="71"/>
      <c r="K416" s="71"/>
      <c r="L416" s="71"/>
      <c r="M416" s="41"/>
      <c r="N416" s="41"/>
    </row>
    <row r="417" spans="1:14" ht="13.9" customHeight="1">
      <c r="B417" s="105">
        <v>3</v>
      </c>
      <c r="C417" s="82" t="s">
        <v>83</v>
      </c>
      <c r="D417" s="88"/>
      <c r="E417" s="71"/>
      <c r="F417" s="71"/>
      <c r="G417" s="71"/>
      <c r="H417" s="71"/>
      <c r="I417" s="71"/>
      <c r="J417" s="71"/>
      <c r="K417" s="71"/>
      <c r="L417" s="71"/>
      <c r="M417" s="41"/>
      <c r="N417" s="41"/>
    </row>
    <row r="418" spans="1:14" ht="13.9" customHeight="1">
      <c r="B418" s="76">
        <v>3.101</v>
      </c>
      <c r="C418" s="70" t="s">
        <v>84</v>
      </c>
      <c r="D418" s="71"/>
      <c r="E418" s="71"/>
      <c r="F418" s="71"/>
      <c r="G418" s="71"/>
      <c r="H418" s="71"/>
      <c r="I418" s="71"/>
      <c r="J418" s="71"/>
      <c r="K418" s="71"/>
      <c r="L418" s="71"/>
      <c r="M418" s="41"/>
      <c r="N418" s="41"/>
    </row>
    <row r="419" spans="1:14" ht="13.9" customHeight="1">
      <c r="A419" s="24"/>
      <c r="B419" s="86">
        <v>60</v>
      </c>
      <c r="C419" s="82" t="s">
        <v>85</v>
      </c>
      <c r="D419" s="71"/>
      <c r="E419" s="71"/>
      <c r="F419" s="71"/>
      <c r="G419" s="71"/>
      <c r="H419" s="71"/>
      <c r="I419" s="71"/>
      <c r="J419" s="71"/>
      <c r="K419" s="71"/>
      <c r="L419" s="71"/>
      <c r="M419" s="41"/>
      <c r="N419" s="41"/>
    </row>
    <row r="420" spans="1:14" ht="29.45" customHeight="1">
      <c r="A420" s="24"/>
      <c r="B420" s="86" t="s">
        <v>59</v>
      </c>
      <c r="C420" s="82" t="s">
        <v>236</v>
      </c>
      <c r="D420" s="71">
        <v>43000</v>
      </c>
      <c r="E420" s="71">
        <v>25000</v>
      </c>
      <c r="F420" s="88">
        <v>231478</v>
      </c>
      <c r="G420" s="71">
        <v>25000</v>
      </c>
      <c r="H420" s="71">
        <v>231478</v>
      </c>
      <c r="I420" s="71">
        <v>25000</v>
      </c>
      <c r="J420" s="88">
        <v>170237</v>
      </c>
      <c r="K420" s="71">
        <v>25000</v>
      </c>
      <c r="L420" s="71">
        <f>SUM(J420:K420)</f>
        <v>195237</v>
      </c>
      <c r="M420" s="41"/>
      <c r="N420" s="41"/>
    </row>
    <row r="421" spans="1:14" ht="16.5" customHeight="1">
      <c r="A421" s="89"/>
      <c r="B421" s="7" t="s">
        <v>60</v>
      </c>
      <c r="C421" s="82" t="s">
        <v>338</v>
      </c>
      <c r="D421" s="88">
        <v>600</v>
      </c>
      <c r="E421" s="83">
        <v>0</v>
      </c>
      <c r="F421" s="88">
        <v>7300</v>
      </c>
      <c r="G421" s="83">
        <v>0</v>
      </c>
      <c r="H421" s="71">
        <v>7300</v>
      </c>
      <c r="I421" s="83">
        <v>0</v>
      </c>
      <c r="J421" s="88">
        <v>8000</v>
      </c>
      <c r="K421" s="83">
        <v>0</v>
      </c>
      <c r="L421" s="88">
        <f>SUM(J421:K421)</f>
        <v>8000</v>
      </c>
      <c r="M421" s="41"/>
      <c r="N421" s="41"/>
    </row>
    <row r="422" spans="1:14" ht="14.25" customHeight="1">
      <c r="A422" s="89"/>
      <c r="B422" s="7" t="s">
        <v>91</v>
      </c>
      <c r="C422" s="82" t="s">
        <v>224</v>
      </c>
      <c r="D422" s="88">
        <v>51000</v>
      </c>
      <c r="E422" s="83">
        <v>0</v>
      </c>
      <c r="F422" s="88">
        <v>150000</v>
      </c>
      <c r="G422" s="83">
        <v>0</v>
      </c>
      <c r="H422" s="88">
        <v>150000</v>
      </c>
      <c r="I422" s="83">
        <v>0</v>
      </c>
      <c r="J422" s="88">
        <v>80000</v>
      </c>
      <c r="K422" s="83">
        <v>0</v>
      </c>
      <c r="L422" s="88">
        <f>SUM(J422:K422)</f>
        <v>80000</v>
      </c>
      <c r="M422" s="41"/>
      <c r="N422" s="41"/>
    </row>
    <row r="423" spans="1:14" ht="27.6" customHeight="1">
      <c r="A423" s="89"/>
      <c r="B423" s="7" t="s">
        <v>383</v>
      </c>
      <c r="C423" s="82" t="s">
        <v>384</v>
      </c>
      <c r="D423" s="80">
        <v>0</v>
      </c>
      <c r="E423" s="80">
        <v>0</v>
      </c>
      <c r="F423" s="101">
        <v>500</v>
      </c>
      <c r="G423" s="80">
        <v>0</v>
      </c>
      <c r="H423" s="101">
        <v>500</v>
      </c>
      <c r="I423" s="80">
        <v>0</v>
      </c>
      <c r="J423" s="101">
        <v>500</v>
      </c>
      <c r="K423" s="80">
        <v>0</v>
      </c>
      <c r="L423" s="101">
        <f>SUM(J423:K423)</f>
        <v>500</v>
      </c>
      <c r="M423" s="41"/>
      <c r="N423" s="41"/>
    </row>
    <row r="424" spans="1:14" ht="13.9" customHeight="1">
      <c r="A424" s="24" t="s">
        <v>10</v>
      </c>
      <c r="B424" s="86">
        <v>60</v>
      </c>
      <c r="C424" s="82" t="s">
        <v>85</v>
      </c>
      <c r="D424" s="108">
        <f t="shared" ref="D424:L424" si="94">SUM(D420:D423)</f>
        <v>94600</v>
      </c>
      <c r="E424" s="108">
        <f t="shared" si="94"/>
        <v>25000</v>
      </c>
      <c r="F424" s="108">
        <f t="shared" si="94"/>
        <v>389278</v>
      </c>
      <c r="G424" s="108">
        <f t="shared" si="94"/>
        <v>25000</v>
      </c>
      <c r="H424" s="108">
        <f t="shared" si="94"/>
        <v>389278</v>
      </c>
      <c r="I424" s="108">
        <f t="shared" si="94"/>
        <v>25000</v>
      </c>
      <c r="J424" s="108">
        <f t="shared" si="94"/>
        <v>258737</v>
      </c>
      <c r="K424" s="108">
        <f t="shared" si="94"/>
        <v>25000</v>
      </c>
      <c r="L424" s="108">
        <f t="shared" si="94"/>
        <v>283737</v>
      </c>
      <c r="M424" s="41"/>
      <c r="N424" s="41"/>
    </row>
    <row r="425" spans="1:14" ht="13.9" customHeight="1">
      <c r="A425" s="24" t="s">
        <v>10</v>
      </c>
      <c r="B425" s="76">
        <v>3.101</v>
      </c>
      <c r="C425" s="70" t="s">
        <v>84</v>
      </c>
      <c r="D425" s="94">
        <f t="shared" ref="D425:K425" si="95">D424</f>
        <v>94600</v>
      </c>
      <c r="E425" s="94">
        <f t="shared" si="95"/>
        <v>25000</v>
      </c>
      <c r="F425" s="100">
        <f t="shared" si="95"/>
        <v>389278</v>
      </c>
      <c r="G425" s="94">
        <f t="shared" si="95"/>
        <v>25000</v>
      </c>
      <c r="H425" s="94">
        <f t="shared" si="95"/>
        <v>389278</v>
      </c>
      <c r="I425" s="94">
        <f t="shared" si="95"/>
        <v>25000</v>
      </c>
      <c r="J425" s="100">
        <f t="shared" si="95"/>
        <v>258737</v>
      </c>
      <c r="K425" s="94">
        <f t="shared" si="95"/>
        <v>25000</v>
      </c>
      <c r="L425" s="94">
        <f>SUM(J425:K425)</f>
        <v>283737</v>
      </c>
      <c r="M425" s="41"/>
      <c r="N425" s="41"/>
    </row>
    <row r="426" spans="1:14" ht="16.5" customHeight="1">
      <c r="A426" s="24"/>
      <c r="B426" s="76"/>
      <c r="C426" s="70"/>
      <c r="D426" s="71"/>
      <c r="E426" s="71"/>
      <c r="F426" s="71"/>
      <c r="G426" s="71"/>
      <c r="H426" s="71"/>
      <c r="I426" s="71"/>
      <c r="J426" s="71"/>
      <c r="K426" s="71"/>
      <c r="L426" s="71"/>
      <c r="M426" s="41"/>
      <c r="N426" s="41"/>
    </row>
    <row r="427" spans="1:14" ht="13.9" customHeight="1">
      <c r="B427" s="76">
        <v>3.1019999999999999</v>
      </c>
      <c r="C427" s="70" t="s">
        <v>194</v>
      </c>
      <c r="D427" s="71"/>
      <c r="E427" s="71"/>
      <c r="F427" s="71"/>
      <c r="G427" s="71"/>
      <c r="H427" s="71"/>
      <c r="I427" s="71"/>
      <c r="J427" s="71"/>
      <c r="K427" s="71"/>
      <c r="L427" s="71"/>
      <c r="M427" s="41"/>
      <c r="N427" s="41"/>
    </row>
    <row r="428" spans="1:14">
      <c r="B428" s="105">
        <v>61</v>
      </c>
      <c r="C428" s="104" t="s">
        <v>85</v>
      </c>
      <c r="D428" s="71"/>
      <c r="E428" s="71"/>
      <c r="F428" s="71"/>
      <c r="G428" s="71"/>
      <c r="H428" s="71"/>
      <c r="I428" s="71"/>
      <c r="J428" s="71"/>
      <c r="K428" s="71"/>
      <c r="L428" s="71"/>
      <c r="M428" s="41"/>
      <c r="N428" s="41"/>
    </row>
    <row r="429" spans="1:14" ht="30" customHeight="1">
      <c r="B429" s="139" t="s">
        <v>26</v>
      </c>
      <c r="C429" s="82" t="s">
        <v>221</v>
      </c>
      <c r="D429" s="88">
        <v>2638</v>
      </c>
      <c r="E429" s="83">
        <v>0</v>
      </c>
      <c r="F429" s="88">
        <v>13160</v>
      </c>
      <c r="G429" s="88">
        <v>1</v>
      </c>
      <c r="H429" s="88">
        <v>13160</v>
      </c>
      <c r="I429" s="88">
        <v>1</v>
      </c>
      <c r="J429" s="88">
        <v>12000</v>
      </c>
      <c r="K429" s="88">
        <v>1</v>
      </c>
      <c r="L429" s="88">
        <f t="shared" ref="L429:L434" si="96">SUM(J429:K429)</f>
        <v>12001</v>
      </c>
      <c r="M429" s="41"/>
      <c r="N429" s="41"/>
    </row>
    <row r="430" spans="1:14" ht="30" customHeight="1">
      <c r="B430" s="139" t="s">
        <v>33</v>
      </c>
      <c r="C430" s="82" t="s">
        <v>359</v>
      </c>
      <c r="D430" s="88">
        <v>3000</v>
      </c>
      <c r="E430" s="83">
        <v>0</v>
      </c>
      <c r="F430" s="88">
        <v>7147</v>
      </c>
      <c r="G430" s="88">
        <v>1</v>
      </c>
      <c r="H430" s="88">
        <v>7147</v>
      </c>
      <c r="I430" s="88">
        <v>1</v>
      </c>
      <c r="J430" s="88">
        <v>3600</v>
      </c>
      <c r="K430" s="88">
        <v>1</v>
      </c>
      <c r="L430" s="88">
        <f t="shared" si="96"/>
        <v>3601</v>
      </c>
      <c r="M430" s="41"/>
      <c r="N430" s="41"/>
    </row>
    <row r="431" spans="1:14" ht="30" customHeight="1">
      <c r="A431" s="24"/>
      <c r="B431" s="139" t="s">
        <v>34</v>
      </c>
      <c r="C431" s="82" t="s">
        <v>220</v>
      </c>
      <c r="D431" s="88">
        <v>2900</v>
      </c>
      <c r="E431" s="83">
        <v>0</v>
      </c>
      <c r="F431" s="88">
        <v>20000</v>
      </c>
      <c r="G431" s="83">
        <v>0</v>
      </c>
      <c r="H431" s="88">
        <v>20000</v>
      </c>
      <c r="I431" s="83">
        <v>0</v>
      </c>
      <c r="J431" s="88">
        <v>7000</v>
      </c>
      <c r="K431" s="83">
        <v>0</v>
      </c>
      <c r="L431" s="88">
        <f t="shared" si="96"/>
        <v>7000</v>
      </c>
      <c r="M431" s="41"/>
      <c r="N431" s="41"/>
    </row>
    <row r="432" spans="1:14" ht="30" customHeight="1">
      <c r="B432" s="139" t="s">
        <v>97</v>
      </c>
      <c r="C432" s="82" t="s">
        <v>360</v>
      </c>
      <c r="D432" s="88">
        <v>600</v>
      </c>
      <c r="E432" s="83">
        <v>0</v>
      </c>
      <c r="F432" s="88">
        <v>20000</v>
      </c>
      <c r="G432" s="83">
        <v>0</v>
      </c>
      <c r="H432" s="88">
        <v>20000</v>
      </c>
      <c r="I432" s="83">
        <v>0</v>
      </c>
      <c r="J432" s="88">
        <v>5000</v>
      </c>
      <c r="K432" s="83">
        <v>0</v>
      </c>
      <c r="L432" s="88">
        <f t="shared" si="96"/>
        <v>5000</v>
      </c>
      <c r="M432" s="41"/>
      <c r="N432" s="41"/>
    </row>
    <row r="433" spans="1:14" ht="30" customHeight="1">
      <c r="A433" s="24"/>
      <c r="B433" s="139" t="s">
        <v>157</v>
      </c>
      <c r="C433" s="82" t="s">
        <v>248</v>
      </c>
      <c r="D433" s="88">
        <v>1000</v>
      </c>
      <c r="E433" s="83">
        <v>0</v>
      </c>
      <c r="F433" s="88">
        <v>1746</v>
      </c>
      <c r="G433" s="83">
        <v>0</v>
      </c>
      <c r="H433" s="88">
        <v>1746</v>
      </c>
      <c r="I433" s="83">
        <v>0</v>
      </c>
      <c r="J433" s="88">
        <v>2000</v>
      </c>
      <c r="K433" s="83">
        <v>0</v>
      </c>
      <c r="L433" s="88">
        <f t="shared" si="96"/>
        <v>2000</v>
      </c>
      <c r="M433" s="41"/>
      <c r="N433" s="41"/>
    </row>
    <row r="434" spans="1:14" ht="13.9" customHeight="1">
      <c r="A434" s="24"/>
      <c r="B434" s="139" t="s">
        <v>246</v>
      </c>
      <c r="C434" s="82" t="s">
        <v>247</v>
      </c>
      <c r="D434" s="80">
        <v>0</v>
      </c>
      <c r="E434" s="80">
        <v>0</v>
      </c>
      <c r="F434" s="101">
        <v>480</v>
      </c>
      <c r="G434" s="80">
        <v>0</v>
      </c>
      <c r="H434" s="101">
        <v>480</v>
      </c>
      <c r="I434" s="80">
        <v>0</v>
      </c>
      <c r="J434" s="101">
        <v>120</v>
      </c>
      <c r="K434" s="80">
        <v>0</v>
      </c>
      <c r="L434" s="101">
        <f t="shared" si="96"/>
        <v>120</v>
      </c>
      <c r="M434" s="41"/>
      <c r="N434" s="41"/>
    </row>
    <row r="435" spans="1:14" ht="13.9" customHeight="1">
      <c r="A435" s="24" t="s">
        <v>10</v>
      </c>
      <c r="B435" s="86">
        <v>61</v>
      </c>
      <c r="C435" s="82" t="s">
        <v>85</v>
      </c>
      <c r="D435" s="101">
        <f t="shared" ref="D435:L435" si="97">SUM(D429:D434)</f>
        <v>10138</v>
      </c>
      <c r="E435" s="80">
        <f t="shared" si="97"/>
        <v>0</v>
      </c>
      <c r="F435" s="101">
        <f t="shared" si="97"/>
        <v>62533</v>
      </c>
      <c r="G435" s="101">
        <f t="shared" si="97"/>
        <v>2</v>
      </c>
      <c r="H435" s="101">
        <f t="shared" si="97"/>
        <v>62533</v>
      </c>
      <c r="I435" s="101">
        <f t="shared" si="97"/>
        <v>2</v>
      </c>
      <c r="J435" s="101">
        <f t="shared" si="97"/>
        <v>29720</v>
      </c>
      <c r="K435" s="101">
        <f t="shared" si="97"/>
        <v>2</v>
      </c>
      <c r="L435" s="101">
        <f t="shared" si="97"/>
        <v>29722</v>
      </c>
      <c r="M435" s="41"/>
      <c r="N435" s="41"/>
    </row>
    <row r="436" spans="1:14" ht="13.9" customHeight="1">
      <c r="A436" s="24" t="s">
        <v>10</v>
      </c>
      <c r="B436" s="76">
        <v>3.1019999999999999</v>
      </c>
      <c r="C436" s="70" t="s">
        <v>194</v>
      </c>
      <c r="D436" s="101">
        <f t="shared" ref="D436:L436" si="98">SUM(D429:D434)</f>
        <v>10138</v>
      </c>
      <c r="E436" s="80">
        <f t="shared" si="98"/>
        <v>0</v>
      </c>
      <c r="F436" s="101">
        <f t="shared" si="98"/>
        <v>62533</v>
      </c>
      <c r="G436" s="101">
        <f t="shared" si="98"/>
        <v>2</v>
      </c>
      <c r="H436" s="101">
        <f t="shared" si="98"/>
        <v>62533</v>
      </c>
      <c r="I436" s="101">
        <f t="shared" si="98"/>
        <v>2</v>
      </c>
      <c r="J436" s="101">
        <f t="shared" si="98"/>
        <v>29720</v>
      </c>
      <c r="K436" s="101">
        <f t="shared" si="98"/>
        <v>2</v>
      </c>
      <c r="L436" s="101">
        <f t="shared" si="98"/>
        <v>29722</v>
      </c>
      <c r="M436" s="41"/>
      <c r="N436" s="41"/>
    </row>
    <row r="437" spans="1:14" ht="25.5">
      <c r="A437" s="77" t="s">
        <v>10</v>
      </c>
      <c r="B437" s="113">
        <v>3</v>
      </c>
      <c r="C437" s="79" t="s">
        <v>339</v>
      </c>
      <c r="D437" s="94">
        <f t="shared" ref="D437:L437" si="99">D425+D436</f>
        <v>104738</v>
      </c>
      <c r="E437" s="94">
        <f t="shared" si="99"/>
        <v>25000</v>
      </c>
      <c r="F437" s="100">
        <f t="shared" si="99"/>
        <v>451811</v>
      </c>
      <c r="G437" s="100">
        <f t="shared" si="99"/>
        <v>25002</v>
      </c>
      <c r="H437" s="100">
        <f t="shared" si="99"/>
        <v>451811</v>
      </c>
      <c r="I437" s="100">
        <f t="shared" si="99"/>
        <v>25002</v>
      </c>
      <c r="J437" s="100">
        <f t="shared" si="99"/>
        <v>288457</v>
      </c>
      <c r="K437" s="100">
        <f t="shared" si="99"/>
        <v>25002</v>
      </c>
      <c r="L437" s="100">
        <f t="shared" si="99"/>
        <v>313459</v>
      </c>
      <c r="M437" s="41"/>
      <c r="N437" s="41"/>
    </row>
    <row r="438" spans="1:14" ht="3.75" customHeight="1">
      <c r="A438" s="24"/>
      <c r="B438" s="86"/>
      <c r="C438" s="82"/>
      <c r="D438" s="71"/>
      <c r="E438" s="71"/>
      <c r="F438" s="71"/>
      <c r="G438" s="71"/>
      <c r="H438" s="71"/>
      <c r="I438" s="71"/>
      <c r="J438" s="71"/>
      <c r="K438" s="71"/>
      <c r="L438" s="71"/>
      <c r="M438" s="41"/>
      <c r="N438" s="41"/>
    </row>
    <row r="439" spans="1:14" ht="26.45" customHeight="1">
      <c r="A439" s="24"/>
      <c r="B439" s="7">
        <v>60</v>
      </c>
      <c r="C439" s="82" t="s">
        <v>234</v>
      </c>
      <c r="D439" s="30"/>
      <c r="E439" s="30"/>
      <c r="F439" s="30"/>
      <c r="G439" s="30"/>
      <c r="H439" s="30"/>
      <c r="I439" s="30"/>
      <c r="J439" s="30"/>
      <c r="K439" s="30"/>
      <c r="L439" s="30"/>
      <c r="M439" s="41"/>
      <c r="N439" s="41"/>
    </row>
    <row r="440" spans="1:14" ht="25.5">
      <c r="A440" s="24"/>
      <c r="B440" s="76">
        <v>60.101999999999997</v>
      </c>
      <c r="C440" s="70" t="s">
        <v>364</v>
      </c>
      <c r="D440" s="30"/>
      <c r="E440" s="30"/>
      <c r="F440" s="30"/>
      <c r="G440" s="30"/>
      <c r="H440" s="30"/>
      <c r="I440" s="30"/>
      <c r="J440" s="30"/>
      <c r="K440" s="30"/>
      <c r="L440" s="30"/>
      <c r="M440" s="41"/>
      <c r="N440" s="41"/>
    </row>
    <row r="441" spans="1:14">
      <c r="A441" s="24"/>
      <c r="B441" s="86">
        <v>60</v>
      </c>
      <c r="C441" s="82" t="s">
        <v>85</v>
      </c>
      <c r="D441" s="30"/>
      <c r="E441" s="30"/>
      <c r="F441" s="30"/>
      <c r="G441" s="30"/>
      <c r="H441" s="30"/>
      <c r="I441" s="30"/>
      <c r="J441" s="30"/>
      <c r="K441" s="30"/>
      <c r="L441" s="30"/>
      <c r="M441" s="41"/>
      <c r="N441" s="41"/>
    </row>
    <row r="442" spans="1:14" ht="25.5">
      <c r="A442" s="24"/>
      <c r="B442" s="81" t="s">
        <v>60</v>
      </c>
      <c r="C442" s="82" t="s">
        <v>86</v>
      </c>
      <c r="D442" s="80">
        <v>0</v>
      </c>
      <c r="E442" s="80">
        <v>0</v>
      </c>
      <c r="F442" s="80">
        <v>0</v>
      </c>
      <c r="G442" s="108">
        <v>200</v>
      </c>
      <c r="H442" s="80">
        <v>0</v>
      </c>
      <c r="I442" s="108">
        <v>200</v>
      </c>
      <c r="J442" s="80">
        <v>0</v>
      </c>
      <c r="K442" s="108">
        <v>200</v>
      </c>
      <c r="L442" s="108">
        <f>SUM(J442:K442)</f>
        <v>200</v>
      </c>
      <c r="M442" s="41"/>
      <c r="N442" s="41"/>
    </row>
    <row r="443" spans="1:14" ht="25.5">
      <c r="A443" s="24" t="s">
        <v>10</v>
      </c>
      <c r="B443" s="76">
        <v>60.101999999999997</v>
      </c>
      <c r="C443" s="70" t="s">
        <v>364</v>
      </c>
      <c r="D443" s="80">
        <f t="shared" ref="D443:K444" si="100">D442</f>
        <v>0</v>
      </c>
      <c r="E443" s="80">
        <f t="shared" si="100"/>
        <v>0</v>
      </c>
      <c r="F443" s="80">
        <f t="shared" si="100"/>
        <v>0</v>
      </c>
      <c r="G443" s="108">
        <f t="shared" si="100"/>
        <v>200</v>
      </c>
      <c r="H443" s="80">
        <f t="shared" si="100"/>
        <v>0</v>
      </c>
      <c r="I443" s="108">
        <f t="shared" si="100"/>
        <v>200</v>
      </c>
      <c r="J443" s="80">
        <f t="shared" si="100"/>
        <v>0</v>
      </c>
      <c r="K443" s="108">
        <f t="shared" si="100"/>
        <v>200</v>
      </c>
      <c r="L443" s="108">
        <f>SUM(J443:K443)</f>
        <v>200</v>
      </c>
      <c r="M443" s="41"/>
      <c r="N443" s="41"/>
    </row>
    <row r="444" spans="1:14" ht="25.5">
      <c r="A444" s="24" t="s">
        <v>10</v>
      </c>
      <c r="B444" s="7">
        <v>60</v>
      </c>
      <c r="C444" s="82" t="s">
        <v>234</v>
      </c>
      <c r="D444" s="84">
        <f t="shared" si="100"/>
        <v>0</v>
      </c>
      <c r="E444" s="84">
        <f t="shared" si="100"/>
        <v>0</v>
      </c>
      <c r="F444" s="84">
        <f t="shared" si="100"/>
        <v>0</v>
      </c>
      <c r="G444" s="100">
        <f t="shared" si="100"/>
        <v>200</v>
      </c>
      <c r="H444" s="84">
        <f t="shared" si="100"/>
        <v>0</v>
      </c>
      <c r="I444" s="100">
        <f t="shared" si="100"/>
        <v>200</v>
      </c>
      <c r="J444" s="84">
        <f t="shared" si="100"/>
        <v>0</v>
      </c>
      <c r="K444" s="100">
        <f t="shared" si="100"/>
        <v>200</v>
      </c>
      <c r="L444" s="100">
        <f>L443</f>
        <v>200</v>
      </c>
      <c r="M444" s="41"/>
      <c r="N444" s="41"/>
    </row>
    <row r="445" spans="1:14">
      <c r="A445" s="24" t="s">
        <v>10</v>
      </c>
      <c r="B445" s="85">
        <v>2235</v>
      </c>
      <c r="C445" s="70" t="s">
        <v>0</v>
      </c>
      <c r="D445" s="94">
        <f t="shared" ref="D445:L445" si="101">D444+D437+D415</f>
        <v>431163</v>
      </c>
      <c r="E445" s="94">
        <f t="shared" si="101"/>
        <v>51321</v>
      </c>
      <c r="F445" s="94">
        <f t="shared" si="101"/>
        <v>994386</v>
      </c>
      <c r="G445" s="94">
        <f t="shared" si="101"/>
        <v>55607</v>
      </c>
      <c r="H445" s="94">
        <f t="shared" si="101"/>
        <v>1010586</v>
      </c>
      <c r="I445" s="94">
        <f t="shared" si="101"/>
        <v>55607</v>
      </c>
      <c r="J445" s="100">
        <f t="shared" si="101"/>
        <v>758072</v>
      </c>
      <c r="K445" s="94">
        <f t="shared" si="101"/>
        <v>57644</v>
      </c>
      <c r="L445" s="94">
        <f t="shared" si="101"/>
        <v>815716</v>
      </c>
      <c r="M445" s="41"/>
      <c r="N445" s="41"/>
    </row>
    <row r="446" spans="1:14" ht="10.9" customHeight="1">
      <c r="A446" s="41"/>
      <c r="B446" s="4"/>
      <c r="F446" s="16"/>
      <c r="G446" s="16"/>
      <c r="H446" s="16"/>
      <c r="I446" s="16"/>
      <c r="M446" s="41"/>
      <c r="N446" s="41"/>
    </row>
    <row r="447" spans="1:14" ht="13.5" customHeight="1">
      <c r="A447" s="6" t="s">
        <v>12</v>
      </c>
      <c r="B447" s="140">
        <v>2236</v>
      </c>
      <c r="C447" s="98" t="s">
        <v>1</v>
      </c>
      <c r="D447" s="106"/>
      <c r="E447" s="106"/>
      <c r="F447" s="106"/>
      <c r="G447" s="106"/>
      <c r="H447" s="106"/>
      <c r="I447" s="106"/>
      <c r="J447" s="106"/>
      <c r="K447" s="106"/>
      <c r="L447" s="106"/>
      <c r="M447" s="41"/>
      <c r="N447" s="41"/>
    </row>
    <row r="448" spans="1:14" ht="25.5">
      <c r="A448" s="24"/>
      <c r="B448" s="86">
        <v>2</v>
      </c>
      <c r="C448" s="82" t="s">
        <v>201</v>
      </c>
      <c r="D448" s="30"/>
      <c r="E448" s="30"/>
      <c r="F448" s="30"/>
      <c r="G448" s="30"/>
      <c r="H448" s="30"/>
      <c r="I448" s="30"/>
      <c r="J448" s="30"/>
      <c r="K448" s="30"/>
      <c r="L448" s="30"/>
      <c r="M448" s="41"/>
      <c r="N448" s="41"/>
    </row>
    <row r="449" spans="1:14" ht="13.5" customHeight="1">
      <c r="A449" s="24"/>
      <c r="B449" s="76">
        <v>2.101</v>
      </c>
      <c r="C449" s="70" t="s">
        <v>98</v>
      </c>
      <c r="D449" s="30"/>
      <c r="E449" s="30"/>
      <c r="F449" s="30"/>
      <c r="G449" s="30"/>
      <c r="H449" s="30"/>
      <c r="I449" s="30"/>
      <c r="J449" s="30"/>
      <c r="K449" s="30"/>
      <c r="L449" s="30"/>
      <c r="M449" s="41"/>
      <c r="N449" s="41"/>
    </row>
    <row r="450" spans="1:14" ht="13.5" customHeight="1">
      <c r="A450" s="24"/>
      <c r="B450" s="110" t="s">
        <v>28</v>
      </c>
      <c r="C450" s="82" t="s">
        <v>87</v>
      </c>
      <c r="D450" s="88">
        <v>25000</v>
      </c>
      <c r="E450" s="83">
        <v>0</v>
      </c>
      <c r="F450" s="88">
        <v>20000</v>
      </c>
      <c r="G450" s="88">
        <v>1</v>
      </c>
      <c r="H450" s="71">
        <v>20000</v>
      </c>
      <c r="I450" s="88">
        <v>1</v>
      </c>
      <c r="J450" s="88">
        <v>25000</v>
      </c>
      <c r="K450" s="83">
        <v>0</v>
      </c>
      <c r="L450" s="88">
        <f>SUM(J450:K450)</f>
        <v>25000</v>
      </c>
      <c r="M450" s="41"/>
      <c r="N450" s="41"/>
    </row>
    <row r="451" spans="1:14" ht="25.5">
      <c r="A451" s="24"/>
      <c r="B451" s="110" t="s">
        <v>30</v>
      </c>
      <c r="C451" s="82" t="s">
        <v>202</v>
      </c>
      <c r="D451" s="71">
        <v>58768</v>
      </c>
      <c r="E451" s="83">
        <v>0</v>
      </c>
      <c r="F451" s="71">
        <v>98823</v>
      </c>
      <c r="G451" s="83">
        <v>0</v>
      </c>
      <c r="H451" s="71">
        <v>98823</v>
      </c>
      <c r="I451" s="83">
        <v>0</v>
      </c>
      <c r="J451" s="88">
        <v>63499</v>
      </c>
      <c r="K451" s="83">
        <v>0</v>
      </c>
      <c r="L451" s="88">
        <f>SUM(J451:K451)</f>
        <v>63499</v>
      </c>
      <c r="M451" s="41"/>
      <c r="N451" s="41"/>
    </row>
    <row r="452" spans="1:14" ht="13.5" customHeight="1">
      <c r="A452" s="24"/>
      <c r="B452" s="110" t="s">
        <v>169</v>
      </c>
      <c r="C452" s="82" t="s">
        <v>170</v>
      </c>
      <c r="D452" s="88">
        <v>490</v>
      </c>
      <c r="E452" s="83">
        <v>0</v>
      </c>
      <c r="F452" s="83">
        <v>0</v>
      </c>
      <c r="G452" s="83">
        <v>0</v>
      </c>
      <c r="H452" s="83">
        <v>0</v>
      </c>
      <c r="I452" s="83">
        <v>0</v>
      </c>
      <c r="J452" s="88">
        <v>500</v>
      </c>
      <c r="K452" s="83">
        <v>0</v>
      </c>
      <c r="L452" s="88">
        <f>SUM(J452:K452)</f>
        <v>500</v>
      </c>
      <c r="M452" s="41"/>
      <c r="N452" s="41"/>
    </row>
    <row r="453" spans="1:14" ht="13.5" customHeight="1">
      <c r="A453" s="24"/>
      <c r="B453" s="110" t="s">
        <v>195</v>
      </c>
      <c r="C453" s="82" t="s">
        <v>196</v>
      </c>
      <c r="D453" s="88">
        <v>507</v>
      </c>
      <c r="E453" s="83">
        <v>0</v>
      </c>
      <c r="F453" s="83">
        <v>0</v>
      </c>
      <c r="G453" s="83">
        <v>0</v>
      </c>
      <c r="H453" s="83">
        <v>0</v>
      </c>
      <c r="I453" s="83">
        <v>0</v>
      </c>
      <c r="J453" s="83">
        <v>0</v>
      </c>
      <c r="K453" s="83">
        <v>0</v>
      </c>
      <c r="L453" s="83">
        <f>SUM(J453:K453)</f>
        <v>0</v>
      </c>
      <c r="M453" s="41"/>
      <c r="N453" s="41"/>
    </row>
    <row r="454" spans="1:14">
      <c r="A454" s="24" t="s">
        <v>10</v>
      </c>
      <c r="B454" s="76">
        <v>2.101</v>
      </c>
      <c r="C454" s="70" t="s">
        <v>98</v>
      </c>
      <c r="D454" s="94">
        <f t="shared" ref="D454:L454" si="102">SUM(D450:D453)</f>
        <v>84765</v>
      </c>
      <c r="E454" s="84">
        <f t="shared" si="102"/>
        <v>0</v>
      </c>
      <c r="F454" s="94">
        <f t="shared" si="102"/>
        <v>118823</v>
      </c>
      <c r="G454" s="100">
        <f t="shared" si="102"/>
        <v>1</v>
      </c>
      <c r="H454" s="94">
        <f t="shared" si="102"/>
        <v>118823</v>
      </c>
      <c r="I454" s="100">
        <f t="shared" si="102"/>
        <v>1</v>
      </c>
      <c r="J454" s="100">
        <f t="shared" si="102"/>
        <v>88999</v>
      </c>
      <c r="K454" s="84">
        <f t="shared" si="102"/>
        <v>0</v>
      </c>
      <c r="L454" s="94">
        <f t="shared" si="102"/>
        <v>88999</v>
      </c>
      <c r="M454" s="41"/>
      <c r="N454" s="41"/>
    </row>
    <row r="455" spans="1:14" ht="28.5" customHeight="1">
      <c r="A455" s="24" t="s">
        <v>10</v>
      </c>
      <c r="B455" s="86">
        <v>2</v>
      </c>
      <c r="C455" s="82" t="s">
        <v>201</v>
      </c>
      <c r="D455" s="108">
        <f t="shared" ref="D455:L455" si="103">SUM(D454)</f>
        <v>84765</v>
      </c>
      <c r="E455" s="80">
        <f t="shared" si="103"/>
        <v>0</v>
      </c>
      <c r="F455" s="108">
        <f t="shared" si="103"/>
        <v>118823</v>
      </c>
      <c r="G455" s="101">
        <f t="shared" si="103"/>
        <v>1</v>
      </c>
      <c r="H455" s="108">
        <f t="shared" si="103"/>
        <v>118823</v>
      </c>
      <c r="I455" s="108">
        <f t="shared" si="103"/>
        <v>1</v>
      </c>
      <c r="J455" s="101">
        <f t="shared" si="103"/>
        <v>88999</v>
      </c>
      <c r="K455" s="80">
        <f t="shared" si="103"/>
        <v>0</v>
      </c>
      <c r="L455" s="108">
        <f t="shared" si="103"/>
        <v>88999</v>
      </c>
      <c r="M455" s="41"/>
      <c r="N455" s="41"/>
    </row>
    <row r="456" spans="1:14" ht="9" customHeight="1">
      <c r="B456" s="105"/>
      <c r="C456" s="104"/>
      <c r="D456" s="71"/>
      <c r="E456" s="71"/>
      <c r="F456" s="71"/>
      <c r="G456" s="106"/>
      <c r="H456" s="71"/>
      <c r="I456" s="106"/>
      <c r="J456" s="71"/>
      <c r="K456" s="106"/>
      <c r="L456" s="71"/>
      <c r="M456" s="41"/>
      <c r="N456" s="41"/>
    </row>
    <row r="457" spans="1:14" ht="13.5" customHeight="1">
      <c r="B457" s="22">
        <v>80</v>
      </c>
      <c r="C457" s="104" t="s">
        <v>40</v>
      </c>
      <c r="D457" s="30"/>
      <c r="E457" s="30"/>
      <c r="F457" s="30"/>
      <c r="G457" s="30"/>
      <c r="H457" s="30"/>
      <c r="I457" s="30"/>
      <c r="J457" s="30"/>
      <c r="K457" s="30"/>
      <c r="L457" s="30"/>
      <c r="M457" s="41"/>
      <c r="N457" s="41"/>
    </row>
    <row r="458" spans="1:14" ht="13.5" customHeight="1">
      <c r="A458" s="24"/>
      <c r="B458" s="76">
        <v>80.001000000000005</v>
      </c>
      <c r="C458" s="70" t="s">
        <v>15</v>
      </c>
      <c r="D458" s="30"/>
      <c r="E458" s="30"/>
      <c r="F458" s="30"/>
      <c r="G458" s="30"/>
      <c r="H458" s="30"/>
      <c r="I458" s="30"/>
      <c r="J458" s="30"/>
      <c r="K458" s="30"/>
      <c r="L458" s="30"/>
      <c r="M458" s="41"/>
      <c r="N458" s="41"/>
    </row>
    <row r="459" spans="1:14" ht="13.5" customHeight="1">
      <c r="A459" s="24"/>
      <c r="B459" s="86">
        <v>60</v>
      </c>
      <c r="C459" s="82" t="s">
        <v>16</v>
      </c>
      <c r="D459" s="30"/>
      <c r="E459" s="30"/>
      <c r="F459" s="30"/>
      <c r="G459" s="30"/>
      <c r="H459" s="30"/>
      <c r="I459" s="30"/>
      <c r="J459" s="30"/>
      <c r="K459" s="30"/>
      <c r="L459" s="30"/>
      <c r="M459" s="41"/>
      <c r="N459" s="41"/>
    </row>
    <row r="460" spans="1:14" ht="13.5" customHeight="1">
      <c r="A460" s="24"/>
      <c r="B460" s="81" t="s">
        <v>17</v>
      </c>
      <c r="C460" s="82" t="s">
        <v>18</v>
      </c>
      <c r="D460" s="71">
        <v>14784</v>
      </c>
      <c r="E460" s="71">
        <v>11181</v>
      </c>
      <c r="F460" s="88">
        <v>16500</v>
      </c>
      <c r="G460" s="71">
        <v>12976</v>
      </c>
      <c r="H460" s="71">
        <v>16500</v>
      </c>
      <c r="I460" s="71">
        <v>12976</v>
      </c>
      <c r="J460" s="88">
        <v>400</v>
      </c>
      <c r="K460" s="71">
        <v>13843</v>
      </c>
      <c r="L460" s="71">
        <f>SUM(J460:K460)</f>
        <v>14243</v>
      </c>
      <c r="M460" s="41"/>
      <c r="N460" s="41"/>
    </row>
    <row r="461" spans="1:14" ht="13.5" customHeight="1">
      <c r="A461" s="24"/>
      <c r="B461" s="81" t="s">
        <v>19</v>
      </c>
      <c r="C461" s="82" t="s">
        <v>20</v>
      </c>
      <c r="D461" s="88">
        <v>100</v>
      </c>
      <c r="E461" s="88">
        <v>59</v>
      </c>
      <c r="F461" s="88">
        <v>100</v>
      </c>
      <c r="G461" s="71">
        <v>62</v>
      </c>
      <c r="H461" s="88">
        <v>100</v>
      </c>
      <c r="I461" s="71">
        <v>62</v>
      </c>
      <c r="J461" s="88">
        <v>100</v>
      </c>
      <c r="K461" s="71">
        <v>62</v>
      </c>
      <c r="L461" s="71">
        <f>SUM(J461:K461)</f>
        <v>162</v>
      </c>
      <c r="M461" s="41"/>
      <c r="N461" s="41"/>
    </row>
    <row r="462" spans="1:14" ht="13.5" customHeight="1">
      <c r="A462" s="24"/>
      <c r="B462" s="81" t="s">
        <v>21</v>
      </c>
      <c r="C462" s="82" t="s">
        <v>22</v>
      </c>
      <c r="D462" s="88">
        <v>1269</v>
      </c>
      <c r="E462" s="88">
        <v>230</v>
      </c>
      <c r="F462" s="88">
        <v>1595</v>
      </c>
      <c r="G462" s="71">
        <v>230</v>
      </c>
      <c r="H462" s="88">
        <v>1595</v>
      </c>
      <c r="I462" s="71">
        <v>230</v>
      </c>
      <c r="J462" s="88">
        <v>1600</v>
      </c>
      <c r="K462" s="71">
        <v>230</v>
      </c>
      <c r="L462" s="71">
        <f>SUM(J462:K462)</f>
        <v>1830</v>
      </c>
      <c r="M462" s="41"/>
      <c r="N462" s="41"/>
    </row>
    <row r="463" spans="1:14" ht="13.5" customHeight="1">
      <c r="A463" s="77"/>
      <c r="B463" s="78" t="s">
        <v>88</v>
      </c>
      <c r="C463" s="79" t="s">
        <v>64</v>
      </c>
      <c r="D463" s="80">
        <v>0</v>
      </c>
      <c r="E463" s="101">
        <v>73</v>
      </c>
      <c r="F463" s="80">
        <v>0</v>
      </c>
      <c r="G463" s="108">
        <v>75</v>
      </c>
      <c r="H463" s="80">
        <v>0</v>
      </c>
      <c r="I463" s="108">
        <v>75</v>
      </c>
      <c r="J463" s="80">
        <v>0</v>
      </c>
      <c r="K463" s="108">
        <v>75</v>
      </c>
      <c r="L463" s="108">
        <f>SUM(J463:K463)</f>
        <v>75</v>
      </c>
      <c r="M463" s="41"/>
      <c r="N463" s="41"/>
    </row>
    <row r="464" spans="1:14" ht="25.9" customHeight="1">
      <c r="A464" s="24"/>
      <c r="B464" s="81" t="s">
        <v>410</v>
      </c>
      <c r="C464" s="82" t="s">
        <v>411</v>
      </c>
      <c r="D464" s="80">
        <v>0</v>
      </c>
      <c r="E464" s="80">
        <v>0</v>
      </c>
      <c r="F464" s="80">
        <v>0</v>
      </c>
      <c r="G464" s="80">
        <v>0</v>
      </c>
      <c r="H464" s="80">
        <v>0</v>
      </c>
      <c r="I464" s="80">
        <v>0</v>
      </c>
      <c r="J464" s="101">
        <v>17000</v>
      </c>
      <c r="K464" s="80">
        <v>0</v>
      </c>
      <c r="L464" s="108">
        <f>SUM(J464:K464)</f>
        <v>17000</v>
      </c>
      <c r="M464" s="41"/>
      <c r="N464" s="41"/>
    </row>
    <row r="465" spans="1:14">
      <c r="A465" s="6" t="s">
        <v>10</v>
      </c>
      <c r="B465" s="105">
        <v>60</v>
      </c>
      <c r="C465" s="104" t="s">
        <v>16</v>
      </c>
      <c r="D465" s="101">
        <f t="shared" ref="D465:I465" si="104">SUM(D460:D464)</f>
        <v>16153</v>
      </c>
      <c r="E465" s="101">
        <f t="shared" si="104"/>
        <v>11543</v>
      </c>
      <c r="F465" s="101">
        <f t="shared" si="104"/>
        <v>18195</v>
      </c>
      <c r="G465" s="101">
        <f t="shared" si="104"/>
        <v>13343</v>
      </c>
      <c r="H465" s="101">
        <f t="shared" si="104"/>
        <v>18195</v>
      </c>
      <c r="I465" s="101">
        <f t="shared" si="104"/>
        <v>13343</v>
      </c>
      <c r="J465" s="101">
        <f>SUM(J460:J464)</f>
        <v>19100</v>
      </c>
      <c r="K465" s="101">
        <f t="shared" ref="K465:L465" si="105">SUM(K460:K464)</f>
        <v>14210</v>
      </c>
      <c r="L465" s="101">
        <f t="shared" si="105"/>
        <v>33310</v>
      </c>
      <c r="M465" s="41"/>
      <c r="N465" s="41"/>
    </row>
    <row r="466" spans="1:14">
      <c r="A466" s="6" t="s">
        <v>10</v>
      </c>
      <c r="B466" s="76">
        <v>80.001000000000005</v>
      </c>
      <c r="C466" s="98" t="s">
        <v>15</v>
      </c>
      <c r="D466" s="94">
        <f t="shared" ref="D466:L467" si="106">D465</f>
        <v>16153</v>
      </c>
      <c r="E466" s="94">
        <f t="shared" si="106"/>
        <v>11543</v>
      </c>
      <c r="F466" s="100">
        <f t="shared" si="106"/>
        <v>18195</v>
      </c>
      <c r="G466" s="94">
        <f t="shared" si="106"/>
        <v>13343</v>
      </c>
      <c r="H466" s="94">
        <f t="shared" si="106"/>
        <v>18195</v>
      </c>
      <c r="I466" s="94">
        <f t="shared" si="106"/>
        <v>13343</v>
      </c>
      <c r="J466" s="100">
        <f t="shared" si="106"/>
        <v>19100</v>
      </c>
      <c r="K466" s="94">
        <f t="shared" si="106"/>
        <v>14210</v>
      </c>
      <c r="L466" s="94">
        <f t="shared" si="106"/>
        <v>33310</v>
      </c>
      <c r="M466" s="41"/>
      <c r="N466" s="41"/>
    </row>
    <row r="467" spans="1:14">
      <c r="A467" s="6" t="s">
        <v>10</v>
      </c>
      <c r="B467" s="22">
        <v>80</v>
      </c>
      <c r="C467" s="104" t="s">
        <v>40</v>
      </c>
      <c r="D467" s="94">
        <f t="shared" si="106"/>
        <v>16153</v>
      </c>
      <c r="E467" s="94">
        <f t="shared" si="106"/>
        <v>11543</v>
      </c>
      <c r="F467" s="100">
        <f t="shared" si="106"/>
        <v>18195</v>
      </c>
      <c r="G467" s="94">
        <f t="shared" si="106"/>
        <v>13343</v>
      </c>
      <c r="H467" s="94">
        <f t="shared" si="106"/>
        <v>18195</v>
      </c>
      <c r="I467" s="94">
        <f t="shared" si="106"/>
        <v>13343</v>
      </c>
      <c r="J467" s="100">
        <f t="shared" si="106"/>
        <v>19100</v>
      </c>
      <c r="K467" s="94">
        <f t="shared" si="106"/>
        <v>14210</v>
      </c>
      <c r="L467" s="94">
        <f t="shared" si="106"/>
        <v>33310</v>
      </c>
      <c r="M467" s="41"/>
      <c r="N467" s="41"/>
    </row>
    <row r="468" spans="1:14">
      <c r="A468" s="6" t="s">
        <v>10</v>
      </c>
      <c r="B468" s="140">
        <v>2236</v>
      </c>
      <c r="C468" s="98" t="s">
        <v>1</v>
      </c>
      <c r="D468" s="94">
        <f t="shared" ref="D468:L468" si="107">D467+D455</f>
        <v>100918</v>
      </c>
      <c r="E468" s="94">
        <f t="shared" si="107"/>
        <v>11543</v>
      </c>
      <c r="F468" s="94">
        <f t="shared" si="107"/>
        <v>137018</v>
      </c>
      <c r="G468" s="94">
        <f t="shared" si="107"/>
        <v>13344</v>
      </c>
      <c r="H468" s="94">
        <f t="shared" si="107"/>
        <v>137018</v>
      </c>
      <c r="I468" s="94">
        <f t="shared" si="107"/>
        <v>13344</v>
      </c>
      <c r="J468" s="100">
        <f t="shared" si="107"/>
        <v>108099</v>
      </c>
      <c r="K468" s="94">
        <f t="shared" si="107"/>
        <v>14210</v>
      </c>
      <c r="L468" s="94">
        <f t="shared" si="107"/>
        <v>122309</v>
      </c>
      <c r="M468" s="41"/>
      <c r="N468" s="41"/>
    </row>
    <row r="469" spans="1:14" ht="8.1" customHeight="1">
      <c r="A469" s="41"/>
      <c r="B469" s="4"/>
      <c r="F469" s="16"/>
      <c r="G469" s="16"/>
      <c r="H469" s="16"/>
      <c r="I469" s="16"/>
      <c r="M469" s="41"/>
      <c r="N469" s="41"/>
    </row>
    <row r="470" spans="1:14">
      <c r="A470" s="64" t="s">
        <v>12</v>
      </c>
      <c r="B470" s="142">
        <v>2401</v>
      </c>
      <c r="C470" s="143" t="s">
        <v>130</v>
      </c>
      <c r="D470" s="71"/>
      <c r="E470" s="71"/>
      <c r="F470" s="71"/>
      <c r="G470" s="71"/>
      <c r="H470" s="71"/>
      <c r="I470" s="71"/>
      <c r="J470" s="71"/>
      <c r="K470" s="71"/>
      <c r="L470" s="71"/>
      <c r="M470" s="41"/>
      <c r="N470" s="41"/>
    </row>
    <row r="471" spans="1:14" ht="25.15" customHeight="1">
      <c r="A471" s="64"/>
      <c r="B471" s="76">
        <v>0.78900000000000003</v>
      </c>
      <c r="C471" s="70" t="s">
        <v>341</v>
      </c>
      <c r="D471" s="71"/>
      <c r="E471" s="71"/>
      <c r="F471" s="71"/>
      <c r="G471" s="71"/>
      <c r="H471" s="71"/>
      <c r="I471" s="71"/>
      <c r="J471" s="71"/>
      <c r="K471" s="71"/>
      <c r="L471" s="71"/>
      <c r="M471" s="41"/>
      <c r="N471" s="41"/>
    </row>
    <row r="472" spans="1:14">
      <c r="B472" s="144">
        <v>16</v>
      </c>
      <c r="C472" s="104" t="s">
        <v>131</v>
      </c>
      <c r="D472" s="71"/>
      <c r="E472" s="71"/>
      <c r="F472" s="71"/>
      <c r="G472" s="71"/>
      <c r="H472" s="71"/>
      <c r="I472" s="71"/>
      <c r="J472" s="71"/>
      <c r="K472" s="71"/>
      <c r="L472" s="71"/>
      <c r="M472" s="41"/>
      <c r="N472" s="41"/>
    </row>
    <row r="473" spans="1:14">
      <c r="A473" s="24"/>
      <c r="B473" s="81" t="s">
        <v>132</v>
      </c>
      <c r="C473" s="82" t="s">
        <v>23</v>
      </c>
      <c r="D473" s="88">
        <v>1695</v>
      </c>
      <c r="E473" s="83">
        <v>0</v>
      </c>
      <c r="F473" s="83">
        <v>0</v>
      </c>
      <c r="G473" s="83">
        <v>0</v>
      </c>
      <c r="H473" s="83">
        <v>0</v>
      </c>
      <c r="I473" s="83">
        <v>0</v>
      </c>
      <c r="J473" s="83">
        <v>0</v>
      </c>
      <c r="K473" s="83">
        <v>0</v>
      </c>
      <c r="L473" s="83">
        <f>SUM(J473:K473)</f>
        <v>0</v>
      </c>
      <c r="M473" s="41"/>
      <c r="N473" s="41"/>
    </row>
    <row r="474" spans="1:14" ht="25.15" customHeight="1">
      <c r="A474" s="24" t="s">
        <v>10</v>
      </c>
      <c r="B474" s="76">
        <v>0.78900000000000003</v>
      </c>
      <c r="C474" s="70" t="s">
        <v>341</v>
      </c>
      <c r="D474" s="94">
        <f t="shared" ref="D474:L474" si="108">SUM(D472:D473)</f>
        <v>1695</v>
      </c>
      <c r="E474" s="84">
        <f t="shared" si="108"/>
        <v>0</v>
      </c>
      <c r="F474" s="84">
        <f t="shared" si="108"/>
        <v>0</v>
      </c>
      <c r="G474" s="84">
        <f t="shared" si="108"/>
        <v>0</v>
      </c>
      <c r="H474" s="84">
        <f t="shared" si="108"/>
        <v>0</v>
      </c>
      <c r="I474" s="84">
        <f t="shared" si="108"/>
        <v>0</v>
      </c>
      <c r="J474" s="84">
        <f t="shared" si="108"/>
        <v>0</v>
      </c>
      <c r="K474" s="84">
        <f t="shared" si="108"/>
        <v>0</v>
      </c>
      <c r="L474" s="84">
        <f t="shared" si="108"/>
        <v>0</v>
      </c>
      <c r="M474" s="41"/>
      <c r="N474" s="41"/>
    </row>
    <row r="475" spans="1:14" ht="10.9" customHeight="1">
      <c r="A475" s="24"/>
      <c r="B475" s="76"/>
      <c r="C475" s="70"/>
      <c r="D475" s="71"/>
      <c r="E475" s="71"/>
      <c r="F475" s="71"/>
      <c r="G475" s="71"/>
      <c r="H475" s="71"/>
      <c r="I475" s="71"/>
      <c r="J475" s="71"/>
      <c r="K475" s="71"/>
      <c r="L475" s="71"/>
      <c r="M475" s="41"/>
      <c r="N475" s="41"/>
    </row>
    <row r="476" spans="1:14">
      <c r="A476" s="24"/>
      <c r="B476" s="76">
        <v>0.79600000000000004</v>
      </c>
      <c r="C476" s="70" t="s">
        <v>127</v>
      </c>
      <c r="D476" s="36"/>
      <c r="E476" s="71"/>
      <c r="F476" s="71"/>
      <c r="G476" s="71"/>
      <c r="H476" s="36"/>
      <c r="I476" s="71"/>
      <c r="J476" s="71"/>
      <c r="K476" s="71"/>
      <c r="L476" s="71"/>
      <c r="M476" s="41"/>
      <c r="N476" s="41"/>
    </row>
    <row r="477" spans="1:14">
      <c r="B477" s="144">
        <v>16</v>
      </c>
      <c r="C477" s="104" t="s">
        <v>131</v>
      </c>
      <c r="D477" s="36"/>
      <c r="E477" s="36"/>
      <c r="F477" s="36"/>
      <c r="G477" s="36"/>
      <c r="H477" s="36"/>
      <c r="I477" s="36"/>
      <c r="J477" s="36"/>
      <c r="K477" s="36"/>
      <c r="L477" s="36"/>
      <c r="M477" s="41"/>
      <c r="N477" s="41"/>
    </row>
    <row r="478" spans="1:14">
      <c r="A478" s="24"/>
      <c r="B478" s="81" t="s">
        <v>132</v>
      </c>
      <c r="C478" s="82" t="s">
        <v>23</v>
      </c>
      <c r="D478" s="101">
        <v>2000</v>
      </c>
      <c r="E478" s="80">
        <v>0</v>
      </c>
      <c r="F478" s="80">
        <v>0</v>
      </c>
      <c r="G478" s="80">
        <v>0</v>
      </c>
      <c r="H478" s="80">
        <v>0</v>
      </c>
      <c r="I478" s="80">
        <v>0</v>
      </c>
      <c r="J478" s="80">
        <v>0</v>
      </c>
      <c r="K478" s="80">
        <v>0</v>
      </c>
      <c r="L478" s="80">
        <f>SUM(J478:K478)</f>
        <v>0</v>
      </c>
      <c r="M478" s="41"/>
      <c r="N478" s="41"/>
    </row>
    <row r="479" spans="1:14">
      <c r="A479" s="24" t="s">
        <v>10</v>
      </c>
      <c r="B479" s="76">
        <v>0.79600000000000004</v>
      </c>
      <c r="C479" s="70" t="s">
        <v>127</v>
      </c>
      <c r="D479" s="101">
        <f t="shared" ref="D479:L479" si="109">SUM(D477:D478)</f>
        <v>2000</v>
      </c>
      <c r="E479" s="80">
        <f t="shared" si="109"/>
        <v>0</v>
      </c>
      <c r="F479" s="80">
        <f t="shared" si="109"/>
        <v>0</v>
      </c>
      <c r="G479" s="80">
        <f t="shared" si="109"/>
        <v>0</v>
      </c>
      <c r="H479" s="80">
        <f t="shared" si="109"/>
        <v>0</v>
      </c>
      <c r="I479" s="80">
        <f t="shared" si="109"/>
        <v>0</v>
      </c>
      <c r="J479" s="80">
        <f t="shared" si="109"/>
        <v>0</v>
      </c>
      <c r="K479" s="80">
        <f t="shared" si="109"/>
        <v>0</v>
      </c>
      <c r="L479" s="80">
        <f t="shared" si="109"/>
        <v>0</v>
      </c>
      <c r="M479" s="41"/>
      <c r="N479" s="41"/>
    </row>
    <row r="480" spans="1:14">
      <c r="A480" s="64" t="s">
        <v>10</v>
      </c>
      <c r="B480" s="142">
        <v>2401</v>
      </c>
      <c r="C480" s="143" t="s">
        <v>130</v>
      </c>
      <c r="D480" s="108">
        <f t="shared" ref="D480:L480" si="110">D479+D474</f>
        <v>3695</v>
      </c>
      <c r="E480" s="80">
        <f t="shared" si="110"/>
        <v>0</v>
      </c>
      <c r="F480" s="80">
        <f t="shared" si="110"/>
        <v>0</v>
      </c>
      <c r="G480" s="80">
        <f t="shared" si="110"/>
        <v>0</v>
      </c>
      <c r="H480" s="80">
        <f t="shared" si="110"/>
        <v>0</v>
      </c>
      <c r="I480" s="80">
        <f t="shared" si="110"/>
        <v>0</v>
      </c>
      <c r="J480" s="80">
        <f t="shared" si="110"/>
        <v>0</v>
      </c>
      <c r="K480" s="80">
        <f t="shared" si="110"/>
        <v>0</v>
      </c>
      <c r="L480" s="80">
        <f t="shared" si="110"/>
        <v>0</v>
      </c>
      <c r="M480" s="41"/>
      <c r="N480" s="41"/>
    </row>
    <row r="481" spans="1:14" ht="10.15" customHeight="1">
      <c r="A481" s="10"/>
      <c r="B481" s="8"/>
      <c r="C481" s="10"/>
      <c r="F481" s="16"/>
      <c r="G481" s="16"/>
      <c r="H481" s="16"/>
      <c r="I481" s="16"/>
      <c r="M481" s="41"/>
      <c r="N481" s="41"/>
    </row>
    <row r="482" spans="1:14">
      <c r="A482" s="145" t="s">
        <v>12</v>
      </c>
      <c r="B482" s="146">
        <v>2408</v>
      </c>
      <c r="C482" s="147" t="s">
        <v>189</v>
      </c>
      <c r="D482" s="71"/>
      <c r="E482" s="71"/>
      <c r="F482" s="71"/>
      <c r="G482" s="71"/>
      <c r="H482" s="71"/>
      <c r="I482" s="71"/>
      <c r="J482" s="71"/>
      <c r="K482" s="71"/>
      <c r="L482" s="71"/>
      <c r="M482" s="41"/>
      <c r="N482" s="41"/>
    </row>
    <row r="483" spans="1:14">
      <c r="A483" s="148"/>
      <c r="B483" s="149">
        <v>1</v>
      </c>
      <c r="C483" s="150" t="s">
        <v>190</v>
      </c>
      <c r="D483" s="36"/>
      <c r="E483" s="36"/>
      <c r="F483" s="36"/>
      <c r="G483" s="36"/>
      <c r="H483" s="36"/>
      <c r="I483" s="36"/>
      <c r="J483" s="36"/>
      <c r="K483" s="36"/>
      <c r="L483" s="36"/>
      <c r="M483" s="41"/>
      <c r="N483" s="41"/>
    </row>
    <row r="484" spans="1:14">
      <c r="A484" s="24"/>
      <c r="B484" s="76">
        <v>1.796</v>
      </c>
      <c r="C484" s="70" t="s">
        <v>127</v>
      </c>
      <c r="D484" s="71"/>
      <c r="E484" s="71"/>
      <c r="F484" s="151"/>
      <c r="G484" s="71"/>
      <c r="H484" s="71"/>
      <c r="I484" s="71"/>
      <c r="J484" s="151"/>
      <c r="K484" s="71"/>
      <c r="L484" s="71"/>
      <c r="M484" s="41"/>
      <c r="N484" s="41"/>
    </row>
    <row r="485" spans="1:14">
      <c r="A485" s="24"/>
      <c r="B485" s="81" t="s">
        <v>222</v>
      </c>
      <c r="C485" s="152" t="s">
        <v>340</v>
      </c>
      <c r="D485" s="101">
        <v>1500</v>
      </c>
      <c r="E485" s="80">
        <v>0</v>
      </c>
      <c r="F485" s="80">
        <v>0</v>
      </c>
      <c r="G485" s="80">
        <v>0</v>
      </c>
      <c r="H485" s="80">
        <v>0</v>
      </c>
      <c r="I485" s="80">
        <v>0</v>
      </c>
      <c r="J485" s="80">
        <v>0</v>
      </c>
      <c r="K485" s="80">
        <v>0</v>
      </c>
      <c r="L485" s="80">
        <f>SUM(J485:K485)</f>
        <v>0</v>
      </c>
      <c r="M485" s="41"/>
      <c r="N485" s="41"/>
    </row>
    <row r="486" spans="1:14">
      <c r="A486" s="24" t="s">
        <v>10</v>
      </c>
      <c r="B486" s="76">
        <v>1.796</v>
      </c>
      <c r="C486" s="70" t="s">
        <v>127</v>
      </c>
      <c r="D486" s="101">
        <f t="shared" ref="D486:L486" si="111">SUM(D485:D485)</f>
        <v>1500</v>
      </c>
      <c r="E486" s="80">
        <f t="shared" si="111"/>
        <v>0</v>
      </c>
      <c r="F486" s="80">
        <f t="shared" si="111"/>
        <v>0</v>
      </c>
      <c r="G486" s="80">
        <f t="shared" si="111"/>
        <v>0</v>
      </c>
      <c r="H486" s="80">
        <f t="shared" si="111"/>
        <v>0</v>
      </c>
      <c r="I486" s="80">
        <f t="shared" si="111"/>
        <v>0</v>
      </c>
      <c r="J486" s="80">
        <f t="shared" si="111"/>
        <v>0</v>
      </c>
      <c r="K486" s="80">
        <f t="shared" si="111"/>
        <v>0</v>
      </c>
      <c r="L486" s="80">
        <f t="shared" si="111"/>
        <v>0</v>
      </c>
      <c r="M486" s="41"/>
      <c r="N486" s="41"/>
    </row>
    <row r="487" spans="1:14" ht="11.45" customHeight="1">
      <c r="A487" s="148"/>
      <c r="B487" s="149"/>
      <c r="C487" s="150"/>
      <c r="D487" s="36"/>
      <c r="E487" s="36"/>
      <c r="F487" s="36"/>
      <c r="G487" s="36"/>
      <c r="H487" s="36"/>
      <c r="I487" s="36"/>
      <c r="J487" s="36"/>
      <c r="K487" s="36"/>
      <c r="L487" s="36"/>
      <c r="M487" s="41"/>
      <c r="N487" s="41"/>
    </row>
    <row r="488" spans="1:14" ht="25.5">
      <c r="A488" s="148"/>
      <c r="B488" s="97">
        <v>1.7889999999999999</v>
      </c>
      <c r="C488" s="98" t="s">
        <v>341</v>
      </c>
      <c r="D488" s="36"/>
      <c r="E488" s="36"/>
      <c r="F488" s="36"/>
      <c r="G488" s="36"/>
      <c r="H488" s="36"/>
      <c r="I488" s="36"/>
      <c r="J488" s="36"/>
      <c r="K488" s="36"/>
      <c r="L488" s="36"/>
      <c r="M488" s="41"/>
      <c r="N488" s="41"/>
    </row>
    <row r="489" spans="1:14">
      <c r="A489" s="24"/>
      <c r="B489" s="81" t="s">
        <v>222</v>
      </c>
      <c r="C489" s="152" t="s">
        <v>340</v>
      </c>
      <c r="D489" s="88">
        <v>5000</v>
      </c>
      <c r="E489" s="83">
        <v>0</v>
      </c>
      <c r="F489" s="83">
        <v>0</v>
      </c>
      <c r="G489" s="83">
        <v>0</v>
      </c>
      <c r="H489" s="92">
        <v>0</v>
      </c>
      <c r="I489" s="83">
        <v>0</v>
      </c>
      <c r="J489" s="83">
        <v>0</v>
      </c>
      <c r="K489" s="83">
        <v>0</v>
      </c>
      <c r="L489" s="83">
        <f>SUM(J489:K489)</f>
        <v>0</v>
      </c>
      <c r="M489" s="41"/>
      <c r="N489" s="41"/>
    </row>
    <row r="490" spans="1:14" ht="25.5">
      <c r="A490" s="24" t="s">
        <v>10</v>
      </c>
      <c r="B490" s="97">
        <v>1.7889999999999999</v>
      </c>
      <c r="C490" s="98" t="s">
        <v>341</v>
      </c>
      <c r="D490" s="100">
        <f t="shared" ref="D490:L490" si="112">D489</f>
        <v>5000</v>
      </c>
      <c r="E490" s="84">
        <f t="shared" si="112"/>
        <v>0</v>
      </c>
      <c r="F490" s="84">
        <f t="shared" si="112"/>
        <v>0</v>
      </c>
      <c r="G490" s="84">
        <f t="shared" si="112"/>
        <v>0</v>
      </c>
      <c r="H490" s="84">
        <f t="shared" si="112"/>
        <v>0</v>
      </c>
      <c r="I490" s="84">
        <f t="shared" si="112"/>
        <v>0</v>
      </c>
      <c r="J490" s="84">
        <f t="shared" si="112"/>
        <v>0</v>
      </c>
      <c r="K490" s="84">
        <f t="shared" si="112"/>
        <v>0</v>
      </c>
      <c r="L490" s="84">
        <f t="shared" si="112"/>
        <v>0</v>
      </c>
      <c r="M490" s="41"/>
      <c r="N490" s="41"/>
    </row>
    <row r="491" spans="1:14">
      <c r="A491" s="24" t="s">
        <v>10</v>
      </c>
      <c r="B491" s="153">
        <v>1</v>
      </c>
      <c r="C491" s="154" t="s">
        <v>190</v>
      </c>
      <c r="D491" s="100">
        <f t="shared" ref="D491:L491" si="113">D490+D486</f>
        <v>6500</v>
      </c>
      <c r="E491" s="84">
        <f t="shared" si="113"/>
        <v>0</v>
      </c>
      <c r="F491" s="84">
        <f t="shared" si="113"/>
        <v>0</v>
      </c>
      <c r="G491" s="84">
        <f t="shared" si="113"/>
        <v>0</v>
      </c>
      <c r="H491" s="84">
        <f t="shared" si="113"/>
        <v>0</v>
      </c>
      <c r="I491" s="84">
        <f t="shared" si="113"/>
        <v>0</v>
      </c>
      <c r="J491" s="84">
        <f t="shared" si="113"/>
        <v>0</v>
      </c>
      <c r="K491" s="84">
        <f t="shared" si="113"/>
        <v>0</v>
      </c>
      <c r="L491" s="84">
        <f t="shared" si="113"/>
        <v>0</v>
      </c>
      <c r="M491" s="41"/>
      <c r="N491" s="41"/>
    </row>
    <row r="492" spans="1:14">
      <c r="A492" s="183" t="s">
        <v>10</v>
      </c>
      <c r="B492" s="192">
        <v>2408</v>
      </c>
      <c r="C492" s="193" t="s">
        <v>189</v>
      </c>
      <c r="D492" s="100">
        <f t="shared" ref="D492:L492" si="114">D486+D490</f>
        <v>6500</v>
      </c>
      <c r="E492" s="84">
        <f t="shared" si="114"/>
        <v>0</v>
      </c>
      <c r="F492" s="84">
        <f t="shared" si="114"/>
        <v>0</v>
      </c>
      <c r="G492" s="84">
        <f t="shared" si="114"/>
        <v>0</v>
      </c>
      <c r="H492" s="84">
        <f t="shared" si="114"/>
        <v>0</v>
      </c>
      <c r="I492" s="84">
        <f t="shared" si="114"/>
        <v>0</v>
      </c>
      <c r="J492" s="84">
        <f t="shared" si="114"/>
        <v>0</v>
      </c>
      <c r="K492" s="84">
        <f t="shared" si="114"/>
        <v>0</v>
      </c>
      <c r="L492" s="84">
        <f t="shared" si="114"/>
        <v>0</v>
      </c>
      <c r="M492" s="41"/>
      <c r="N492" s="41"/>
    </row>
    <row r="493" spans="1:14" ht="11.45" customHeight="1">
      <c r="A493" s="24"/>
      <c r="B493" s="7"/>
      <c r="C493" s="155"/>
      <c r="D493" s="71"/>
      <c r="E493" s="71"/>
      <c r="F493" s="151"/>
      <c r="G493" s="71"/>
      <c r="H493" s="71"/>
      <c r="I493" s="71"/>
      <c r="J493" s="151"/>
      <c r="K493" s="71"/>
      <c r="L493" s="71"/>
      <c r="M493" s="41"/>
      <c r="N493" s="41"/>
    </row>
    <row r="494" spans="1:14" ht="13.9" customHeight="1">
      <c r="A494" s="24" t="s">
        <v>12</v>
      </c>
      <c r="B494" s="85">
        <v>2515</v>
      </c>
      <c r="C494" s="70" t="s">
        <v>133</v>
      </c>
      <c r="D494" s="71"/>
      <c r="E494" s="71"/>
      <c r="F494" s="71"/>
      <c r="G494" s="71"/>
      <c r="H494" s="71"/>
      <c r="I494" s="71"/>
      <c r="J494" s="71"/>
      <c r="K494" s="71"/>
      <c r="L494" s="71"/>
      <c r="M494" s="41"/>
      <c r="N494" s="41"/>
    </row>
    <row r="495" spans="1:14" ht="13.9" customHeight="1">
      <c r="A495" s="24"/>
      <c r="B495" s="76">
        <v>0.79600000000000004</v>
      </c>
      <c r="C495" s="70" t="s">
        <v>127</v>
      </c>
      <c r="D495" s="71"/>
      <c r="E495" s="71"/>
      <c r="F495" s="71"/>
      <c r="G495" s="71"/>
      <c r="H495" s="71"/>
      <c r="I495" s="71"/>
      <c r="J495" s="71"/>
      <c r="K495" s="71"/>
      <c r="L495" s="71"/>
      <c r="M495" s="41"/>
      <c r="N495" s="41"/>
    </row>
    <row r="496" spans="1:14" ht="13.9" customHeight="1">
      <c r="A496" s="24"/>
      <c r="B496" s="81" t="s">
        <v>126</v>
      </c>
      <c r="C496" s="82" t="s">
        <v>23</v>
      </c>
      <c r="D496" s="101">
        <v>10777</v>
      </c>
      <c r="E496" s="80">
        <v>0</v>
      </c>
      <c r="F496" s="80">
        <v>0</v>
      </c>
      <c r="G496" s="80">
        <v>0</v>
      </c>
      <c r="H496" s="80">
        <v>0</v>
      </c>
      <c r="I496" s="80">
        <v>0</v>
      </c>
      <c r="J496" s="80">
        <v>0</v>
      </c>
      <c r="K496" s="80">
        <v>0</v>
      </c>
      <c r="L496" s="80">
        <f>SUM(J496:K496)</f>
        <v>0</v>
      </c>
      <c r="M496" s="41"/>
      <c r="N496" s="41"/>
    </row>
    <row r="497" spans="1:14" ht="13.9" customHeight="1">
      <c r="A497" s="24" t="s">
        <v>10</v>
      </c>
      <c r="B497" s="76">
        <v>0.79600000000000004</v>
      </c>
      <c r="C497" s="70" t="s">
        <v>127</v>
      </c>
      <c r="D497" s="101">
        <f t="shared" ref="D497:L497" si="115">D496</f>
        <v>10777</v>
      </c>
      <c r="E497" s="80">
        <f t="shared" si="115"/>
        <v>0</v>
      </c>
      <c r="F497" s="80">
        <f t="shared" si="115"/>
        <v>0</v>
      </c>
      <c r="G497" s="80">
        <f t="shared" si="115"/>
        <v>0</v>
      </c>
      <c r="H497" s="80">
        <f t="shared" si="115"/>
        <v>0</v>
      </c>
      <c r="I497" s="80">
        <f t="shared" si="115"/>
        <v>0</v>
      </c>
      <c r="J497" s="80">
        <f t="shared" si="115"/>
        <v>0</v>
      </c>
      <c r="K497" s="80">
        <f t="shared" si="115"/>
        <v>0</v>
      </c>
      <c r="L497" s="80">
        <f t="shared" si="115"/>
        <v>0</v>
      </c>
      <c r="M497" s="41"/>
      <c r="N497" s="41"/>
    </row>
    <row r="498" spans="1:14" ht="13.9" customHeight="1">
      <c r="A498" s="24" t="s">
        <v>10</v>
      </c>
      <c r="B498" s="85">
        <v>2515</v>
      </c>
      <c r="C498" s="70" t="s">
        <v>133</v>
      </c>
      <c r="D498" s="100">
        <f t="shared" ref="D498:K498" si="116">SUM(D495:D496)</f>
        <v>10777</v>
      </c>
      <c r="E498" s="84">
        <f t="shared" si="116"/>
        <v>0</v>
      </c>
      <c r="F498" s="84">
        <f t="shared" si="116"/>
        <v>0</v>
      </c>
      <c r="G498" s="84">
        <f t="shared" si="116"/>
        <v>0</v>
      </c>
      <c r="H498" s="84">
        <f t="shared" si="116"/>
        <v>0</v>
      </c>
      <c r="I498" s="84">
        <f t="shared" si="116"/>
        <v>0</v>
      </c>
      <c r="J498" s="84">
        <f t="shared" si="116"/>
        <v>0</v>
      </c>
      <c r="K498" s="84">
        <f t="shared" si="116"/>
        <v>0</v>
      </c>
      <c r="L498" s="84">
        <f>SUM(J498:K498)</f>
        <v>0</v>
      </c>
      <c r="M498" s="41"/>
      <c r="N498" s="41"/>
    </row>
    <row r="499" spans="1:14" ht="13.9" customHeight="1">
      <c r="A499" s="156" t="s">
        <v>10</v>
      </c>
      <c r="B499" s="157"/>
      <c r="C499" s="158" t="s">
        <v>11</v>
      </c>
      <c r="D499" s="94">
        <f t="shared" ref="D499:L499" si="117">D498+D492+D480+D468+D445+D195+D45</f>
        <v>780888</v>
      </c>
      <c r="E499" s="94">
        <f t="shared" si="117"/>
        <v>84745</v>
      </c>
      <c r="F499" s="94">
        <f t="shared" si="117"/>
        <v>1603139</v>
      </c>
      <c r="G499" s="94">
        <f t="shared" si="117"/>
        <v>95894</v>
      </c>
      <c r="H499" s="94">
        <f t="shared" si="117"/>
        <v>1645589</v>
      </c>
      <c r="I499" s="94">
        <f t="shared" si="117"/>
        <v>95894</v>
      </c>
      <c r="J499" s="100">
        <f t="shared" si="117"/>
        <v>1305533</v>
      </c>
      <c r="K499" s="94">
        <f t="shared" si="117"/>
        <v>98806</v>
      </c>
      <c r="L499" s="94">
        <f t="shared" si="117"/>
        <v>1404339</v>
      </c>
      <c r="M499" s="41"/>
      <c r="N499" s="41"/>
    </row>
    <row r="500" spans="1:14" ht="8.1" customHeight="1">
      <c r="C500" s="159"/>
      <c r="D500" s="106"/>
      <c r="E500" s="106"/>
      <c r="F500" s="106"/>
      <c r="G500" s="160"/>
      <c r="H500" s="106"/>
      <c r="I500" s="106"/>
      <c r="J500" s="106"/>
      <c r="K500" s="160"/>
      <c r="L500" s="106"/>
      <c r="M500" s="41"/>
      <c r="N500" s="41"/>
    </row>
    <row r="501" spans="1:14" ht="13.9" customHeight="1">
      <c r="C501" s="98" t="s">
        <v>89</v>
      </c>
      <c r="D501" s="30"/>
      <c r="E501" s="30"/>
      <c r="F501" s="30"/>
      <c r="G501" s="30"/>
      <c r="H501" s="30"/>
      <c r="I501" s="30"/>
      <c r="J501" s="30"/>
      <c r="K501" s="30"/>
      <c r="L501" s="30"/>
      <c r="M501" s="41"/>
      <c r="N501" s="41"/>
    </row>
    <row r="502" spans="1:14" ht="13.9" customHeight="1">
      <c r="A502" s="161" t="s">
        <v>12</v>
      </c>
      <c r="B502" s="162">
        <v>4059</v>
      </c>
      <c r="C502" s="163" t="s">
        <v>149</v>
      </c>
      <c r="D502" s="30"/>
      <c r="E502" s="30"/>
      <c r="F502" s="30"/>
      <c r="G502" s="30"/>
      <c r="H502" s="30"/>
      <c r="I502" s="30"/>
      <c r="J502" s="30"/>
      <c r="K502" s="30"/>
      <c r="L502" s="30"/>
      <c r="M502" s="41"/>
      <c r="N502" s="41"/>
    </row>
    <row r="503" spans="1:14" ht="13.9" customHeight="1">
      <c r="B503" s="22">
        <v>80</v>
      </c>
      <c r="C503" s="104" t="s">
        <v>40</v>
      </c>
      <c r="D503" s="30"/>
      <c r="E503" s="30"/>
      <c r="F503" s="30"/>
      <c r="G503" s="30"/>
      <c r="H503" s="30"/>
      <c r="I503" s="30"/>
      <c r="J503" s="30"/>
      <c r="K503" s="30"/>
      <c r="L503" s="30"/>
      <c r="M503" s="41"/>
      <c r="N503" s="41"/>
    </row>
    <row r="504" spans="1:14" ht="25.5" customHeight="1">
      <c r="A504" s="24"/>
      <c r="B504" s="76">
        <v>80.789000000000001</v>
      </c>
      <c r="C504" s="70" t="s">
        <v>341</v>
      </c>
      <c r="D504" s="30"/>
      <c r="E504" s="30"/>
      <c r="F504" s="30"/>
      <c r="G504" s="30"/>
      <c r="H504" s="30"/>
      <c r="I504" s="30"/>
      <c r="J504" s="30"/>
      <c r="K504" s="30"/>
      <c r="L504" s="30"/>
      <c r="M504" s="41"/>
      <c r="N504" s="41"/>
    </row>
    <row r="505" spans="1:14" ht="13.9" customHeight="1">
      <c r="A505" s="24"/>
      <c r="B505" s="81" t="s">
        <v>142</v>
      </c>
      <c r="C505" s="82" t="s">
        <v>140</v>
      </c>
      <c r="D505" s="122">
        <v>2000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f>SUM(J505:K505)</f>
        <v>0</v>
      </c>
      <c r="M505" s="41"/>
      <c r="N505" s="41"/>
    </row>
    <row r="506" spans="1:14" ht="25.5">
      <c r="A506" s="164" t="s">
        <v>10</v>
      </c>
      <c r="B506" s="76">
        <v>80.789000000000001</v>
      </c>
      <c r="C506" s="70" t="s">
        <v>341</v>
      </c>
      <c r="D506" s="122">
        <f t="shared" ref="D506:L506" si="118">D505</f>
        <v>2000</v>
      </c>
      <c r="E506" s="107">
        <f t="shared" si="118"/>
        <v>0</v>
      </c>
      <c r="F506" s="107">
        <f t="shared" si="118"/>
        <v>0</v>
      </c>
      <c r="G506" s="107">
        <f t="shared" si="118"/>
        <v>0</v>
      </c>
      <c r="H506" s="107">
        <f t="shared" si="118"/>
        <v>0</v>
      </c>
      <c r="I506" s="107">
        <f t="shared" si="118"/>
        <v>0</v>
      </c>
      <c r="J506" s="107">
        <f t="shared" si="118"/>
        <v>0</v>
      </c>
      <c r="K506" s="107">
        <f t="shared" si="118"/>
        <v>0</v>
      </c>
      <c r="L506" s="107">
        <f t="shared" si="118"/>
        <v>0</v>
      </c>
      <c r="M506" s="41"/>
      <c r="N506" s="41"/>
    </row>
    <row r="507" spans="1:14" ht="13.9" customHeight="1">
      <c r="A507" s="24"/>
      <c r="B507" s="76"/>
      <c r="C507" s="70"/>
      <c r="D507" s="112"/>
      <c r="E507" s="87"/>
      <c r="F507" s="112"/>
      <c r="G507" s="87"/>
      <c r="H507" s="112"/>
      <c r="I507" s="87"/>
      <c r="J507" s="112"/>
      <c r="K507" s="87"/>
      <c r="L507" s="112"/>
      <c r="M507" s="41"/>
      <c r="N507" s="41"/>
    </row>
    <row r="508" spans="1:14" ht="13.9" customHeight="1">
      <c r="A508" s="24"/>
      <c r="B508" s="76">
        <v>80.796000000000006</v>
      </c>
      <c r="C508" s="70" t="s">
        <v>127</v>
      </c>
      <c r="D508" s="30"/>
      <c r="E508" s="30"/>
      <c r="F508" s="30"/>
      <c r="G508" s="30"/>
      <c r="H508" s="30"/>
      <c r="I508" s="30"/>
      <c r="J508" s="30"/>
      <c r="K508" s="30"/>
      <c r="L508" s="30"/>
      <c r="M508" s="41"/>
      <c r="N508" s="41"/>
    </row>
    <row r="509" spans="1:14" ht="13.9" customHeight="1">
      <c r="A509" s="24"/>
      <c r="B509" s="81" t="s">
        <v>142</v>
      </c>
      <c r="C509" s="82" t="s">
        <v>141</v>
      </c>
      <c r="D509" s="122">
        <v>1413</v>
      </c>
      <c r="E509" s="107">
        <v>0</v>
      </c>
      <c r="F509" s="107">
        <v>0</v>
      </c>
      <c r="G509" s="107">
        <v>0</v>
      </c>
      <c r="H509" s="107">
        <v>0</v>
      </c>
      <c r="I509" s="107">
        <v>0</v>
      </c>
      <c r="J509" s="107">
        <v>0</v>
      </c>
      <c r="K509" s="107">
        <v>0</v>
      </c>
      <c r="L509" s="107">
        <f>SUM(J509:K509)</f>
        <v>0</v>
      </c>
      <c r="M509" s="41"/>
      <c r="N509" s="41"/>
    </row>
    <row r="510" spans="1:14" ht="13.9" customHeight="1">
      <c r="A510" s="89" t="s">
        <v>10</v>
      </c>
      <c r="B510" s="76">
        <v>80.796000000000006</v>
      </c>
      <c r="C510" s="70" t="s">
        <v>127</v>
      </c>
      <c r="D510" s="122">
        <f t="shared" ref="D510:L510" si="119">D509</f>
        <v>1413</v>
      </c>
      <c r="E510" s="107">
        <f t="shared" si="119"/>
        <v>0</v>
      </c>
      <c r="F510" s="107">
        <f t="shared" si="119"/>
        <v>0</v>
      </c>
      <c r="G510" s="107">
        <f t="shared" si="119"/>
        <v>0</v>
      </c>
      <c r="H510" s="107">
        <f t="shared" si="119"/>
        <v>0</v>
      </c>
      <c r="I510" s="107">
        <f t="shared" si="119"/>
        <v>0</v>
      </c>
      <c r="J510" s="107">
        <f t="shared" si="119"/>
        <v>0</v>
      </c>
      <c r="K510" s="107">
        <f t="shared" si="119"/>
        <v>0</v>
      </c>
      <c r="L510" s="107">
        <f t="shared" si="119"/>
        <v>0</v>
      </c>
      <c r="M510" s="41"/>
      <c r="N510" s="41"/>
    </row>
    <row r="511" spans="1:14" ht="13.9" customHeight="1">
      <c r="A511" s="89" t="s">
        <v>10</v>
      </c>
      <c r="B511" s="22">
        <v>80</v>
      </c>
      <c r="C511" s="104" t="s">
        <v>40</v>
      </c>
      <c r="D511" s="122">
        <f t="shared" ref="D511:L511" si="120">D510+D506</f>
        <v>3413</v>
      </c>
      <c r="E511" s="107">
        <f t="shared" si="120"/>
        <v>0</v>
      </c>
      <c r="F511" s="107">
        <f t="shared" si="120"/>
        <v>0</v>
      </c>
      <c r="G511" s="107">
        <f t="shared" si="120"/>
        <v>0</v>
      </c>
      <c r="H511" s="107">
        <f t="shared" si="120"/>
        <v>0</v>
      </c>
      <c r="I511" s="107">
        <f t="shared" si="120"/>
        <v>0</v>
      </c>
      <c r="J511" s="107">
        <f t="shared" si="120"/>
        <v>0</v>
      </c>
      <c r="K511" s="107">
        <f t="shared" si="120"/>
        <v>0</v>
      </c>
      <c r="L511" s="107">
        <f t="shared" si="120"/>
        <v>0</v>
      </c>
      <c r="M511" s="41"/>
      <c r="N511" s="41"/>
    </row>
    <row r="512" spans="1:14" ht="13.9" customHeight="1">
      <c r="A512" s="89" t="s">
        <v>10</v>
      </c>
      <c r="B512" s="165">
        <v>4059</v>
      </c>
      <c r="C512" s="166" t="s">
        <v>149</v>
      </c>
      <c r="D512" s="91">
        <f t="shared" ref="D512:L512" si="121">D505+D509</f>
        <v>3413</v>
      </c>
      <c r="E512" s="90">
        <f t="shared" si="121"/>
        <v>0</v>
      </c>
      <c r="F512" s="90">
        <f t="shared" si="121"/>
        <v>0</v>
      </c>
      <c r="G512" s="90">
        <f t="shared" si="121"/>
        <v>0</v>
      </c>
      <c r="H512" s="90">
        <f t="shared" si="121"/>
        <v>0</v>
      </c>
      <c r="I512" s="90">
        <f t="shared" si="121"/>
        <v>0</v>
      </c>
      <c r="J512" s="90">
        <f t="shared" si="121"/>
        <v>0</v>
      </c>
      <c r="K512" s="90">
        <f t="shared" si="121"/>
        <v>0</v>
      </c>
      <c r="L512" s="90">
        <f t="shared" si="121"/>
        <v>0</v>
      </c>
      <c r="M512" s="41"/>
      <c r="N512" s="41"/>
    </row>
    <row r="513" spans="1:14" ht="13.9" customHeight="1">
      <c r="A513" s="24"/>
      <c r="B513" s="7"/>
      <c r="C513" s="70"/>
      <c r="D513" s="30"/>
      <c r="E513" s="30"/>
      <c r="F513" s="30"/>
      <c r="G513" s="30"/>
      <c r="H513" s="30"/>
      <c r="I513" s="30"/>
      <c r="J513" s="30"/>
      <c r="K513" s="30"/>
      <c r="L513" s="30"/>
      <c r="M513" s="41"/>
      <c r="N513" s="41"/>
    </row>
    <row r="514" spans="1:14" ht="25.5">
      <c r="A514" s="164" t="s">
        <v>12</v>
      </c>
      <c r="B514" s="167">
        <v>4202</v>
      </c>
      <c r="C514" s="166" t="s">
        <v>145</v>
      </c>
      <c r="D514" s="30"/>
      <c r="E514" s="30"/>
      <c r="F514" s="30"/>
      <c r="G514" s="30"/>
      <c r="H514" s="30"/>
      <c r="I514" s="30"/>
      <c r="J514" s="30"/>
      <c r="K514" s="30"/>
      <c r="L514" s="30"/>
      <c r="M514" s="41"/>
      <c r="N514" s="41"/>
    </row>
    <row r="515" spans="1:14" ht="13.9" customHeight="1">
      <c r="A515" s="24"/>
      <c r="B515" s="168">
        <v>1</v>
      </c>
      <c r="C515" s="169" t="s">
        <v>137</v>
      </c>
      <c r="D515" s="30"/>
      <c r="E515" s="30"/>
      <c r="F515" s="30"/>
      <c r="G515" s="30"/>
      <c r="H515" s="30"/>
      <c r="I515" s="30"/>
      <c r="J515" s="30"/>
      <c r="K515" s="30"/>
      <c r="L515" s="30"/>
      <c r="M515" s="41"/>
      <c r="N515" s="41"/>
    </row>
    <row r="516" spans="1:14" ht="25.5">
      <c r="A516" s="24"/>
      <c r="B516" s="76">
        <v>1.7889999999999999</v>
      </c>
      <c r="C516" s="70" t="s">
        <v>341</v>
      </c>
      <c r="D516" s="30"/>
      <c r="E516" s="30"/>
      <c r="F516" s="30"/>
      <c r="G516" s="30"/>
      <c r="H516" s="30"/>
      <c r="I516" s="30"/>
      <c r="J516" s="30"/>
      <c r="K516" s="30"/>
      <c r="L516" s="30"/>
      <c r="M516" s="41"/>
      <c r="N516" s="41"/>
    </row>
    <row r="517" spans="1:14" ht="13.9" customHeight="1">
      <c r="A517" s="24"/>
      <c r="B517" s="81" t="s">
        <v>142</v>
      </c>
      <c r="C517" s="82" t="s">
        <v>140</v>
      </c>
      <c r="D517" s="112">
        <v>2731</v>
      </c>
      <c r="E517" s="87">
        <v>0</v>
      </c>
      <c r="F517" s="87">
        <v>0</v>
      </c>
      <c r="G517" s="87">
        <v>0</v>
      </c>
      <c r="H517" s="87">
        <v>0</v>
      </c>
      <c r="I517" s="87">
        <v>0</v>
      </c>
      <c r="J517" s="87">
        <v>0</v>
      </c>
      <c r="K517" s="87">
        <v>0</v>
      </c>
      <c r="L517" s="87">
        <f>SUM(J517:K517)</f>
        <v>0</v>
      </c>
      <c r="M517" s="41"/>
      <c r="N517" s="41"/>
    </row>
    <row r="518" spans="1:14" ht="25.5">
      <c r="A518" s="24" t="s">
        <v>10</v>
      </c>
      <c r="B518" s="76">
        <v>1.7889999999999999</v>
      </c>
      <c r="C518" s="70" t="s">
        <v>341</v>
      </c>
      <c r="D518" s="91">
        <f t="shared" ref="D518:L518" si="122">SUM(D517:D517)</f>
        <v>2731</v>
      </c>
      <c r="E518" s="90">
        <f t="shared" si="122"/>
        <v>0</v>
      </c>
      <c r="F518" s="90">
        <f t="shared" si="122"/>
        <v>0</v>
      </c>
      <c r="G518" s="90">
        <f t="shared" si="122"/>
        <v>0</v>
      </c>
      <c r="H518" s="90">
        <f t="shared" si="122"/>
        <v>0</v>
      </c>
      <c r="I518" s="90">
        <f t="shared" si="122"/>
        <v>0</v>
      </c>
      <c r="J518" s="90">
        <f t="shared" si="122"/>
        <v>0</v>
      </c>
      <c r="K518" s="90">
        <f t="shared" si="122"/>
        <v>0</v>
      </c>
      <c r="L518" s="90">
        <f t="shared" si="122"/>
        <v>0</v>
      </c>
      <c r="M518" s="41"/>
      <c r="N518" s="41"/>
    </row>
    <row r="519" spans="1:14" ht="13.9" customHeight="1">
      <c r="A519" s="24"/>
      <c r="B519" s="76"/>
      <c r="C519" s="70"/>
      <c r="D519" s="170"/>
      <c r="E519" s="170"/>
      <c r="F519" s="170"/>
      <c r="G519" s="170"/>
      <c r="H519" s="30"/>
      <c r="I519" s="170"/>
      <c r="J519" s="170"/>
      <c r="K519" s="170"/>
      <c r="L519" s="170"/>
      <c r="M519" s="41"/>
      <c r="N519" s="41"/>
    </row>
    <row r="520" spans="1:14" ht="13.9" customHeight="1">
      <c r="A520" s="145"/>
      <c r="B520" s="76">
        <v>1.796</v>
      </c>
      <c r="C520" s="70" t="s">
        <v>127</v>
      </c>
      <c r="D520" s="30"/>
      <c r="E520" s="30"/>
      <c r="F520" s="30"/>
      <c r="G520" s="30"/>
      <c r="H520" s="30"/>
      <c r="I520" s="30"/>
      <c r="J520" s="30"/>
      <c r="K520" s="30"/>
      <c r="L520" s="30"/>
      <c r="M520" s="41"/>
      <c r="N520" s="41"/>
    </row>
    <row r="521" spans="1:14" ht="13.9" customHeight="1">
      <c r="A521" s="77"/>
      <c r="B521" s="78" t="s">
        <v>142</v>
      </c>
      <c r="C521" s="79" t="s">
        <v>141</v>
      </c>
      <c r="D521" s="122">
        <v>7352</v>
      </c>
      <c r="E521" s="107">
        <v>0</v>
      </c>
      <c r="F521" s="107">
        <v>0</v>
      </c>
      <c r="G521" s="107">
        <v>0</v>
      </c>
      <c r="H521" s="107">
        <v>0</v>
      </c>
      <c r="I521" s="107">
        <v>0</v>
      </c>
      <c r="J521" s="107">
        <v>0</v>
      </c>
      <c r="K521" s="107">
        <v>0</v>
      </c>
      <c r="L521" s="107">
        <f>SUM(J521:K521)</f>
        <v>0</v>
      </c>
      <c r="M521" s="41"/>
      <c r="N521" s="41"/>
    </row>
    <row r="522" spans="1:14" ht="13.9" customHeight="1">
      <c r="A522" s="6" t="s">
        <v>10</v>
      </c>
      <c r="B522" s="97">
        <v>1.796</v>
      </c>
      <c r="C522" s="98" t="s">
        <v>127</v>
      </c>
      <c r="D522" s="122">
        <f t="shared" ref="D522:L522" si="123">SUM(D521:D521)</f>
        <v>7352</v>
      </c>
      <c r="E522" s="107">
        <f t="shared" si="123"/>
        <v>0</v>
      </c>
      <c r="F522" s="107">
        <f t="shared" si="123"/>
        <v>0</v>
      </c>
      <c r="G522" s="107">
        <f t="shared" si="123"/>
        <v>0</v>
      </c>
      <c r="H522" s="107">
        <f t="shared" si="123"/>
        <v>0</v>
      </c>
      <c r="I522" s="107">
        <f t="shared" si="123"/>
        <v>0</v>
      </c>
      <c r="J522" s="107">
        <f t="shared" si="123"/>
        <v>0</v>
      </c>
      <c r="K522" s="107">
        <f t="shared" si="123"/>
        <v>0</v>
      </c>
      <c r="L522" s="107">
        <f t="shared" si="123"/>
        <v>0</v>
      </c>
      <c r="M522" s="41"/>
      <c r="N522" s="41"/>
    </row>
    <row r="523" spans="1:14" ht="13.9" customHeight="1">
      <c r="A523" s="24" t="s">
        <v>10</v>
      </c>
      <c r="B523" s="168">
        <v>1</v>
      </c>
      <c r="C523" s="169" t="s">
        <v>137</v>
      </c>
      <c r="D523" s="91">
        <f t="shared" ref="D523:L523" si="124">D522+D518</f>
        <v>10083</v>
      </c>
      <c r="E523" s="90">
        <f t="shared" si="124"/>
        <v>0</v>
      </c>
      <c r="F523" s="90">
        <f t="shared" si="124"/>
        <v>0</v>
      </c>
      <c r="G523" s="90">
        <f t="shared" si="124"/>
        <v>0</v>
      </c>
      <c r="H523" s="90">
        <f t="shared" si="124"/>
        <v>0</v>
      </c>
      <c r="I523" s="90">
        <f t="shared" si="124"/>
        <v>0</v>
      </c>
      <c r="J523" s="90">
        <f t="shared" si="124"/>
        <v>0</v>
      </c>
      <c r="K523" s="90">
        <f t="shared" si="124"/>
        <v>0</v>
      </c>
      <c r="L523" s="90">
        <f t="shared" si="124"/>
        <v>0</v>
      </c>
      <c r="M523" s="41"/>
      <c r="N523" s="41"/>
    </row>
    <row r="524" spans="1:14" ht="9.6" customHeight="1">
      <c r="A524" s="24"/>
      <c r="B524" s="168"/>
      <c r="C524" s="169"/>
      <c r="D524" s="112"/>
      <c r="E524" s="87"/>
      <c r="F524" s="112"/>
      <c r="G524" s="87"/>
      <c r="H524" s="112"/>
      <c r="I524" s="87"/>
      <c r="J524" s="112"/>
      <c r="K524" s="87"/>
      <c r="L524" s="112"/>
      <c r="M524" s="41"/>
      <c r="N524" s="41"/>
    </row>
    <row r="525" spans="1:14" ht="13.9" customHeight="1">
      <c r="A525" s="24"/>
      <c r="B525" s="168">
        <v>4</v>
      </c>
      <c r="C525" s="169" t="s">
        <v>138</v>
      </c>
      <c r="D525" s="30"/>
      <c r="E525" s="30"/>
      <c r="F525" s="30"/>
      <c r="G525" s="30"/>
      <c r="H525" s="30"/>
      <c r="I525" s="30"/>
      <c r="J525" s="30"/>
      <c r="K525" s="30"/>
      <c r="L525" s="30"/>
      <c r="M525" s="41"/>
      <c r="N525" s="41"/>
    </row>
    <row r="526" spans="1:14" ht="13.9" customHeight="1">
      <c r="A526" s="24"/>
      <c r="B526" s="76">
        <v>4.7960000000000003</v>
      </c>
      <c r="C526" s="70" t="s">
        <v>127</v>
      </c>
      <c r="D526" s="30"/>
      <c r="E526" s="30"/>
      <c r="F526" s="30"/>
      <c r="G526" s="30"/>
      <c r="H526" s="30"/>
      <c r="I526" s="30"/>
      <c r="J526" s="30"/>
      <c r="K526" s="30"/>
      <c r="L526" s="30"/>
      <c r="M526" s="41"/>
      <c r="N526" s="41"/>
    </row>
    <row r="527" spans="1:14" ht="13.9" customHeight="1">
      <c r="A527" s="24"/>
      <c r="B527" s="81" t="s">
        <v>171</v>
      </c>
      <c r="C527" s="82" t="s">
        <v>141</v>
      </c>
      <c r="D527" s="122">
        <v>1056</v>
      </c>
      <c r="E527" s="107">
        <v>0</v>
      </c>
      <c r="F527" s="107">
        <v>0</v>
      </c>
      <c r="G527" s="107">
        <v>0</v>
      </c>
      <c r="H527" s="107">
        <v>0</v>
      </c>
      <c r="I527" s="107">
        <v>0</v>
      </c>
      <c r="J527" s="107">
        <v>0</v>
      </c>
      <c r="K527" s="107">
        <v>0</v>
      </c>
      <c r="L527" s="107">
        <f>SUM(J527:K527)</f>
        <v>0</v>
      </c>
      <c r="M527" s="41"/>
      <c r="N527" s="41"/>
    </row>
    <row r="528" spans="1:14" ht="13.9" customHeight="1">
      <c r="A528" s="24" t="s">
        <v>10</v>
      </c>
      <c r="B528" s="76">
        <v>4.7960000000000003</v>
      </c>
      <c r="C528" s="70" t="s">
        <v>127</v>
      </c>
      <c r="D528" s="122">
        <f t="shared" ref="D528:L528" si="125">SUM(D527:D527)</f>
        <v>1056</v>
      </c>
      <c r="E528" s="107">
        <f t="shared" si="125"/>
        <v>0</v>
      </c>
      <c r="F528" s="107">
        <f t="shared" si="125"/>
        <v>0</v>
      </c>
      <c r="G528" s="107">
        <f t="shared" si="125"/>
        <v>0</v>
      </c>
      <c r="H528" s="107">
        <f t="shared" si="125"/>
        <v>0</v>
      </c>
      <c r="I528" s="107">
        <f t="shared" si="125"/>
        <v>0</v>
      </c>
      <c r="J528" s="107">
        <f t="shared" si="125"/>
        <v>0</v>
      </c>
      <c r="K528" s="107">
        <f t="shared" si="125"/>
        <v>0</v>
      </c>
      <c r="L528" s="107">
        <f t="shared" si="125"/>
        <v>0</v>
      </c>
      <c r="M528" s="41"/>
      <c r="N528" s="41"/>
    </row>
    <row r="529" spans="1:14" ht="13.9" customHeight="1">
      <c r="A529" s="24"/>
      <c r="B529" s="76"/>
      <c r="C529" s="70"/>
      <c r="D529" s="112"/>
      <c r="E529" s="87"/>
      <c r="F529" s="112"/>
      <c r="G529" s="87"/>
      <c r="H529" s="120"/>
      <c r="I529" s="87"/>
      <c r="J529" s="112"/>
      <c r="K529" s="87"/>
      <c r="L529" s="87"/>
      <c r="M529" s="41"/>
      <c r="N529" s="41"/>
    </row>
    <row r="530" spans="1:14" ht="13.9" customHeight="1">
      <c r="A530" s="24" t="s">
        <v>10</v>
      </c>
      <c r="B530" s="168">
        <v>4</v>
      </c>
      <c r="C530" s="169" t="s">
        <v>138</v>
      </c>
      <c r="D530" s="122">
        <f t="shared" ref="D530:I530" si="126">D528</f>
        <v>1056</v>
      </c>
      <c r="E530" s="107">
        <f t="shared" si="126"/>
        <v>0</v>
      </c>
      <c r="F530" s="107">
        <f t="shared" si="126"/>
        <v>0</v>
      </c>
      <c r="G530" s="107">
        <f t="shared" si="126"/>
        <v>0</v>
      </c>
      <c r="H530" s="107">
        <f t="shared" si="126"/>
        <v>0</v>
      </c>
      <c r="I530" s="107">
        <f t="shared" si="126"/>
        <v>0</v>
      </c>
      <c r="J530" s="107">
        <f>J528</f>
        <v>0</v>
      </c>
      <c r="K530" s="107">
        <f t="shared" ref="K530:L530" si="127">K528</f>
        <v>0</v>
      </c>
      <c r="L530" s="107">
        <f t="shared" si="127"/>
        <v>0</v>
      </c>
      <c r="M530" s="41"/>
      <c r="N530" s="41"/>
    </row>
    <row r="531" spans="1:14" ht="27.95" customHeight="1">
      <c r="A531" s="164" t="s">
        <v>10</v>
      </c>
      <c r="B531" s="167">
        <v>4202</v>
      </c>
      <c r="C531" s="166" t="s">
        <v>145</v>
      </c>
      <c r="D531" s="91">
        <f t="shared" ref="D531:L531" si="128">D530+D523</f>
        <v>11139</v>
      </c>
      <c r="E531" s="90">
        <f t="shared" si="128"/>
        <v>0</v>
      </c>
      <c r="F531" s="90">
        <f t="shared" si="128"/>
        <v>0</v>
      </c>
      <c r="G531" s="90">
        <f t="shared" si="128"/>
        <v>0</v>
      </c>
      <c r="H531" s="90">
        <f t="shared" si="128"/>
        <v>0</v>
      </c>
      <c r="I531" s="90">
        <f t="shared" si="128"/>
        <v>0</v>
      </c>
      <c r="J531" s="90">
        <f t="shared" si="128"/>
        <v>0</v>
      </c>
      <c r="K531" s="90">
        <f t="shared" si="128"/>
        <v>0</v>
      </c>
      <c r="L531" s="90">
        <f t="shared" si="128"/>
        <v>0</v>
      </c>
      <c r="M531" s="41"/>
      <c r="N531" s="41"/>
    </row>
    <row r="532" spans="1:14" ht="10.15" customHeight="1">
      <c r="C532" s="98"/>
      <c r="D532" s="106"/>
      <c r="E532" s="106"/>
      <c r="F532" s="106"/>
      <c r="G532" s="106"/>
      <c r="H532" s="106"/>
      <c r="I532" s="106"/>
      <c r="J532" s="106"/>
      <c r="K532" s="106"/>
      <c r="L532" s="106"/>
      <c r="M532" s="41"/>
      <c r="N532" s="41"/>
    </row>
    <row r="533" spans="1:14" ht="13.9" customHeight="1">
      <c r="A533" s="171" t="s">
        <v>12</v>
      </c>
      <c r="B533" s="72">
        <v>4217</v>
      </c>
      <c r="C533" s="73" t="s">
        <v>147</v>
      </c>
      <c r="D533" s="30"/>
      <c r="E533" s="30"/>
      <c r="F533" s="30"/>
      <c r="G533" s="30"/>
      <c r="H533" s="30"/>
      <c r="I533" s="30"/>
      <c r="J533" s="30"/>
      <c r="K533" s="30"/>
      <c r="L533" s="30"/>
      <c r="M533" s="41"/>
      <c r="N533" s="41"/>
    </row>
    <row r="534" spans="1:14" ht="25.5">
      <c r="A534" s="171"/>
      <c r="B534" s="74">
        <v>3</v>
      </c>
      <c r="C534" s="75" t="s">
        <v>148</v>
      </c>
      <c r="D534" s="30"/>
      <c r="E534" s="30"/>
      <c r="F534" s="30"/>
      <c r="G534" s="30"/>
      <c r="H534" s="30"/>
      <c r="I534" s="30"/>
      <c r="J534" s="30"/>
      <c r="K534" s="30"/>
      <c r="L534" s="30"/>
      <c r="M534" s="41"/>
      <c r="N534" s="41"/>
    </row>
    <row r="535" spans="1:14" ht="25.5">
      <c r="A535" s="24"/>
      <c r="B535" s="76">
        <v>3.7890000000000001</v>
      </c>
      <c r="C535" s="70" t="s">
        <v>341</v>
      </c>
      <c r="D535" s="30"/>
      <c r="E535" s="30"/>
      <c r="F535" s="30"/>
      <c r="G535" s="30"/>
      <c r="H535" s="30"/>
      <c r="I535" s="30"/>
      <c r="J535" s="30"/>
      <c r="K535" s="30"/>
      <c r="L535" s="30"/>
      <c r="M535" s="41"/>
      <c r="N535" s="41"/>
    </row>
    <row r="536" spans="1:14" ht="13.9" customHeight="1">
      <c r="A536" s="24"/>
      <c r="B536" s="81" t="s">
        <v>142</v>
      </c>
      <c r="C536" s="82" t="s">
        <v>140</v>
      </c>
      <c r="D536" s="112">
        <v>600</v>
      </c>
      <c r="E536" s="87">
        <v>0</v>
      </c>
      <c r="F536" s="87">
        <v>0</v>
      </c>
      <c r="G536" s="87">
        <v>0</v>
      </c>
      <c r="H536" s="87">
        <v>0</v>
      </c>
      <c r="I536" s="87">
        <v>0</v>
      </c>
      <c r="J536" s="87">
        <v>0</v>
      </c>
      <c r="K536" s="87">
        <v>0</v>
      </c>
      <c r="L536" s="87">
        <f>SUM(J536:K536)</f>
        <v>0</v>
      </c>
      <c r="M536" s="41"/>
      <c r="N536" s="41"/>
    </row>
    <row r="537" spans="1:14" ht="25.5">
      <c r="A537" s="171" t="s">
        <v>10</v>
      </c>
      <c r="B537" s="76">
        <v>3.7890000000000001</v>
      </c>
      <c r="C537" s="70" t="s">
        <v>341</v>
      </c>
      <c r="D537" s="91">
        <f t="shared" ref="D537:L537" si="129">D536</f>
        <v>600</v>
      </c>
      <c r="E537" s="90">
        <f t="shared" si="129"/>
        <v>0</v>
      </c>
      <c r="F537" s="90">
        <f t="shared" si="129"/>
        <v>0</v>
      </c>
      <c r="G537" s="90">
        <f t="shared" si="129"/>
        <v>0</v>
      </c>
      <c r="H537" s="90">
        <f t="shared" si="129"/>
        <v>0</v>
      </c>
      <c r="I537" s="90">
        <f t="shared" si="129"/>
        <v>0</v>
      </c>
      <c r="J537" s="90">
        <f t="shared" si="129"/>
        <v>0</v>
      </c>
      <c r="K537" s="90">
        <f t="shared" si="129"/>
        <v>0</v>
      </c>
      <c r="L537" s="90">
        <f t="shared" si="129"/>
        <v>0</v>
      </c>
      <c r="M537" s="41"/>
      <c r="N537" s="41"/>
    </row>
    <row r="538" spans="1:14" ht="8.4499999999999993" customHeight="1">
      <c r="A538" s="24"/>
      <c r="B538" s="81"/>
      <c r="C538" s="82"/>
      <c r="D538" s="112"/>
      <c r="E538" s="87"/>
      <c r="F538" s="112"/>
      <c r="G538" s="87"/>
      <c r="H538" s="112"/>
      <c r="I538" s="87"/>
      <c r="J538" s="112"/>
      <c r="K538" s="87"/>
      <c r="L538" s="112"/>
      <c r="M538" s="41"/>
      <c r="N538" s="41"/>
    </row>
    <row r="539" spans="1:14" ht="13.9" customHeight="1">
      <c r="A539" s="24"/>
      <c r="B539" s="76">
        <v>3.7959999999999998</v>
      </c>
      <c r="C539" s="70" t="s">
        <v>127</v>
      </c>
      <c r="D539" s="30"/>
      <c r="E539" s="30"/>
      <c r="F539" s="30"/>
      <c r="G539" s="30"/>
      <c r="H539" s="30"/>
      <c r="I539" s="30"/>
      <c r="J539" s="30"/>
      <c r="K539" s="30"/>
      <c r="L539" s="30"/>
      <c r="M539" s="41"/>
      <c r="N539" s="41"/>
    </row>
    <row r="540" spans="1:14" ht="13.9" customHeight="1">
      <c r="A540" s="24"/>
      <c r="B540" s="81" t="s">
        <v>142</v>
      </c>
      <c r="C540" s="82" t="s">
        <v>141</v>
      </c>
      <c r="D540" s="112">
        <v>10536</v>
      </c>
      <c r="E540" s="87">
        <v>0</v>
      </c>
      <c r="F540" s="87">
        <v>0</v>
      </c>
      <c r="G540" s="87">
        <v>0</v>
      </c>
      <c r="H540" s="87">
        <v>0</v>
      </c>
      <c r="I540" s="87">
        <v>0</v>
      </c>
      <c r="J540" s="87">
        <v>0</v>
      </c>
      <c r="K540" s="87">
        <v>0</v>
      </c>
      <c r="L540" s="87">
        <f>SUM(J540:K540)</f>
        <v>0</v>
      </c>
      <c r="M540" s="41"/>
      <c r="N540" s="41"/>
    </row>
    <row r="541" spans="1:14" ht="13.9" customHeight="1">
      <c r="A541" s="171" t="s">
        <v>10</v>
      </c>
      <c r="B541" s="76">
        <v>3.7959999999999998</v>
      </c>
      <c r="C541" s="70" t="s">
        <v>127</v>
      </c>
      <c r="D541" s="91">
        <f t="shared" ref="D541:L541" si="130">SUM(D540:D540)</f>
        <v>10536</v>
      </c>
      <c r="E541" s="90">
        <f t="shared" si="130"/>
        <v>0</v>
      </c>
      <c r="F541" s="90">
        <f t="shared" si="130"/>
        <v>0</v>
      </c>
      <c r="G541" s="90">
        <f t="shared" si="130"/>
        <v>0</v>
      </c>
      <c r="H541" s="90">
        <f t="shared" si="130"/>
        <v>0</v>
      </c>
      <c r="I541" s="90">
        <f t="shared" si="130"/>
        <v>0</v>
      </c>
      <c r="J541" s="90">
        <f t="shared" si="130"/>
        <v>0</v>
      </c>
      <c r="K541" s="90">
        <f t="shared" si="130"/>
        <v>0</v>
      </c>
      <c r="L541" s="90">
        <f t="shared" si="130"/>
        <v>0</v>
      </c>
      <c r="M541" s="41"/>
      <c r="N541" s="41"/>
    </row>
    <row r="542" spans="1:14" ht="25.5">
      <c r="A542" s="171" t="s">
        <v>10</v>
      </c>
      <c r="B542" s="74">
        <v>3</v>
      </c>
      <c r="C542" s="75" t="s">
        <v>148</v>
      </c>
      <c r="D542" s="112"/>
      <c r="E542" s="112"/>
      <c r="F542" s="112"/>
      <c r="G542" s="112"/>
      <c r="H542" s="112"/>
      <c r="I542" s="112"/>
      <c r="J542" s="112"/>
      <c r="K542" s="112"/>
      <c r="L542" s="112"/>
      <c r="M542" s="41"/>
      <c r="N542" s="41"/>
    </row>
    <row r="543" spans="1:14" ht="13.9" customHeight="1">
      <c r="A543" s="171" t="s">
        <v>10</v>
      </c>
      <c r="B543" s="72">
        <v>4217</v>
      </c>
      <c r="C543" s="73" t="s">
        <v>147</v>
      </c>
      <c r="D543" s="91">
        <f t="shared" ref="D543:L543" si="131">D541+D537</f>
        <v>11136</v>
      </c>
      <c r="E543" s="90">
        <f t="shared" si="131"/>
        <v>0</v>
      </c>
      <c r="F543" s="90">
        <f t="shared" si="131"/>
        <v>0</v>
      </c>
      <c r="G543" s="90">
        <f t="shared" si="131"/>
        <v>0</v>
      </c>
      <c r="H543" s="90">
        <f t="shared" si="131"/>
        <v>0</v>
      </c>
      <c r="I543" s="90">
        <f t="shared" si="131"/>
        <v>0</v>
      </c>
      <c r="J543" s="90">
        <f t="shared" si="131"/>
        <v>0</v>
      </c>
      <c r="K543" s="90">
        <f t="shared" si="131"/>
        <v>0</v>
      </c>
      <c r="L543" s="90">
        <f t="shared" si="131"/>
        <v>0</v>
      </c>
      <c r="M543" s="41"/>
      <c r="N543" s="41"/>
    </row>
    <row r="544" spans="1:14" ht="9" customHeight="1">
      <c r="A544" s="24"/>
      <c r="B544" s="7"/>
      <c r="C544" s="70"/>
      <c r="D544" s="106"/>
      <c r="E544" s="106"/>
      <c r="F544" s="106"/>
      <c r="G544" s="106"/>
      <c r="H544" s="106"/>
      <c r="I544" s="106"/>
      <c r="J544" s="106"/>
      <c r="K544" s="106"/>
      <c r="L544" s="106"/>
      <c r="M544" s="41"/>
      <c r="N544" s="41"/>
    </row>
    <row r="545" spans="1:14" ht="38.25">
      <c r="A545" s="24" t="s">
        <v>12</v>
      </c>
      <c r="B545" s="85">
        <v>4225</v>
      </c>
      <c r="C545" s="70" t="s">
        <v>90</v>
      </c>
      <c r="D545" s="30"/>
      <c r="E545" s="30"/>
      <c r="F545" s="30"/>
      <c r="G545" s="30"/>
      <c r="H545" s="30"/>
      <c r="I545" s="30"/>
      <c r="J545" s="30"/>
      <c r="K545" s="30"/>
      <c r="L545" s="30"/>
      <c r="M545" s="41"/>
      <c r="N545" s="41"/>
    </row>
    <row r="546" spans="1:14" ht="13.9" customHeight="1">
      <c r="A546" s="24"/>
      <c r="B546" s="86">
        <v>2</v>
      </c>
      <c r="C546" s="82" t="s">
        <v>32</v>
      </c>
      <c r="D546" s="30"/>
      <c r="E546" s="30"/>
      <c r="F546" s="30"/>
      <c r="G546" s="30"/>
      <c r="H546" s="30"/>
      <c r="I546" s="30"/>
      <c r="J546" s="30"/>
      <c r="K546" s="30"/>
      <c r="L546" s="30"/>
      <c r="M546" s="41"/>
      <c r="N546" s="41"/>
    </row>
    <row r="547" spans="1:14" ht="13.9" customHeight="1">
      <c r="A547" s="77"/>
      <c r="B547" s="95">
        <v>2.8</v>
      </c>
      <c r="C547" s="96" t="s">
        <v>29</v>
      </c>
      <c r="D547" s="141"/>
      <c r="E547" s="141"/>
      <c r="F547" s="141"/>
      <c r="G547" s="141"/>
      <c r="H547" s="141"/>
      <c r="I547" s="141"/>
      <c r="J547" s="141"/>
      <c r="K547" s="141"/>
      <c r="L547" s="141"/>
      <c r="M547" s="41"/>
      <c r="N547" s="41"/>
    </row>
    <row r="548" spans="1:14" ht="13.9" customHeight="1">
      <c r="A548" s="24"/>
      <c r="B548" s="86">
        <v>51</v>
      </c>
      <c r="C548" s="127" t="s">
        <v>399</v>
      </c>
      <c r="D548" s="83"/>
      <c r="E548" s="83"/>
      <c r="F548" s="83"/>
      <c r="G548" s="83"/>
      <c r="H548" s="83"/>
      <c r="I548" s="83"/>
      <c r="J548" s="88"/>
      <c r="K548" s="83"/>
      <c r="L548" s="88"/>
      <c r="M548" s="41"/>
      <c r="N548" s="41"/>
    </row>
    <row r="549" spans="1:14" ht="27.75" customHeight="1">
      <c r="A549" s="24"/>
      <c r="B549" s="7" t="s">
        <v>328</v>
      </c>
      <c r="C549" s="173" t="s">
        <v>330</v>
      </c>
      <c r="D549" s="83">
        <v>0</v>
      </c>
      <c r="E549" s="83">
        <v>0</v>
      </c>
      <c r="F549" s="88">
        <v>57528</v>
      </c>
      <c r="G549" s="83">
        <v>0</v>
      </c>
      <c r="H549" s="88">
        <v>57528</v>
      </c>
      <c r="I549" s="83">
        <v>0</v>
      </c>
      <c r="J549" s="88">
        <v>50000</v>
      </c>
      <c r="K549" s="83">
        <v>0</v>
      </c>
      <c r="L549" s="88">
        <f>SUM(J549:K549)</f>
        <v>50000</v>
      </c>
      <c r="M549" s="41"/>
      <c r="N549" s="41"/>
    </row>
    <row r="550" spans="1:14" ht="27.95" customHeight="1">
      <c r="B550" s="172" t="s">
        <v>332</v>
      </c>
      <c r="C550" s="173" t="s">
        <v>412</v>
      </c>
      <c r="D550" s="80">
        <v>0</v>
      </c>
      <c r="E550" s="80">
        <v>0</v>
      </c>
      <c r="F550" s="101">
        <v>5000</v>
      </c>
      <c r="G550" s="80">
        <v>0</v>
      </c>
      <c r="H550" s="101">
        <v>5000</v>
      </c>
      <c r="I550" s="80">
        <v>0</v>
      </c>
      <c r="J550" s="80">
        <v>0</v>
      </c>
      <c r="K550" s="80">
        <v>0</v>
      </c>
      <c r="L550" s="80">
        <f>SUM(J550:K550)</f>
        <v>0</v>
      </c>
      <c r="M550" s="41"/>
      <c r="N550" s="41"/>
    </row>
    <row r="551" spans="1:14" ht="25.5">
      <c r="A551" s="24" t="s">
        <v>10</v>
      </c>
      <c r="B551" s="86">
        <v>51</v>
      </c>
      <c r="C551" s="82" t="s">
        <v>399</v>
      </c>
      <c r="D551" s="80">
        <f t="shared" ref="D551:L551" si="132">SUM(D549:D550)</f>
        <v>0</v>
      </c>
      <c r="E551" s="80">
        <f t="shared" si="132"/>
        <v>0</v>
      </c>
      <c r="F551" s="101">
        <f t="shared" si="132"/>
        <v>62528</v>
      </c>
      <c r="G551" s="80">
        <f t="shared" si="132"/>
        <v>0</v>
      </c>
      <c r="H551" s="101">
        <f t="shared" si="132"/>
        <v>62528</v>
      </c>
      <c r="I551" s="80">
        <f t="shared" si="132"/>
        <v>0</v>
      </c>
      <c r="J551" s="101">
        <f t="shared" si="132"/>
        <v>50000</v>
      </c>
      <c r="K551" s="80">
        <f t="shared" si="132"/>
        <v>0</v>
      </c>
      <c r="L551" s="101">
        <f t="shared" si="132"/>
        <v>50000</v>
      </c>
      <c r="M551" s="41"/>
      <c r="N551" s="41"/>
    </row>
    <row r="552" spans="1:14">
      <c r="A552" s="24"/>
      <c r="B552" s="76"/>
      <c r="C552" s="70"/>
      <c r="D552" s="30"/>
      <c r="E552" s="30"/>
      <c r="F552" s="30"/>
      <c r="G552" s="30"/>
      <c r="H552" s="30"/>
      <c r="I552" s="30"/>
      <c r="J552" s="30"/>
      <c r="K552" s="30"/>
      <c r="L552" s="30"/>
      <c r="M552" s="41"/>
      <c r="N552" s="41"/>
    </row>
    <row r="553" spans="1:14">
      <c r="A553" s="24"/>
      <c r="B553" s="86">
        <v>60</v>
      </c>
      <c r="C553" s="82" t="s">
        <v>193</v>
      </c>
      <c r="D553" s="106"/>
      <c r="E553" s="106"/>
      <c r="F553" s="106"/>
      <c r="G553" s="106"/>
      <c r="H553" s="106"/>
      <c r="I553" s="106"/>
      <c r="J553" s="106"/>
      <c r="K553" s="106"/>
      <c r="L553" s="106"/>
      <c r="M553" s="41"/>
      <c r="N553" s="41"/>
    </row>
    <row r="554" spans="1:14" ht="25.5">
      <c r="A554" s="24"/>
      <c r="B554" s="7" t="s">
        <v>229</v>
      </c>
      <c r="C554" s="173" t="s">
        <v>362</v>
      </c>
      <c r="D554" s="88">
        <v>150</v>
      </c>
      <c r="E554" s="83">
        <v>0</v>
      </c>
      <c r="F554" s="83">
        <v>0</v>
      </c>
      <c r="G554" s="83">
        <v>0</v>
      </c>
      <c r="H554" s="83">
        <v>0</v>
      </c>
      <c r="I554" s="83">
        <v>0</v>
      </c>
      <c r="J554" s="88">
        <v>2500</v>
      </c>
      <c r="K554" s="83">
        <v>0</v>
      </c>
      <c r="L554" s="88">
        <f t="shared" ref="L554:L562" si="133">SUM(J554:K554)</f>
        <v>2500</v>
      </c>
      <c r="M554" s="41"/>
      <c r="N554" s="41"/>
    </row>
    <row r="555" spans="1:14" ht="38.25">
      <c r="B555" s="22" t="s">
        <v>239</v>
      </c>
      <c r="C555" s="173" t="s">
        <v>242</v>
      </c>
      <c r="D555" s="88">
        <v>5976</v>
      </c>
      <c r="E555" s="83">
        <v>0</v>
      </c>
      <c r="F555" s="88">
        <v>16230</v>
      </c>
      <c r="G555" s="83">
        <v>0</v>
      </c>
      <c r="H555" s="88">
        <v>16230</v>
      </c>
      <c r="I555" s="83">
        <v>0</v>
      </c>
      <c r="J555" s="88">
        <v>10098</v>
      </c>
      <c r="K555" s="83">
        <v>0</v>
      </c>
      <c r="L555" s="88">
        <f t="shared" si="133"/>
        <v>10098</v>
      </c>
      <c r="M555" s="41"/>
      <c r="N555" s="41"/>
    </row>
    <row r="556" spans="1:14" ht="38.25">
      <c r="B556" s="22" t="s">
        <v>240</v>
      </c>
      <c r="C556" s="173" t="s">
        <v>252</v>
      </c>
      <c r="D556" s="88">
        <v>5000</v>
      </c>
      <c r="E556" s="83">
        <v>0</v>
      </c>
      <c r="F556" s="88">
        <v>15813</v>
      </c>
      <c r="G556" s="83">
        <v>0</v>
      </c>
      <c r="H556" s="88">
        <v>15813</v>
      </c>
      <c r="I556" s="83">
        <v>0</v>
      </c>
      <c r="J556" s="88">
        <v>13790</v>
      </c>
      <c r="K556" s="83">
        <v>0</v>
      </c>
      <c r="L556" s="88">
        <f t="shared" si="133"/>
        <v>13790</v>
      </c>
      <c r="M556" s="41"/>
      <c r="N556" s="41"/>
    </row>
    <row r="557" spans="1:14" ht="38.25">
      <c r="B557" s="22" t="s">
        <v>241</v>
      </c>
      <c r="C557" s="173" t="s">
        <v>243</v>
      </c>
      <c r="D557" s="88">
        <v>2841</v>
      </c>
      <c r="E557" s="83">
        <v>0</v>
      </c>
      <c r="F557" s="88">
        <v>26310</v>
      </c>
      <c r="G557" s="83">
        <v>0</v>
      </c>
      <c r="H557" s="88">
        <v>26310</v>
      </c>
      <c r="I557" s="83">
        <v>0</v>
      </c>
      <c r="J557" s="88">
        <v>33191</v>
      </c>
      <c r="K557" s="83">
        <v>0</v>
      </c>
      <c r="L557" s="88">
        <f t="shared" si="133"/>
        <v>33191</v>
      </c>
      <c r="M557" s="41"/>
      <c r="N557" s="41"/>
    </row>
    <row r="558" spans="1:14" ht="27.95" customHeight="1">
      <c r="B558" s="22" t="s">
        <v>254</v>
      </c>
      <c r="C558" s="173" t="s">
        <v>327</v>
      </c>
      <c r="D558" s="83">
        <v>0</v>
      </c>
      <c r="E558" s="83">
        <v>0</v>
      </c>
      <c r="F558" s="83">
        <v>0</v>
      </c>
      <c r="G558" s="83">
        <v>0</v>
      </c>
      <c r="H558" s="83">
        <v>0</v>
      </c>
      <c r="I558" s="83">
        <v>0</v>
      </c>
      <c r="J558" s="83">
        <v>0</v>
      </c>
      <c r="K558" s="83">
        <v>0</v>
      </c>
      <c r="L558" s="83">
        <f t="shared" si="133"/>
        <v>0</v>
      </c>
      <c r="M558" s="41"/>
      <c r="N558" s="41"/>
    </row>
    <row r="559" spans="1:14" ht="27.95" customHeight="1">
      <c r="B559" s="22" t="s">
        <v>335</v>
      </c>
      <c r="C559" s="115" t="s">
        <v>414</v>
      </c>
      <c r="D559" s="83">
        <v>0</v>
      </c>
      <c r="E559" s="83">
        <v>0</v>
      </c>
      <c r="F559" s="83">
        <v>0</v>
      </c>
      <c r="G559" s="83">
        <v>0</v>
      </c>
      <c r="H559" s="83">
        <v>0</v>
      </c>
      <c r="I559" s="83">
        <v>0</v>
      </c>
      <c r="J559" s="88">
        <v>30000</v>
      </c>
      <c r="K559" s="83">
        <v>0</v>
      </c>
      <c r="L559" s="88">
        <f t="shared" si="133"/>
        <v>30000</v>
      </c>
      <c r="M559" s="41"/>
      <c r="N559" s="41"/>
    </row>
    <row r="560" spans="1:14" ht="27.95" customHeight="1">
      <c r="B560" s="22" t="s">
        <v>336</v>
      </c>
      <c r="C560" s="115" t="s">
        <v>415</v>
      </c>
      <c r="D560" s="83">
        <v>0</v>
      </c>
      <c r="E560" s="83">
        <v>0</v>
      </c>
      <c r="F560" s="83">
        <v>0</v>
      </c>
      <c r="G560" s="83">
        <v>0</v>
      </c>
      <c r="H560" s="83">
        <v>0</v>
      </c>
      <c r="I560" s="83">
        <v>0</v>
      </c>
      <c r="J560" s="88">
        <v>17500</v>
      </c>
      <c r="K560" s="83">
        <v>0</v>
      </c>
      <c r="L560" s="88">
        <f t="shared" si="133"/>
        <v>17500</v>
      </c>
      <c r="M560" s="41"/>
      <c r="N560" s="41"/>
    </row>
    <row r="561" spans="1:14" ht="25.5">
      <c r="B561" s="22" t="s">
        <v>377</v>
      </c>
      <c r="C561" s="115" t="s">
        <v>416</v>
      </c>
      <c r="D561" s="83">
        <v>0</v>
      </c>
      <c r="E561" s="83">
        <v>0</v>
      </c>
      <c r="F561" s="83">
        <v>0</v>
      </c>
      <c r="G561" s="83">
        <v>0</v>
      </c>
      <c r="H561" s="83">
        <v>0</v>
      </c>
      <c r="I561" s="83">
        <v>0</v>
      </c>
      <c r="J561" s="88">
        <v>17500</v>
      </c>
      <c r="K561" s="83">
        <v>0</v>
      </c>
      <c r="L561" s="88">
        <f t="shared" si="133"/>
        <v>17500</v>
      </c>
      <c r="M561" s="41"/>
      <c r="N561" s="41"/>
    </row>
    <row r="562" spans="1:14">
      <c r="B562" s="22" t="s">
        <v>413</v>
      </c>
      <c r="C562" s="173" t="s">
        <v>417</v>
      </c>
      <c r="D562" s="83">
        <v>0</v>
      </c>
      <c r="E562" s="83">
        <v>0</v>
      </c>
      <c r="F562" s="83">
        <v>0</v>
      </c>
      <c r="G562" s="83">
        <v>0</v>
      </c>
      <c r="H562" s="83">
        <v>0</v>
      </c>
      <c r="I562" s="83">
        <v>0</v>
      </c>
      <c r="J562" s="88">
        <v>10000</v>
      </c>
      <c r="K562" s="83">
        <v>0</v>
      </c>
      <c r="L562" s="88">
        <f t="shared" si="133"/>
        <v>10000</v>
      </c>
      <c r="M562" s="41"/>
      <c r="N562" s="41"/>
    </row>
    <row r="563" spans="1:14">
      <c r="A563" s="6" t="s">
        <v>10</v>
      </c>
      <c r="B563" s="105">
        <v>60</v>
      </c>
      <c r="C563" s="104" t="s">
        <v>193</v>
      </c>
      <c r="D563" s="100">
        <f t="shared" ref="D563:L563" si="134">SUM(D554:D562)</f>
        <v>13967</v>
      </c>
      <c r="E563" s="84">
        <f t="shared" si="134"/>
        <v>0</v>
      </c>
      <c r="F563" s="100">
        <f t="shared" si="134"/>
        <v>58353</v>
      </c>
      <c r="G563" s="84">
        <f t="shared" si="134"/>
        <v>0</v>
      </c>
      <c r="H563" s="100">
        <f t="shared" si="134"/>
        <v>58353</v>
      </c>
      <c r="I563" s="84">
        <f t="shared" si="134"/>
        <v>0</v>
      </c>
      <c r="J563" s="100">
        <f t="shared" si="134"/>
        <v>134579</v>
      </c>
      <c r="K563" s="84">
        <f t="shared" si="134"/>
        <v>0</v>
      </c>
      <c r="L563" s="100">
        <f t="shared" si="134"/>
        <v>134579</v>
      </c>
      <c r="M563" s="41"/>
      <c r="N563" s="41"/>
    </row>
    <row r="564" spans="1:14">
      <c r="A564" s="24" t="s">
        <v>10</v>
      </c>
      <c r="B564" s="76">
        <v>2.8</v>
      </c>
      <c r="C564" s="70" t="s">
        <v>29</v>
      </c>
      <c r="D564" s="100">
        <f t="shared" ref="D564:L564" si="135">D563+D551</f>
        <v>13967</v>
      </c>
      <c r="E564" s="84">
        <f t="shared" si="135"/>
        <v>0</v>
      </c>
      <c r="F564" s="100">
        <f t="shared" si="135"/>
        <v>120881</v>
      </c>
      <c r="G564" s="84">
        <f t="shared" si="135"/>
        <v>0</v>
      </c>
      <c r="H564" s="100">
        <f t="shared" si="135"/>
        <v>120881</v>
      </c>
      <c r="I564" s="84">
        <f t="shared" si="135"/>
        <v>0</v>
      </c>
      <c r="J564" s="100">
        <f t="shared" si="135"/>
        <v>184579</v>
      </c>
      <c r="K564" s="84">
        <f t="shared" si="135"/>
        <v>0</v>
      </c>
      <c r="L564" s="100">
        <f t="shared" si="135"/>
        <v>184579</v>
      </c>
      <c r="M564" s="41"/>
      <c r="N564" s="41"/>
    </row>
    <row r="565" spans="1:14">
      <c r="A565" s="77" t="s">
        <v>10</v>
      </c>
      <c r="B565" s="113">
        <v>2</v>
      </c>
      <c r="C565" s="79" t="s">
        <v>32</v>
      </c>
      <c r="D565" s="100">
        <f t="shared" ref="D565:L565" si="136">D564</f>
        <v>13967</v>
      </c>
      <c r="E565" s="84">
        <f t="shared" si="136"/>
        <v>0</v>
      </c>
      <c r="F565" s="100">
        <f t="shared" si="136"/>
        <v>120881</v>
      </c>
      <c r="G565" s="84">
        <f t="shared" si="136"/>
        <v>0</v>
      </c>
      <c r="H565" s="100">
        <f t="shared" si="136"/>
        <v>120881</v>
      </c>
      <c r="I565" s="84">
        <f t="shared" si="136"/>
        <v>0</v>
      </c>
      <c r="J565" s="100">
        <f t="shared" si="136"/>
        <v>184579</v>
      </c>
      <c r="K565" s="84">
        <f t="shared" si="136"/>
        <v>0</v>
      </c>
      <c r="L565" s="100">
        <f t="shared" si="136"/>
        <v>184579</v>
      </c>
      <c r="M565" s="41"/>
      <c r="N565" s="41"/>
    </row>
    <row r="566" spans="1:14">
      <c r="A566" s="24"/>
      <c r="B566" s="86"/>
      <c r="C566" s="82"/>
      <c r="D566" s="174"/>
      <c r="E566" s="175"/>
      <c r="F566" s="174"/>
      <c r="G566" s="175"/>
      <c r="H566" s="174"/>
      <c r="I566" s="175"/>
      <c r="J566" s="174"/>
      <c r="K566" s="175"/>
      <c r="L566" s="174"/>
      <c r="M566" s="41"/>
      <c r="N566" s="41"/>
    </row>
    <row r="567" spans="1:14" ht="13.9" customHeight="1">
      <c r="A567" s="24"/>
      <c r="B567" s="86">
        <v>3</v>
      </c>
      <c r="C567" s="82" t="s">
        <v>385</v>
      </c>
      <c r="D567" s="174"/>
      <c r="E567" s="175"/>
      <c r="F567" s="174"/>
      <c r="G567" s="175"/>
      <c r="H567" s="174"/>
      <c r="I567" s="175"/>
      <c r="J567" s="174"/>
      <c r="K567" s="175"/>
      <c r="L567" s="174"/>
      <c r="M567" s="41"/>
      <c r="N567" s="41"/>
    </row>
    <row r="568" spans="1:14">
      <c r="A568" s="24"/>
      <c r="B568" s="76">
        <v>3.8</v>
      </c>
      <c r="C568" s="70" t="s">
        <v>29</v>
      </c>
      <c r="D568" s="88"/>
      <c r="E568" s="83"/>
      <c r="F568" s="88"/>
      <c r="G568" s="83"/>
      <c r="H568" s="88"/>
      <c r="I568" s="83"/>
      <c r="J568" s="88"/>
      <c r="K568" s="83"/>
      <c r="L568" s="88"/>
      <c r="M568" s="41"/>
      <c r="N568" s="41"/>
    </row>
    <row r="569" spans="1:14" ht="41.45" customHeight="1">
      <c r="A569" s="24"/>
      <c r="B569" s="86">
        <v>43</v>
      </c>
      <c r="C569" s="82" t="s">
        <v>386</v>
      </c>
      <c r="D569" s="88"/>
      <c r="E569" s="83"/>
      <c r="F569" s="88"/>
      <c r="G569" s="83"/>
      <c r="H569" s="88"/>
      <c r="I569" s="83"/>
      <c r="J569" s="88"/>
      <c r="K569" s="83"/>
      <c r="L569" s="88"/>
      <c r="M569" s="41"/>
      <c r="N569" s="41"/>
    </row>
    <row r="570" spans="1:14" ht="27" customHeight="1">
      <c r="A570" s="24"/>
      <c r="B570" s="86" t="s">
        <v>387</v>
      </c>
      <c r="C570" s="82" t="s">
        <v>390</v>
      </c>
      <c r="D570" s="83">
        <v>0</v>
      </c>
      <c r="E570" s="83">
        <v>0</v>
      </c>
      <c r="F570" s="88">
        <v>30000</v>
      </c>
      <c r="G570" s="83">
        <v>0</v>
      </c>
      <c r="H570" s="88">
        <v>30000</v>
      </c>
      <c r="I570" s="83">
        <v>0</v>
      </c>
      <c r="J570" s="88">
        <v>27400</v>
      </c>
      <c r="K570" s="83">
        <v>0</v>
      </c>
      <c r="L570" s="88">
        <f>SUM(J570:K570)</f>
        <v>27400</v>
      </c>
      <c r="M570" s="41"/>
      <c r="N570" s="41"/>
    </row>
    <row r="571" spans="1:14" ht="29.45" customHeight="1">
      <c r="A571" s="24"/>
      <c r="B571" s="86" t="s">
        <v>388</v>
      </c>
      <c r="C571" s="82" t="s">
        <v>391</v>
      </c>
      <c r="D571" s="83">
        <v>0</v>
      </c>
      <c r="E571" s="83">
        <v>0</v>
      </c>
      <c r="F571" s="88">
        <v>5000</v>
      </c>
      <c r="G571" s="83">
        <v>0</v>
      </c>
      <c r="H571" s="88">
        <v>5000</v>
      </c>
      <c r="I571" s="83">
        <v>0</v>
      </c>
      <c r="J571" s="88">
        <v>15750</v>
      </c>
      <c r="K571" s="83">
        <v>0</v>
      </c>
      <c r="L571" s="88">
        <f>SUM(J571:K571)</f>
        <v>15750</v>
      </c>
      <c r="M571" s="41"/>
      <c r="N571" s="41"/>
    </row>
    <row r="572" spans="1:14" ht="27" customHeight="1">
      <c r="A572" s="24"/>
      <c r="B572" s="86" t="s">
        <v>389</v>
      </c>
      <c r="C572" s="82" t="s">
        <v>392</v>
      </c>
      <c r="D572" s="83">
        <v>0</v>
      </c>
      <c r="E572" s="83">
        <v>0</v>
      </c>
      <c r="F572" s="88">
        <v>5000</v>
      </c>
      <c r="G572" s="83">
        <v>0</v>
      </c>
      <c r="H572" s="88">
        <v>5000</v>
      </c>
      <c r="I572" s="83">
        <v>0</v>
      </c>
      <c r="J572" s="88">
        <v>15750</v>
      </c>
      <c r="K572" s="83">
        <v>0</v>
      </c>
      <c r="L572" s="88">
        <f>SUM(J572:K572)</f>
        <v>15750</v>
      </c>
      <c r="M572" s="41"/>
      <c r="N572" s="41"/>
    </row>
    <row r="573" spans="1:14" ht="38.25">
      <c r="A573" s="24" t="s">
        <v>10</v>
      </c>
      <c r="B573" s="86">
        <v>43</v>
      </c>
      <c r="C573" s="82" t="s">
        <v>386</v>
      </c>
      <c r="D573" s="80">
        <f t="shared" ref="D573:I573" si="137">SUM(D570:D572)</f>
        <v>0</v>
      </c>
      <c r="E573" s="80">
        <f t="shared" si="137"/>
        <v>0</v>
      </c>
      <c r="F573" s="101">
        <f t="shared" si="137"/>
        <v>40000</v>
      </c>
      <c r="G573" s="80">
        <f t="shared" si="137"/>
        <v>0</v>
      </c>
      <c r="H573" s="101">
        <f t="shared" si="137"/>
        <v>40000</v>
      </c>
      <c r="I573" s="80">
        <f t="shared" si="137"/>
        <v>0</v>
      </c>
      <c r="J573" s="101">
        <f>SUM(J570:J572)</f>
        <v>58900</v>
      </c>
      <c r="K573" s="80">
        <f t="shared" ref="K573:L573" si="138">SUM(K570:K572)</f>
        <v>0</v>
      </c>
      <c r="L573" s="101">
        <f t="shared" si="138"/>
        <v>58900</v>
      </c>
      <c r="M573" s="41"/>
      <c r="N573" s="41"/>
    </row>
    <row r="574" spans="1:14" ht="13.9" customHeight="1">
      <c r="A574" s="24" t="s">
        <v>10</v>
      </c>
      <c r="B574" s="76">
        <v>3.8</v>
      </c>
      <c r="C574" s="70" t="s">
        <v>29</v>
      </c>
      <c r="D574" s="80">
        <f t="shared" ref="D574:L575" si="139">D573</f>
        <v>0</v>
      </c>
      <c r="E574" s="80">
        <f t="shared" si="139"/>
        <v>0</v>
      </c>
      <c r="F574" s="101">
        <f t="shared" si="139"/>
        <v>40000</v>
      </c>
      <c r="G574" s="80">
        <f t="shared" si="139"/>
        <v>0</v>
      </c>
      <c r="H574" s="101">
        <f t="shared" si="139"/>
        <v>40000</v>
      </c>
      <c r="I574" s="80">
        <f t="shared" si="139"/>
        <v>0</v>
      </c>
      <c r="J574" s="101">
        <f t="shared" si="139"/>
        <v>58900</v>
      </c>
      <c r="K574" s="80">
        <f t="shared" si="139"/>
        <v>0</v>
      </c>
      <c r="L574" s="101">
        <f t="shared" si="139"/>
        <v>58900</v>
      </c>
      <c r="M574" s="41"/>
      <c r="N574" s="41"/>
    </row>
    <row r="575" spans="1:14" ht="13.9" customHeight="1">
      <c r="A575" s="24" t="s">
        <v>10</v>
      </c>
      <c r="B575" s="86">
        <v>3</v>
      </c>
      <c r="C575" s="82" t="s">
        <v>385</v>
      </c>
      <c r="D575" s="80">
        <f t="shared" si="139"/>
        <v>0</v>
      </c>
      <c r="E575" s="80">
        <f t="shared" si="139"/>
        <v>0</v>
      </c>
      <c r="F575" s="101">
        <f t="shared" si="139"/>
        <v>40000</v>
      </c>
      <c r="G575" s="80">
        <f t="shared" si="139"/>
        <v>0</v>
      </c>
      <c r="H575" s="101">
        <f t="shared" si="139"/>
        <v>40000</v>
      </c>
      <c r="I575" s="80">
        <f t="shared" si="139"/>
        <v>0</v>
      </c>
      <c r="J575" s="101">
        <f t="shared" si="139"/>
        <v>58900</v>
      </c>
      <c r="K575" s="80">
        <f t="shared" si="139"/>
        <v>0</v>
      </c>
      <c r="L575" s="101">
        <f t="shared" si="139"/>
        <v>58900</v>
      </c>
      <c r="M575" s="41"/>
      <c r="N575" s="41"/>
    </row>
    <row r="576" spans="1:14" ht="27.95" customHeight="1">
      <c r="A576" s="24" t="s">
        <v>10</v>
      </c>
      <c r="B576" s="85">
        <v>4225</v>
      </c>
      <c r="C576" s="70" t="s">
        <v>92</v>
      </c>
      <c r="D576" s="108">
        <f t="shared" ref="D576:L576" si="140">D565+D575</f>
        <v>13967</v>
      </c>
      <c r="E576" s="80">
        <f t="shared" si="140"/>
        <v>0</v>
      </c>
      <c r="F576" s="108">
        <f t="shared" si="140"/>
        <v>160881</v>
      </c>
      <c r="G576" s="80">
        <f t="shared" si="140"/>
        <v>0</v>
      </c>
      <c r="H576" s="108">
        <f t="shared" si="140"/>
        <v>160881</v>
      </c>
      <c r="I576" s="80">
        <f t="shared" si="140"/>
        <v>0</v>
      </c>
      <c r="J576" s="108">
        <f t="shared" si="140"/>
        <v>243479</v>
      </c>
      <c r="K576" s="80">
        <f t="shared" si="140"/>
        <v>0</v>
      </c>
      <c r="L576" s="108">
        <f t="shared" si="140"/>
        <v>243479</v>
      </c>
      <c r="M576" s="41"/>
      <c r="N576" s="41"/>
    </row>
    <row r="577" spans="1:14" ht="9" customHeight="1">
      <c r="A577" s="24"/>
      <c r="B577" s="85"/>
      <c r="C577" s="70"/>
      <c r="D577" s="71"/>
      <c r="E577" s="83"/>
      <c r="F577" s="71"/>
      <c r="G577" s="83"/>
      <c r="H577" s="71"/>
      <c r="I577" s="83"/>
      <c r="J577" s="71"/>
      <c r="K577" s="83"/>
      <c r="L577" s="71"/>
      <c r="M577" s="41"/>
      <c r="N577" s="41"/>
    </row>
    <row r="578" spans="1:14" ht="25.5">
      <c r="A578" s="24" t="s">
        <v>12</v>
      </c>
      <c r="B578" s="85">
        <v>4235</v>
      </c>
      <c r="C578" s="70" t="s">
        <v>203</v>
      </c>
      <c r="D578" s="71"/>
      <c r="E578" s="71"/>
      <c r="F578" s="71"/>
      <c r="G578" s="71"/>
      <c r="H578" s="71"/>
      <c r="I578" s="71"/>
      <c r="J578" s="71"/>
      <c r="K578" s="71"/>
      <c r="L578" s="71"/>
      <c r="M578" s="41"/>
      <c r="N578" s="41"/>
    </row>
    <row r="579" spans="1:14" ht="13.9" customHeight="1">
      <c r="B579" s="105">
        <v>2</v>
      </c>
      <c r="C579" s="104" t="s">
        <v>45</v>
      </c>
      <c r="D579" s="71"/>
      <c r="E579" s="71"/>
      <c r="F579" s="71"/>
      <c r="G579" s="71"/>
      <c r="H579" s="71"/>
      <c r="I579" s="71"/>
      <c r="J579" s="71"/>
      <c r="K579" s="71"/>
      <c r="L579" s="71"/>
      <c r="M579" s="41"/>
      <c r="N579" s="41"/>
    </row>
    <row r="580" spans="1:14" ht="13.9" customHeight="1">
      <c r="B580" s="97">
        <v>2.101</v>
      </c>
      <c r="C580" s="98" t="s">
        <v>56</v>
      </c>
      <c r="D580" s="71"/>
      <c r="E580" s="71"/>
      <c r="F580" s="71"/>
      <c r="G580" s="71"/>
      <c r="H580" s="71"/>
      <c r="I580" s="71"/>
      <c r="J580" s="71"/>
      <c r="K580" s="71"/>
      <c r="L580" s="71"/>
      <c r="M580" s="41"/>
      <c r="N580" s="41"/>
    </row>
    <row r="581" spans="1:14" ht="13.9" customHeight="1">
      <c r="A581" s="24"/>
      <c r="B581" s="7">
        <v>39</v>
      </c>
      <c r="C581" s="82" t="s">
        <v>45</v>
      </c>
      <c r="D581" s="71"/>
      <c r="E581" s="71"/>
      <c r="F581" s="71"/>
      <c r="G581" s="71"/>
      <c r="H581" s="71"/>
      <c r="I581" s="71"/>
      <c r="J581" s="71"/>
      <c r="K581" s="71"/>
      <c r="L581" s="71"/>
      <c r="M581" s="41"/>
      <c r="N581" s="41"/>
    </row>
    <row r="582" spans="1:14" ht="13.9" customHeight="1">
      <c r="A582" s="24"/>
      <c r="B582" s="7">
        <v>66</v>
      </c>
      <c r="C582" s="82" t="s">
        <v>193</v>
      </c>
      <c r="D582" s="71"/>
      <c r="E582" s="71"/>
      <c r="F582" s="71"/>
      <c r="G582" s="71"/>
      <c r="H582" s="71"/>
      <c r="I582" s="71"/>
      <c r="J582" s="71"/>
      <c r="K582" s="71"/>
      <c r="L582" s="71"/>
      <c r="M582" s="41"/>
      <c r="N582" s="41"/>
    </row>
    <row r="583" spans="1:14" ht="55.9" customHeight="1">
      <c r="A583" s="24"/>
      <c r="B583" s="7" t="s">
        <v>255</v>
      </c>
      <c r="C583" s="132" t="s">
        <v>365</v>
      </c>
      <c r="D583" s="83">
        <v>0</v>
      </c>
      <c r="E583" s="83">
        <v>0</v>
      </c>
      <c r="F583" s="88">
        <v>13118</v>
      </c>
      <c r="G583" s="83">
        <v>0</v>
      </c>
      <c r="H583" s="71">
        <v>13118</v>
      </c>
      <c r="I583" s="83">
        <v>0</v>
      </c>
      <c r="J583" s="88">
        <v>12000</v>
      </c>
      <c r="K583" s="83">
        <v>0</v>
      </c>
      <c r="L583" s="88">
        <f>SUM(J583:K583)</f>
        <v>12000</v>
      </c>
      <c r="M583" s="41"/>
      <c r="N583" s="41"/>
    </row>
    <row r="584" spans="1:14">
      <c r="A584" s="24" t="s">
        <v>10</v>
      </c>
      <c r="B584" s="7">
        <v>66</v>
      </c>
      <c r="C584" s="82" t="s">
        <v>193</v>
      </c>
      <c r="D584" s="84">
        <f t="shared" ref="D584:I584" si="141">D583</f>
        <v>0</v>
      </c>
      <c r="E584" s="84">
        <f t="shared" si="141"/>
        <v>0</v>
      </c>
      <c r="F584" s="100">
        <f t="shared" si="141"/>
        <v>13118</v>
      </c>
      <c r="G584" s="84">
        <f t="shared" si="141"/>
        <v>0</v>
      </c>
      <c r="H584" s="100">
        <f t="shared" si="141"/>
        <v>13118</v>
      </c>
      <c r="I584" s="84">
        <f t="shared" si="141"/>
        <v>0</v>
      </c>
      <c r="J584" s="100">
        <f>J583</f>
        <v>12000</v>
      </c>
      <c r="K584" s="84">
        <f t="shared" ref="K584:L584" si="142">K583</f>
        <v>0</v>
      </c>
      <c r="L584" s="100">
        <f t="shared" si="142"/>
        <v>12000</v>
      </c>
      <c r="M584" s="41"/>
      <c r="N584" s="41"/>
    </row>
    <row r="585" spans="1:14" s="184" customFormat="1">
      <c r="A585" s="77" t="s">
        <v>10</v>
      </c>
      <c r="B585" s="95">
        <v>2.101</v>
      </c>
      <c r="C585" s="96" t="s">
        <v>56</v>
      </c>
      <c r="D585" s="84">
        <f t="shared" ref="D585:L585" si="143">D584</f>
        <v>0</v>
      </c>
      <c r="E585" s="84">
        <f t="shared" si="143"/>
        <v>0</v>
      </c>
      <c r="F585" s="100">
        <f t="shared" si="143"/>
        <v>13118</v>
      </c>
      <c r="G585" s="84">
        <f t="shared" si="143"/>
        <v>0</v>
      </c>
      <c r="H585" s="100">
        <f t="shared" si="143"/>
        <v>13118</v>
      </c>
      <c r="I585" s="84">
        <f t="shared" si="143"/>
        <v>0</v>
      </c>
      <c r="J585" s="100">
        <f t="shared" si="143"/>
        <v>12000</v>
      </c>
      <c r="K585" s="84">
        <f t="shared" si="143"/>
        <v>0</v>
      </c>
      <c r="L585" s="100">
        <f t="shared" si="143"/>
        <v>12000</v>
      </c>
    </row>
    <row r="586" spans="1:14" ht="11.1" customHeight="1">
      <c r="A586" s="24"/>
      <c r="B586" s="7"/>
      <c r="C586" s="82"/>
      <c r="D586" s="71"/>
      <c r="E586" s="71"/>
      <c r="F586" s="71"/>
      <c r="G586" s="71"/>
      <c r="H586" s="71"/>
      <c r="I586" s="71"/>
      <c r="J586" s="71"/>
      <c r="K586" s="71"/>
      <c r="L586" s="71"/>
      <c r="M586" s="41"/>
      <c r="N586" s="41"/>
    </row>
    <row r="587" spans="1:14">
      <c r="A587" s="24"/>
      <c r="B587" s="76">
        <v>2.1019999999999999</v>
      </c>
      <c r="C587" s="70" t="s">
        <v>62</v>
      </c>
      <c r="D587" s="71"/>
      <c r="E587" s="71"/>
      <c r="F587" s="71"/>
      <c r="G587" s="71"/>
      <c r="H587" s="71"/>
      <c r="I587" s="71"/>
      <c r="J587" s="71"/>
      <c r="K587" s="71"/>
      <c r="L587" s="71"/>
      <c r="M587" s="41"/>
      <c r="N587" s="41"/>
    </row>
    <row r="588" spans="1:14">
      <c r="A588" s="24"/>
      <c r="B588" s="7">
        <v>39</v>
      </c>
      <c r="C588" s="82" t="s">
        <v>45</v>
      </c>
      <c r="D588" s="71"/>
      <c r="E588" s="71"/>
      <c r="F588" s="71"/>
      <c r="G588" s="71"/>
      <c r="H588" s="71"/>
      <c r="I588" s="71"/>
      <c r="J588" s="71"/>
      <c r="K588" s="71"/>
      <c r="L588" s="71"/>
      <c r="M588" s="41"/>
      <c r="N588" s="41"/>
    </row>
    <row r="589" spans="1:14">
      <c r="A589" s="24"/>
      <c r="B589" s="7">
        <v>66</v>
      </c>
      <c r="C589" s="82" t="s">
        <v>93</v>
      </c>
      <c r="D589" s="71"/>
      <c r="E589" s="71"/>
      <c r="F589" s="71"/>
      <c r="G589" s="71"/>
      <c r="H589" s="71"/>
      <c r="I589" s="71"/>
      <c r="J589" s="71"/>
      <c r="K589" s="71"/>
      <c r="L589" s="71"/>
      <c r="M589" s="41"/>
      <c r="N589" s="41"/>
    </row>
    <row r="590" spans="1:14">
      <c r="A590" s="24"/>
      <c r="B590" s="7" t="s">
        <v>94</v>
      </c>
      <c r="C590" s="82" t="s">
        <v>210</v>
      </c>
      <c r="D590" s="83">
        <v>0</v>
      </c>
      <c r="E590" s="83">
        <v>0</v>
      </c>
      <c r="F590" s="88">
        <v>133104</v>
      </c>
      <c r="G590" s="83">
        <v>0</v>
      </c>
      <c r="H590" s="88">
        <v>133104</v>
      </c>
      <c r="I590" s="83">
        <v>0</v>
      </c>
      <c r="J590" s="88">
        <v>19500</v>
      </c>
      <c r="K590" s="83">
        <v>0</v>
      </c>
      <c r="L590" s="88">
        <f>SUM(J590:K590)</f>
        <v>19500</v>
      </c>
      <c r="M590" s="41"/>
      <c r="N590" s="41"/>
    </row>
    <row r="591" spans="1:14">
      <c r="A591" s="24"/>
      <c r="B591" s="7">
        <v>68</v>
      </c>
      <c r="C591" s="82" t="s">
        <v>235</v>
      </c>
      <c r="D591" s="151"/>
      <c r="E591" s="71"/>
      <c r="F591" s="71"/>
      <c r="G591" s="176"/>
      <c r="H591" s="71"/>
      <c r="I591" s="71"/>
      <c r="J591" s="71"/>
      <c r="K591" s="176"/>
      <c r="L591" s="71"/>
      <c r="M591" s="41"/>
      <c r="N591" s="41"/>
    </row>
    <row r="592" spans="1:14">
      <c r="A592" s="24"/>
      <c r="B592" s="7" t="s">
        <v>168</v>
      </c>
      <c r="C592" s="82" t="s">
        <v>129</v>
      </c>
      <c r="D592" s="88">
        <v>15000</v>
      </c>
      <c r="E592" s="83">
        <v>0</v>
      </c>
      <c r="F592" s="83">
        <v>0</v>
      </c>
      <c r="G592" s="83">
        <v>0</v>
      </c>
      <c r="H592" s="88">
        <v>3202</v>
      </c>
      <c r="I592" s="83">
        <v>0</v>
      </c>
      <c r="J592" s="83">
        <v>0</v>
      </c>
      <c r="K592" s="83">
        <v>0</v>
      </c>
      <c r="L592" s="83">
        <f>SUM(J592:K592)</f>
        <v>0</v>
      </c>
      <c r="M592" s="41"/>
      <c r="N592" s="41"/>
    </row>
    <row r="593" spans="1:14">
      <c r="A593" s="24" t="s">
        <v>10</v>
      </c>
      <c r="B593" s="76">
        <v>2.1019999999999999</v>
      </c>
      <c r="C593" s="70" t="s">
        <v>62</v>
      </c>
      <c r="D593" s="100">
        <f t="shared" ref="D593:L593" si="144">SUM(D590:D592)</f>
        <v>15000</v>
      </c>
      <c r="E593" s="84">
        <f t="shared" si="144"/>
        <v>0</v>
      </c>
      <c r="F593" s="100">
        <f t="shared" si="144"/>
        <v>133104</v>
      </c>
      <c r="G593" s="84">
        <f t="shared" si="144"/>
        <v>0</v>
      </c>
      <c r="H593" s="100">
        <f t="shared" si="144"/>
        <v>136306</v>
      </c>
      <c r="I593" s="84">
        <f t="shared" si="144"/>
        <v>0</v>
      </c>
      <c r="J593" s="100">
        <f t="shared" si="144"/>
        <v>19500</v>
      </c>
      <c r="K593" s="84">
        <f t="shared" si="144"/>
        <v>0</v>
      </c>
      <c r="L593" s="100">
        <f t="shared" si="144"/>
        <v>19500</v>
      </c>
      <c r="M593" s="41"/>
      <c r="N593" s="41"/>
    </row>
    <row r="594" spans="1:14" ht="0.75" customHeight="1">
      <c r="A594" s="24"/>
      <c r="B594" s="76"/>
      <c r="C594" s="70"/>
      <c r="D594" s="88"/>
      <c r="E594" s="88"/>
      <c r="F594" s="88"/>
      <c r="G594" s="83"/>
      <c r="H594" s="88"/>
      <c r="I594" s="83"/>
      <c r="J594" s="88"/>
      <c r="K594" s="83"/>
      <c r="L594" s="88"/>
      <c r="M594" s="41"/>
      <c r="N594" s="41"/>
    </row>
    <row r="595" spans="1:14">
      <c r="A595" s="24"/>
      <c r="B595" s="76">
        <v>2.1030000000000002</v>
      </c>
      <c r="C595" s="70" t="s">
        <v>68</v>
      </c>
      <c r="D595" s="88"/>
      <c r="E595" s="88"/>
      <c r="F595" s="88"/>
      <c r="G595" s="83"/>
      <c r="H595" s="88"/>
      <c r="I595" s="83"/>
      <c r="J595" s="88"/>
      <c r="K595" s="83"/>
      <c r="L595" s="88"/>
      <c r="M595" s="41"/>
      <c r="N595" s="41"/>
    </row>
    <row r="596" spans="1:14" ht="38.25">
      <c r="A596" s="24"/>
      <c r="B596" s="7">
        <v>53</v>
      </c>
      <c r="C596" s="82" t="s">
        <v>361</v>
      </c>
      <c r="D596" s="88"/>
      <c r="E596" s="88"/>
      <c r="F596" s="88"/>
      <c r="G596" s="83"/>
      <c r="H596" s="88"/>
      <c r="I596" s="83"/>
      <c r="J596" s="88"/>
      <c r="K596" s="83"/>
      <c r="L596" s="88"/>
      <c r="M596" s="41"/>
      <c r="N596" s="41"/>
    </row>
    <row r="597" spans="1:14" ht="25.5">
      <c r="A597" s="24"/>
      <c r="B597" s="7" t="s">
        <v>381</v>
      </c>
      <c r="C597" s="82" t="s">
        <v>382</v>
      </c>
      <c r="D597" s="80">
        <v>0</v>
      </c>
      <c r="E597" s="80">
        <v>0</v>
      </c>
      <c r="F597" s="101">
        <v>100000</v>
      </c>
      <c r="G597" s="80">
        <v>0</v>
      </c>
      <c r="H597" s="101">
        <v>100000</v>
      </c>
      <c r="I597" s="80">
        <v>0</v>
      </c>
      <c r="J597" s="101">
        <v>3769</v>
      </c>
      <c r="K597" s="80">
        <v>0</v>
      </c>
      <c r="L597" s="101">
        <f>SUM(J597:K597)</f>
        <v>3769</v>
      </c>
      <c r="M597" s="41"/>
      <c r="N597" s="41"/>
    </row>
    <row r="598" spans="1:14" ht="40.5" customHeight="1">
      <c r="A598" s="24" t="s">
        <v>10</v>
      </c>
      <c r="B598" s="7">
        <v>53</v>
      </c>
      <c r="C598" s="82" t="s">
        <v>361</v>
      </c>
      <c r="D598" s="80">
        <f t="shared" ref="D598:L599" si="145">D597</f>
        <v>0</v>
      </c>
      <c r="E598" s="80">
        <f t="shared" si="145"/>
        <v>0</v>
      </c>
      <c r="F598" s="101">
        <f t="shared" si="145"/>
        <v>100000</v>
      </c>
      <c r="G598" s="80">
        <f t="shared" si="145"/>
        <v>0</v>
      </c>
      <c r="H598" s="101">
        <f t="shared" si="145"/>
        <v>100000</v>
      </c>
      <c r="I598" s="80">
        <f t="shared" si="145"/>
        <v>0</v>
      </c>
      <c r="J598" s="101">
        <f t="shared" si="145"/>
        <v>3769</v>
      </c>
      <c r="K598" s="80">
        <f t="shared" si="145"/>
        <v>0</v>
      </c>
      <c r="L598" s="101">
        <f t="shared" si="145"/>
        <v>3769</v>
      </c>
      <c r="M598" s="41"/>
      <c r="N598" s="41"/>
    </row>
    <row r="599" spans="1:14">
      <c r="A599" s="24" t="s">
        <v>10</v>
      </c>
      <c r="B599" s="76">
        <v>2.1030000000000002</v>
      </c>
      <c r="C599" s="70" t="s">
        <v>68</v>
      </c>
      <c r="D599" s="80">
        <f t="shared" si="145"/>
        <v>0</v>
      </c>
      <c r="E599" s="80">
        <f t="shared" si="145"/>
        <v>0</v>
      </c>
      <c r="F599" s="101">
        <f t="shared" si="145"/>
        <v>100000</v>
      </c>
      <c r="G599" s="80">
        <f t="shared" si="145"/>
        <v>0</v>
      </c>
      <c r="H599" s="101">
        <f t="shared" si="145"/>
        <v>100000</v>
      </c>
      <c r="I599" s="80">
        <f t="shared" si="145"/>
        <v>0</v>
      </c>
      <c r="J599" s="101">
        <f t="shared" si="145"/>
        <v>3769</v>
      </c>
      <c r="K599" s="80">
        <f t="shared" si="145"/>
        <v>0</v>
      </c>
      <c r="L599" s="101">
        <f t="shared" si="145"/>
        <v>3769</v>
      </c>
      <c r="M599" s="41"/>
      <c r="N599" s="41"/>
    </row>
    <row r="600" spans="1:14">
      <c r="A600" s="24" t="s">
        <v>10</v>
      </c>
      <c r="B600" s="86">
        <v>2</v>
      </c>
      <c r="C600" s="82" t="s">
        <v>45</v>
      </c>
      <c r="D600" s="101">
        <f t="shared" ref="D600:L600" si="146">D593+D585+D599</f>
        <v>15000</v>
      </c>
      <c r="E600" s="80">
        <f t="shared" si="146"/>
        <v>0</v>
      </c>
      <c r="F600" s="101">
        <f t="shared" si="146"/>
        <v>246222</v>
      </c>
      <c r="G600" s="80">
        <f t="shared" si="146"/>
        <v>0</v>
      </c>
      <c r="H600" s="101">
        <f t="shared" si="146"/>
        <v>249424</v>
      </c>
      <c r="I600" s="80">
        <f t="shared" si="146"/>
        <v>0</v>
      </c>
      <c r="J600" s="101">
        <f t="shared" si="146"/>
        <v>35269</v>
      </c>
      <c r="K600" s="80">
        <f t="shared" si="146"/>
        <v>0</v>
      </c>
      <c r="L600" s="101">
        <f t="shared" si="146"/>
        <v>35269</v>
      </c>
      <c r="M600" s="41"/>
      <c r="N600" s="41"/>
    </row>
    <row r="601" spans="1:14" ht="25.5">
      <c r="A601" s="24" t="s">
        <v>10</v>
      </c>
      <c r="B601" s="85">
        <v>4235</v>
      </c>
      <c r="C601" s="70" t="s">
        <v>203</v>
      </c>
      <c r="D601" s="101">
        <f t="shared" ref="D601:L601" si="147">D600</f>
        <v>15000</v>
      </c>
      <c r="E601" s="80">
        <f t="shared" si="147"/>
        <v>0</v>
      </c>
      <c r="F601" s="108">
        <f t="shared" si="147"/>
        <v>246222</v>
      </c>
      <c r="G601" s="80">
        <f t="shared" si="147"/>
        <v>0</v>
      </c>
      <c r="H601" s="101">
        <f t="shared" si="147"/>
        <v>249424</v>
      </c>
      <c r="I601" s="80">
        <f t="shared" si="147"/>
        <v>0</v>
      </c>
      <c r="J601" s="101">
        <f t="shared" si="147"/>
        <v>35269</v>
      </c>
      <c r="K601" s="80">
        <f t="shared" si="147"/>
        <v>0</v>
      </c>
      <c r="L601" s="101">
        <f t="shared" si="147"/>
        <v>35269</v>
      </c>
      <c r="M601" s="41"/>
      <c r="N601" s="41"/>
    </row>
    <row r="602" spans="1:14" ht="11.1" customHeight="1">
      <c r="A602" s="24"/>
      <c r="B602" s="7"/>
      <c r="C602" s="70"/>
      <c r="D602" s="106"/>
      <c r="E602" s="106"/>
      <c r="F602" s="106"/>
      <c r="G602" s="106"/>
      <c r="H602" s="106"/>
      <c r="I602" s="106"/>
      <c r="J602" s="106"/>
      <c r="K602" s="106"/>
      <c r="L602" s="106"/>
      <c r="M602" s="41"/>
      <c r="N602" s="41"/>
    </row>
    <row r="603" spans="1:14">
      <c r="A603" s="6" t="s">
        <v>12</v>
      </c>
      <c r="B603" s="140">
        <v>4801</v>
      </c>
      <c r="C603" s="98" t="s">
        <v>143</v>
      </c>
      <c r="D603" s="30"/>
      <c r="E603" s="30"/>
      <c r="F603" s="30"/>
      <c r="G603" s="30"/>
      <c r="H603" s="30"/>
      <c r="I603" s="30"/>
      <c r="J603" s="30"/>
      <c r="K603" s="30"/>
      <c r="L603" s="30"/>
      <c r="M603" s="41"/>
      <c r="N603" s="41"/>
    </row>
    <row r="604" spans="1:14">
      <c r="A604" s="24"/>
      <c r="B604" s="86">
        <v>1</v>
      </c>
      <c r="C604" s="82" t="s">
        <v>135</v>
      </c>
      <c r="D604" s="30"/>
      <c r="E604" s="30"/>
      <c r="F604" s="30"/>
      <c r="G604" s="30"/>
      <c r="H604" s="30"/>
      <c r="I604" s="30"/>
      <c r="J604" s="30"/>
      <c r="K604" s="30"/>
      <c r="L604" s="30"/>
      <c r="M604" s="41"/>
      <c r="N604" s="41"/>
    </row>
    <row r="605" spans="1:14" ht="25.5">
      <c r="A605" s="24"/>
      <c r="B605" s="76">
        <v>1.7889999999999999</v>
      </c>
      <c r="C605" s="70" t="s">
        <v>341</v>
      </c>
      <c r="D605" s="30"/>
      <c r="E605" s="30"/>
      <c r="F605" s="30"/>
      <c r="G605" s="30"/>
      <c r="H605" s="30"/>
      <c r="I605" s="30"/>
      <c r="J605" s="30"/>
      <c r="K605" s="30"/>
      <c r="L605" s="30"/>
      <c r="M605" s="41"/>
      <c r="N605" s="41"/>
    </row>
    <row r="606" spans="1:14">
      <c r="A606" s="24"/>
      <c r="B606" s="81" t="s">
        <v>142</v>
      </c>
      <c r="C606" s="82" t="s">
        <v>140</v>
      </c>
      <c r="D606" s="112">
        <v>300</v>
      </c>
      <c r="E606" s="87">
        <v>0</v>
      </c>
      <c r="F606" s="87">
        <v>0</v>
      </c>
      <c r="G606" s="87">
        <v>0</v>
      </c>
      <c r="H606" s="87">
        <v>0</v>
      </c>
      <c r="I606" s="87">
        <v>0</v>
      </c>
      <c r="J606" s="87">
        <v>0</v>
      </c>
      <c r="K606" s="87">
        <v>0</v>
      </c>
      <c r="L606" s="83">
        <f>SUM(J606:K606)</f>
        <v>0</v>
      </c>
      <c r="M606" s="41"/>
      <c r="N606" s="41"/>
    </row>
    <row r="607" spans="1:14" ht="25.5">
      <c r="A607" s="24" t="s">
        <v>10</v>
      </c>
      <c r="B607" s="76">
        <v>1.7889999999999999</v>
      </c>
      <c r="C607" s="70" t="s">
        <v>341</v>
      </c>
      <c r="D607" s="102">
        <f t="shared" ref="D607:L607" si="148">D606</f>
        <v>300</v>
      </c>
      <c r="E607" s="90">
        <f t="shared" si="148"/>
        <v>0</v>
      </c>
      <c r="F607" s="90">
        <f t="shared" si="148"/>
        <v>0</v>
      </c>
      <c r="G607" s="90">
        <f t="shared" si="148"/>
        <v>0</v>
      </c>
      <c r="H607" s="90">
        <f t="shared" si="148"/>
        <v>0</v>
      </c>
      <c r="I607" s="90">
        <f t="shared" si="148"/>
        <v>0</v>
      </c>
      <c r="J607" s="90">
        <f t="shared" si="148"/>
        <v>0</v>
      </c>
      <c r="K607" s="90">
        <f t="shared" si="148"/>
        <v>0</v>
      </c>
      <c r="L607" s="90">
        <f t="shared" si="148"/>
        <v>0</v>
      </c>
      <c r="M607" s="41"/>
      <c r="N607" s="41"/>
    </row>
    <row r="608" spans="1:14">
      <c r="A608" s="24"/>
      <c r="B608" s="76"/>
      <c r="C608" s="70"/>
      <c r="D608" s="106"/>
      <c r="E608" s="106"/>
      <c r="F608" s="106"/>
      <c r="G608" s="106"/>
      <c r="H608" s="106"/>
      <c r="I608" s="106"/>
      <c r="J608" s="106"/>
      <c r="K608" s="106"/>
      <c r="L608" s="106"/>
      <c r="M608" s="41"/>
      <c r="N608" s="41"/>
    </row>
    <row r="609" spans="1:14">
      <c r="A609" s="24"/>
      <c r="B609" s="76">
        <v>1.796</v>
      </c>
      <c r="C609" s="98" t="s">
        <v>127</v>
      </c>
      <c r="D609" s="106"/>
      <c r="E609" s="30"/>
      <c r="F609" s="30"/>
      <c r="G609" s="30"/>
      <c r="H609" s="106"/>
      <c r="I609" s="30"/>
      <c r="J609" s="30"/>
      <c r="K609" s="30"/>
      <c r="L609" s="30"/>
      <c r="M609" s="41"/>
      <c r="N609" s="41"/>
    </row>
    <row r="610" spans="1:14">
      <c r="A610" s="24"/>
      <c r="B610" s="81" t="s">
        <v>142</v>
      </c>
      <c r="C610" s="82" t="s">
        <v>141</v>
      </c>
      <c r="D610" s="112">
        <v>9962</v>
      </c>
      <c r="E610" s="87">
        <v>0</v>
      </c>
      <c r="F610" s="93">
        <v>0</v>
      </c>
      <c r="G610" s="93">
        <v>0</v>
      </c>
      <c r="H610" s="87">
        <v>0</v>
      </c>
      <c r="I610" s="87">
        <v>0</v>
      </c>
      <c r="J610" s="87">
        <v>0</v>
      </c>
      <c r="K610" s="93">
        <v>0</v>
      </c>
      <c r="L610" s="93">
        <f>SUM(J610:K610)</f>
        <v>0</v>
      </c>
      <c r="M610" s="41"/>
      <c r="N610" s="41"/>
    </row>
    <row r="611" spans="1:14">
      <c r="A611" s="24" t="s">
        <v>10</v>
      </c>
      <c r="B611" s="76">
        <v>1.796</v>
      </c>
      <c r="C611" s="70" t="s">
        <v>127</v>
      </c>
      <c r="D611" s="91">
        <f t="shared" ref="D611:L611" si="149">D610</f>
        <v>9962</v>
      </c>
      <c r="E611" s="90">
        <f t="shared" si="149"/>
        <v>0</v>
      </c>
      <c r="F611" s="90">
        <f t="shared" si="149"/>
        <v>0</v>
      </c>
      <c r="G611" s="90">
        <f t="shared" si="149"/>
        <v>0</v>
      </c>
      <c r="H611" s="90">
        <f t="shared" si="149"/>
        <v>0</v>
      </c>
      <c r="I611" s="90">
        <f t="shared" si="149"/>
        <v>0</v>
      </c>
      <c r="J611" s="90">
        <f t="shared" si="149"/>
        <v>0</v>
      </c>
      <c r="K611" s="90">
        <f t="shared" si="149"/>
        <v>0</v>
      </c>
      <c r="L611" s="90">
        <f t="shared" si="149"/>
        <v>0</v>
      </c>
      <c r="M611" s="41"/>
      <c r="N611" s="41"/>
    </row>
    <row r="612" spans="1:14">
      <c r="A612" s="24" t="s">
        <v>10</v>
      </c>
      <c r="B612" s="86">
        <v>1</v>
      </c>
      <c r="C612" s="82" t="s">
        <v>135</v>
      </c>
      <c r="D612" s="91">
        <f t="shared" ref="D612:L612" si="150">D610+D606</f>
        <v>10262</v>
      </c>
      <c r="E612" s="90">
        <f t="shared" si="150"/>
        <v>0</v>
      </c>
      <c r="F612" s="90">
        <f t="shared" si="150"/>
        <v>0</v>
      </c>
      <c r="G612" s="90">
        <f t="shared" si="150"/>
        <v>0</v>
      </c>
      <c r="H612" s="90">
        <f t="shared" si="150"/>
        <v>0</v>
      </c>
      <c r="I612" s="90">
        <f t="shared" si="150"/>
        <v>0</v>
      </c>
      <c r="J612" s="90">
        <f t="shared" si="150"/>
        <v>0</v>
      </c>
      <c r="K612" s="90">
        <f t="shared" si="150"/>
        <v>0</v>
      </c>
      <c r="L612" s="90">
        <f t="shared" si="150"/>
        <v>0</v>
      </c>
      <c r="M612" s="41"/>
      <c r="N612" s="41"/>
    </row>
    <row r="613" spans="1:14">
      <c r="A613" s="77" t="s">
        <v>10</v>
      </c>
      <c r="B613" s="187">
        <v>4801</v>
      </c>
      <c r="C613" s="96" t="s">
        <v>143</v>
      </c>
      <c r="D613" s="91">
        <f t="shared" ref="D613:L613" si="151">D606+D610</f>
        <v>10262</v>
      </c>
      <c r="E613" s="90">
        <f t="shared" si="151"/>
        <v>0</v>
      </c>
      <c r="F613" s="90">
        <f t="shared" si="151"/>
        <v>0</v>
      </c>
      <c r="G613" s="90">
        <f t="shared" si="151"/>
        <v>0</v>
      </c>
      <c r="H613" s="90">
        <f t="shared" si="151"/>
        <v>0</v>
      </c>
      <c r="I613" s="90">
        <f t="shared" si="151"/>
        <v>0</v>
      </c>
      <c r="J613" s="90">
        <f t="shared" si="151"/>
        <v>0</v>
      </c>
      <c r="K613" s="90">
        <f t="shared" si="151"/>
        <v>0</v>
      </c>
      <c r="L613" s="90">
        <f t="shared" si="151"/>
        <v>0</v>
      </c>
      <c r="M613" s="41"/>
      <c r="N613" s="41"/>
    </row>
    <row r="614" spans="1:14" ht="9" customHeight="1">
      <c r="A614" s="24"/>
      <c r="B614" s="7"/>
      <c r="C614" s="70"/>
      <c r="D614" s="106"/>
      <c r="E614" s="106"/>
      <c r="F614" s="106"/>
      <c r="G614" s="106"/>
      <c r="H614" s="106"/>
      <c r="I614" s="106"/>
      <c r="J614" s="106"/>
      <c r="K614" s="106"/>
      <c r="L614" s="106"/>
      <c r="M614" s="41"/>
      <c r="N614" s="41"/>
    </row>
    <row r="615" spans="1:14">
      <c r="A615" s="24" t="s">
        <v>12</v>
      </c>
      <c r="B615" s="85">
        <v>5054</v>
      </c>
      <c r="C615" s="70" t="s">
        <v>161</v>
      </c>
      <c r="D615" s="30"/>
      <c r="E615" s="30"/>
      <c r="F615" s="30"/>
      <c r="G615" s="30"/>
      <c r="H615" s="30"/>
      <c r="I615" s="30"/>
      <c r="J615" s="30"/>
      <c r="K615" s="30"/>
      <c r="L615" s="30"/>
      <c r="M615" s="41"/>
      <c r="N615" s="41"/>
    </row>
    <row r="616" spans="1:14">
      <c r="A616" s="24"/>
      <c r="B616" s="86">
        <v>4</v>
      </c>
      <c r="C616" s="82" t="s">
        <v>134</v>
      </c>
      <c r="D616" s="30"/>
      <c r="E616" s="30"/>
      <c r="F616" s="30"/>
      <c r="G616" s="30"/>
      <c r="H616" s="30"/>
      <c r="I616" s="30"/>
      <c r="J616" s="30"/>
      <c r="K616" s="30"/>
      <c r="L616" s="30"/>
      <c r="M616" s="41"/>
      <c r="N616" s="41"/>
    </row>
    <row r="617" spans="1:14" ht="25.5">
      <c r="A617" s="24"/>
      <c r="B617" s="76">
        <v>4.7889999999999997</v>
      </c>
      <c r="C617" s="70" t="s">
        <v>341</v>
      </c>
      <c r="D617" s="30"/>
      <c r="E617" s="30"/>
      <c r="F617" s="30"/>
      <c r="G617" s="30"/>
      <c r="H617" s="30"/>
      <c r="I617" s="30"/>
      <c r="J617" s="30"/>
      <c r="K617" s="30"/>
      <c r="L617" s="30"/>
      <c r="M617" s="41"/>
      <c r="N617" s="41"/>
    </row>
    <row r="618" spans="1:14">
      <c r="A618" s="24"/>
      <c r="B618" s="81" t="s">
        <v>142</v>
      </c>
      <c r="C618" s="82" t="s">
        <v>140</v>
      </c>
      <c r="D618" s="122">
        <v>9962</v>
      </c>
      <c r="E618" s="107">
        <v>0</v>
      </c>
      <c r="F618" s="107">
        <v>0</v>
      </c>
      <c r="G618" s="107">
        <v>0</v>
      </c>
      <c r="H618" s="107">
        <v>0</v>
      </c>
      <c r="I618" s="107">
        <v>0</v>
      </c>
      <c r="J618" s="107">
        <v>0</v>
      </c>
      <c r="K618" s="107">
        <v>0</v>
      </c>
      <c r="L618" s="107">
        <f>SUM(J618:K618)</f>
        <v>0</v>
      </c>
      <c r="M618" s="41"/>
      <c r="N618" s="41"/>
    </row>
    <row r="619" spans="1:14" ht="25.5">
      <c r="A619" s="24" t="s">
        <v>10</v>
      </c>
      <c r="B619" s="76">
        <v>4.7889999999999997</v>
      </c>
      <c r="C619" s="70" t="s">
        <v>341</v>
      </c>
      <c r="D619" s="141">
        <f t="shared" ref="D619:L619" si="152">D618</f>
        <v>9962</v>
      </c>
      <c r="E619" s="107">
        <f t="shared" si="152"/>
        <v>0</v>
      </c>
      <c r="F619" s="107">
        <f t="shared" si="152"/>
        <v>0</v>
      </c>
      <c r="G619" s="107">
        <f t="shared" si="152"/>
        <v>0</v>
      </c>
      <c r="H619" s="107">
        <f t="shared" si="152"/>
        <v>0</v>
      </c>
      <c r="I619" s="107">
        <f t="shared" si="152"/>
        <v>0</v>
      </c>
      <c r="J619" s="107">
        <f t="shared" si="152"/>
        <v>0</v>
      </c>
      <c r="K619" s="107">
        <f t="shared" si="152"/>
        <v>0</v>
      </c>
      <c r="L619" s="107">
        <f t="shared" si="152"/>
        <v>0</v>
      </c>
      <c r="M619" s="41"/>
      <c r="N619" s="41"/>
    </row>
    <row r="620" spans="1:14">
      <c r="A620" s="6" t="s">
        <v>10</v>
      </c>
      <c r="B620" s="105">
        <v>4</v>
      </c>
      <c r="C620" s="104" t="s">
        <v>134</v>
      </c>
      <c r="D620" s="91">
        <f>D618</f>
        <v>9962</v>
      </c>
      <c r="E620" s="90">
        <f t="shared" ref="E620:L620" si="153">E618</f>
        <v>0</v>
      </c>
      <c r="F620" s="90">
        <f t="shared" si="153"/>
        <v>0</v>
      </c>
      <c r="G620" s="90">
        <f t="shared" si="153"/>
        <v>0</v>
      </c>
      <c r="H620" s="90">
        <f t="shared" si="153"/>
        <v>0</v>
      </c>
      <c r="I620" s="90">
        <f t="shared" si="153"/>
        <v>0</v>
      </c>
      <c r="J620" s="90">
        <f t="shared" si="153"/>
        <v>0</v>
      </c>
      <c r="K620" s="90">
        <f t="shared" si="153"/>
        <v>0</v>
      </c>
      <c r="L620" s="90">
        <f t="shared" si="153"/>
        <v>0</v>
      </c>
      <c r="M620" s="41"/>
      <c r="N620" s="41"/>
    </row>
    <row r="621" spans="1:14">
      <c r="A621" s="24" t="s">
        <v>10</v>
      </c>
      <c r="B621" s="85">
        <v>5054</v>
      </c>
      <c r="C621" s="70" t="s">
        <v>161</v>
      </c>
      <c r="D621" s="91">
        <f>D618</f>
        <v>9962</v>
      </c>
      <c r="E621" s="90">
        <f t="shared" ref="E621:L621" si="154">E618</f>
        <v>0</v>
      </c>
      <c r="F621" s="90">
        <f t="shared" si="154"/>
        <v>0</v>
      </c>
      <c r="G621" s="90">
        <f t="shared" si="154"/>
        <v>0</v>
      </c>
      <c r="H621" s="90">
        <f t="shared" si="154"/>
        <v>0</v>
      </c>
      <c r="I621" s="90">
        <f t="shared" si="154"/>
        <v>0</v>
      </c>
      <c r="J621" s="90">
        <f t="shared" si="154"/>
        <v>0</v>
      </c>
      <c r="K621" s="90">
        <f t="shared" si="154"/>
        <v>0</v>
      </c>
      <c r="L621" s="90">
        <f t="shared" si="154"/>
        <v>0</v>
      </c>
      <c r="M621" s="41"/>
      <c r="N621" s="41"/>
    </row>
    <row r="622" spans="1:14">
      <c r="A622" s="145"/>
      <c r="B622" s="97"/>
      <c r="C622" s="98"/>
      <c r="D622" s="112"/>
      <c r="E622" s="87"/>
      <c r="F622" s="112"/>
      <c r="G622" s="87"/>
      <c r="H622" s="112"/>
      <c r="I622" s="87"/>
      <c r="J622" s="112"/>
      <c r="K622" s="87"/>
      <c r="L622" s="112"/>
      <c r="M622" s="41"/>
      <c r="N622" s="41"/>
    </row>
    <row r="623" spans="1:14">
      <c r="A623" s="24"/>
      <c r="B623" s="76">
        <v>1.796</v>
      </c>
      <c r="C623" s="70" t="s">
        <v>127</v>
      </c>
      <c r="D623" s="30"/>
      <c r="E623" s="30"/>
      <c r="F623" s="30"/>
      <c r="G623" s="30"/>
      <c r="H623" s="30"/>
      <c r="I623" s="30"/>
      <c r="J623" s="30"/>
      <c r="K623" s="30"/>
      <c r="L623" s="30"/>
      <c r="M623" s="41"/>
      <c r="N623" s="41"/>
    </row>
    <row r="624" spans="1:14">
      <c r="A624" s="24"/>
      <c r="B624" s="81" t="s">
        <v>142</v>
      </c>
      <c r="C624" s="82" t="s">
        <v>141</v>
      </c>
      <c r="D624" s="112">
        <v>998</v>
      </c>
      <c r="E624" s="87">
        <v>0</v>
      </c>
      <c r="F624" s="87">
        <v>0</v>
      </c>
      <c r="G624" s="87">
        <v>0</v>
      </c>
      <c r="H624" s="87">
        <v>0</v>
      </c>
      <c r="I624" s="87">
        <v>0</v>
      </c>
      <c r="J624" s="87">
        <v>0</v>
      </c>
      <c r="K624" s="87">
        <v>0</v>
      </c>
      <c r="L624" s="87">
        <f>SUM(J624:K624)</f>
        <v>0</v>
      </c>
      <c r="M624" s="41"/>
      <c r="N624" s="41"/>
    </row>
    <row r="625" spans="1:14" ht="25.5">
      <c r="A625" s="24"/>
      <c r="B625" s="81" t="s">
        <v>171</v>
      </c>
      <c r="C625" s="82" t="s">
        <v>213</v>
      </c>
      <c r="D625" s="112">
        <v>999</v>
      </c>
      <c r="E625" s="87">
        <v>0</v>
      </c>
      <c r="F625" s="87">
        <v>0</v>
      </c>
      <c r="G625" s="87">
        <v>0</v>
      </c>
      <c r="H625" s="87">
        <v>0</v>
      </c>
      <c r="I625" s="87">
        <v>0</v>
      </c>
      <c r="J625" s="87">
        <v>0</v>
      </c>
      <c r="K625" s="87">
        <v>0</v>
      </c>
      <c r="L625" s="87">
        <f>SUM(J625:K625)</f>
        <v>0</v>
      </c>
      <c r="M625" s="41"/>
      <c r="N625" s="41"/>
    </row>
    <row r="626" spans="1:14">
      <c r="A626" s="145" t="s">
        <v>10</v>
      </c>
      <c r="B626" s="76">
        <v>1.796</v>
      </c>
      <c r="C626" s="70" t="s">
        <v>127</v>
      </c>
      <c r="D626" s="91">
        <f t="shared" ref="D626:L626" si="155">SUM(D624:D625)</f>
        <v>1997</v>
      </c>
      <c r="E626" s="90">
        <f t="shared" si="155"/>
        <v>0</v>
      </c>
      <c r="F626" s="90">
        <f t="shared" si="155"/>
        <v>0</v>
      </c>
      <c r="G626" s="90">
        <f t="shared" si="155"/>
        <v>0</v>
      </c>
      <c r="H626" s="90">
        <f t="shared" si="155"/>
        <v>0</v>
      </c>
      <c r="I626" s="90">
        <f t="shared" si="155"/>
        <v>0</v>
      </c>
      <c r="J626" s="90">
        <f t="shared" si="155"/>
        <v>0</v>
      </c>
      <c r="K626" s="90">
        <f t="shared" si="155"/>
        <v>0</v>
      </c>
      <c r="L626" s="90">
        <f t="shared" si="155"/>
        <v>0</v>
      </c>
      <c r="M626" s="41"/>
      <c r="N626" s="41"/>
    </row>
    <row r="627" spans="1:14">
      <c r="A627" s="145" t="s">
        <v>10</v>
      </c>
      <c r="B627" s="153">
        <v>1</v>
      </c>
      <c r="C627" s="154" t="s">
        <v>136</v>
      </c>
      <c r="D627" s="91">
        <f t="shared" ref="D627:I627" si="156">D626</f>
        <v>1997</v>
      </c>
      <c r="E627" s="90">
        <f t="shared" si="156"/>
        <v>0</v>
      </c>
      <c r="F627" s="90">
        <f t="shared" si="156"/>
        <v>0</v>
      </c>
      <c r="G627" s="90">
        <f t="shared" si="156"/>
        <v>0</v>
      </c>
      <c r="H627" s="90">
        <f t="shared" si="156"/>
        <v>0</v>
      </c>
      <c r="I627" s="90">
        <f t="shared" si="156"/>
        <v>0</v>
      </c>
      <c r="J627" s="90">
        <f>J626</f>
        <v>0</v>
      </c>
      <c r="K627" s="90">
        <f t="shared" ref="K627:L627" si="157">K626</f>
        <v>0</v>
      </c>
      <c r="L627" s="90">
        <f t="shared" si="157"/>
        <v>0</v>
      </c>
      <c r="M627" s="41"/>
      <c r="N627" s="41"/>
    </row>
    <row r="628" spans="1:14">
      <c r="A628" s="148" t="s">
        <v>10</v>
      </c>
      <c r="B628" s="177">
        <v>5452</v>
      </c>
      <c r="C628" s="178" t="s">
        <v>144</v>
      </c>
      <c r="D628" s="91">
        <f t="shared" ref="D628:L628" si="158">D627</f>
        <v>1997</v>
      </c>
      <c r="E628" s="90">
        <f t="shared" si="158"/>
        <v>0</v>
      </c>
      <c r="F628" s="90">
        <f t="shared" si="158"/>
        <v>0</v>
      </c>
      <c r="G628" s="90">
        <f t="shared" si="158"/>
        <v>0</v>
      </c>
      <c r="H628" s="90">
        <f t="shared" si="158"/>
        <v>0</v>
      </c>
      <c r="I628" s="90">
        <f t="shared" si="158"/>
        <v>0</v>
      </c>
      <c r="J628" s="90">
        <f t="shared" si="158"/>
        <v>0</v>
      </c>
      <c r="K628" s="90">
        <f t="shared" si="158"/>
        <v>0</v>
      </c>
      <c r="L628" s="90">
        <f t="shared" si="158"/>
        <v>0</v>
      </c>
      <c r="M628" s="41"/>
      <c r="N628" s="41"/>
    </row>
    <row r="629" spans="1:14">
      <c r="A629" s="156" t="s">
        <v>10</v>
      </c>
      <c r="B629" s="157"/>
      <c r="C629" s="158" t="s">
        <v>89</v>
      </c>
      <c r="D629" s="134">
        <f t="shared" ref="D629:L629" si="159">D601+D576+D512+D543+D531+D628+D613+D621</f>
        <v>76876</v>
      </c>
      <c r="E629" s="92">
        <f t="shared" si="159"/>
        <v>0</v>
      </c>
      <c r="F629" s="134">
        <f t="shared" si="159"/>
        <v>407103</v>
      </c>
      <c r="G629" s="92">
        <f t="shared" si="159"/>
        <v>0</v>
      </c>
      <c r="H629" s="134">
        <f t="shared" si="159"/>
        <v>410305</v>
      </c>
      <c r="I629" s="92">
        <f t="shared" si="159"/>
        <v>0</v>
      </c>
      <c r="J629" s="134">
        <f t="shared" si="159"/>
        <v>278748</v>
      </c>
      <c r="K629" s="92">
        <f t="shared" si="159"/>
        <v>0</v>
      </c>
      <c r="L629" s="134">
        <f t="shared" si="159"/>
        <v>278748</v>
      </c>
      <c r="M629" s="41"/>
      <c r="N629" s="41"/>
    </row>
    <row r="630" spans="1:14">
      <c r="A630" s="156" t="s">
        <v>10</v>
      </c>
      <c r="B630" s="157"/>
      <c r="C630" s="158" t="s">
        <v>3</v>
      </c>
      <c r="D630" s="94">
        <f t="shared" ref="D630:L630" si="160">D629+D499</f>
        <v>857764</v>
      </c>
      <c r="E630" s="94">
        <f t="shared" si="160"/>
        <v>84745</v>
      </c>
      <c r="F630" s="94">
        <f t="shared" si="160"/>
        <v>2010242</v>
      </c>
      <c r="G630" s="94">
        <f t="shared" si="160"/>
        <v>95894</v>
      </c>
      <c r="H630" s="94">
        <f t="shared" si="160"/>
        <v>2055894</v>
      </c>
      <c r="I630" s="94">
        <f t="shared" si="160"/>
        <v>95894</v>
      </c>
      <c r="J630" s="100">
        <f t="shared" si="160"/>
        <v>1584281</v>
      </c>
      <c r="K630" s="94">
        <f t="shared" si="160"/>
        <v>98806</v>
      </c>
      <c r="L630" s="94">
        <f t="shared" si="160"/>
        <v>1683087</v>
      </c>
      <c r="M630" s="41"/>
      <c r="N630" s="41"/>
    </row>
    <row r="631" spans="1:14">
      <c r="A631" s="179"/>
      <c r="B631" s="180"/>
      <c r="C631" s="181"/>
      <c r="D631" s="9"/>
      <c r="E631" s="9"/>
      <c r="F631" s="10"/>
      <c r="G631" s="10"/>
      <c r="H631" s="10"/>
      <c r="I631" s="10"/>
      <c r="J631" s="9"/>
      <c r="K631" s="9"/>
      <c r="L631" s="9"/>
      <c r="M631" s="41"/>
      <c r="N631" s="41"/>
    </row>
    <row r="632" spans="1:14" ht="25.5">
      <c r="A632" s="145" t="s">
        <v>238</v>
      </c>
      <c r="B632" s="7">
        <v>2235</v>
      </c>
      <c r="C632" s="82" t="s">
        <v>372</v>
      </c>
      <c r="D632" s="182"/>
      <c r="E632" s="112"/>
      <c r="F632" s="87">
        <v>0</v>
      </c>
      <c r="G632" s="87">
        <v>0</v>
      </c>
      <c r="H632" s="87">
        <v>0</v>
      </c>
      <c r="I632" s="87">
        <v>0</v>
      </c>
      <c r="J632" s="87">
        <v>0</v>
      </c>
      <c r="K632" s="87">
        <v>0</v>
      </c>
      <c r="L632" s="87">
        <v>0</v>
      </c>
      <c r="M632" s="41"/>
      <c r="N632" s="41"/>
    </row>
    <row r="633" spans="1:14" ht="15" customHeight="1">
      <c r="A633" s="145"/>
      <c r="B633" s="7"/>
      <c r="C633" s="82"/>
      <c r="D633" s="182"/>
      <c r="E633" s="112"/>
      <c r="F633" s="87"/>
      <c r="G633" s="87"/>
      <c r="H633" s="87"/>
      <c r="I633" s="87"/>
      <c r="J633" s="87"/>
      <c r="K633" s="87"/>
      <c r="L633" s="87"/>
      <c r="M633" s="41"/>
      <c r="N633" s="41"/>
    </row>
    <row r="634" spans="1:14">
      <c r="A634" s="145"/>
      <c r="B634" s="7"/>
      <c r="C634" s="82"/>
      <c r="D634" s="182"/>
      <c r="E634" s="112"/>
      <c r="F634" s="87"/>
      <c r="G634" s="87"/>
      <c r="H634" s="87"/>
      <c r="I634" s="87"/>
      <c r="J634" s="112"/>
      <c r="K634" s="87"/>
      <c r="L634" s="87"/>
      <c r="M634" s="41"/>
      <c r="N634" s="41"/>
    </row>
    <row r="635" spans="1:14">
      <c r="A635" s="41"/>
      <c r="B635" s="41"/>
      <c r="E635" s="41"/>
      <c r="K635" s="41"/>
      <c r="L635" s="41"/>
      <c r="M635" s="41"/>
      <c r="N635" s="41"/>
    </row>
    <row r="636" spans="1:14">
      <c r="A636" s="41"/>
      <c r="B636" s="41"/>
      <c r="E636" s="41"/>
      <c r="K636" s="41"/>
      <c r="L636" s="41"/>
      <c r="M636" s="41"/>
      <c r="N636" s="41"/>
    </row>
    <row r="637" spans="1:14">
      <c r="A637" s="41"/>
      <c r="B637" s="41"/>
      <c r="E637" s="41"/>
      <c r="K637" s="41"/>
      <c r="L637" s="41"/>
      <c r="M637" s="41"/>
      <c r="N637" s="41"/>
    </row>
    <row r="638" spans="1:14">
      <c r="A638" s="41"/>
      <c r="B638" s="41"/>
      <c r="E638" s="41"/>
      <c r="K638" s="41"/>
      <c r="L638" s="41"/>
      <c r="M638" s="41"/>
      <c r="N638" s="41"/>
    </row>
    <row r="639" spans="1:14">
      <c r="A639" s="41"/>
      <c r="B639" s="41"/>
      <c r="E639" s="41"/>
      <c r="K639" s="41"/>
      <c r="L639" s="41"/>
      <c r="M639" s="41"/>
      <c r="N639" s="41"/>
    </row>
    <row r="640" spans="1:14">
      <c r="A640" s="41"/>
      <c r="B640" s="41"/>
      <c r="E640" s="41"/>
      <c r="K640" s="41"/>
      <c r="L640" s="41"/>
      <c r="M640" s="41"/>
      <c r="N640" s="41"/>
    </row>
    <row r="641" spans="1:14">
      <c r="A641" s="41"/>
      <c r="B641" s="41"/>
      <c r="E641" s="41"/>
      <c r="K641" s="41"/>
      <c r="L641" s="41"/>
      <c r="M641" s="41"/>
      <c r="N641" s="41"/>
    </row>
    <row r="642" spans="1:14">
      <c r="A642" s="41"/>
      <c r="B642" s="41"/>
      <c r="E642" s="41"/>
      <c r="K642" s="41"/>
      <c r="L642" s="41"/>
      <c r="M642" s="41"/>
      <c r="N642" s="41"/>
    </row>
  </sheetData>
  <autoFilter ref="A33:L634">
    <filterColumn colId="2"/>
  </autoFilter>
  <mergeCells count="10">
    <mergeCell ref="J32:L32"/>
    <mergeCell ref="J31:L31"/>
    <mergeCell ref="E6:I6"/>
    <mergeCell ref="D32:E32"/>
    <mergeCell ref="F32:G32"/>
    <mergeCell ref="H32:I32"/>
    <mergeCell ref="E17:I17"/>
    <mergeCell ref="D31:E31"/>
    <mergeCell ref="F31:G31"/>
    <mergeCell ref="H31:I31"/>
  </mergeCells>
  <phoneticPr fontId="3" type="noConversion"/>
  <printOptions horizontalCentered="1"/>
  <pageMargins left="0.74803149606299213" right="0.39370078740157483" top="0.74803149606299213" bottom="0.9055118110236221" header="0.51181102362204722" footer="0.59055118110236227"/>
  <pageSetup paperSize="9" fitToHeight="42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  <rowBreaks count="20" manualBreakCount="20">
    <brk id="69" max="11" man="1"/>
    <brk id="96" max="11" man="1"/>
    <brk id="121" max="11" man="1"/>
    <brk id="143" max="11" man="1"/>
    <brk id="167" max="11" man="1"/>
    <brk id="221" max="11" man="1"/>
    <brk id="246" max="11" man="1"/>
    <brk id="276" max="11" man="1"/>
    <brk id="309" max="11" man="1"/>
    <brk id="340" max="11" man="1"/>
    <brk id="362" max="11" man="1"/>
    <brk id="385" max="11" man="1"/>
    <brk id="416" max="11" man="1"/>
    <brk id="437" max="11" man="1"/>
    <brk id="463" max="11" man="1"/>
    <brk id="493" max="11" man="1"/>
    <brk id="521" max="11" man="1"/>
    <brk id="547" max="11" man="1"/>
    <brk id="586" max="11" man="1"/>
    <brk id="613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dem38</vt:lpstr>
      <vt:lpstr>'dem38'!capedu</vt:lpstr>
      <vt:lpstr>'dem38'!cappower</vt:lpstr>
      <vt:lpstr>'dem38'!cappw</vt:lpstr>
      <vt:lpstr>'dem38'!caproad</vt:lpstr>
      <vt:lpstr>'dem38'!captourism</vt:lpstr>
      <vt:lpstr>'dem38'!capUD</vt:lpstr>
      <vt:lpstr>'dem38'!crop</vt:lpstr>
      <vt:lpstr>'dem38'!food</vt:lpstr>
      <vt:lpstr>'dem38'!np</vt:lpstr>
      <vt:lpstr>'dem38'!Nutrition</vt:lpstr>
      <vt:lpstr>'dem38'!ordp</vt:lpstr>
      <vt:lpstr>'dem38'!Print_Area</vt:lpstr>
      <vt:lpstr>'dem38'!Print_Titles</vt:lpstr>
      <vt:lpstr>'dem38'!scst</vt:lpstr>
      <vt:lpstr>'dem38'!SocialSecurity</vt:lpstr>
      <vt:lpstr>'dem38'!socialwelfare</vt:lpstr>
      <vt:lpstr>'dem38'!Voted</vt:lpstr>
      <vt:lpstr>'dem38'!water</vt:lpstr>
      <vt:lpstr>'dem38'!welfarecap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2016-03-15T11:18:04Z</cp:lastPrinted>
  <dcterms:created xsi:type="dcterms:W3CDTF">2004-06-02T16:26:47Z</dcterms:created>
  <dcterms:modified xsi:type="dcterms:W3CDTF">2016-03-28T07:44:35Z</dcterms:modified>
</cp:coreProperties>
</file>