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-15" yWindow="-15" windowWidth="15480" windowHeight="3810"/>
  </bookViews>
  <sheets>
    <sheet name="dem41" sheetId="4" r:id="rId1"/>
    <sheet name="share cal sheet" sheetId="6" r:id="rId2"/>
    <sheet name="trans_Municipal" sheetId="5" r:id="rId3"/>
  </sheets>
  <externalReferences>
    <externalReference r:id="rId4"/>
  </externalReferences>
  <definedNames>
    <definedName name="__123Graph_D" localSheetId="0" hidden="1">[1]DEMAND18!#REF!</definedName>
    <definedName name="_xlnm._FilterDatabase" localSheetId="0" hidden="1">'dem41'!$A$22:$L$388</definedName>
    <definedName name="_rec1" localSheetId="0">'dem41'!#REF!</definedName>
    <definedName name="dedrec2">'dem41'!#REF!</definedName>
    <definedName name="ee">#REF!</definedName>
    <definedName name="election" localSheetId="0">'dem41'!#REF!</definedName>
    <definedName name="housing" localSheetId="0">'dem41'!#REF!</definedName>
    <definedName name="housingcap" localSheetId="0">'dem41'!#REF!</definedName>
    <definedName name="nc">#REF!</definedName>
    <definedName name="ncfund">#REF!</definedName>
    <definedName name="ncrec">#REF!</definedName>
    <definedName name="ncrec1">#REF!</definedName>
    <definedName name="np" localSheetId="0">'dem41'!$K$385</definedName>
    <definedName name="oges" localSheetId="0">'dem41'!$D$267:$L$267</definedName>
    <definedName name="otdrec" localSheetId="0">'dem41'!#REF!</definedName>
    <definedName name="_xlnm.Print_Area" localSheetId="0">'dem41'!$A$1:$L$388</definedName>
    <definedName name="_xlnm.Print_Titles" localSheetId="0">'dem41'!$19:$22</definedName>
    <definedName name="pw" localSheetId="0">'dem41'!$D$69:$L$69</definedName>
    <definedName name="rec" localSheetId="0">'dem41'!#REF!</definedName>
    <definedName name="revise" localSheetId="0">'dem41'!#REF!</definedName>
    <definedName name="sss">#REF!</definedName>
    <definedName name="summary" localSheetId="0">'dem41'!#REF!</definedName>
    <definedName name="tax" localSheetId="0">'dem41'!$D$44:$L$44</definedName>
    <definedName name="udhd" localSheetId="0">'dem41'!$D$243:$L$243</definedName>
    <definedName name="udhdcap" localSheetId="0">'dem41'!#REF!</definedName>
    <definedName name="udhdrec" localSheetId="0">'dem41'!#REF!</definedName>
    <definedName name="udrec" localSheetId="0">'dem41'!#REF!</definedName>
    <definedName name="udroad" localSheetId="0">'dem41'!$D$259:$L$259</definedName>
    <definedName name="urbancap" localSheetId="0">'dem41'!$D$383:$L$383</definedName>
    <definedName name="urbanDevelopment" localSheetId="0">'dem41'!$E$17:$G$17</definedName>
    <definedName name="Voted" localSheetId="0">'dem41'!$E$17:$G$17</definedName>
    <definedName name="water" localSheetId="0">'dem41'!$D$86:$L$86</definedName>
    <definedName name="watercap" localSheetId="0">'dem41'!#REF!</definedName>
    <definedName name="Z_20AC3EE6_0FC9_11D5_8064_004005726899_.wvu.FilterData" localSheetId="0" hidden="1">'dem41'!$C$25:$C$388</definedName>
    <definedName name="Z_239EE218_578E_4317_BEED_14D5D7089E27_.wvu.Cols" localSheetId="0" hidden="1">'dem41'!#REF!</definedName>
    <definedName name="Z_239EE218_578E_4317_BEED_14D5D7089E27_.wvu.FilterData" localSheetId="0" hidden="1">'dem41'!$A$1:$L$388</definedName>
    <definedName name="Z_239EE218_578E_4317_BEED_14D5D7089E27_.wvu.PrintArea" localSheetId="0" hidden="1">'dem41'!$A$1:$L$388</definedName>
    <definedName name="Z_239EE218_578E_4317_BEED_14D5D7089E27_.wvu.PrintTitles" localSheetId="0" hidden="1">'dem41'!$20:$24</definedName>
    <definedName name="Z_302A3EA3_AE96_11D5_A646_0050BA3D7AFD_.wvu.Cols" localSheetId="0" hidden="1">'dem41'!#REF!</definedName>
    <definedName name="Z_302A3EA3_AE96_11D5_A646_0050BA3D7AFD_.wvu.FilterData" localSheetId="0" hidden="1">'dem41'!$A$1:$L$388</definedName>
    <definedName name="Z_302A3EA3_AE96_11D5_A646_0050BA3D7AFD_.wvu.PrintArea" localSheetId="0" hidden="1">'dem41'!$A$1:$L$388</definedName>
    <definedName name="Z_302A3EA3_AE96_11D5_A646_0050BA3D7AFD_.wvu.PrintTitles" localSheetId="0" hidden="1">'dem41'!$20:$24</definedName>
    <definedName name="Z_36DBA021_0ECB_11D4_8064_004005726899_.wvu.Cols" localSheetId="0" hidden="1">'dem41'!#REF!</definedName>
    <definedName name="Z_36DBA021_0ECB_11D4_8064_004005726899_.wvu.FilterData" localSheetId="0" hidden="1">'dem41'!$C$25:$C$388</definedName>
    <definedName name="Z_36DBA021_0ECB_11D4_8064_004005726899_.wvu.PrintArea" localSheetId="0" hidden="1">'dem41'!$A$2:$L$388</definedName>
    <definedName name="Z_36DBA021_0ECB_11D4_8064_004005726899_.wvu.PrintTitles" localSheetId="0" hidden="1">'dem41'!$20:$24</definedName>
    <definedName name="Z_93EBE921_AE91_11D5_8685_004005726899_.wvu.Cols" localSheetId="0" hidden="1">'dem41'!#REF!</definedName>
    <definedName name="Z_93EBE921_AE91_11D5_8685_004005726899_.wvu.FilterData" localSheetId="0" hidden="1">'dem41'!$C$25:$C$388</definedName>
    <definedName name="Z_93EBE921_AE91_11D5_8685_004005726899_.wvu.PrintArea" localSheetId="0" hidden="1">'dem41'!$A$1:$L$388</definedName>
    <definedName name="Z_93EBE921_AE91_11D5_8685_004005726899_.wvu.PrintTitles" localSheetId="0" hidden="1">'dem41'!$20:$24</definedName>
    <definedName name="Z_94DA79C1_0FDE_11D5_9579_000021DAEEA2_.wvu.Cols" localSheetId="0" hidden="1">'dem41'!#REF!</definedName>
    <definedName name="Z_94DA79C1_0FDE_11D5_9579_000021DAEEA2_.wvu.FilterData" localSheetId="0" hidden="1">'dem41'!$C$25:$C$388</definedName>
    <definedName name="Z_94DA79C1_0FDE_11D5_9579_000021DAEEA2_.wvu.PrintArea" localSheetId="0" hidden="1">'dem41'!$A$2:$L$388</definedName>
    <definedName name="Z_94DA79C1_0FDE_11D5_9579_000021DAEEA2_.wvu.PrintTitles" localSheetId="0" hidden="1">'dem41'!$20:$24</definedName>
    <definedName name="Z_B4CB0972_161F_11D5_8064_004005726899_.wvu.FilterData" localSheetId="0" hidden="1">'dem41'!$C$25:$C$388</definedName>
    <definedName name="Z_B4CB097C_161F_11D5_8064_004005726899_.wvu.FilterData" localSheetId="0" hidden="1">'dem41'!$C$25:$C$388</definedName>
    <definedName name="Z_B4CB099E_161F_11D5_8064_004005726899_.wvu.FilterData" localSheetId="0" hidden="1">'dem41'!$C$25:$C$388</definedName>
    <definedName name="Z_C868F8C3_16D7_11D5_A68D_81D6213F5331_.wvu.Cols" localSheetId="0" hidden="1">'dem41'!#REF!</definedName>
    <definedName name="Z_C868F8C3_16D7_11D5_A68D_81D6213F5331_.wvu.FilterData" localSheetId="0" hidden="1">'dem41'!$C$25:$C$388</definedName>
    <definedName name="Z_C868F8C3_16D7_11D5_A68D_81D6213F5331_.wvu.PrintArea" localSheetId="0" hidden="1">'dem41'!$A$2:$L$388</definedName>
    <definedName name="Z_C868F8C3_16D7_11D5_A68D_81D6213F5331_.wvu.PrintTitles" localSheetId="0" hidden="1">'dem41'!$20:$24</definedName>
    <definedName name="Z_E5DF37BD_125C_11D5_8DC4_D0F5D88B3549_.wvu.Cols" localSheetId="0" hidden="1">'dem41'!#REF!</definedName>
    <definedName name="Z_E5DF37BD_125C_11D5_8DC4_D0F5D88B3549_.wvu.FilterData" localSheetId="0" hidden="1">'dem41'!$C$25:$C$388</definedName>
    <definedName name="Z_E5DF37BD_125C_11D5_8DC4_D0F5D88B3549_.wvu.PrintArea" localSheetId="0" hidden="1">'dem41'!$A$2:$L$388</definedName>
    <definedName name="Z_E5DF37BD_125C_11D5_8DC4_D0F5D88B3549_.wvu.PrintTitles" localSheetId="0" hidden="1">'dem41'!$20:$24</definedName>
    <definedName name="Z_F8ADACC1_164E_11D6_B603_000021DAEEA2_.wvu.Cols" localSheetId="0" hidden="1">'dem41'!#REF!</definedName>
    <definedName name="Z_F8ADACC1_164E_11D6_B603_000021DAEEA2_.wvu.FilterData" localSheetId="0" hidden="1">'dem41'!$C$25:$C$388</definedName>
    <definedName name="Z_F8ADACC1_164E_11D6_B603_000021DAEEA2_.wvu.PrintArea" localSheetId="0" hidden="1">'dem41'!$A$1:$L$388</definedName>
    <definedName name="Z_F8ADACC1_164E_11D6_B603_000021DAEEA2_.wvu.PrintTitles" localSheetId="0" hidden="1">'dem41'!$20:$24</definedName>
  </definedNames>
  <calcPr calcId="124519"/>
</workbook>
</file>

<file path=xl/calcChain.xml><?xml version="1.0" encoding="utf-8"?>
<calcChain xmlns="http://schemas.openxmlformats.org/spreadsheetml/2006/main">
  <c r="L378" i="4"/>
  <c r="L377"/>
  <c r="L376"/>
  <c r="L375"/>
  <c r="L369"/>
  <c r="L363"/>
  <c r="L358"/>
  <c r="L355"/>
  <c r="L352"/>
  <c r="L349"/>
  <c r="L346"/>
  <c r="L343"/>
  <c r="L340"/>
  <c r="L337"/>
  <c r="L334"/>
  <c r="L331"/>
  <c r="L328"/>
  <c r="L326"/>
  <c r="L321"/>
  <c r="L315"/>
  <c r="L314"/>
  <c r="L309"/>
  <c r="L308"/>
  <c r="L303"/>
  <c r="L302"/>
  <c r="L296"/>
  <c r="L291"/>
  <c r="L290"/>
  <c r="L289"/>
  <c r="L288"/>
  <c r="L282"/>
  <c r="L281"/>
  <c r="L276"/>
  <c r="L264"/>
  <c r="L256"/>
  <c r="L252"/>
  <c r="L251"/>
  <c r="L250"/>
  <c r="L249"/>
  <c r="L239"/>
  <c r="L238"/>
  <c r="L237"/>
  <c r="L236"/>
  <c r="L230"/>
  <c r="L229"/>
  <c r="L228"/>
  <c r="L224"/>
  <c r="L223"/>
  <c r="L222"/>
  <c r="L221"/>
  <c r="L214"/>
  <c r="L213"/>
  <c r="L212"/>
  <c r="L211"/>
  <c r="L207"/>
  <c r="L206"/>
  <c r="L205"/>
  <c r="L204"/>
  <c r="L203"/>
  <c r="L194"/>
  <c r="L193"/>
  <c r="L189"/>
  <c r="L188"/>
  <c r="L184"/>
  <c r="L183"/>
  <c r="L178"/>
  <c r="L177"/>
  <c r="L173"/>
  <c r="L172"/>
  <c r="L169"/>
  <c r="L164"/>
  <c r="L161"/>
  <c r="L155"/>
  <c r="L154"/>
  <c r="L153"/>
  <c r="L149"/>
  <c r="L148"/>
  <c r="L147"/>
  <c r="L146"/>
  <c r="L130"/>
  <c r="L125"/>
  <c r="L124"/>
  <c r="L123"/>
  <c r="L122"/>
  <c r="L121"/>
  <c r="L120"/>
  <c r="L119"/>
  <c r="L118"/>
  <c r="L117"/>
  <c r="L111"/>
  <c r="L105"/>
  <c r="L104"/>
  <c r="L92"/>
  <c r="L81"/>
  <c r="L77"/>
  <c r="L76"/>
  <c r="L65"/>
  <c r="L61"/>
  <c r="L55"/>
  <c r="L51"/>
  <c r="L40"/>
  <c r="L39"/>
  <c r="L38"/>
  <c r="L31"/>
  <c r="L30"/>
  <c r="L29"/>
  <c r="E126"/>
  <c r="F126"/>
  <c r="G126"/>
  <c r="H126"/>
  <c r="I126"/>
  <c r="J126"/>
  <c r="K126"/>
  <c r="E292"/>
  <c r="F292"/>
  <c r="G292"/>
  <c r="H292"/>
  <c r="I292"/>
  <c r="J292"/>
  <c r="K292"/>
  <c r="D292"/>
  <c r="D126"/>
  <c r="K103"/>
  <c r="L103" s="1"/>
  <c r="J139"/>
  <c r="L139" s="1"/>
  <c r="I379"/>
  <c r="I380" s="1"/>
  <c r="H379"/>
  <c r="H380" s="1"/>
  <c r="G379"/>
  <c r="G380" s="1"/>
  <c r="F379"/>
  <c r="F380" s="1"/>
  <c r="E379"/>
  <c r="E380" s="1"/>
  <c r="D379"/>
  <c r="D380" s="1"/>
  <c r="I370"/>
  <c r="I371" s="1"/>
  <c r="H370"/>
  <c r="H371" s="1"/>
  <c r="G370"/>
  <c r="G371" s="1"/>
  <c r="F370"/>
  <c r="F371" s="1"/>
  <c r="E370"/>
  <c r="E371" s="1"/>
  <c r="D370"/>
  <c r="D371" s="1"/>
  <c r="I364"/>
  <c r="I365" s="1"/>
  <c r="H364"/>
  <c r="H365" s="1"/>
  <c r="G364"/>
  <c r="G365" s="1"/>
  <c r="F364"/>
  <c r="F365" s="1"/>
  <c r="E364"/>
  <c r="E365" s="1"/>
  <c r="D364"/>
  <c r="D365" s="1"/>
  <c r="I359"/>
  <c r="H359"/>
  <c r="G359"/>
  <c r="F359"/>
  <c r="E359"/>
  <c r="D359"/>
  <c r="I322"/>
  <c r="H322"/>
  <c r="G322"/>
  <c r="F322"/>
  <c r="E322"/>
  <c r="D322"/>
  <c r="I316"/>
  <c r="I317" s="1"/>
  <c r="H316"/>
  <c r="H317" s="1"/>
  <c r="G316"/>
  <c r="G317" s="1"/>
  <c r="F316"/>
  <c r="F317" s="1"/>
  <c r="E316"/>
  <c r="E317" s="1"/>
  <c r="D316"/>
  <c r="D317" s="1"/>
  <c r="I310"/>
  <c r="H310"/>
  <c r="G310"/>
  <c r="F310"/>
  <c r="E310"/>
  <c r="D310"/>
  <c r="I304"/>
  <c r="H304"/>
  <c r="G304"/>
  <c r="F304"/>
  <c r="E304"/>
  <c r="D304"/>
  <c r="I297"/>
  <c r="I298" s="1"/>
  <c r="H297"/>
  <c r="H298" s="1"/>
  <c r="G297"/>
  <c r="G298" s="1"/>
  <c r="F297"/>
  <c r="F298" s="1"/>
  <c r="E297"/>
  <c r="E298" s="1"/>
  <c r="D297"/>
  <c r="D298" s="1"/>
  <c r="I283"/>
  <c r="I284" s="1"/>
  <c r="H283"/>
  <c r="H284" s="1"/>
  <c r="G283"/>
  <c r="G284" s="1"/>
  <c r="F283"/>
  <c r="F284" s="1"/>
  <c r="E283"/>
  <c r="E284" s="1"/>
  <c r="D283"/>
  <c r="D284" s="1"/>
  <c r="I277"/>
  <c r="H277"/>
  <c r="G277"/>
  <c r="F277"/>
  <c r="E277"/>
  <c r="D277"/>
  <c r="I265"/>
  <c r="H265"/>
  <c r="H266" s="1"/>
  <c r="G265"/>
  <c r="F265"/>
  <c r="E265"/>
  <c r="D265"/>
  <c r="D266" s="1"/>
  <c r="I257"/>
  <c r="H257"/>
  <c r="G257"/>
  <c r="F257"/>
  <c r="E257"/>
  <c r="D257"/>
  <c r="I253"/>
  <c r="H253"/>
  <c r="G253"/>
  <c r="F253"/>
  <c r="E253"/>
  <c r="D253"/>
  <c r="I240"/>
  <c r="H240"/>
  <c r="G240"/>
  <c r="F240"/>
  <c r="E240"/>
  <c r="D240"/>
  <c r="I231"/>
  <c r="H231"/>
  <c r="G231"/>
  <c r="F231"/>
  <c r="E231"/>
  <c r="D231"/>
  <c r="I225"/>
  <c r="H225"/>
  <c r="G225"/>
  <c r="F225"/>
  <c r="E225"/>
  <c r="D225"/>
  <c r="I215"/>
  <c r="H215"/>
  <c r="G215"/>
  <c r="F215"/>
  <c r="E215"/>
  <c r="D215"/>
  <c r="I208"/>
  <c r="H208"/>
  <c r="G208"/>
  <c r="F208"/>
  <c r="E208"/>
  <c r="D208"/>
  <c r="I195"/>
  <c r="H195"/>
  <c r="G195"/>
  <c r="F195"/>
  <c r="E195"/>
  <c r="D195"/>
  <c r="I190"/>
  <c r="H190"/>
  <c r="G190"/>
  <c r="F190"/>
  <c r="E190"/>
  <c r="D190"/>
  <c r="I185"/>
  <c r="H185"/>
  <c r="G185"/>
  <c r="F185"/>
  <c r="E185"/>
  <c r="D185"/>
  <c r="I179"/>
  <c r="H179"/>
  <c r="G179"/>
  <c r="F179"/>
  <c r="E179"/>
  <c r="D179"/>
  <c r="I174"/>
  <c r="H174"/>
  <c r="G174"/>
  <c r="F174"/>
  <c r="E174"/>
  <c r="D174"/>
  <c r="I165"/>
  <c r="H165"/>
  <c r="G165"/>
  <c r="F165"/>
  <c r="E165"/>
  <c r="D165"/>
  <c r="I156"/>
  <c r="H156"/>
  <c r="G156"/>
  <c r="F156"/>
  <c r="E156"/>
  <c r="D156"/>
  <c r="I150"/>
  <c r="H150"/>
  <c r="G150"/>
  <c r="F150"/>
  <c r="E150"/>
  <c r="D150"/>
  <c r="I140"/>
  <c r="I141" s="1"/>
  <c r="I142" s="1"/>
  <c r="H140"/>
  <c r="H141" s="1"/>
  <c r="H142" s="1"/>
  <c r="G140"/>
  <c r="G141" s="1"/>
  <c r="G142" s="1"/>
  <c r="F140"/>
  <c r="F141" s="1"/>
  <c r="F142" s="1"/>
  <c r="E140"/>
  <c r="E141" s="1"/>
  <c r="E142" s="1"/>
  <c r="D140"/>
  <c r="D141" s="1"/>
  <c r="D142" s="1"/>
  <c r="I131"/>
  <c r="H131"/>
  <c r="G131"/>
  <c r="F131"/>
  <c r="E131"/>
  <c r="D131"/>
  <c r="I112"/>
  <c r="H112"/>
  <c r="G112"/>
  <c r="F112"/>
  <c r="E112"/>
  <c r="D112"/>
  <c r="I106"/>
  <c r="I107" s="1"/>
  <c r="H106"/>
  <c r="H107" s="1"/>
  <c r="G106"/>
  <c r="G107" s="1"/>
  <c r="F106"/>
  <c r="F107" s="1"/>
  <c r="E106"/>
  <c r="E107" s="1"/>
  <c r="D106"/>
  <c r="D107" s="1"/>
  <c r="I93"/>
  <c r="I94" s="1"/>
  <c r="I95" s="1"/>
  <c r="I96" s="1"/>
  <c r="H93"/>
  <c r="H94" s="1"/>
  <c r="H95" s="1"/>
  <c r="H96" s="1"/>
  <c r="G93"/>
  <c r="G94" s="1"/>
  <c r="G95" s="1"/>
  <c r="G96" s="1"/>
  <c r="F93"/>
  <c r="F94" s="1"/>
  <c r="F95" s="1"/>
  <c r="F96" s="1"/>
  <c r="E93"/>
  <c r="E94" s="1"/>
  <c r="E95" s="1"/>
  <c r="E96" s="1"/>
  <c r="D93"/>
  <c r="D94" s="1"/>
  <c r="D95" s="1"/>
  <c r="D96" s="1"/>
  <c r="I82"/>
  <c r="H82"/>
  <c r="G82"/>
  <c r="F82"/>
  <c r="E82"/>
  <c r="D82"/>
  <c r="I78"/>
  <c r="I83" s="1"/>
  <c r="I84" s="1"/>
  <c r="I85" s="1"/>
  <c r="I86" s="1"/>
  <c r="H78"/>
  <c r="H83" s="1"/>
  <c r="H84" s="1"/>
  <c r="H85" s="1"/>
  <c r="H86" s="1"/>
  <c r="G78"/>
  <c r="G83" s="1"/>
  <c r="G84" s="1"/>
  <c r="G85" s="1"/>
  <c r="G86" s="1"/>
  <c r="F78"/>
  <c r="F83" s="1"/>
  <c r="F84" s="1"/>
  <c r="F85" s="1"/>
  <c r="F86" s="1"/>
  <c r="E78"/>
  <c r="E83" s="1"/>
  <c r="E84" s="1"/>
  <c r="E85" s="1"/>
  <c r="E86" s="1"/>
  <c r="D78"/>
  <c r="D83" s="1"/>
  <c r="D84" s="1"/>
  <c r="D85" s="1"/>
  <c r="D86" s="1"/>
  <c r="I67"/>
  <c r="H67"/>
  <c r="G67"/>
  <c r="F67"/>
  <c r="E67"/>
  <c r="D67"/>
  <c r="I66"/>
  <c r="H66"/>
  <c r="G66"/>
  <c r="F66"/>
  <c r="E66"/>
  <c r="D66"/>
  <c r="I62"/>
  <c r="H62"/>
  <c r="G62"/>
  <c r="F62"/>
  <c r="E62"/>
  <c r="D62"/>
  <c r="I57"/>
  <c r="H57"/>
  <c r="G57"/>
  <c r="F57"/>
  <c r="E57"/>
  <c r="D57"/>
  <c r="I56"/>
  <c r="H56"/>
  <c r="G56"/>
  <c r="F56"/>
  <c r="E56"/>
  <c r="D56"/>
  <c r="I52"/>
  <c r="H52"/>
  <c r="G52"/>
  <c r="F52"/>
  <c r="E52"/>
  <c r="D52"/>
  <c r="I42"/>
  <c r="I43" s="1"/>
  <c r="H42"/>
  <c r="H43" s="1"/>
  <c r="G42"/>
  <c r="G43" s="1"/>
  <c r="F42"/>
  <c r="F43" s="1"/>
  <c r="E42"/>
  <c r="E43" s="1"/>
  <c r="D42"/>
  <c r="D43" s="1"/>
  <c r="I41"/>
  <c r="H41"/>
  <c r="G41"/>
  <c r="F41"/>
  <c r="E41"/>
  <c r="D41"/>
  <c r="I32"/>
  <c r="I33" s="1"/>
  <c r="H32"/>
  <c r="H33" s="1"/>
  <c r="G32"/>
  <c r="G33" s="1"/>
  <c r="F32"/>
  <c r="F33" s="1"/>
  <c r="E32"/>
  <c r="E33" s="1"/>
  <c r="D32"/>
  <c r="D33" s="1"/>
  <c r="F381" l="1"/>
  <c r="E381"/>
  <c r="I381"/>
  <c r="D381"/>
  <c r="H381"/>
  <c r="G381"/>
  <c r="I266"/>
  <c r="I267" s="1"/>
  <c r="E266"/>
  <c r="E267" s="1"/>
  <c r="D267"/>
  <c r="H267"/>
  <c r="F266"/>
  <c r="F267" s="1"/>
  <c r="G266"/>
  <c r="G267" s="1"/>
  <c r="L292"/>
  <c r="E132"/>
  <c r="E133" s="1"/>
  <c r="G196"/>
  <c r="G197" s="1"/>
  <c r="L126"/>
  <c r="I132"/>
  <c r="I133" s="1"/>
  <c r="H132"/>
  <c r="H133" s="1"/>
  <c r="D132"/>
  <c r="D133" s="1"/>
  <c r="F196"/>
  <c r="F197" s="1"/>
  <c r="F132"/>
  <c r="F133" s="1"/>
  <c r="D157"/>
  <c r="D196"/>
  <c r="D197" s="1"/>
  <c r="H196"/>
  <c r="H197" s="1"/>
  <c r="D216"/>
  <c r="D232"/>
  <c r="D241" s="1"/>
  <c r="D258"/>
  <c r="D259" s="1"/>
  <c r="G132"/>
  <c r="G133" s="1"/>
  <c r="E196"/>
  <c r="E197" s="1"/>
  <c r="I196"/>
  <c r="I197" s="1"/>
  <c r="E68"/>
  <c r="E69" s="1"/>
  <c r="G68"/>
  <c r="G69" s="1"/>
  <c r="I68"/>
  <c r="I69" s="1"/>
  <c r="E157"/>
  <c r="G157"/>
  <c r="I157"/>
  <c r="E216"/>
  <c r="G216"/>
  <c r="I216"/>
  <c r="E232"/>
  <c r="E241" s="1"/>
  <c r="G232"/>
  <c r="G241" s="1"/>
  <c r="I232"/>
  <c r="I241" s="1"/>
  <c r="E258"/>
  <c r="E259" s="1"/>
  <c r="G258"/>
  <c r="G259" s="1"/>
  <c r="I258"/>
  <c r="I259" s="1"/>
  <c r="D68"/>
  <c r="D69" s="1"/>
  <c r="F68"/>
  <c r="F69" s="1"/>
  <c r="H68"/>
  <c r="H69" s="1"/>
  <c r="F157"/>
  <c r="H157"/>
  <c r="F216"/>
  <c r="H216"/>
  <c r="F232"/>
  <c r="F241" s="1"/>
  <c r="H232"/>
  <c r="H241" s="1"/>
  <c r="F258"/>
  <c r="F259" s="1"/>
  <c r="H258"/>
  <c r="H259" s="1"/>
  <c r="G44"/>
  <c r="I44"/>
  <c r="E44"/>
  <c r="F44"/>
  <c r="H44"/>
  <c r="D44"/>
  <c r="D198" l="1"/>
  <c r="G198"/>
  <c r="F198"/>
  <c r="D242"/>
  <c r="H198"/>
  <c r="I198"/>
  <c r="E198"/>
  <c r="F242"/>
  <c r="G242"/>
  <c r="H242"/>
  <c r="I242"/>
  <c r="E242"/>
  <c r="K195"/>
  <c r="J195"/>
  <c r="K190"/>
  <c r="J190"/>
  <c r="K185"/>
  <c r="J185"/>
  <c r="J179"/>
  <c r="K179"/>
  <c r="F243" l="1"/>
  <c r="F268" s="1"/>
  <c r="D243"/>
  <c r="D268" s="1"/>
  <c r="G243"/>
  <c r="G268" s="1"/>
  <c r="H243"/>
  <c r="H268" s="1"/>
  <c r="I243"/>
  <c r="I268" s="1"/>
  <c r="E243"/>
  <c r="E268" s="1"/>
  <c r="K196"/>
  <c r="J196"/>
  <c r="L185"/>
  <c r="L195"/>
  <c r="L190"/>
  <c r="L179"/>
  <c r="L196" l="1"/>
  <c r="K359" l="1"/>
  <c r="J359"/>
  <c r="J388" l="1"/>
  <c r="L388" s="1"/>
  <c r="K379" l="1"/>
  <c r="K380" s="1"/>
  <c r="K370"/>
  <c r="K371" s="1"/>
  <c r="K364"/>
  <c r="K365" s="1"/>
  <c r="K322"/>
  <c r="K316"/>
  <c r="K317" s="1"/>
  <c r="K310"/>
  <c r="K304"/>
  <c r="K297"/>
  <c r="K298" s="1"/>
  <c r="K283"/>
  <c r="K284" s="1"/>
  <c r="K277"/>
  <c r="K265"/>
  <c r="K257"/>
  <c r="K253"/>
  <c r="K240"/>
  <c r="K231"/>
  <c r="K225"/>
  <c r="K215"/>
  <c r="K208"/>
  <c r="K174"/>
  <c r="K197" s="1"/>
  <c r="K165"/>
  <c r="K156"/>
  <c r="K150"/>
  <c r="K140"/>
  <c r="K141" s="1"/>
  <c r="K142" s="1"/>
  <c r="K131"/>
  <c r="K112"/>
  <c r="K106"/>
  <c r="K107" s="1"/>
  <c r="K93"/>
  <c r="K94" s="1"/>
  <c r="K95" s="1"/>
  <c r="K96" s="1"/>
  <c r="K82"/>
  <c r="K78"/>
  <c r="K83" s="1"/>
  <c r="K84" s="1"/>
  <c r="K85" s="1"/>
  <c r="K86" s="1"/>
  <c r="K67"/>
  <c r="K66"/>
  <c r="K62"/>
  <c r="K57"/>
  <c r="K56"/>
  <c r="K52"/>
  <c r="K42"/>
  <c r="K43" s="1"/>
  <c r="K41"/>
  <c r="K32"/>
  <c r="K33" s="1"/>
  <c r="J56"/>
  <c r="J82"/>
  <c r="J66"/>
  <c r="J62"/>
  <c r="J52"/>
  <c r="J41"/>
  <c r="K381" l="1"/>
  <c r="K266"/>
  <c r="K267" s="1"/>
  <c r="K132"/>
  <c r="K133" s="1"/>
  <c r="K68"/>
  <c r="K69" s="1"/>
  <c r="K157"/>
  <c r="K198" s="1"/>
  <c r="K232"/>
  <c r="K241" s="1"/>
  <c r="K216"/>
  <c r="K258"/>
  <c r="K259" s="1"/>
  <c r="K44"/>
  <c r="J304"/>
  <c r="K242" l="1"/>
  <c r="K243" s="1"/>
  <c r="K268" s="1"/>
  <c r="L304"/>
  <c r="L82"/>
  <c r="L66"/>
  <c r="L62"/>
  <c r="L56"/>
  <c r="L52"/>
  <c r="L41" l="1"/>
  <c r="J174"/>
  <c r="J197" s="1"/>
  <c r="J93" l="1"/>
  <c r="J94" s="1"/>
  <c r="J95" s="1"/>
  <c r="J96" s="1"/>
  <c r="L93"/>
  <c r="L94" s="1"/>
  <c r="L95" s="1"/>
  <c r="L96" s="1"/>
  <c r="J379" l="1"/>
  <c r="J380" s="1"/>
  <c r="L359" l="1"/>
  <c r="L364"/>
  <c r="L365" s="1"/>
  <c r="L322"/>
  <c r="L297"/>
  <c r="L298" s="1"/>
  <c r="L277"/>
  <c r="L257"/>
  <c r="L140"/>
  <c r="L141" s="1"/>
  <c r="L142" s="1"/>
  <c r="L131"/>
  <c r="L112"/>
  <c r="J265"/>
  <c r="J277"/>
  <c r="J150"/>
  <c r="J131"/>
  <c r="J297"/>
  <c r="J298" s="1"/>
  <c r="J310"/>
  <c r="J316"/>
  <c r="J317" s="1"/>
  <c r="J322"/>
  <c r="J364"/>
  <c r="J365" s="1"/>
  <c r="J370"/>
  <c r="J371" s="1"/>
  <c r="J215"/>
  <c r="J208"/>
  <c r="J231"/>
  <c r="J225"/>
  <c r="J240"/>
  <c r="J156"/>
  <c r="J140"/>
  <c r="J141" s="1"/>
  <c r="J142" s="1"/>
  <c r="J165"/>
  <c r="J112"/>
  <c r="J106"/>
  <c r="J107" s="1"/>
  <c r="J78"/>
  <c r="J83" s="1"/>
  <c r="J84" s="1"/>
  <c r="J85" s="1"/>
  <c r="J86" s="1"/>
  <c r="J67"/>
  <c r="J57"/>
  <c r="J42"/>
  <c r="J43" s="1"/>
  <c r="J32"/>
  <c r="J33" s="1"/>
  <c r="J257"/>
  <c r="J253"/>
  <c r="C31" i="6"/>
  <c r="B16"/>
  <c r="K34" i="5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4"/>
  <c r="J35"/>
  <c r="I35"/>
  <c r="J283" i="4"/>
  <c r="J284" s="1"/>
  <c r="J381" l="1"/>
  <c r="J266"/>
  <c r="J267" s="1"/>
  <c r="L379"/>
  <c r="L380" s="1"/>
  <c r="L174"/>
  <c r="L197" s="1"/>
  <c r="L310"/>
  <c r="K35" i="5"/>
  <c r="L265" i="4"/>
  <c r="J157"/>
  <c r="J198" s="1"/>
  <c r="J232"/>
  <c r="J241" s="1"/>
  <c r="L316"/>
  <c r="L317" s="1"/>
  <c r="L42"/>
  <c r="L43" s="1"/>
  <c r="J132"/>
  <c r="J133" s="1"/>
  <c r="L78"/>
  <c r="L83" s="1"/>
  <c r="L84" s="1"/>
  <c r="L85" s="1"/>
  <c r="L86" s="1"/>
  <c r="L106"/>
  <c r="L107" s="1"/>
  <c r="L370"/>
  <c r="L371" s="1"/>
  <c r="L208"/>
  <c r="L215"/>
  <c r="L225"/>
  <c r="L253"/>
  <c r="L258" s="1"/>
  <c r="L259" s="1"/>
  <c r="J258"/>
  <c r="J259" s="1"/>
  <c r="L57"/>
  <c r="L165"/>
  <c r="J68"/>
  <c r="J69" s="1"/>
  <c r="J216"/>
  <c r="L32"/>
  <c r="L33" s="1"/>
  <c r="L67"/>
  <c r="L156"/>
  <c r="L231"/>
  <c r="L150"/>
  <c r="L132"/>
  <c r="L240"/>
  <c r="L283"/>
  <c r="L284" s="1"/>
  <c r="J44"/>
  <c r="L381" l="1"/>
  <c r="L266"/>
  <c r="L267" s="1"/>
  <c r="L133"/>
  <c r="L44"/>
  <c r="L216"/>
  <c r="L232"/>
  <c r="L241" s="1"/>
  <c r="L157"/>
  <c r="L198" s="1"/>
  <c r="L68"/>
  <c r="L69" s="1"/>
  <c r="J242"/>
  <c r="J243" s="1"/>
  <c r="J268" l="1"/>
  <c r="L242"/>
  <c r="L243" s="1"/>
  <c r="L268" s="1"/>
  <c r="E17" l="1"/>
  <c r="H382" l="1"/>
  <c r="H383" s="1"/>
  <c r="E382"/>
  <c r="E383" s="1"/>
  <c r="I382"/>
  <c r="I383" s="1"/>
  <c r="F382"/>
  <c r="F383" s="1"/>
  <c r="G382"/>
  <c r="G383" s="1"/>
  <c r="L382"/>
  <c r="L383" s="1"/>
  <c r="L384" s="1"/>
  <c r="K382"/>
  <c r="K383" s="1"/>
  <c r="J382"/>
  <c r="J383" s="1"/>
  <c r="G384" l="1"/>
  <c r="G385" s="1"/>
  <c r="H385"/>
  <c r="H384"/>
  <c r="I384"/>
  <c r="I385" s="1"/>
  <c r="E384"/>
  <c r="E385" s="1"/>
  <c r="K384"/>
  <c r="K385" s="1"/>
  <c r="J384"/>
  <c r="J385" s="1"/>
  <c r="F384"/>
  <c r="F385" s="1"/>
  <c r="F17"/>
  <c r="L385"/>
  <c r="G17" l="1"/>
  <c r="D382" l="1"/>
  <c r="D383" s="1"/>
  <c r="D384" l="1"/>
  <c r="D385" s="1"/>
</calcChain>
</file>

<file path=xl/comments1.xml><?xml version="1.0" encoding="utf-8"?>
<comments xmlns="http://schemas.openxmlformats.org/spreadsheetml/2006/main">
  <authors>
    <author>Finance Deptt.</author>
  </authors>
  <commentList>
    <comment ref="A128" authorId="0">
      <text>
        <r>
          <rPr>
            <b/>
            <sz val="8"/>
            <color indexed="81"/>
            <rFont val="Tahoma"/>
            <family val="2"/>
          </rPr>
          <t>Finance Deptt.:</t>
        </r>
        <r>
          <rPr>
            <sz val="8"/>
            <color indexed="81"/>
            <rFont val="Tahoma"/>
            <family val="2"/>
          </rPr>
          <t xml:space="preserve">
Letter to AG to be sent.</t>
        </r>
      </text>
    </comment>
  </commentList>
</comments>
</file>

<file path=xl/sharedStrings.xml><?xml version="1.0" encoding="utf-8"?>
<sst xmlns="http://schemas.openxmlformats.org/spreadsheetml/2006/main" count="766" uniqueCount="322">
  <si>
    <t>URBAN DEVELOPMENT &amp; HOUSING</t>
  </si>
  <si>
    <t>(iii) Collection of Taxes on Commodities &amp; Services</t>
  </si>
  <si>
    <t>Other Taxes and Duties on Commodities and Services</t>
  </si>
  <si>
    <t>(d) Administrative Services</t>
  </si>
  <si>
    <t>Public Works</t>
  </si>
  <si>
    <t>Water Supply &amp; Sanitation</t>
  </si>
  <si>
    <t>and Urban Development</t>
  </si>
  <si>
    <t>Urban Development</t>
  </si>
  <si>
    <t>Other General Economic Services</t>
  </si>
  <si>
    <t>Capital Outlay on Urban Development</t>
  </si>
  <si>
    <t>Voted</t>
  </si>
  <si>
    <t>Actuals</t>
  </si>
  <si>
    <t>Budget Estimate</t>
  </si>
  <si>
    <t>Revised Estimate</t>
  </si>
  <si>
    <t>Major /Sub-Major/Minor/Sub/Detailed Heads</t>
  </si>
  <si>
    <t>Plan</t>
  </si>
  <si>
    <t>Non-Plan</t>
  </si>
  <si>
    <t>Total</t>
  </si>
  <si>
    <t>REVENUE SECTION</t>
  </si>
  <si>
    <t>M.H.</t>
  </si>
  <si>
    <t>Establishment</t>
  </si>
  <si>
    <t>Head Office Establishment</t>
  </si>
  <si>
    <t>60.44.01</t>
  </si>
  <si>
    <t>60.44.11</t>
  </si>
  <si>
    <t>Travel Expenses</t>
  </si>
  <si>
    <t>60.44.13</t>
  </si>
  <si>
    <t>Office Expenses</t>
  </si>
  <si>
    <t>General</t>
  </si>
  <si>
    <t>Maintenance and Repairs</t>
  </si>
  <si>
    <t>East District</t>
  </si>
  <si>
    <t>42.45.71</t>
  </si>
  <si>
    <t>South District</t>
  </si>
  <si>
    <t>Sanitation Services</t>
  </si>
  <si>
    <t>Sanitation of Gangtok Town</t>
  </si>
  <si>
    <t>42.45.72</t>
  </si>
  <si>
    <t>42.48.72</t>
  </si>
  <si>
    <t>Sewerage and Sanitation</t>
  </si>
  <si>
    <t>Direction &amp; Administration</t>
  </si>
  <si>
    <t>Salaries</t>
  </si>
  <si>
    <t>00.44.71</t>
  </si>
  <si>
    <t>Maintenance of Gangtok Town</t>
  </si>
  <si>
    <t>Other Expenditure</t>
  </si>
  <si>
    <t>Upkeep of Town</t>
  </si>
  <si>
    <t>62.44.50</t>
  </si>
  <si>
    <t>Other Charges</t>
  </si>
  <si>
    <t>Wages</t>
  </si>
  <si>
    <t>Construction</t>
  </si>
  <si>
    <t>Other Urban Development Schemes</t>
  </si>
  <si>
    <t>Town Planning Cell</t>
  </si>
  <si>
    <t>Improvement of Urban Roads</t>
  </si>
  <si>
    <t>00.45.74</t>
  </si>
  <si>
    <t>00.48.73</t>
  </si>
  <si>
    <t>00.45.75</t>
  </si>
  <si>
    <t>Maintenance of Other Bazars</t>
  </si>
  <si>
    <t>00.48.75</t>
  </si>
  <si>
    <t>00.44.01</t>
  </si>
  <si>
    <t>00.44.02</t>
  </si>
  <si>
    <t>00.44.11</t>
  </si>
  <si>
    <t>00.44.13</t>
  </si>
  <si>
    <t>00.44.51</t>
  </si>
  <si>
    <t>Motor Vehicles</t>
  </si>
  <si>
    <t>00.48.01</t>
  </si>
  <si>
    <t>00.48.11</t>
  </si>
  <si>
    <t>00.48.13</t>
  </si>
  <si>
    <t>Garbage Disposal</t>
  </si>
  <si>
    <t>61.45.01</t>
  </si>
  <si>
    <t>61.45.21</t>
  </si>
  <si>
    <t>Supplies and Materials</t>
  </si>
  <si>
    <t>61.45.50</t>
  </si>
  <si>
    <t>61.45.51</t>
  </si>
  <si>
    <t>61.48.01</t>
  </si>
  <si>
    <t>61.48.21</t>
  </si>
  <si>
    <t>61.48.51</t>
  </si>
  <si>
    <t>Parks and Gardens</t>
  </si>
  <si>
    <t>62.45.02</t>
  </si>
  <si>
    <t>62.45.21</t>
  </si>
  <si>
    <t>62.45.27</t>
  </si>
  <si>
    <t>Minor Works</t>
  </si>
  <si>
    <t>62.45.50</t>
  </si>
  <si>
    <t>Urban Oriented Employment Programme</t>
  </si>
  <si>
    <t>CAPITAL SECTION</t>
  </si>
  <si>
    <t>Integrated Development of Small and Medium Towns</t>
  </si>
  <si>
    <t>60.45.71</t>
  </si>
  <si>
    <t>Land Acquisition</t>
  </si>
  <si>
    <t>Parking Place</t>
  </si>
  <si>
    <t>Implementation of Master Plan</t>
  </si>
  <si>
    <t>NP</t>
  </si>
  <si>
    <t>Land Compensation</t>
  </si>
  <si>
    <t>61.45.72</t>
  </si>
  <si>
    <t>Construction of Parking Place</t>
  </si>
  <si>
    <t>Major Works</t>
  </si>
  <si>
    <t>Development of Small and Medium Towns</t>
  </si>
  <si>
    <t>DEMAND NO. 41</t>
  </si>
  <si>
    <t>Implementation of 74th Constitutional Amendment</t>
  </si>
  <si>
    <t>60.65.02</t>
  </si>
  <si>
    <t>60.66.02</t>
  </si>
  <si>
    <t>Other Maintenance Expenditure</t>
  </si>
  <si>
    <t>61.65.27</t>
  </si>
  <si>
    <t>61.66.27</t>
  </si>
  <si>
    <t>00.48.02</t>
  </si>
  <si>
    <t>Jawarharlall Nehru National Urban Renewal Mission</t>
  </si>
  <si>
    <t>71.44.77</t>
  </si>
  <si>
    <t>Development works (ACA)</t>
  </si>
  <si>
    <t>71.44.78</t>
  </si>
  <si>
    <t>Schemes funded by NABARD</t>
  </si>
  <si>
    <t>75.44.73</t>
  </si>
  <si>
    <t>Development Works</t>
  </si>
  <si>
    <t>II. Details of the estimates and the heads under which this grant will be accounted for:</t>
  </si>
  <si>
    <t>Revenue</t>
  </si>
  <si>
    <t>Capital</t>
  </si>
  <si>
    <t>Development works (State Share)</t>
  </si>
  <si>
    <t>Development works (NABARD)</t>
  </si>
  <si>
    <t>State Share for NABARD Schemes</t>
  </si>
  <si>
    <t>72.44.71</t>
  </si>
  <si>
    <t>72.44.72</t>
  </si>
  <si>
    <t>Roads &amp; Bridges</t>
  </si>
  <si>
    <t>District &amp; Other Roads</t>
  </si>
  <si>
    <t>Development of Other Bazars</t>
  </si>
  <si>
    <t>Urban Development and Housing 
Department</t>
  </si>
  <si>
    <t>Roads and Bridges</t>
  </si>
  <si>
    <t>C - Economic Services (g) Transport</t>
  </si>
  <si>
    <t>00.48.76</t>
  </si>
  <si>
    <t>Projects/Schemes for the benefit of N.E. Region and Sikkim (90:10% CSS)</t>
  </si>
  <si>
    <t>Connectivity Footpaths and Link Roads at Namchi</t>
  </si>
  <si>
    <t>78.84.53</t>
  </si>
  <si>
    <t>B. Social Services (c) Water Supply, Sanitation,</t>
  </si>
  <si>
    <t>Housing &amp; Urban Development</t>
  </si>
  <si>
    <t>(j) General Economic Services</t>
  </si>
  <si>
    <t>(c) Capital Account Water Supply, Sanitation, Housing</t>
  </si>
  <si>
    <t>Sanitation of Other Bazars</t>
  </si>
  <si>
    <t>61.45.74</t>
  </si>
  <si>
    <t>State Capital Development (Gangtok)</t>
  </si>
  <si>
    <t>Work Charged Establishment</t>
  </si>
  <si>
    <t>Maintenance and Repairs of Bazars under South District</t>
  </si>
  <si>
    <t>Maintenance and Repairs of Bazars under East District</t>
  </si>
  <si>
    <t>ADP Project (EAP)</t>
  </si>
  <si>
    <t>78.85.53</t>
  </si>
  <si>
    <t>Schemes under NEC</t>
  </si>
  <si>
    <t>Integrated Slum Development - Housing and Basic Amenities at Naya Bazar Town including Sisney</t>
  </si>
  <si>
    <t>79.71.53</t>
  </si>
  <si>
    <t>62.45.72</t>
  </si>
  <si>
    <t>00</t>
  </si>
  <si>
    <t>200</t>
  </si>
  <si>
    <t>60</t>
  </si>
  <si>
    <t>44</t>
  </si>
  <si>
    <t>01</t>
  </si>
  <si>
    <t>2217</t>
  </si>
  <si>
    <t>001</t>
  </si>
  <si>
    <t>80</t>
  </si>
  <si>
    <t>800</t>
  </si>
  <si>
    <t>61</t>
  </si>
  <si>
    <t>45</t>
  </si>
  <si>
    <t>05</t>
  </si>
  <si>
    <t>48</t>
  </si>
  <si>
    <t>02</t>
  </si>
  <si>
    <t>3054</t>
  </si>
  <si>
    <t>04</t>
  </si>
  <si>
    <t>105</t>
  </si>
  <si>
    <t>2059</t>
  </si>
  <si>
    <t>053</t>
  </si>
  <si>
    <t>65</t>
  </si>
  <si>
    <t>2215</t>
  </si>
  <si>
    <t>103</t>
  </si>
  <si>
    <t>42</t>
  </si>
  <si>
    <t>71</t>
  </si>
  <si>
    <t>72</t>
  </si>
  <si>
    <t>75</t>
  </si>
  <si>
    <t>66</t>
  </si>
  <si>
    <t>13</t>
  </si>
  <si>
    <t>11</t>
  </si>
  <si>
    <t>21</t>
  </si>
  <si>
    <t>51</t>
  </si>
  <si>
    <t>27</t>
  </si>
  <si>
    <t>4215</t>
  </si>
  <si>
    <t>106</t>
  </si>
  <si>
    <t>Sl No</t>
  </si>
  <si>
    <t>Code</t>
  </si>
  <si>
    <t>Amount proposed to be transferred from UDHD to Municipal ( letter date 5.6.2010)</t>
  </si>
  <si>
    <t>62.44.75</t>
  </si>
  <si>
    <t>62.44.78</t>
  </si>
  <si>
    <t>62.44.27</t>
  </si>
  <si>
    <t>Improvement work around Mintokgang</t>
  </si>
  <si>
    <t>64.44.71</t>
  </si>
  <si>
    <t>Double Entry Accrual System for ULBs</t>
  </si>
  <si>
    <t>00.45.76</t>
  </si>
  <si>
    <t>00.45.77</t>
  </si>
  <si>
    <t>00.48.77</t>
  </si>
  <si>
    <t>62.45.73</t>
  </si>
  <si>
    <t>62.45.74</t>
  </si>
  <si>
    <t>Construction of Flyover at Deorali, Zero Point,TNA Complex, Tadong School Junction and Singtam Hospital</t>
  </si>
  <si>
    <t>Head office Establishment</t>
  </si>
  <si>
    <t>80.44.71</t>
  </si>
  <si>
    <t>National Urban Information System (NUIS) (CSS)</t>
  </si>
  <si>
    <t>Maintenance &amp; Repairs (Grant under 13th Finance Commission)</t>
  </si>
  <si>
    <t>71.00.27</t>
  </si>
  <si>
    <t>SPA</t>
  </si>
  <si>
    <t>Multilayer Parking (SPA)</t>
  </si>
  <si>
    <t>Construction of Kishan Bazar in two district headquarters (SPA)</t>
  </si>
  <si>
    <t>(In Thousands of Rupees)</t>
  </si>
  <si>
    <t>Swarna Jayanti Shahari Rozgar Yojana                          (75:25% CSS)</t>
  </si>
  <si>
    <t>Construction of Working Women's Hostel at Jorethang (90:10 % CSS) (Central Share only)</t>
  </si>
  <si>
    <t>78.86.53</t>
  </si>
  <si>
    <t>Upgradation &amp; beautification including strengthening of roads and jhora training works at Mangan</t>
  </si>
  <si>
    <t>78.87.53</t>
  </si>
  <si>
    <t>78.88.53</t>
  </si>
  <si>
    <t>Construction of vegetable market (livelihood) cum parking and allied facilities at Singtam</t>
  </si>
  <si>
    <t>62.44.80</t>
  </si>
  <si>
    <t>O &amp; M of Fountains, Central Park</t>
  </si>
  <si>
    <t>Storm Water Disposal for Jorethang Bazar</t>
  </si>
  <si>
    <t>Development of Melli Bazar (SPA)</t>
  </si>
  <si>
    <t>Development of Jorethang Bazar (SPA)</t>
  </si>
  <si>
    <t>63.45.76</t>
  </si>
  <si>
    <t>HCM's 42 days Tour Schemes</t>
  </si>
  <si>
    <t>Multi Layer Car Parking</t>
  </si>
  <si>
    <t>Upgradation of Melli Bazar, South Sikkim</t>
  </si>
  <si>
    <t>Infrastructure Development at Dentam Bazaar</t>
  </si>
  <si>
    <t>Upgradation of Makha Bazaar, East Sikkim</t>
  </si>
  <si>
    <t>Beautification &amp; Infrastructure Development of Rhenock Bazaar</t>
  </si>
  <si>
    <t>Beautification of Maniram - Bhanjyang in South Sikkim</t>
  </si>
  <si>
    <t>Covered Walkways &amp; Allied Facilities at Namnang, Gangtok</t>
  </si>
  <si>
    <t>Improvement &amp; Modification of Urban Roads in Gangtok (Inner City Roads)</t>
  </si>
  <si>
    <t>Upgradation of Yanggang Bazaar</t>
  </si>
  <si>
    <t>Upgradation of Namthang Bazaar</t>
  </si>
  <si>
    <t>Upgradation of Rinchenpong &amp; Kaluk Bazaar</t>
  </si>
  <si>
    <t>Construction of Green Lung Park at Jorethang in South Sikkim</t>
  </si>
  <si>
    <t>Construction of Kissan Bazaar at Gangtok, East Sikkim</t>
  </si>
  <si>
    <t>Construction of Kissan Bazaar at Namchi, South Sikkim</t>
  </si>
  <si>
    <t>State share</t>
  </si>
  <si>
    <t>Upgradation and Beautification of 14 Bazars (SPA)</t>
  </si>
  <si>
    <t>A - General Services (b) Fiscal Services</t>
  </si>
  <si>
    <t>Consultancy for Pakyong Master 
Plan</t>
  </si>
  <si>
    <t>Housing Start-up Index (100% CSS)</t>
  </si>
  <si>
    <t>00.44.83</t>
  </si>
  <si>
    <t>00.45.01</t>
  </si>
  <si>
    <t>00.45.02</t>
  </si>
  <si>
    <t>00.45.13</t>
  </si>
  <si>
    <t>00.45.27</t>
  </si>
  <si>
    <t>62.44.83</t>
  </si>
  <si>
    <t>Viability Gap funding for Old West Point Parking (PPP)</t>
  </si>
  <si>
    <t>Schemes under NLCPR</t>
  </si>
  <si>
    <t>82.44.71</t>
  </si>
  <si>
    <t>Improvement and upgradation of Rangpo Bazar (NLCPR)</t>
  </si>
  <si>
    <t>82.44.72</t>
  </si>
  <si>
    <t>Improvement and upgradation of Ranipool Bazar (NLCPR)</t>
  </si>
  <si>
    <t>Infrastructure Development and beautification of Gyalshing Bazaar (NLCPR)</t>
  </si>
  <si>
    <t>Development of Inner City Roads (SPA)</t>
  </si>
  <si>
    <t>82.44.73</t>
  </si>
  <si>
    <t>2014-15</t>
  </si>
  <si>
    <t>National Urban Livelihood Mission</t>
  </si>
  <si>
    <t>National Urban Livelihood Mission (Central Share)</t>
  </si>
  <si>
    <t>21.00.79</t>
  </si>
  <si>
    <t>21.00.81</t>
  </si>
  <si>
    <t>20.00.81</t>
  </si>
  <si>
    <t>65.44.77</t>
  </si>
  <si>
    <t>65.44.78</t>
  </si>
  <si>
    <t>Housing</t>
  </si>
  <si>
    <t>Assistance to Housing Board, Corporations etc.</t>
  </si>
  <si>
    <t>Sikkim Housing Board</t>
  </si>
  <si>
    <t>60.00.31</t>
  </si>
  <si>
    <t>Grants- in- Aid</t>
  </si>
  <si>
    <t>Rajiv Awas Yojana (80 % CSS)</t>
  </si>
  <si>
    <t>Rajiv Awas Yojana (MOHUPA)</t>
  </si>
  <si>
    <t>78.89.53</t>
  </si>
  <si>
    <t>Infrastructure Development and Allied Facilities at Jorethang</t>
  </si>
  <si>
    <t>78.90.53</t>
  </si>
  <si>
    <t>Pedestrian Track from Upper Rabong connecting bazar, Rabong</t>
  </si>
  <si>
    <t>78.91.53</t>
  </si>
  <si>
    <t>82.44.74</t>
  </si>
  <si>
    <t>Scholars Residence at Tibetology (NLCPR)</t>
  </si>
  <si>
    <t>Collection Charges- Entertainment 
Tax</t>
  </si>
  <si>
    <t>Pedestrian Track at Namchi</t>
  </si>
  <si>
    <t>78.83.53</t>
  </si>
  <si>
    <t>Collection Charges - Other Taxes and 
Duties</t>
  </si>
  <si>
    <t>Other Taxes and Duties on Commodities 
and Services</t>
  </si>
  <si>
    <t>Walkways along Ghurpisey Road at 
Namchi</t>
  </si>
  <si>
    <t xml:space="preserve">Construction of ULB Office in North/
East
</t>
  </si>
  <si>
    <t>2015-16</t>
  </si>
  <si>
    <t>Rec</t>
  </si>
  <si>
    <t>Urban Development, 80.911- Deduct recoveries of over payments</t>
  </si>
  <si>
    <t>Central Park Extension at Namchi, South Sikkim</t>
  </si>
  <si>
    <t>78.92.53</t>
  </si>
  <si>
    <t>Upgradation of Rongli Bazaar, East Sikkim</t>
  </si>
  <si>
    <t>78.93.53</t>
  </si>
  <si>
    <t>62.44.84</t>
  </si>
  <si>
    <t xml:space="preserve">Urban Development, 01.901-Deduct amount met from Sikkim Transport Infrastructure Development Fund
</t>
  </si>
  <si>
    <t>Development of Inner City Roads (Funded under STIDF)</t>
  </si>
  <si>
    <t>78.94.53</t>
  </si>
  <si>
    <t xml:space="preserve">Swachh Bharat Mission </t>
  </si>
  <si>
    <t>Swachh Bharat Mission (CSS)</t>
  </si>
  <si>
    <t>Swachh Bharat Mission (State share)</t>
  </si>
  <si>
    <t>Smart Cities</t>
  </si>
  <si>
    <t>Smart Cities (CSS)</t>
  </si>
  <si>
    <t>Smart Cities (State share)</t>
  </si>
  <si>
    <t>Housing for All by 2022</t>
  </si>
  <si>
    <t>Housing for All by 2022 (CSS)</t>
  </si>
  <si>
    <t>Housing for All by 2022 (State share)</t>
  </si>
  <si>
    <t>Schemes under Ministry of Urban Development and HUPA</t>
  </si>
  <si>
    <t>Bus &amp; Truck Terminus and Allied facilities at Jorethang,Phase I</t>
  </si>
  <si>
    <t>81.00.81</t>
  </si>
  <si>
    <t>81.00.82</t>
  </si>
  <si>
    <t>82.22.81</t>
  </si>
  <si>
    <t>82.22.82</t>
  </si>
  <si>
    <t>82.21.81</t>
  </si>
  <si>
    <t>82.21.82</t>
  </si>
  <si>
    <t>82.23.81</t>
  </si>
  <si>
    <t>82.23.82</t>
  </si>
  <si>
    <t>Atal Mission for Rejuvenation and Urban Transformation (AMRUT)</t>
  </si>
  <si>
    <t>Atal Mission for Rejuvenation and Urban Transformation (AMRUT) (CSS)</t>
  </si>
  <si>
    <t>Atal Mission for Rejuvenation and Urban Transformation (AMRUT) (State share)</t>
  </si>
  <si>
    <t>Jawaharlall Nehru National Urban Renewal Mission</t>
  </si>
  <si>
    <t>Namnang Walkway and View Point (SPA)</t>
  </si>
  <si>
    <t>I. Estimate of the amount required in the year ending 31st March, 2017 to defray the charges in respect of Urban Development and Housing</t>
  </si>
  <si>
    <t>2016-17</t>
  </si>
  <si>
    <t>Jawaharlal Nehru National Urban Renewal Mission (JNNURM)</t>
  </si>
  <si>
    <t>Jawaharlal Nehru National Urban Renewal Mission ( JNNURM)</t>
  </si>
  <si>
    <t>62.44.85</t>
  </si>
  <si>
    <t>62.44.86</t>
  </si>
  <si>
    <t>62.45.76</t>
  </si>
  <si>
    <t>Construction of Town Hall at Rangpo</t>
  </si>
  <si>
    <t>Development works (CSS)</t>
  </si>
  <si>
    <t>Urban Transport Ropeway project                    ( Feasibility Study) Central Share</t>
  </si>
  <si>
    <t>Urban Transport Ropeway project                              ( Feasibility Study) State Share</t>
  </si>
</sst>
</file>

<file path=xl/styles.xml><?xml version="1.0" encoding="utf-8"?>
<styleSheet xmlns="http://schemas.openxmlformats.org/spreadsheetml/2006/main">
  <numFmts count="14">
    <numFmt numFmtId="164" formatCode="_ * #,##0.00_ ;_ * \-#,##0.00_ ;_ * &quot;-&quot;??_ ;_ @_ "/>
    <numFmt numFmtId="165" formatCode="0_)"/>
    <numFmt numFmtId="166" formatCode="00#"/>
    <numFmt numFmtId="167" formatCode="0#"/>
    <numFmt numFmtId="168" formatCode="##"/>
    <numFmt numFmtId="169" formatCode="0000##"/>
    <numFmt numFmtId="170" formatCode="00000#"/>
    <numFmt numFmtId="171" formatCode="00.###"/>
    <numFmt numFmtId="172" formatCode="00.#00"/>
    <numFmt numFmtId="173" formatCode="0#.###"/>
    <numFmt numFmtId="174" formatCode="00.000"/>
    <numFmt numFmtId="175" formatCode="#0.0##"/>
    <numFmt numFmtId="176" formatCode="00"/>
    <numFmt numFmtId="177" formatCode="_(* #,##0_);_(* \(#,##0\);_(* &quot;-&quot;??_);_(@_)"/>
  </numFmts>
  <fonts count="13">
    <font>
      <sz val="10"/>
      <name val="Arial"/>
    </font>
    <font>
      <sz val="10"/>
      <name val="Arial"/>
      <family val="2"/>
    </font>
    <font>
      <sz val="10"/>
      <name val="Courier"/>
      <family val="3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sz val="11"/>
      <color indexed="8"/>
      <name val="Arial"/>
      <family val="2"/>
    </font>
    <font>
      <sz val="1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Alignment="0"/>
    <xf numFmtId="165" fontId="2" fillId="0" borderId="0"/>
    <xf numFmtId="165" fontId="2" fillId="0" borderId="0"/>
    <xf numFmtId="164" fontId="1" fillId="0" borderId="0" applyFont="0" applyFill="0" applyBorder="0" applyAlignment="0" applyProtection="0"/>
  </cellStyleXfs>
  <cellXfs count="198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49" fontId="0" fillId="0" borderId="1" xfId="0" applyNumberFormat="1" applyBorder="1"/>
    <xf numFmtId="0" fontId="0" fillId="0" borderId="1" xfId="0" applyBorder="1" applyAlignment="1">
      <alignment horizontal="right"/>
    </xf>
    <xf numFmtId="2" fontId="10" fillId="0" borderId="4" xfId="0" applyNumberFormat="1" applyFont="1" applyFill="1" applyBorder="1" applyAlignment="1">
      <alignment vertical="top"/>
    </xf>
    <xf numFmtId="0" fontId="11" fillId="0" borderId="4" xfId="0" applyFont="1" applyBorder="1" applyAlignment="1">
      <alignment vertical="top" wrapText="1"/>
    </xf>
    <xf numFmtId="2" fontId="0" fillId="0" borderId="0" xfId="0" applyNumberFormat="1"/>
    <xf numFmtId="0" fontId="0" fillId="0" borderId="4" xfId="0" applyBorder="1"/>
    <xf numFmtId="2" fontId="0" fillId="0" borderId="4" xfId="0" applyNumberFormat="1" applyBorder="1"/>
    <xf numFmtId="165" fontId="6" fillId="0" borderId="4" xfId="10" applyNumberFormat="1" applyFont="1" applyFill="1" applyBorder="1" applyAlignment="1" applyProtection="1">
      <alignment horizontal="left" vertical="top" wrapText="1"/>
    </xf>
    <xf numFmtId="0" fontId="6" fillId="0" borderId="4" xfId="9" applyFont="1" applyFill="1" applyBorder="1" applyAlignment="1" applyProtection="1">
      <alignment horizontal="left" vertical="top" wrapText="1"/>
    </xf>
    <xf numFmtId="0" fontId="6" fillId="0" borderId="4" xfId="4" applyFont="1" applyFill="1" applyBorder="1" applyAlignment="1" applyProtection="1">
      <alignment horizontal="left" vertical="top" wrapText="1"/>
    </xf>
    <xf numFmtId="0" fontId="6" fillId="0" borderId="4" xfId="5" applyFont="1" applyFill="1" applyBorder="1" applyAlignment="1" applyProtection="1">
      <alignment horizontal="left" vertical="top" wrapText="1"/>
    </xf>
    <xf numFmtId="0" fontId="0" fillId="2" borderId="4" xfId="0" applyFill="1" applyBorder="1"/>
    <xf numFmtId="0" fontId="6" fillId="3" borderId="0" xfId="2" applyFont="1" applyFill="1" applyBorder="1" applyAlignment="1">
      <alignment vertical="top" wrapText="1"/>
    </xf>
    <xf numFmtId="0" fontId="7" fillId="3" borderId="0" xfId="2" applyFont="1" applyFill="1" applyBorder="1" applyAlignment="1" applyProtection="1">
      <alignment horizontal="center"/>
    </xf>
    <xf numFmtId="0" fontId="6" fillId="3" borderId="0" xfId="2" applyNumberFormat="1" applyFont="1" applyFill="1" applyBorder="1"/>
    <xf numFmtId="0" fontId="7" fillId="3" borderId="0" xfId="2" applyNumberFormat="1" applyFont="1" applyFill="1" applyBorder="1" applyAlignment="1" applyProtection="1">
      <alignment horizontal="center"/>
    </xf>
    <xf numFmtId="0" fontId="6" fillId="3" borderId="0" xfId="2" applyFont="1" applyFill="1" applyAlignment="1"/>
    <xf numFmtId="0" fontId="6" fillId="3" borderId="0" xfId="2" applyFont="1" applyFill="1"/>
    <xf numFmtId="0" fontId="6" fillId="3" borderId="0" xfId="2" applyFont="1" applyFill="1" applyAlignment="1">
      <alignment vertical="top" wrapText="1"/>
    </xf>
    <xf numFmtId="0" fontId="7" fillId="3" borderId="0" xfId="2" applyNumberFormat="1" applyFont="1" applyFill="1" applyAlignment="1" applyProtection="1">
      <alignment horizontal="center"/>
    </xf>
    <xf numFmtId="0" fontId="6" fillId="3" borderId="0" xfId="2" applyFont="1" applyFill="1" applyAlignment="1" applyProtection="1">
      <alignment horizontal="center"/>
    </xf>
    <xf numFmtId="0" fontId="7" fillId="3" borderId="0" xfId="2" applyFont="1" applyFill="1" applyAlignment="1" applyProtection="1">
      <alignment horizontal="center"/>
    </xf>
    <xf numFmtId="0" fontId="6" fillId="3" borderId="0" xfId="2" applyNumberFormat="1" applyFont="1" applyFill="1" applyAlignment="1">
      <alignment horizontal="right"/>
    </xf>
    <xf numFmtId="0" fontId="7" fillId="3" borderId="0" xfId="2" applyNumberFormat="1" applyFont="1" applyFill="1" applyAlignment="1">
      <alignment horizontal="center"/>
    </xf>
    <xf numFmtId="0" fontId="6" fillId="3" borderId="0" xfId="2" applyFont="1" applyFill="1" applyAlignment="1" applyProtection="1">
      <alignment horizontal="left"/>
    </xf>
    <xf numFmtId="0" fontId="6" fillId="3" borderId="0" xfId="2" applyNumberFormat="1" applyFont="1" applyFill="1"/>
    <xf numFmtId="0" fontId="6" fillId="3" borderId="0" xfId="2" applyNumberFormat="1" applyFont="1" applyFill="1" applyAlignment="1" applyProtection="1">
      <alignment horizontal="right"/>
    </xf>
    <xf numFmtId="0" fontId="7" fillId="3" borderId="0" xfId="9" applyNumberFormat="1" applyFont="1" applyFill="1" applyAlignment="1">
      <alignment horizontal="center"/>
    </xf>
    <xf numFmtId="0" fontId="6" fillId="3" borderId="0" xfId="9" applyFont="1" applyFill="1" applyAlignment="1" applyProtection="1">
      <alignment horizontal="left"/>
    </xf>
    <xf numFmtId="0" fontId="6" fillId="3" borderId="0" xfId="2" applyFont="1" applyFill="1" applyBorder="1"/>
    <xf numFmtId="0" fontId="6" fillId="3" borderId="0" xfId="2" applyNumberFormat="1" applyFont="1" applyFill="1" applyAlignment="1" applyProtection="1">
      <alignment horizontal="left"/>
    </xf>
    <xf numFmtId="0" fontId="7" fillId="3" borderId="0" xfId="10" applyNumberFormat="1" applyFont="1" applyFill="1" applyAlignment="1">
      <alignment horizontal="center"/>
    </xf>
    <xf numFmtId="0" fontId="6" fillId="3" borderId="0" xfId="10" applyNumberFormat="1" applyFont="1" applyFill="1" applyAlignment="1" applyProtection="1"/>
    <xf numFmtId="0" fontId="6" fillId="3" borderId="0" xfId="6" applyFont="1" applyFill="1" applyAlignment="1" applyProtection="1"/>
    <xf numFmtId="0" fontId="6" fillId="3" borderId="0" xfId="2" applyNumberFormat="1" applyFont="1" applyFill="1" applyAlignment="1">
      <alignment horizontal="center"/>
    </xf>
    <xf numFmtId="0" fontId="6" fillId="3" borderId="0" xfId="6" applyFont="1" applyFill="1" applyAlignment="1">
      <alignment vertical="top" wrapText="1"/>
    </xf>
    <xf numFmtId="0" fontId="7" fillId="3" borderId="0" xfId="2" applyNumberFormat="1" applyFont="1" applyFill="1"/>
    <xf numFmtId="0" fontId="7" fillId="3" borderId="0" xfId="3" applyNumberFormat="1" applyFont="1" applyFill="1" applyBorder="1" applyAlignment="1" applyProtection="1">
      <alignment horizontal="center"/>
    </xf>
    <xf numFmtId="0" fontId="7" fillId="3" borderId="0" xfId="2" applyNumberFormat="1" applyFont="1" applyFill="1" applyAlignment="1">
      <alignment horizontal="right"/>
    </xf>
    <xf numFmtId="0" fontId="6" fillId="3" borderId="2" xfId="7" applyFont="1" applyFill="1" applyBorder="1"/>
    <xf numFmtId="0" fontId="6" fillId="3" borderId="2" xfId="7" applyNumberFormat="1" applyFont="1" applyFill="1" applyBorder="1"/>
    <xf numFmtId="0" fontId="6" fillId="3" borderId="2" xfId="7" applyNumberFormat="1" applyFont="1" applyFill="1" applyBorder="1" applyAlignment="1" applyProtection="1">
      <alignment horizontal="left"/>
    </xf>
    <xf numFmtId="0" fontId="8" fillId="3" borderId="2" xfId="7" applyNumberFormat="1" applyFont="1" applyFill="1" applyBorder="1" applyAlignment="1" applyProtection="1">
      <alignment horizontal="left"/>
    </xf>
    <xf numFmtId="0" fontId="8" fillId="3" borderId="2" xfId="7" applyNumberFormat="1" applyFont="1" applyFill="1" applyBorder="1"/>
    <xf numFmtId="0" fontId="9" fillId="3" borderId="2" xfId="7" applyNumberFormat="1" applyFont="1" applyFill="1" applyBorder="1" applyAlignment="1" applyProtection="1">
      <alignment horizontal="right"/>
    </xf>
    <xf numFmtId="0" fontId="6" fillId="3" borderId="3" xfId="8" applyFont="1" applyFill="1" applyBorder="1" applyAlignment="1" applyProtection="1">
      <alignment horizontal="left" vertical="top" wrapText="1"/>
    </xf>
    <xf numFmtId="0" fontId="6" fillId="3" borderId="3" xfId="8" applyFont="1" applyFill="1" applyBorder="1" applyAlignment="1" applyProtection="1">
      <alignment horizontal="right" vertical="top" wrapText="1"/>
    </xf>
    <xf numFmtId="0" fontId="6" fillId="3" borderId="0" xfId="7" applyFont="1" applyFill="1" applyBorder="1" applyAlignment="1" applyProtection="1">
      <alignment horizontal="left"/>
    </xf>
    <xf numFmtId="0" fontId="6" fillId="3" borderId="0" xfId="8" applyFont="1" applyFill="1" applyProtection="1"/>
    <xf numFmtId="0" fontId="6" fillId="3" borderId="0" xfId="8" applyFont="1" applyFill="1" applyBorder="1" applyAlignment="1" applyProtection="1">
      <alignment horizontal="left" vertical="top" wrapText="1"/>
    </xf>
    <xf numFmtId="0" fontId="6" fillId="3" borderId="0" xfId="8" applyFont="1" applyFill="1" applyBorder="1" applyAlignment="1" applyProtection="1">
      <alignment horizontal="right" vertical="top" wrapText="1"/>
    </xf>
    <xf numFmtId="0" fontId="6" fillId="3" borderId="2" xfId="8" applyFont="1" applyFill="1" applyBorder="1" applyAlignment="1" applyProtection="1">
      <alignment horizontal="left" vertical="top" wrapText="1"/>
    </xf>
    <xf numFmtId="0" fontId="6" fillId="3" borderId="2" xfId="8" applyFont="1" applyFill="1" applyBorder="1" applyAlignment="1" applyProtection="1">
      <alignment horizontal="right" vertical="top" wrapText="1"/>
    </xf>
    <xf numFmtId="0" fontId="6" fillId="3" borderId="2" xfId="7" applyFont="1" applyFill="1" applyBorder="1" applyAlignment="1" applyProtection="1">
      <alignment horizontal="left"/>
    </xf>
    <xf numFmtId="0" fontId="6" fillId="3" borderId="2" xfId="7" applyNumberFormat="1" applyFont="1" applyFill="1" applyBorder="1" applyAlignment="1" applyProtection="1">
      <alignment horizontal="right"/>
    </xf>
    <xf numFmtId="0" fontId="6" fillId="3" borderId="0" xfId="8" applyFont="1" applyFill="1" applyBorder="1" applyAlignment="1" applyProtection="1">
      <alignment vertical="top" wrapText="1"/>
    </xf>
    <xf numFmtId="0" fontId="6" fillId="3" borderId="0" xfId="7" applyFont="1" applyFill="1" applyBorder="1" applyProtection="1"/>
    <xf numFmtId="0" fontId="6" fillId="3" borderId="0" xfId="7" applyNumberFormat="1" applyFont="1" applyFill="1" applyBorder="1" applyAlignment="1" applyProtection="1">
      <alignment horizontal="right"/>
    </xf>
    <xf numFmtId="0" fontId="6" fillId="3" borderId="0" xfId="8" applyFont="1" applyFill="1" applyAlignment="1" applyProtection="1"/>
    <xf numFmtId="0" fontId="6" fillId="3" borderId="0" xfId="4" applyFont="1" applyFill="1" applyAlignment="1">
      <alignment vertical="top" wrapText="1"/>
    </xf>
    <xf numFmtId="0" fontId="7" fillId="3" borderId="0" xfId="4" applyFont="1" applyFill="1" applyAlignment="1" applyProtection="1">
      <alignment horizontal="left" vertical="top" wrapText="1"/>
    </xf>
    <xf numFmtId="0" fontId="6" fillId="3" borderId="0" xfId="4" applyNumberFormat="1" applyFont="1" applyFill="1" applyAlignment="1" applyProtection="1">
      <alignment horizontal="right"/>
    </xf>
    <xf numFmtId="0" fontId="6" fillId="3" borderId="0" xfId="4" applyFont="1" applyFill="1" applyBorder="1" applyAlignment="1">
      <alignment vertical="top" wrapText="1"/>
    </xf>
    <xf numFmtId="0" fontId="7" fillId="3" borderId="0" xfId="4" applyFont="1" applyFill="1" applyBorder="1" applyAlignment="1">
      <alignment vertical="top" wrapText="1"/>
    </xf>
    <xf numFmtId="0" fontId="7" fillId="3" borderId="0" xfId="4" applyFont="1" applyFill="1" applyBorder="1" applyAlignment="1" applyProtection="1">
      <alignment horizontal="left" vertical="top" wrapText="1"/>
    </xf>
    <xf numFmtId="0" fontId="6" fillId="3" borderId="0" xfId="4" applyNumberFormat="1" applyFont="1" applyFill="1" applyAlignment="1">
      <alignment horizontal="right"/>
    </xf>
    <xf numFmtId="171" fontId="7" fillId="3" borderId="0" xfId="4" applyNumberFormat="1" applyFont="1" applyFill="1" applyBorder="1" applyAlignment="1">
      <alignment vertical="top" wrapText="1"/>
    </xf>
    <xf numFmtId="0" fontId="6" fillId="3" borderId="0" xfId="4" applyNumberFormat="1" applyFont="1" applyFill="1" applyBorder="1" applyAlignment="1">
      <alignment horizontal="right"/>
    </xf>
    <xf numFmtId="168" fontId="6" fillId="3" borderId="0" xfId="9" applyNumberFormat="1" applyFont="1" applyFill="1" applyBorder="1" applyAlignment="1">
      <alignment vertical="top" wrapText="1"/>
    </xf>
    <xf numFmtId="0" fontId="6" fillId="3" borderId="0" xfId="4" applyFont="1" applyFill="1" applyBorder="1" applyAlignment="1" applyProtection="1">
      <alignment horizontal="left" vertical="top" wrapText="1"/>
    </xf>
    <xf numFmtId="170" fontId="6" fillId="3" borderId="0" xfId="4" applyNumberFormat="1" applyFont="1" applyFill="1" applyBorder="1" applyAlignment="1">
      <alignment horizontal="right" vertical="top" wrapText="1"/>
    </xf>
    <xf numFmtId="164" fontId="6" fillId="3" borderId="0" xfId="1" applyFont="1" applyFill="1" applyBorder="1" applyAlignment="1" applyProtection="1">
      <alignment horizontal="right" wrapText="1"/>
    </xf>
    <xf numFmtId="0" fontId="6" fillId="3" borderId="0" xfId="4" applyNumberFormat="1" applyFont="1" applyFill="1" applyBorder="1" applyAlignment="1" applyProtection="1">
      <alignment horizontal="right"/>
    </xf>
    <xf numFmtId="164" fontId="6" fillId="3" borderId="2" xfId="1" applyFont="1" applyFill="1" applyBorder="1" applyAlignment="1" applyProtection="1">
      <alignment horizontal="right" wrapText="1"/>
    </xf>
    <xf numFmtId="0" fontId="6" fillId="3" borderId="2" xfId="4" applyNumberFormat="1" applyFont="1" applyFill="1" applyBorder="1" applyAlignment="1" applyProtection="1">
      <alignment horizontal="right"/>
    </xf>
    <xf numFmtId="0" fontId="6" fillId="3" borderId="2" xfId="4" applyFont="1" applyFill="1" applyBorder="1" applyAlignment="1">
      <alignment vertical="top" wrapText="1"/>
    </xf>
    <xf numFmtId="171" fontId="7" fillId="3" borderId="2" xfId="4" applyNumberFormat="1" applyFont="1" applyFill="1" applyBorder="1" applyAlignment="1">
      <alignment vertical="top" wrapText="1"/>
    </xf>
    <xf numFmtId="0" fontId="7" fillId="3" borderId="2" xfId="4" applyFont="1" applyFill="1" applyBorder="1" applyAlignment="1" applyProtection="1">
      <alignment horizontal="left" vertical="top" wrapText="1"/>
    </xf>
    <xf numFmtId="164" fontId="6" fillId="3" borderId="1" xfId="1" applyFont="1" applyFill="1" applyBorder="1" applyAlignment="1">
      <alignment horizontal="right" wrapText="1"/>
    </xf>
    <xf numFmtId="0" fontId="6" fillId="3" borderId="1" xfId="4" applyNumberFormat="1" applyFont="1" applyFill="1" applyBorder="1" applyAlignment="1">
      <alignment horizontal="right"/>
    </xf>
    <xf numFmtId="172" fontId="7" fillId="3" borderId="0" xfId="4" applyNumberFormat="1" applyFont="1" applyFill="1" applyBorder="1" applyAlignment="1">
      <alignment vertical="top" wrapText="1"/>
    </xf>
    <xf numFmtId="164" fontId="6" fillId="3" borderId="0" xfId="1" applyFont="1" applyFill="1" applyAlignment="1" applyProtection="1">
      <alignment horizontal="right" wrapText="1"/>
    </xf>
    <xf numFmtId="0" fontId="6" fillId="3" borderId="0" xfId="1" applyNumberFormat="1" applyFont="1" applyFill="1" applyBorder="1" applyAlignment="1">
      <alignment horizontal="right" wrapText="1"/>
    </xf>
    <xf numFmtId="0" fontId="7" fillId="3" borderId="0" xfId="9" applyFont="1" applyFill="1" applyBorder="1" applyAlignment="1">
      <alignment vertical="top" wrapText="1"/>
    </xf>
    <xf numFmtId="0" fontId="7" fillId="3" borderId="0" xfId="9" applyFont="1" applyFill="1" applyBorder="1" applyAlignment="1" applyProtection="1">
      <alignment horizontal="left" vertical="top" wrapText="1"/>
    </xf>
    <xf numFmtId="0" fontId="6" fillId="3" borderId="0" xfId="9" applyFont="1" applyFill="1" applyBorder="1" applyAlignment="1">
      <alignment vertical="top" wrapText="1"/>
    </xf>
    <xf numFmtId="0" fontId="6" fillId="3" borderId="0" xfId="9" applyFont="1" applyFill="1" applyBorder="1" applyAlignment="1" applyProtection="1">
      <alignment horizontal="left" vertical="top" wrapText="1"/>
    </xf>
    <xf numFmtId="175" fontId="7" fillId="3" borderId="0" xfId="9" applyNumberFormat="1" applyFont="1" applyFill="1" applyBorder="1" applyAlignment="1">
      <alignment vertical="top" wrapText="1"/>
    </xf>
    <xf numFmtId="167" fontId="6" fillId="3" borderId="0" xfId="6" applyNumberFormat="1" applyFont="1" applyFill="1" applyBorder="1" applyAlignment="1">
      <alignment vertical="top"/>
    </xf>
    <xf numFmtId="167" fontId="6" fillId="3" borderId="0" xfId="6" applyNumberFormat="1" applyFont="1" applyFill="1" applyBorder="1" applyAlignment="1">
      <alignment horizontal="right" vertical="top"/>
    </xf>
    <xf numFmtId="164" fontId="6" fillId="3" borderId="1" xfId="1" applyFont="1" applyFill="1" applyBorder="1" applyAlignment="1" applyProtection="1">
      <alignment horizontal="right" wrapText="1"/>
    </xf>
    <xf numFmtId="0" fontId="6" fillId="3" borderId="1" xfId="4" applyNumberFormat="1" applyFont="1" applyFill="1" applyBorder="1" applyAlignment="1" applyProtection="1">
      <alignment horizontal="right"/>
    </xf>
    <xf numFmtId="0" fontId="6" fillId="3" borderId="2" xfId="9" applyFont="1" applyFill="1" applyBorder="1" applyAlignment="1">
      <alignment vertical="top" wrapText="1"/>
    </xf>
    <xf numFmtId="167" fontId="6" fillId="3" borderId="2" xfId="6" applyNumberFormat="1" applyFont="1" applyFill="1" applyBorder="1" applyAlignment="1">
      <alignment vertical="top"/>
    </xf>
    <xf numFmtId="0" fontId="6" fillId="3" borderId="2" xfId="9" applyFont="1" applyFill="1" applyBorder="1" applyAlignment="1" applyProtection="1">
      <alignment horizontal="left" vertical="top" wrapText="1"/>
    </xf>
    <xf numFmtId="0" fontId="6" fillId="3" borderId="0" xfId="1" applyNumberFormat="1" applyFont="1" applyFill="1" applyBorder="1" applyAlignment="1" applyProtection="1">
      <alignment horizontal="right" wrapText="1"/>
    </xf>
    <xf numFmtId="0" fontId="6" fillId="3" borderId="2" xfId="1" applyNumberFormat="1" applyFont="1" applyFill="1" applyBorder="1" applyAlignment="1" applyProtection="1">
      <alignment horizontal="right" wrapText="1"/>
    </xf>
    <xf numFmtId="0" fontId="6" fillId="3" borderId="1" xfId="9" applyNumberFormat="1" applyFont="1" applyFill="1" applyBorder="1" applyAlignment="1" applyProtection="1">
      <alignment horizontal="right" wrapText="1"/>
    </xf>
    <xf numFmtId="0" fontId="6" fillId="3" borderId="0" xfId="4" applyNumberFormat="1" applyFont="1" applyFill="1" applyBorder="1" applyAlignment="1" applyProtection="1">
      <alignment horizontal="right" wrapText="1"/>
    </xf>
    <xf numFmtId="167" fontId="6" fillId="3" borderId="0" xfId="4" applyNumberFormat="1" applyFont="1" applyFill="1" applyBorder="1" applyAlignment="1">
      <alignment vertical="top" wrapText="1"/>
    </xf>
    <xf numFmtId="0" fontId="6" fillId="3" borderId="0" xfId="4" applyNumberFormat="1" applyFont="1" applyFill="1" applyAlignment="1">
      <alignment horizontal="right" wrapText="1"/>
    </xf>
    <xf numFmtId="173" fontId="7" fillId="3" borderId="0" xfId="4" applyNumberFormat="1" applyFont="1" applyFill="1" applyBorder="1" applyAlignment="1">
      <alignment vertical="top" wrapText="1"/>
    </xf>
    <xf numFmtId="0" fontId="6" fillId="3" borderId="0" xfId="4" applyNumberFormat="1" applyFont="1" applyFill="1" applyAlignment="1" applyProtection="1">
      <alignment horizontal="right" wrapText="1"/>
    </xf>
    <xf numFmtId="0" fontId="6" fillId="3" borderId="0" xfId="1" applyNumberFormat="1" applyFont="1" applyFill="1" applyAlignment="1" applyProtection="1">
      <alignment horizontal="right" wrapText="1"/>
    </xf>
    <xf numFmtId="0" fontId="6" fillId="3" borderId="1" xfId="4" applyNumberFormat="1" applyFont="1" applyFill="1" applyBorder="1" applyAlignment="1" applyProtection="1">
      <alignment horizontal="right" wrapText="1"/>
    </xf>
    <xf numFmtId="0" fontId="6" fillId="3" borderId="0" xfId="4" applyNumberFormat="1" applyFont="1" applyFill="1" applyBorder="1" applyAlignment="1">
      <alignment horizontal="right" vertical="top" wrapText="1"/>
    </xf>
    <xf numFmtId="0" fontId="6" fillId="3" borderId="2" xfId="4" applyNumberFormat="1" applyFont="1" applyFill="1" applyBorder="1" applyAlignment="1" applyProtection="1">
      <alignment horizontal="right" wrapText="1"/>
    </xf>
    <xf numFmtId="0" fontId="7" fillId="3" borderId="2" xfId="4" applyFont="1" applyFill="1" applyBorder="1" applyAlignment="1">
      <alignment vertical="top" wrapText="1"/>
    </xf>
    <xf numFmtId="0" fontId="6" fillId="3" borderId="0" xfId="4" applyFont="1" applyFill="1" applyBorder="1" applyAlignment="1">
      <alignment horizontal="right" vertical="top" wrapText="1"/>
    </xf>
    <xf numFmtId="164" fontId="6" fillId="3" borderId="0" xfId="4" applyNumberFormat="1" applyFont="1" applyFill="1" applyBorder="1" applyAlignment="1" applyProtection="1">
      <alignment horizontal="right" wrapText="1"/>
    </xf>
    <xf numFmtId="0" fontId="6" fillId="3" borderId="0" xfId="4" applyNumberFormat="1" applyFont="1" applyFill="1" applyBorder="1" applyAlignment="1">
      <alignment horizontal="right" wrapText="1"/>
    </xf>
    <xf numFmtId="0" fontId="6" fillId="3" borderId="0" xfId="9" applyFont="1" applyFill="1" applyAlignment="1"/>
    <xf numFmtId="0" fontId="6" fillId="3" borderId="0" xfId="9" applyFont="1" applyFill="1"/>
    <xf numFmtId="166" fontId="7" fillId="3" borderId="0" xfId="4" applyNumberFormat="1" applyFont="1" applyFill="1" applyBorder="1" applyAlignment="1">
      <alignment vertical="top" wrapText="1"/>
    </xf>
    <xf numFmtId="169" fontId="6" fillId="3" borderId="0" xfId="4" applyNumberFormat="1" applyFont="1" applyFill="1" applyBorder="1" applyAlignment="1">
      <alignment horizontal="right" vertical="top" wrapText="1"/>
    </xf>
    <xf numFmtId="174" fontId="7" fillId="3" borderId="0" xfId="4" applyNumberFormat="1" applyFont="1" applyFill="1" applyBorder="1" applyAlignment="1">
      <alignment vertical="top" wrapText="1"/>
    </xf>
    <xf numFmtId="170" fontId="6" fillId="3" borderId="2" xfId="4" applyNumberFormat="1" applyFont="1" applyFill="1" applyBorder="1" applyAlignment="1">
      <alignment horizontal="right" vertical="top" wrapText="1"/>
    </xf>
    <xf numFmtId="0" fontId="6" fillId="3" borderId="2" xfId="4" applyFont="1" applyFill="1" applyBorder="1" applyAlignment="1" applyProtection="1">
      <alignment horizontal="left" vertical="top" wrapText="1"/>
    </xf>
    <xf numFmtId="165" fontId="6" fillId="3" borderId="0" xfId="10" applyFont="1" applyFill="1" applyBorder="1" applyAlignment="1">
      <alignment horizontal="right" vertical="top" wrapText="1"/>
    </xf>
    <xf numFmtId="0" fontId="6" fillId="3" borderId="0" xfId="0" applyFont="1" applyFill="1" applyBorder="1" applyAlignment="1">
      <alignment vertical="top" wrapText="1"/>
    </xf>
    <xf numFmtId="165" fontId="6" fillId="3" borderId="0" xfId="10" applyNumberFormat="1" applyFont="1" applyFill="1" applyBorder="1" applyAlignment="1" applyProtection="1">
      <alignment horizontal="left" vertical="top" wrapText="1"/>
    </xf>
    <xf numFmtId="165" fontId="6" fillId="3" borderId="0" xfId="11" applyFont="1" applyFill="1" applyBorder="1" applyAlignment="1">
      <alignment horizontal="right" vertical="top" wrapText="1"/>
    </xf>
    <xf numFmtId="165" fontId="6" fillId="3" borderId="0" xfId="11" applyNumberFormat="1" applyFont="1" applyFill="1" applyBorder="1" applyAlignment="1" applyProtection="1">
      <alignment horizontal="left" vertical="top"/>
    </xf>
    <xf numFmtId="165" fontId="6" fillId="3" borderId="0" xfId="11" applyNumberFormat="1" applyFont="1" applyFill="1" applyBorder="1" applyAlignment="1" applyProtection="1">
      <alignment horizontal="left" vertical="top" wrapText="1"/>
    </xf>
    <xf numFmtId="0" fontId="6" fillId="3" borderId="1" xfId="1" applyNumberFormat="1" applyFont="1" applyFill="1" applyBorder="1" applyAlignment="1" applyProtection="1">
      <alignment horizontal="right" wrapText="1"/>
    </xf>
    <xf numFmtId="168" fontId="6" fillId="3" borderId="0" xfId="9" applyNumberFormat="1" applyFont="1" applyFill="1" applyBorder="1" applyAlignment="1">
      <alignment horizontal="right" vertical="top" wrapText="1"/>
    </xf>
    <xf numFmtId="0" fontId="6" fillId="3" borderId="0" xfId="4" applyNumberFormat="1" applyFont="1" applyFill="1" applyBorder="1" applyAlignment="1">
      <alignment vertical="top" wrapText="1"/>
    </xf>
    <xf numFmtId="168" fontId="6" fillId="3" borderId="0" xfId="4" applyNumberFormat="1" applyFont="1" applyFill="1" applyBorder="1" applyAlignment="1">
      <alignment vertical="top" wrapText="1"/>
    </xf>
    <xf numFmtId="0" fontId="6" fillId="3" borderId="3" xfId="4" applyNumberFormat="1" applyFont="1" applyFill="1" applyBorder="1" applyAlignment="1" applyProtection="1">
      <alignment horizontal="right" wrapText="1"/>
    </xf>
    <xf numFmtId="174" fontId="6" fillId="3" borderId="0" xfId="4" applyNumberFormat="1" applyFont="1" applyFill="1" applyBorder="1" applyAlignment="1">
      <alignment horizontal="right" vertical="top" wrapText="1"/>
    </xf>
    <xf numFmtId="0" fontId="6" fillId="3" borderId="0" xfId="4" applyFont="1" applyFill="1" applyBorder="1" applyAlignment="1" applyProtection="1">
      <alignment vertical="top" wrapText="1"/>
    </xf>
    <xf numFmtId="1" fontId="6" fillId="3" borderId="0" xfId="1" applyNumberFormat="1" applyFont="1" applyFill="1" applyBorder="1" applyAlignment="1" applyProtection="1">
      <alignment horizontal="right" wrapText="1"/>
    </xf>
    <xf numFmtId="1" fontId="6" fillId="3" borderId="0" xfId="4" applyNumberFormat="1" applyFont="1" applyFill="1" applyBorder="1" applyAlignment="1">
      <alignment vertical="top" wrapText="1"/>
    </xf>
    <xf numFmtId="164" fontId="6" fillId="3" borderId="0" xfId="1" applyFont="1" applyFill="1" applyBorder="1" applyAlignment="1">
      <alignment horizontal="right" wrapText="1"/>
    </xf>
    <xf numFmtId="170" fontId="6" fillId="3" borderId="0" xfId="4" applyNumberFormat="1" applyFont="1" applyFill="1" applyBorder="1" applyAlignment="1">
      <alignment vertical="top" wrapText="1"/>
    </xf>
    <xf numFmtId="164" fontId="6" fillId="3" borderId="0" xfId="1" applyFont="1" applyFill="1" applyAlignment="1">
      <alignment horizontal="right" wrapText="1"/>
    </xf>
    <xf numFmtId="0" fontId="6" fillId="3" borderId="0" xfId="9" applyNumberFormat="1" applyFont="1" applyFill="1" applyBorder="1" applyAlignment="1">
      <alignment horizontal="right" vertical="top" wrapText="1"/>
    </xf>
    <xf numFmtId="0" fontId="7" fillId="3" borderId="0" xfId="6" applyFont="1" applyFill="1" applyBorder="1" applyAlignment="1">
      <alignment horizontal="right" vertical="top" wrapText="1"/>
    </xf>
    <xf numFmtId="0" fontId="7" fillId="3" borderId="0" xfId="6" applyFont="1" applyFill="1" applyBorder="1" applyAlignment="1" applyProtection="1">
      <alignment horizontal="left" vertical="top" wrapText="1"/>
    </xf>
    <xf numFmtId="167" fontId="6" fillId="3" borderId="0" xfId="6" applyNumberFormat="1" applyFont="1" applyFill="1" applyBorder="1" applyAlignment="1">
      <alignment horizontal="right" vertical="top" wrapText="1"/>
    </xf>
    <xf numFmtId="0" fontId="6" fillId="3" borderId="0" xfId="6" applyFont="1" applyFill="1" applyBorder="1" applyAlignment="1" applyProtection="1">
      <alignment horizontal="left" vertical="top" wrapText="1"/>
    </xf>
    <xf numFmtId="174" fontId="7" fillId="3" borderId="0" xfId="9" applyNumberFormat="1" applyFont="1" applyFill="1" applyBorder="1" applyAlignment="1">
      <alignment vertical="top" wrapText="1"/>
    </xf>
    <xf numFmtId="0" fontId="7" fillId="3" borderId="0" xfId="2" applyFont="1" applyFill="1" applyBorder="1" applyAlignment="1" applyProtection="1">
      <alignment horizontal="left" vertical="top" wrapText="1"/>
    </xf>
    <xf numFmtId="0" fontId="6" fillId="3" borderId="0" xfId="2" applyFont="1" applyFill="1" applyAlignment="1" applyProtection="1">
      <alignment horizontal="left" vertical="top" wrapText="1"/>
    </xf>
    <xf numFmtId="0" fontId="6" fillId="3" borderId="0" xfId="2" applyFont="1" applyFill="1" applyBorder="1" applyAlignment="1" applyProtection="1">
      <alignment horizontal="left" vertical="top" wrapText="1"/>
    </xf>
    <xf numFmtId="165" fontId="7" fillId="3" borderId="0" xfId="10" applyFont="1" applyFill="1" applyBorder="1" applyAlignment="1">
      <alignment vertical="top" wrapText="1"/>
    </xf>
    <xf numFmtId="165" fontId="7" fillId="3" borderId="0" xfId="10" applyNumberFormat="1" applyFont="1" applyFill="1" applyBorder="1" applyAlignment="1" applyProtection="1">
      <alignment horizontal="left" vertical="top" wrapText="1"/>
    </xf>
    <xf numFmtId="165" fontId="6" fillId="3" borderId="0" xfId="10" applyFont="1" applyFill="1" applyBorder="1" applyAlignment="1">
      <alignment vertical="top" wrapText="1"/>
    </xf>
    <xf numFmtId="0" fontId="6" fillId="3" borderId="0" xfId="10" applyNumberFormat="1" applyFont="1" applyFill="1" applyBorder="1" applyAlignment="1">
      <alignment horizontal="right" wrapText="1"/>
    </xf>
    <xf numFmtId="170" fontId="6" fillId="3" borderId="0" xfId="10" applyNumberFormat="1" applyFont="1" applyFill="1" applyBorder="1" applyAlignment="1">
      <alignment horizontal="right" vertical="top" wrapText="1"/>
    </xf>
    <xf numFmtId="0" fontId="6" fillId="3" borderId="0" xfId="10" applyNumberFormat="1" applyFont="1" applyFill="1" applyBorder="1" applyAlignment="1" applyProtection="1">
      <alignment horizontal="right" wrapText="1"/>
    </xf>
    <xf numFmtId="0" fontId="6" fillId="3" borderId="0" xfId="10" applyNumberFormat="1" applyFont="1" applyFill="1" applyBorder="1" applyAlignment="1">
      <alignment horizontal="right" vertical="top" wrapText="1"/>
    </xf>
    <xf numFmtId="0" fontId="6" fillId="3" borderId="1" xfId="4" applyFont="1" applyFill="1" applyBorder="1" applyAlignment="1">
      <alignment vertical="top" wrapText="1"/>
    </xf>
    <xf numFmtId="0" fontId="7" fillId="3" borderId="1" xfId="4" applyFont="1" applyFill="1" applyBorder="1" applyAlignment="1">
      <alignment vertical="top" wrapText="1"/>
    </xf>
    <xf numFmtId="0" fontId="7" fillId="3" borderId="1" xfId="4" applyFont="1" applyFill="1" applyBorder="1" applyAlignment="1" applyProtection="1">
      <alignment horizontal="left" vertical="top" wrapText="1"/>
    </xf>
    <xf numFmtId="176" fontId="6" fillId="3" borderId="0" xfId="4" applyNumberFormat="1" applyFont="1" applyFill="1" applyBorder="1" applyAlignment="1">
      <alignment horizontal="right" vertical="top" wrapText="1"/>
    </xf>
    <xf numFmtId="167" fontId="6" fillId="3" borderId="0" xfId="4" applyNumberFormat="1" applyFont="1" applyFill="1" applyBorder="1" applyAlignment="1">
      <alignment horizontal="right" vertical="top" wrapText="1"/>
    </xf>
    <xf numFmtId="174" fontId="7" fillId="3" borderId="0" xfId="4" applyNumberFormat="1" applyFont="1" applyFill="1" applyBorder="1" applyAlignment="1">
      <alignment horizontal="right" vertical="top" wrapText="1"/>
    </xf>
    <xf numFmtId="167" fontId="6" fillId="3" borderId="2" xfId="4" applyNumberFormat="1" applyFont="1" applyFill="1" applyBorder="1" applyAlignment="1">
      <alignment horizontal="right" vertical="top" wrapText="1"/>
    </xf>
    <xf numFmtId="176" fontId="6" fillId="3" borderId="2" xfId="4" applyNumberFormat="1" applyFont="1" applyFill="1" applyBorder="1" applyAlignment="1">
      <alignment horizontal="right" vertical="top" wrapText="1"/>
    </xf>
    <xf numFmtId="0" fontId="6" fillId="3" borderId="0" xfId="12" applyNumberFormat="1" applyFont="1" applyFill="1" applyBorder="1" applyAlignment="1" applyProtection="1">
      <alignment horizontal="right" wrapText="1"/>
    </xf>
    <xf numFmtId="0" fontId="6" fillId="3" borderId="0" xfId="5" applyFont="1" applyFill="1" applyBorder="1" applyAlignment="1">
      <alignment vertical="top" wrapText="1"/>
    </xf>
    <xf numFmtId="167" fontId="6" fillId="3" borderId="0" xfId="5" applyNumberFormat="1" applyFont="1" applyFill="1" applyBorder="1" applyAlignment="1">
      <alignment horizontal="right" vertical="top" wrapText="1"/>
    </xf>
    <xf numFmtId="0" fontId="6" fillId="3" borderId="0" xfId="5" applyFont="1" applyFill="1" applyBorder="1" applyAlignment="1" applyProtection="1">
      <alignment horizontal="left" vertical="top" wrapText="1"/>
    </xf>
    <xf numFmtId="0" fontId="6" fillId="3" borderId="2" xfId="4" applyFont="1" applyFill="1" applyBorder="1" applyAlignment="1">
      <alignment horizontal="right" vertical="top" wrapText="1"/>
    </xf>
    <xf numFmtId="167" fontId="6" fillId="3" borderId="2" xfId="5" applyNumberFormat="1" applyFont="1" applyFill="1" applyBorder="1" applyAlignment="1">
      <alignment horizontal="right" vertical="top" wrapText="1"/>
    </xf>
    <xf numFmtId="0" fontId="6" fillId="3" borderId="2" xfId="5" applyFont="1" applyFill="1" applyBorder="1" applyAlignment="1" applyProtection="1">
      <alignment horizontal="left" vertical="top" wrapText="1"/>
    </xf>
    <xf numFmtId="0" fontId="6" fillId="3" borderId="3" xfId="1" applyNumberFormat="1" applyFont="1" applyFill="1" applyBorder="1" applyAlignment="1" applyProtection="1">
      <alignment horizontal="right" wrapText="1"/>
    </xf>
    <xf numFmtId="177" fontId="6" fillId="3" borderId="0" xfId="1" applyNumberFormat="1" applyFont="1" applyFill="1" applyBorder="1" applyAlignment="1" applyProtection="1">
      <alignment horizontal="right" wrapText="1"/>
    </xf>
    <xf numFmtId="0" fontId="6" fillId="3" borderId="3" xfId="8" applyFont="1" applyFill="1" applyBorder="1" applyAlignment="1" applyProtection="1">
      <alignment vertical="top"/>
    </xf>
    <xf numFmtId="0" fontId="6" fillId="3" borderId="0" xfId="6" applyFont="1" applyFill="1" applyBorder="1" applyAlignment="1">
      <alignment vertical="top" wrapText="1"/>
    </xf>
    <xf numFmtId="0" fontId="6" fillId="3" borderId="0" xfId="6" applyFont="1" applyFill="1" applyAlignment="1" applyProtection="1">
      <alignment horizontal="right" vertical="top" wrapText="1"/>
    </xf>
    <xf numFmtId="1" fontId="6" fillId="3" borderId="0" xfId="2" applyNumberFormat="1" applyFont="1" applyFill="1"/>
    <xf numFmtId="0" fontId="6" fillId="3" borderId="0" xfId="2" applyNumberFormat="1" applyFont="1" applyFill="1" applyBorder="1" applyAlignment="1">
      <alignment horizontal="right" wrapText="1"/>
    </xf>
    <xf numFmtId="0" fontId="6" fillId="3" borderId="0" xfId="1" applyNumberFormat="1" applyFont="1" applyFill="1" applyAlignment="1">
      <alignment horizontal="right" wrapText="1"/>
    </xf>
    <xf numFmtId="0" fontId="1" fillId="3" borderId="0" xfId="0" applyFont="1" applyFill="1"/>
    <xf numFmtId="164" fontId="6" fillId="3" borderId="2" xfId="1" applyNumberFormat="1" applyFont="1" applyFill="1" applyBorder="1" applyAlignment="1" applyProtection="1">
      <alignment horizontal="right" wrapText="1"/>
    </xf>
    <xf numFmtId="0" fontId="6" fillId="3" borderId="2" xfId="4" applyNumberFormat="1" applyFont="1" applyFill="1" applyBorder="1" applyAlignment="1">
      <alignment horizontal="right" vertical="top" wrapText="1"/>
    </xf>
    <xf numFmtId="0" fontId="6" fillId="3" borderId="2" xfId="4" applyFont="1" applyFill="1" applyBorder="1" applyAlignment="1" applyProtection="1">
      <alignment vertical="top" wrapText="1"/>
    </xf>
    <xf numFmtId="174" fontId="7" fillId="3" borderId="2" xfId="4" applyNumberFormat="1" applyFont="1" applyFill="1" applyBorder="1" applyAlignment="1">
      <alignment vertical="top" wrapText="1"/>
    </xf>
    <xf numFmtId="0" fontId="6" fillId="3" borderId="2" xfId="2" applyFont="1" applyFill="1" applyBorder="1" applyAlignment="1">
      <alignment horizontal="left" vertical="top"/>
    </xf>
    <xf numFmtId="0" fontId="6" fillId="3" borderId="2" xfId="6" applyFont="1" applyFill="1" applyBorder="1" applyAlignment="1" applyProtection="1">
      <alignment horizontal="left" vertical="justify" wrapText="1"/>
    </xf>
    <xf numFmtId="164" fontId="6" fillId="3" borderId="2" xfId="1" applyFont="1" applyFill="1" applyBorder="1" applyAlignment="1">
      <alignment horizontal="right"/>
    </xf>
    <xf numFmtId="167" fontId="6" fillId="3" borderId="2" xfId="4" applyNumberFormat="1" applyFont="1" applyFill="1" applyBorder="1" applyAlignment="1">
      <alignment vertical="top" wrapText="1"/>
    </xf>
    <xf numFmtId="168" fontId="6" fillId="3" borderId="2" xfId="9" applyNumberFormat="1" applyFont="1" applyFill="1" applyBorder="1" applyAlignment="1">
      <alignment vertical="top" wrapText="1"/>
    </xf>
    <xf numFmtId="174" fontId="6" fillId="3" borderId="2" xfId="4" applyNumberFormat="1" applyFont="1" applyFill="1" applyBorder="1" applyAlignment="1">
      <alignment horizontal="right" vertical="top" wrapText="1"/>
    </xf>
    <xf numFmtId="0" fontId="6" fillId="3" borderId="2" xfId="5" applyFont="1" applyFill="1" applyBorder="1" applyAlignment="1">
      <alignment vertical="top" wrapText="1"/>
    </xf>
    <xf numFmtId="0" fontId="7" fillId="3" borderId="2" xfId="6" applyFont="1" applyFill="1" applyBorder="1" applyAlignment="1">
      <alignment horizontal="right" vertical="top" wrapText="1"/>
    </xf>
    <xf numFmtId="0" fontId="7" fillId="3" borderId="2" xfId="6" applyFont="1" applyFill="1" applyBorder="1" applyAlignment="1" applyProtection="1">
      <alignment horizontal="left" vertical="top" wrapText="1"/>
    </xf>
    <xf numFmtId="0" fontId="6" fillId="3" borderId="0" xfId="7" applyNumberFormat="1" applyFont="1" applyFill="1" applyBorder="1" applyAlignment="1" applyProtection="1">
      <alignment horizontal="center"/>
    </xf>
    <xf numFmtId="0" fontId="6" fillId="3" borderId="0" xfId="2" applyFont="1" applyFill="1" applyAlignment="1">
      <alignment horizontal="right"/>
    </xf>
    <xf numFmtId="0" fontId="6" fillId="3" borderId="3" xfId="7" applyNumberFormat="1" applyFont="1" applyFill="1" applyBorder="1" applyAlignment="1" applyProtection="1">
      <alignment horizontal="center"/>
    </xf>
    <xf numFmtId="0" fontId="0" fillId="0" borderId="1" xfId="0" applyBorder="1" applyAlignment="1">
      <alignment horizontal="center"/>
    </xf>
  </cellXfs>
  <cellStyles count="13">
    <cellStyle name="Comma" xfId="1" builtinId="3"/>
    <cellStyle name="Comma 2" xfId="12"/>
    <cellStyle name="Normal" xfId="0" builtinId="0"/>
    <cellStyle name="Normal_budget 2004-05_2.6.04" xfId="2"/>
    <cellStyle name="Normal_BUDGET FOR  03-04" xfId="3"/>
    <cellStyle name="Normal_BUDGET FOR  03-04 10-02-03" xfId="4"/>
    <cellStyle name="Normal_BUDGET FOR  03-04 10-02-03_Dem41" xfId="5"/>
    <cellStyle name="Normal_budget for 03-04" xfId="6"/>
    <cellStyle name="Normal_BUDGET-2000" xfId="7"/>
    <cellStyle name="Normal_budgetDocNIC02-03" xfId="8"/>
    <cellStyle name="Normal_DEMAND17" xfId="9"/>
    <cellStyle name="Normal_DEMAND51" xfId="10"/>
    <cellStyle name="Normal_DEMAND51_1st supp. vol.IV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aq/Downloads/Budget%202004-05/budget%20for%202004-0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P-MEMO"/>
      <sheetName val="SUMMARY"/>
      <sheetName val="Contents"/>
      <sheetName val="RECEIPT"/>
      <sheetName val="AFS-DIS"/>
      <sheetName val="total"/>
      <sheetName val="DEMAND1"/>
      <sheetName val="AFS-RCT"/>
      <sheetName val="DEMAND2"/>
      <sheetName val="DEMAND3"/>
      <sheetName val="DEMAND4"/>
      <sheetName val="DEMAND5"/>
      <sheetName val="DEMAND6"/>
      <sheetName val="DEMAND7"/>
      <sheetName val="DEMAND8"/>
      <sheetName val="DEMAND9"/>
      <sheetName val="DEMAND10"/>
      <sheetName val="DEMAND11"/>
      <sheetName val="DEMAND12"/>
      <sheetName val="DEMAND13"/>
      <sheetName val="GOVERNOR"/>
      <sheetName val="DEMAND17"/>
      <sheetName val="DEMAND14"/>
      <sheetName val="DEMAND15"/>
      <sheetName val="DEMAND16"/>
      <sheetName val="DEMAND18"/>
      <sheetName val="DEMAND19"/>
      <sheetName val="DEMAND20"/>
      <sheetName val="DEMAND21"/>
      <sheetName val="DEMAND22"/>
      <sheetName val="DEMAND23"/>
      <sheetName val="DEMAND24"/>
      <sheetName val="DEMAND25"/>
      <sheetName val="DEMAND26"/>
      <sheetName val="DEMAND27"/>
      <sheetName val="DEMAND28"/>
      <sheetName val="DEMAND29"/>
      <sheetName val="DEMAND30"/>
      <sheetName val="DEMAND31"/>
      <sheetName val="DEMAND32"/>
      <sheetName val="DEMAND33"/>
      <sheetName val="DEMAND34"/>
      <sheetName val="DEMAND35"/>
      <sheetName val="PSCOMM"/>
      <sheetName val="DEMAND36"/>
      <sheetName val="DEMAND37"/>
      <sheetName val="DEMAND38"/>
      <sheetName val="DEMAND39"/>
      <sheetName val="DEMAND40"/>
      <sheetName val="DEMAND41"/>
      <sheetName val="DEMAND42"/>
      <sheetName val="DEMAND43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syncVertical="1" syncRef="A12" transitionEvaluation="1" codeName="Sheet1"/>
  <dimension ref="A1:N468"/>
  <sheetViews>
    <sheetView tabSelected="1" view="pageBreakPreview" topLeftCell="A12" zoomScaleSheetLayoutView="100" workbookViewId="0">
      <selection activeCell="F28" sqref="F28"/>
    </sheetView>
  </sheetViews>
  <sheetFormatPr defaultColWidth="12.42578125" defaultRowHeight="12.75"/>
  <cols>
    <col min="1" max="1" width="6.42578125" style="23" customWidth="1"/>
    <col min="2" max="2" width="8.140625" style="23" customWidth="1"/>
    <col min="3" max="3" width="34.5703125" style="22" customWidth="1"/>
    <col min="4" max="4" width="11.140625" style="30" customWidth="1"/>
    <col min="5" max="5" width="9.42578125" style="30" customWidth="1"/>
    <col min="6" max="6" width="11.85546875" style="22" customWidth="1"/>
    <col min="7" max="8" width="8.5703125" style="22" customWidth="1"/>
    <col min="9" max="9" width="8.42578125" style="22" customWidth="1"/>
    <col min="10" max="10" width="8.5703125" style="30" customWidth="1"/>
    <col min="11" max="11" width="9.140625" style="22" customWidth="1"/>
    <col min="12" max="12" width="8.42578125" style="22" customWidth="1"/>
    <col min="13" max="14" width="12.42578125" style="21"/>
    <col min="15" max="16384" width="12.42578125" style="22"/>
  </cols>
  <sheetData>
    <row r="1" spans="1:12" ht="13.5" customHeight="1">
      <c r="A1" s="17"/>
      <c r="B1" s="17"/>
      <c r="C1" s="18"/>
      <c r="D1" s="19"/>
      <c r="E1" s="20" t="s">
        <v>92</v>
      </c>
      <c r="F1" s="18"/>
      <c r="G1" s="18"/>
      <c r="H1" s="18"/>
      <c r="I1" s="18"/>
      <c r="J1" s="20"/>
      <c r="K1" s="18"/>
      <c r="L1" s="18"/>
    </row>
    <row r="2" spans="1:12" ht="13.5" customHeight="1">
      <c r="A2" s="17"/>
      <c r="B2" s="17"/>
      <c r="C2" s="18"/>
      <c r="D2" s="19"/>
      <c r="E2" s="20" t="s">
        <v>0</v>
      </c>
      <c r="F2" s="18"/>
      <c r="G2" s="18"/>
      <c r="H2" s="18"/>
      <c r="I2" s="18"/>
      <c r="J2" s="20"/>
      <c r="K2" s="18"/>
      <c r="L2" s="18"/>
    </row>
    <row r="3" spans="1:12" ht="13.5" customHeight="1">
      <c r="A3" s="17"/>
      <c r="B3" s="17"/>
      <c r="C3" s="18"/>
      <c r="D3" s="19"/>
      <c r="E3" s="20"/>
      <c r="F3" s="18"/>
      <c r="G3" s="18"/>
      <c r="H3" s="18"/>
      <c r="I3" s="18"/>
      <c r="J3" s="20"/>
      <c r="K3" s="18"/>
      <c r="L3" s="18"/>
    </row>
    <row r="4" spans="1:12" ht="13.5" customHeight="1">
      <c r="C4" s="195" t="s">
        <v>229</v>
      </c>
      <c r="D4" s="195"/>
      <c r="E4" s="24"/>
      <c r="F4" s="25"/>
      <c r="G4" s="26"/>
      <c r="H4" s="26"/>
      <c r="I4" s="26"/>
      <c r="J4" s="24"/>
      <c r="K4" s="26"/>
      <c r="L4" s="26"/>
    </row>
    <row r="5" spans="1:12" ht="13.5" customHeight="1">
      <c r="D5" s="27" t="s">
        <v>1</v>
      </c>
      <c r="E5" s="28">
        <v>2045</v>
      </c>
      <c r="F5" s="29" t="s">
        <v>2</v>
      </c>
    </row>
    <row r="6" spans="1:12" ht="13.5" customHeight="1">
      <c r="D6" s="31" t="s">
        <v>3</v>
      </c>
      <c r="E6" s="32">
        <v>2059</v>
      </c>
      <c r="F6" s="33" t="s">
        <v>4</v>
      </c>
    </row>
    <row r="7" spans="1:12" ht="13.5" customHeight="1">
      <c r="A7" s="17"/>
      <c r="C7" s="34"/>
      <c r="D7" s="31" t="s">
        <v>125</v>
      </c>
      <c r="E7" s="28">
        <v>2215</v>
      </c>
      <c r="F7" s="35" t="s">
        <v>5</v>
      </c>
      <c r="G7" s="30"/>
      <c r="H7" s="30"/>
      <c r="I7" s="30"/>
      <c r="K7" s="30"/>
      <c r="L7" s="30"/>
    </row>
    <row r="8" spans="1:12" ht="13.5" customHeight="1">
      <c r="A8" s="17"/>
      <c r="C8" s="34"/>
      <c r="D8" s="31" t="s">
        <v>126</v>
      </c>
      <c r="E8" s="28">
        <v>2216</v>
      </c>
      <c r="F8" s="35" t="s">
        <v>255</v>
      </c>
      <c r="G8" s="30"/>
      <c r="H8" s="30"/>
      <c r="I8" s="30"/>
      <c r="K8" s="30"/>
      <c r="L8" s="30"/>
    </row>
    <row r="9" spans="1:12" ht="13.5" customHeight="1">
      <c r="D9" s="31"/>
      <c r="E9" s="28">
        <v>2217</v>
      </c>
      <c r="F9" s="35" t="s">
        <v>7</v>
      </c>
      <c r="G9" s="30"/>
      <c r="H9" s="30"/>
      <c r="I9" s="30"/>
      <c r="K9" s="30"/>
      <c r="L9" s="30"/>
    </row>
    <row r="10" spans="1:12" ht="13.5" customHeight="1">
      <c r="D10" s="31" t="s">
        <v>120</v>
      </c>
      <c r="E10" s="28">
        <v>3054</v>
      </c>
      <c r="F10" s="35" t="s">
        <v>119</v>
      </c>
      <c r="G10" s="30"/>
      <c r="H10" s="30"/>
      <c r="I10" s="30"/>
      <c r="K10" s="34"/>
      <c r="L10" s="31"/>
    </row>
    <row r="11" spans="1:12" ht="13.5" customHeight="1">
      <c r="D11" s="27" t="s">
        <v>127</v>
      </c>
      <c r="E11" s="36">
        <v>3475</v>
      </c>
      <c r="F11" s="37" t="s">
        <v>8</v>
      </c>
      <c r="G11" s="30"/>
      <c r="H11" s="30"/>
      <c r="I11" s="30"/>
      <c r="K11" s="34"/>
      <c r="L11" s="31"/>
    </row>
    <row r="12" spans="1:12" ht="13.5" customHeight="1">
      <c r="D12" s="31" t="s">
        <v>128</v>
      </c>
      <c r="E12" s="32"/>
      <c r="F12" s="35"/>
      <c r="G12" s="30"/>
      <c r="H12" s="30"/>
      <c r="I12" s="30"/>
      <c r="K12" s="30"/>
      <c r="L12" s="30"/>
    </row>
    <row r="13" spans="1:12" ht="13.5" customHeight="1">
      <c r="D13" s="31" t="s">
        <v>6</v>
      </c>
      <c r="E13" s="28">
        <v>4217</v>
      </c>
      <c r="F13" s="35" t="s">
        <v>9</v>
      </c>
      <c r="G13" s="30"/>
      <c r="H13" s="30"/>
      <c r="I13" s="30"/>
      <c r="K13" s="30"/>
      <c r="L13" s="30"/>
    </row>
    <row r="14" spans="1:12" ht="13.5" customHeight="1">
      <c r="D14" s="31"/>
      <c r="E14" s="28"/>
      <c r="F14" s="35"/>
      <c r="G14" s="30"/>
      <c r="H14" s="30"/>
      <c r="I14" s="30"/>
      <c r="K14" s="30"/>
      <c r="L14" s="30"/>
    </row>
    <row r="15" spans="1:12" ht="13.5" customHeight="1">
      <c r="A15" s="38" t="s">
        <v>311</v>
      </c>
      <c r="B15" s="22"/>
      <c r="E15" s="39"/>
      <c r="F15" s="30"/>
      <c r="G15" s="30"/>
      <c r="H15" s="30"/>
      <c r="I15" s="30"/>
      <c r="K15" s="30"/>
      <c r="L15" s="30"/>
    </row>
    <row r="16" spans="1:12" ht="13.5" customHeight="1">
      <c r="A16" s="40"/>
      <c r="B16" s="22"/>
      <c r="D16" s="41"/>
      <c r="E16" s="42" t="s">
        <v>108</v>
      </c>
      <c r="F16" s="42" t="s">
        <v>109</v>
      </c>
      <c r="G16" s="42" t="s">
        <v>17</v>
      </c>
      <c r="H16" s="30"/>
      <c r="I16" s="30"/>
      <c r="K16" s="30"/>
      <c r="L16" s="30"/>
    </row>
    <row r="17" spans="1:14" ht="13.5" customHeight="1">
      <c r="A17" s="40"/>
      <c r="B17" s="22"/>
      <c r="D17" s="43" t="s">
        <v>10</v>
      </c>
      <c r="E17" s="24">
        <f>L268</f>
        <v>1138747</v>
      </c>
      <c r="F17" s="24">
        <f>L384</f>
        <v>592657</v>
      </c>
      <c r="G17" s="24">
        <f>F17+E17</f>
        <v>1731404</v>
      </c>
      <c r="H17" s="30"/>
      <c r="I17" s="30"/>
      <c r="K17" s="30"/>
      <c r="L17" s="30"/>
    </row>
    <row r="18" spans="1:14" ht="13.5" customHeight="1">
      <c r="A18" s="38" t="s">
        <v>107</v>
      </c>
      <c r="B18" s="22"/>
      <c r="C18" s="29"/>
      <c r="F18" s="30"/>
      <c r="G18" s="30"/>
      <c r="H18" s="30"/>
      <c r="I18" s="30"/>
      <c r="K18" s="30"/>
      <c r="L18" s="30"/>
    </row>
    <row r="19" spans="1:14" ht="15" customHeight="1">
      <c r="C19" s="44"/>
      <c r="D19" s="45"/>
      <c r="E19" s="45"/>
      <c r="F19" s="45"/>
      <c r="G19" s="45"/>
      <c r="H19" s="45"/>
      <c r="I19" s="46"/>
      <c r="J19" s="47"/>
      <c r="K19" s="48"/>
      <c r="L19" s="49" t="s">
        <v>198</v>
      </c>
    </row>
    <row r="20" spans="1:14" s="53" customFormat="1">
      <c r="A20" s="50"/>
      <c r="B20" s="51"/>
      <c r="C20" s="52"/>
      <c r="D20" s="196" t="s">
        <v>11</v>
      </c>
      <c r="E20" s="196"/>
      <c r="F20" s="194" t="s">
        <v>12</v>
      </c>
      <c r="G20" s="194"/>
      <c r="H20" s="194" t="s">
        <v>13</v>
      </c>
      <c r="I20" s="194"/>
      <c r="J20" s="194" t="s">
        <v>12</v>
      </c>
      <c r="K20" s="194"/>
      <c r="L20" s="194"/>
    </row>
    <row r="21" spans="1:14" s="53" customFormat="1">
      <c r="A21" s="54"/>
      <c r="B21" s="55"/>
      <c r="C21" s="52" t="s">
        <v>14</v>
      </c>
      <c r="D21" s="194" t="s">
        <v>247</v>
      </c>
      <c r="E21" s="194"/>
      <c r="F21" s="194" t="s">
        <v>276</v>
      </c>
      <c r="G21" s="194"/>
      <c r="H21" s="194" t="s">
        <v>276</v>
      </c>
      <c r="I21" s="194"/>
      <c r="J21" s="194" t="s">
        <v>312</v>
      </c>
      <c r="K21" s="194"/>
      <c r="L21" s="194"/>
    </row>
    <row r="22" spans="1:14" s="53" customFormat="1">
      <c r="A22" s="56"/>
      <c r="B22" s="57"/>
      <c r="C22" s="58"/>
      <c r="D22" s="59" t="s">
        <v>15</v>
      </c>
      <c r="E22" s="59" t="s">
        <v>16</v>
      </c>
      <c r="F22" s="59" t="s">
        <v>15</v>
      </c>
      <c r="G22" s="59" t="s">
        <v>16</v>
      </c>
      <c r="H22" s="59" t="s">
        <v>15</v>
      </c>
      <c r="I22" s="59" t="s">
        <v>16</v>
      </c>
      <c r="J22" s="59" t="s">
        <v>15</v>
      </c>
      <c r="K22" s="59" t="s">
        <v>16</v>
      </c>
      <c r="L22" s="59" t="s">
        <v>17</v>
      </c>
    </row>
    <row r="23" spans="1:14" s="53" customFormat="1" ht="7.9" customHeight="1">
      <c r="A23" s="60"/>
      <c r="B23" s="55"/>
      <c r="C23" s="61"/>
      <c r="D23" s="62"/>
      <c r="E23" s="62"/>
      <c r="F23" s="62"/>
      <c r="G23" s="62"/>
      <c r="H23" s="62"/>
      <c r="I23" s="62"/>
      <c r="J23" s="62"/>
      <c r="K23" s="62"/>
      <c r="L23" s="62"/>
      <c r="M23" s="63"/>
      <c r="N23" s="63"/>
    </row>
    <row r="24" spans="1:14" ht="13.5" customHeight="1">
      <c r="A24" s="64"/>
      <c r="B24" s="64"/>
      <c r="C24" s="65" t="s">
        <v>18</v>
      </c>
      <c r="D24" s="66"/>
      <c r="E24" s="66"/>
      <c r="F24" s="66"/>
      <c r="G24" s="66"/>
      <c r="H24" s="66"/>
      <c r="I24" s="66"/>
      <c r="J24" s="66"/>
      <c r="K24" s="66"/>
      <c r="L24" s="66"/>
    </row>
    <row r="25" spans="1:14" ht="28.9" customHeight="1">
      <c r="A25" s="67" t="s">
        <v>19</v>
      </c>
      <c r="B25" s="68">
        <v>2045</v>
      </c>
      <c r="C25" s="69" t="s">
        <v>273</v>
      </c>
      <c r="D25" s="70"/>
      <c r="E25" s="70"/>
      <c r="F25" s="70"/>
      <c r="G25" s="70"/>
      <c r="H25" s="70"/>
      <c r="I25" s="70"/>
      <c r="J25" s="70"/>
      <c r="K25" s="70"/>
      <c r="L25" s="70"/>
    </row>
    <row r="26" spans="1:14" ht="25.5">
      <c r="A26" s="67"/>
      <c r="B26" s="71">
        <v>0.10100000000000001</v>
      </c>
      <c r="C26" s="69" t="s">
        <v>269</v>
      </c>
      <c r="D26" s="72"/>
      <c r="E26" s="72"/>
      <c r="F26" s="72"/>
      <c r="G26" s="72"/>
      <c r="H26" s="72"/>
      <c r="I26" s="72"/>
      <c r="J26" s="72"/>
      <c r="K26" s="72"/>
      <c r="L26" s="72"/>
    </row>
    <row r="27" spans="1:14" ht="13.5" customHeight="1">
      <c r="A27" s="67"/>
      <c r="B27" s="73">
        <v>60</v>
      </c>
      <c r="C27" s="74" t="s">
        <v>20</v>
      </c>
      <c r="D27" s="72"/>
      <c r="E27" s="72"/>
      <c r="F27" s="72"/>
      <c r="G27" s="72"/>
      <c r="H27" s="72"/>
      <c r="I27" s="72"/>
      <c r="J27" s="72"/>
      <c r="K27" s="72"/>
      <c r="L27" s="72"/>
    </row>
    <row r="28" spans="1:14" ht="13.5" customHeight="1">
      <c r="A28" s="67"/>
      <c r="B28" s="73">
        <v>44</v>
      </c>
      <c r="C28" s="74" t="s">
        <v>21</v>
      </c>
      <c r="D28" s="72"/>
      <c r="E28" s="72"/>
      <c r="F28" s="72"/>
      <c r="G28" s="72"/>
      <c r="H28" s="72"/>
      <c r="I28" s="72"/>
      <c r="J28" s="72"/>
      <c r="K28" s="72"/>
      <c r="L28" s="72"/>
    </row>
    <row r="29" spans="1:14" ht="13.5" customHeight="1">
      <c r="A29" s="67"/>
      <c r="B29" s="75" t="s">
        <v>22</v>
      </c>
      <c r="C29" s="74" t="s">
        <v>38</v>
      </c>
      <c r="D29" s="76">
        <v>0</v>
      </c>
      <c r="E29" s="77">
        <v>1334</v>
      </c>
      <c r="F29" s="76">
        <v>0</v>
      </c>
      <c r="G29" s="77">
        <v>2315</v>
      </c>
      <c r="H29" s="76">
        <v>0</v>
      </c>
      <c r="I29" s="77">
        <v>2315</v>
      </c>
      <c r="J29" s="76">
        <v>0</v>
      </c>
      <c r="K29" s="77">
        <v>2412</v>
      </c>
      <c r="L29" s="77">
        <f>SUM(J29:K29)</f>
        <v>2412</v>
      </c>
    </row>
    <row r="30" spans="1:14" ht="13.5" customHeight="1">
      <c r="A30" s="67"/>
      <c r="B30" s="75" t="s">
        <v>23</v>
      </c>
      <c r="C30" s="74" t="s">
        <v>24</v>
      </c>
      <c r="D30" s="76">
        <v>0</v>
      </c>
      <c r="E30" s="77">
        <v>20</v>
      </c>
      <c r="F30" s="76">
        <v>0</v>
      </c>
      <c r="G30" s="77">
        <v>20</v>
      </c>
      <c r="H30" s="76">
        <v>0</v>
      </c>
      <c r="I30" s="77">
        <v>20</v>
      </c>
      <c r="J30" s="76">
        <v>0</v>
      </c>
      <c r="K30" s="77">
        <v>20</v>
      </c>
      <c r="L30" s="77">
        <f>SUM(J30:K30)</f>
        <v>20</v>
      </c>
    </row>
    <row r="31" spans="1:14" ht="13.5" customHeight="1">
      <c r="A31" s="67"/>
      <c r="B31" s="75" t="s">
        <v>25</v>
      </c>
      <c r="C31" s="74" t="s">
        <v>26</v>
      </c>
      <c r="D31" s="78">
        <v>0</v>
      </c>
      <c r="E31" s="79">
        <v>30</v>
      </c>
      <c r="F31" s="78">
        <v>0</v>
      </c>
      <c r="G31" s="79">
        <v>30</v>
      </c>
      <c r="H31" s="78">
        <v>0</v>
      </c>
      <c r="I31" s="79">
        <v>30</v>
      </c>
      <c r="J31" s="78">
        <v>0</v>
      </c>
      <c r="K31" s="79">
        <v>30</v>
      </c>
      <c r="L31" s="79">
        <f>SUM(J31:K31)</f>
        <v>30</v>
      </c>
    </row>
    <row r="32" spans="1:14" ht="13.5" customHeight="1">
      <c r="A32" s="67" t="s">
        <v>17</v>
      </c>
      <c r="B32" s="73">
        <v>60</v>
      </c>
      <c r="C32" s="74" t="s">
        <v>20</v>
      </c>
      <c r="D32" s="78">
        <f t="shared" ref="D32:L32" si="0">SUM(D29:D31)</f>
        <v>0</v>
      </c>
      <c r="E32" s="79">
        <f t="shared" si="0"/>
        <v>1384</v>
      </c>
      <c r="F32" s="78">
        <f t="shared" si="0"/>
        <v>0</v>
      </c>
      <c r="G32" s="79">
        <f t="shared" si="0"/>
        <v>2365</v>
      </c>
      <c r="H32" s="78">
        <f t="shared" si="0"/>
        <v>0</v>
      </c>
      <c r="I32" s="79">
        <f t="shared" si="0"/>
        <v>2365</v>
      </c>
      <c r="J32" s="78">
        <f t="shared" si="0"/>
        <v>0</v>
      </c>
      <c r="K32" s="79">
        <f t="shared" ref="K32" si="1">SUM(K29:K31)</f>
        <v>2462</v>
      </c>
      <c r="L32" s="79">
        <f t="shared" si="0"/>
        <v>2462</v>
      </c>
    </row>
    <row r="33" spans="1:12" ht="25.5">
      <c r="A33" s="80" t="s">
        <v>17</v>
      </c>
      <c r="B33" s="81">
        <v>0.10100000000000001</v>
      </c>
      <c r="C33" s="82" t="s">
        <v>269</v>
      </c>
      <c r="D33" s="83">
        <f t="shared" ref="D33:L33" si="2">D32</f>
        <v>0</v>
      </c>
      <c r="E33" s="84">
        <f t="shared" si="2"/>
        <v>1384</v>
      </c>
      <c r="F33" s="83">
        <f t="shared" si="2"/>
        <v>0</v>
      </c>
      <c r="G33" s="84">
        <f t="shared" si="2"/>
        <v>2365</v>
      </c>
      <c r="H33" s="83">
        <f t="shared" si="2"/>
        <v>0</v>
      </c>
      <c r="I33" s="84">
        <f t="shared" si="2"/>
        <v>2365</v>
      </c>
      <c r="J33" s="83">
        <f t="shared" si="2"/>
        <v>0</v>
      </c>
      <c r="K33" s="84">
        <f t="shared" ref="K33" si="3">K32</f>
        <v>2462</v>
      </c>
      <c r="L33" s="84">
        <f t="shared" si="2"/>
        <v>2462</v>
      </c>
    </row>
    <row r="34" spans="1:12">
      <c r="A34" s="67"/>
      <c r="B34" s="68"/>
      <c r="C34" s="69"/>
      <c r="D34" s="72"/>
      <c r="E34" s="77"/>
      <c r="F34" s="77"/>
      <c r="G34" s="77"/>
      <c r="H34" s="77"/>
      <c r="I34" s="77"/>
      <c r="J34" s="77"/>
      <c r="K34" s="77"/>
      <c r="L34" s="77"/>
    </row>
    <row r="35" spans="1:12" ht="27" customHeight="1">
      <c r="A35" s="67"/>
      <c r="B35" s="85">
        <v>0.2</v>
      </c>
      <c r="C35" s="69" t="s">
        <v>272</v>
      </c>
      <c r="D35" s="72"/>
      <c r="E35" s="72"/>
      <c r="F35" s="72"/>
      <c r="G35" s="72"/>
      <c r="H35" s="72"/>
      <c r="I35" s="72"/>
      <c r="J35" s="72"/>
      <c r="K35" s="72"/>
      <c r="L35" s="72"/>
    </row>
    <row r="36" spans="1:12" ht="15" customHeight="1">
      <c r="A36" s="67"/>
      <c r="B36" s="73">
        <v>60</v>
      </c>
      <c r="C36" s="74" t="s">
        <v>20</v>
      </c>
      <c r="D36" s="72"/>
      <c r="E36" s="72"/>
      <c r="F36" s="72"/>
      <c r="G36" s="72"/>
      <c r="H36" s="72"/>
      <c r="I36" s="72"/>
      <c r="J36" s="72"/>
      <c r="K36" s="72"/>
      <c r="L36" s="72"/>
    </row>
    <row r="37" spans="1:12" ht="15" customHeight="1">
      <c r="A37" s="67"/>
      <c r="B37" s="73">
        <v>44</v>
      </c>
      <c r="C37" s="74" t="s">
        <v>21</v>
      </c>
      <c r="D37" s="72"/>
      <c r="E37" s="72"/>
      <c r="F37" s="72"/>
      <c r="G37" s="72"/>
      <c r="H37" s="72"/>
      <c r="I37" s="72"/>
      <c r="J37" s="72"/>
      <c r="K37" s="72"/>
      <c r="L37" s="72"/>
    </row>
    <row r="38" spans="1:12" ht="15" customHeight="1">
      <c r="A38" s="67"/>
      <c r="B38" s="75" t="s">
        <v>22</v>
      </c>
      <c r="C38" s="74" t="s">
        <v>38</v>
      </c>
      <c r="D38" s="76">
        <v>0</v>
      </c>
      <c r="E38" s="77">
        <v>10417</v>
      </c>
      <c r="F38" s="76">
        <v>0</v>
      </c>
      <c r="G38" s="77">
        <v>12078</v>
      </c>
      <c r="H38" s="76">
        <v>0</v>
      </c>
      <c r="I38" s="77">
        <v>12078</v>
      </c>
      <c r="J38" s="76">
        <v>0</v>
      </c>
      <c r="K38" s="77">
        <v>12957</v>
      </c>
      <c r="L38" s="77">
        <f>SUM(J38:K38)</f>
        <v>12957</v>
      </c>
    </row>
    <row r="39" spans="1:12" ht="15" customHeight="1">
      <c r="A39" s="67"/>
      <c r="B39" s="75" t="s">
        <v>23</v>
      </c>
      <c r="C39" s="74" t="s">
        <v>24</v>
      </c>
      <c r="D39" s="86">
        <v>0</v>
      </c>
      <c r="E39" s="66">
        <v>12</v>
      </c>
      <c r="F39" s="86">
        <v>0</v>
      </c>
      <c r="G39" s="66">
        <v>20</v>
      </c>
      <c r="H39" s="86">
        <v>0</v>
      </c>
      <c r="I39" s="66">
        <v>20</v>
      </c>
      <c r="J39" s="86">
        <v>0</v>
      </c>
      <c r="K39" s="66">
        <v>20</v>
      </c>
      <c r="L39" s="66">
        <f>SUM(J39:K39)</f>
        <v>20</v>
      </c>
    </row>
    <row r="40" spans="1:12" ht="15" customHeight="1">
      <c r="A40" s="67"/>
      <c r="B40" s="75" t="s">
        <v>25</v>
      </c>
      <c r="C40" s="74" t="s">
        <v>26</v>
      </c>
      <c r="D40" s="78">
        <v>0</v>
      </c>
      <c r="E40" s="79">
        <v>22</v>
      </c>
      <c r="F40" s="78">
        <v>0</v>
      </c>
      <c r="G40" s="79">
        <v>22</v>
      </c>
      <c r="H40" s="78">
        <v>0</v>
      </c>
      <c r="I40" s="79">
        <v>22</v>
      </c>
      <c r="J40" s="78">
        <v>0</v>
      </c>
      <c r="K40" s="79">
        <v>22</v>
      </c>
      <c r="L40" s="79">
        <f>SUM(J40:K40)</f>
        <v>22</v>
      </c>
    </row>
    <row r="41" spans="1:12" ht="15" customHeight="1">
      <c r="A41" s="67" t="s">
        <v>17</v>
      </c>
      <c r="B41" s="73">
        <v>44</v>
      </c>
      <c r="C41" s="74" t="s">
        <v>21</v>
      </c>
      <c r="D41" s="78">
        <f t="shared" ref="D41:L41" si="4">SUM(D38:D40)</f>
        <v>0</v>
      </c>
      <c r="E41" s="79">
        <f t="shared" si="4"/>
        <v>10451</v>
      </c>
      <c r="F41" s="78">
        <f t="shared" si="4"/>
        <v>0</v>
      </c>
      <c r="G41" s="79">
        <f t="shared" si="4"/>
        <v>12120</v>
      </c>
      <c r="H41" s="78">
        <f t="shared" si="4"/>
        <v>0</v>
      </c>
      <c r="I41" s="79">
        <f t="shared" si="4"/>
        <v>12120</v>
      </c>
      <c r="J41" s="78">
        <f t="shared" si="4"/>
        <v>0</v>
      </c>
      <c r="K41" s="79">
        <f t="shared" ref="K41" si="5">SUM(K38:K40)</f>
        <v>12999</v>
      </c>
      <c r="L41" s="79">
        <f t="shared" si="4"/>
        <v>12999</v>
      </c>
    </row>
    <row r="42" spans="1:12" ht="15" customHeight="1">
      <c r="A42" s="67" t="s">
        <v>17</v>
      </c>
      <c r="B42" s="73">
        <v>60</v>
      </c>
      <c r="C42" s="74" t="s">
        <v>20</v>
      </c>
      <c r="D42" s="78">
        <f t="shared" ref="D42:L42" si="6">SUM(D38:D40)</f>
        <v>0</v>
      </c>
      <c r="E42" s="79">
        <f t="shared" si="6"/>
        <v>10451</v>
      </c>
      <c r="F42" s="78">
        <f t="shared" si="6"/>
        <v>0</v>
      </c>
      <c r="G42" s="79">
        <f t="shared" si="6"/>
        <v>12120</v>
      </c>
      <c r="H42" s="78">
        <f t="shared" si="6"/>
        <v>0</v>
      </c>
      <c r="I42" s="79">
        <f t="shared" si="6"/>
        <v>12120</v>
      </c>
      <c r="J42" s="78">
        <f t="shared" si="6"/>
        <v>0</v>
      </c>
      <c r="K42" s="79">
        <f t="shared" ref="K42" si="7">SUM(K38:K40)</f>
        <v>12999</v>
      </c>
      <c r="L42" s="79">
        <f t="shared" si="6"/>
        <v>12999</v>
      </c>
    </row>
    <row r="43" spans="1:12" ht="27" customHeight="1">
      <c r="A43" s="67" t="s">
        <v>17</v>
      </c>
      <c r="B43" s="85">
        <v>0.2</v>
      </c>
      <c r="C43" s="69" t="s">
        <v>272</v>
      </c>
      <c r="D43" s="78">
        <f t="shared" ref="D43:L43" si="8">D42</f>
        <v>0</v>
      </c>
      <c r="E43" s="79">
        <f t="shared" si="8"/>
        <v>10451</v>
      </c>
      <c r="F43" s="78">
        <f t="shared" si="8"/>
        <v>0</v>
      </c>
      <c r="G43" s="79">
        <f t="shared" si="8"/>
        <v>12120</v>
      </c>
      <c r="H43" s="78">
        <f t="shared" si="8"/>
        <v>0</v>
      </c>
      <c r="I43" s="79">
        <f t="shared" si="8"/>
        <v>12120</v>
      </c>
      <c r="J43" s="78">
        <f t="shared" si="8"/>
        <v>0</v>
      </c>
      <c r="K43" s="79">
        <f t="shared" ref="K43" si="9">K42</f>
        <v>12999</v>
      </c>
      <c r="L43" s="79">
        <f t="shared" si="8"/>
        <v>12999</v>
      </c>
    </row>
    <row r="44" spans="1:12" ht="27" customHeight="1">
      <c r="A44" s="67" t="s">
        <v>17</v>
      </c>
      <c r="B44" s="68">
        <v>2045</v>
      </c>
      <c r="C44" s="69" t="s">
        <v>273</v>
      </c>
      <c r="D44" s="78">
        <f t="shared" ref="D44:L44" si="10">D43+D33</f>
        <v>0</v>
      </c>
      <c r="E44" s="79">
        <f t="shared" si="10"/>
        <v>11835</v>
      </c>
      <c r="F44" s="78">
        <f t="shared" si="10"/>
        <v>0</v>
      </c>
      <c r="G44" s="79">
        <f t="shared" si="10"/>
        <v>14485</v>
      </c>
      <c r="H44" s="78">
        <f t="shared" si="10"/>
        <v>0</v>
      </c>
      <c r="I44" s="79">
        <f t="shared" si="10"/>
        <v>14485</v>
      </c>
      <c r="J44" s="78">
        <f t="shared" si="10"/>
        <v>0</v>
      </c>
      <c r="K44" s="79">
        <f t="shared" ref="K44" si="11">K43+K33</f>
        <v>15461</v>
      </c>
      <c r="L44" s="79">
        <f t="shared" si="10"/>
        <v>15461</v>
      </c>
    </row>
    <row r="45" spans="1:12" ht="12.6" customHeight="1">
      <c r="A45" s="67"/>
      <c r="B45" s="67"/>
      <c r="C45" s="67"/>
      <c r="D45" s="87"/>
      <c r="E45" s="72"/>
      <c r="F45" s="72"/>
      <c r="G45" s="72"/>
      <c r="H45" s="87"/>
      <c r="I45" s="72"/>
      <c r="J45" s="72"/>
      <c r="K45" s="72"/>
      <c r="L45" s="72"/>
    </row>
    <row r="46" spans="1:12" ht="15" customHeight="1">
      <c r="A46" s="67" t="s">
        <v>19</v>
      </c>
      <c r="B46" s="88">
        <v>2059</v>
      </c>
      <c r="C46" s="89" t="s">
        <v>4</v>
      </c>
      <c r="D46" s="77"/>
      <c r="E46" s="77"/>
      <c r="F46" s="77"/>
      <c r="G46" s="77"/>
      <c r="H46" s="77"/>
      <c r="I46" s="77"/>
      <c r="J46" s="77"/>
      <c r="K46" s="77"/>
      <c r="L46" s="77"/>
    </row>
    <row r="47" spans="1:12" ht="15" customHeight="1">
      <c r="A47" s="90"/>
      <c r="B47" s="90">
        <v>80</v>
      </c>
      <c r="C47" s="91" t="s">
        <v>27</v>
      </c>
      <c r="D47" s="77"/>
      <c r="E47" s="77"/>
      <c r="F47" s="77"/>
      <c r="G47" s="77"/>
      <c r="H47" s="77"/>
      <c r="I47" s="77"/>
      <c r="J47" s="77"/>
      <c r="K47" s="77"/>
      <c r="L47" s="77"/>
    </row>
    <row r="48" spans="1:12" ht="15" customHeight="1">
      <c r="A48" s="90"/>
      <c r="B48" s="92">
        <v>80.052999999999997</v>
      </c>
      <c r="C48" s="89" t="s">
        <v>28</v>
      </c>
      <c r="D48" s="77"/>
      <c r="E48" s="77"/>
      <c r="F48" s="77"/>
      <c r="G48" s="77"/>
      <c r="H48" s="77"/>
      <c r="I48" s="77"/>
      <c r="J48" s="77"/>
      <c r="K48" s="77"/>
      <c r="L48" s="77"/>
    </row>
    <row r="49" spans="1:12" ht="15" customHeight="1">
      <c r="A49" s="90"/>
      <c r="B49" s="93">
        <v>60</v>
      </c>
      <c r="C49" s="91" t="s">
        <v>132</v>
      </c>
      <c r="D49" s="77"/>
      <c r="E49" s="77"/>
      <c r="F49" s="77"/>
      <c r="G49" s="77"/>
      <c r="H49" s="77"/>
      <c r="I49" s="77"/>
      <c r="J49" s="77"/>
      <c r="K49" s="77"/>
      <c r="L49" s="77"/>
    </row>
    <row r="50" spans="1:12" ht="27" customHeight="1">
      <c r="A50" s="90"/>
      <c r="B50" s="93">
        <v>65</v>
      </c>
      <c r="C50" s="91" t="s">
        <v>134</v>
      </c>
      <c r="D50" s="77"/>
      <c r="E50" s="77"/>
      <c r="F50" s="77"/>
      <c r="G50" s="77"/>
      <c r="H50" s="77"/>
      <c r="I50" s="77"/>
      <c r="J50" s="77"/>
      <c r="K50" s="77"/>
      <c r="L50" s="77"/>
    </row>
    <row r="51" spans="1:12" ht="15" customHeight="1">
      <c r="A51" s="90"/>
      <c r="B51" s="94" t="s">
        <v>94</v>
      </c>
      <c r="C51" s="91" t="s">
        <v>45</v>
      </c>
      <c r="D51" s="76">
        <v>0</v>
      </c>
      <c r="E51" s="77">
        <v>3403</v>
      </c>
      <c r="F51" s="76">
        <v>0</v>
      </c>
      <c r="G51" s="77">
        <v>4774</v>
      </c>
      <c r="H51" s="76">
        <v>0</v>
      </c>
      <c r="I51" s="77">
        <v>4774</v>
      </c>
      <c r="J51" s="76">
        <v>0</v>
      </c>
      <c r="K51" s="77">
        <v>4774</v>
      </c>
      <c r="L51" s="77">
        <f>SUM(J51:K51)</f>
        <v>4774</v>
      </c>
    </row>
    <row r="52" spans="1:12" ht="27" customHeight="1">
      <c r="A52" s="90" t="s">
        <v>17</v>
      </c>
      <c r="B52" s="93">
        <v>65</v>
      </c>
      <c r="C52" s="91" t="s">
        <v>134</v>
      </c>
      <c r="D52" s="95">
        <f t="shared" ref="D52:L52" si="12">D51</f>
        <v>0</v>
      </c>
      <c r="E52" s="96">
        <f t="shared" si="12"/>
        <v>3403</v>
      </c>
      <c r="F52" s="95">
        <f t="shared" si="12"/>
        <v>0</v>
      </c>
      <c r="G52" s="96">
        <f t="shared" si="12"/>
        <v>4774</v>
      </c>
      <c r="H52" s="95">
        <f t="shared" si="12"/>
        <v>0</v>
      </c>
      <c r="I52" s="96">
        <f t="shared" si="12"/>
        <v>4774</v>
      </c>
      <c r="J52" s="95">
        <f t="shared" si="12"/>
        <v>0</v>
      </c>
      <c r="K52" s="96">
        <f t="shared" ref="K52" si="13">K51</f>
        <v>4774</v>
      </c>
      <c r="L52" s="96">
        <f t="shared" si="12"/>
        <v>4774</v>
      </c>
    </row>
    <row r="53" spans="1:12" ht="12.6" customHeight="1">
      <c r="A53" s="90"/>
      <c r="B53" s="94"/>
      <c r="C53" s="91"/>
      <c r="D53" s="77"/>
      <c r="E53" s="77"/>
      <c r="F53" s="77"/>
      <c r="G53" s="77"/>
      <c r="H53" s="77"/>
      <c r="I53" s="77"/>
      <c r="J53" s="77"/>
      <c r="K53" s="77"/>
      <c r="L53" s="77"/>
    </row>
    <row r="54" spans="1:12" ht="27" customHeight="1">
      <c r="A54" s="90"/>
      <c r="B54" s="94">
        <v>66</v>
      </c>
      <c r="C54" s="91" t="s">
        <v>133</v>
      </c>
      <c r="D54" s="77"/>
      <c r="E54" s="77"/>
      <c r="F54" s="77"/>
      <c r="G54" s="77"/>
      <c r="H54" s="77"/>
      <c r="I54" s="77"/>
      <c r="J54" s="77"/>
      <c r="K54" s="77"/>
      <c r="L54" s="77"/>
    </row>
    <row r="55" spans="1:12" ht="15" customHeight="1">
      <c r="A55" s="90"/>
      <c r="B55" s="94" t="s">
        <v>95</v>
      </c>
      <c r="C55" s="91" t="s">
        <v>45</v>
      </c>
      <c r="D55" s="76">
        <v>0</v>
      </c>
      <c r="E55" s="77">
        <v>806</v>
      </c>
      <c r="F55" s="76">
        <v>0</v>
      </c>
      <c r="G55" s="77">
        <v>1939</v>
      </c>
      <c r="H55" s="76">
        <v>0</v>
      </c>
      <c r="I55" s="77">
        <v>1939</v>
      </c>
      <c r="J55" s="76">
        <v>0</v>
      </c>
      <c r="K55" s="77">
        <v>1939</v>
      </c>
      <c r="L55" s="77">
        <f>SUM(J55:K55)</f>
        <v>1939</v>
      </c>
    </row>
    <row r="56" spans="1:12" ht="27" customHeight="1">
      <c r="A56" s="90" t="s">
        <v>17</v>
      </c>
      <c r="B56" s="94">
        <v>66</v>
      </c>
      <c r="C56" s="91" t="s">
        <v>133</v>
      </c>
      <c r="D56" s="76">
        <f t="shared" ref="D56:L56" si="14">D55</f>
        <v>0</v>
      </c>
      <c r="E56" s="77">
        <f t="shared" si="14"/>
        <v>806</v>
      </c>
      <c r="F56" s="76">
        <f t="shared" si="14"/>
        <v>0</v>
      </c>
      <c r="G56" s="77">
        <f t="shared" si="14"/>
        <v>1939</v>
      </c>
      <c r="H56" s="76">
        <f t="shared" si="14"/>
        <v>0</v>
      </c>
      <c r="I56" s="77">
        <f t="shared" si="14"/>
        <v>1939</v>
      </c>
      <c r="J56" s="76">
        <f t="shared" si="14"/>
        <v>0</v>
      </c>
      <c r="K56" s="77">
        <f t="shared" ref="K56" si="15">K55</f>
        <v>1939</v>
      </c>
      <c r="L56" s="77">
        <f t="shared" si="14"/>
        <v>1939</v>
      </c>
    </row>
    <row r="57" spans="1:12" ht="15" customHeight="1">
      <c r="A57" s="97" t="s">
        <v>17</v>
      </c>
      <c r="B57" s="98">
        <v>60</v>
      </c>
      <c r="C57" s="99" t="s">
        <v>132</v>
      </c>
      <c r="D57" s="95">
        <f t="shared" ref="D57:L57" si="16">D51+D55</f>
        <v>0</v>
      </c>
      <c r="E57" s="96">
        <f t="shared" si="16"/>
        <v>4209</v>
      </c>
      <c r="F57" s="95">
        <f t="shared" si="16"/>
        <v>0</v>
      </c>
      <c r="G57" s="96">
        <f t="shared" si="16"/>
        <v>6713</v>
      </c>
      <c r="H57" s="95">
        <f t="shared" si="16"/>
        <v>0</v>
      </c>
      <c r="I57" s="96">
        <f t="shared" si="16"/>
        <v>6713</v>
      </c>
      <c r="J57" s="95">
        <f t="shared" si="16"/>
        <v>0</v>
      </c>
      <c r="K57" s="96">
        <f t="shared" ref="K57" si="17">K51+K55</f>
        <v>6713</v>
      </c>
      <c r="L57" s="96">
        <f t="shared" si="16"/>
        <v>6713</v>
      </c>
    </row>
    <row r="58" spans="1:12">
      <c r="A58" s="90"/>
      <c r="B58" s="93"/>
      <c r="C58" s="91"/>
      <c r="D58" s="76"/>
      <c r="E58" s="77"/>
      <c r="F58" s="76"/>
      <c r="G58" s="77"/>
      <c r="H58" s="76"/>
      <c r="I58" s="77"/>
      <c r="J58" s="100"/>
      <c r="K58" s="77"/>
      <c r="L58" s="77"/>
    </row>
    <row r="59" spans="1:12" ht="14.45" customHeight="1">
      <c r="A59" s="90"/>
      <c r="B59" s="93">
        <v>61</v>
      </c>
      <c r="C59" s="91" t="s">
        <v>96</v>
      </c>
      <c r="D59" s="77"/>
      <c r="E59" s="77"/>
      <c r="F59" s="77"/>
      <c r="G59" s="77"/>
      <c r="H59" s="77"/>
      <c r="I59" s="77"/>
      <c r="J59" s="77"/>
      <c r="K59" s="77"/>
      <c r="L59" s="77"/>
    </row>
    <row r="60" spans="1:12" ht="25.5">
      <c r="A60" s="90"/>
      <c r="B60" s="94">
        <v>65</v>
      </c>
      <c r="C60" s="91" t="s">
        <v>134</v>
      </c>
      <c r="D60" s="77"/>
      <c r="E60" s="77"/>
      <c r="F60" s="77"/>
      <c r="G60" s="77"/>
      <c r="H60" s="77"/>
      <c r="I60" s="77"/>
      <c r="J60" s="77"/>
      <c r="K60" s="77"/>
      <c r="L60" s="77"/>
    </row>
    <row r="61" spans="1:12" ht="14.45" customHeight="1">
      <c r="A61" s="90"/>
      <c r="B61" s="94" t="s">
        <v>97</v>
      </c>
      <c r="C61" s="91" t="s">
        <v>77</v>
      </c>
      <c r="D61" s="78">
        <v>0</v>
      </c>
      <c r="E61" s="79">
        <v>520</v>
      </c>
      <c r="F61" s="78">
        <v>0</v>
      </c>
      <c r="G61" s="101">
        <v>650</v>
      </c>
      <c r="H61" s="78">
        <v>0</v>
      </c>
      <c r="I61" s="101">
        <v>650</v>
      </c>
      <c r="J61" s="78">
        <v>0</v>
      </c>
      <c r="K61" s="101">
        <v>650</v>
      </c>
      <c r="L61" s="101">
        <f>SUM(J61:K61)</f>
        <v>650</v>
      </c>
    </row>
    <row r="62" spans="1:12" ht="25.5">
      <c r="A62" s="90" t="s">
        <v>17</v>
      </c>
      <c r="B62" s="94">
        <v>65</v>
      </c>
      <c r="C62" s="91" t="s">
        <v>134</v>
      </c>
      <c r="D62" s="78">
        <f t="shared" ref="D62:L62" si="18">D61</f>
        <v>0</v>
      </c>
      <c r="E62" s="79">
        <f t="shared" si="18"/>
        <v>520</v>
      </c>
      <c r="F62" s="78">
        <f t="shared" si="18"/>
        <v>0</v>
      </c>
      <c r="G62" s="101">
        <f t="shared" si="18"/>
        <v>650</v>
      </c>
      <c r="H62" s="78">
        <f t="shared" si="18"/>
        <v>0</v>
      </c>
      <c r="I62" s="101">
        <f t="shared" si="18"/>
        <v>650</v>
      </c>
      <c r="J62" s="78">
        <f t="shared" si="18"/>
        <v>0</v>
      </c>
      <c r="K62" s="101">
        <f t="shared" ref="K62" si="19">K61</f>
        <v>650</v>
      </c>
      <c r="L62" s="101">
        <f t="shared" si="18"/>
        <v>650</v>
      </c>
    </row>
    <row r="63" spans="1:12" ht="8.1" customHeight="1">
      <c r="A63" s="90"/>
      <c r="B63" s="94"/>
      <c r="C63" s="91"/>
      <c r="D63" s="77"/>
      <c r="E63" s="77"/>
      <c r="F63" s="77"/>
      <c r="G63" s="77"/>
      <c r="H63" s="77"/>
      <c r="I63" s="77"/>
      <c r="J63" s="77"/>
      <c r="K63" s="77"/>
      <c r="L63" s="77"/>
    </row>
    <row r="64" spans="1:12" ht="25.5">
      <c r="A64" s="90"/>
      <c r="B64" s="94">
        <v>66</v>
      </c>
      <c r="C64" s="91" t="s">
        <v>133</v>
      </c>
      <c r="D64" s="77"/>
      <c r="E64" s="77"/>
      <c r="F64" s="77"/>
      <c r="G64" s="77"/>
      <c r="H64" s="77"/>
      <c r="I64" s="77"/>
      <c r="J64" s="77"/>
      <c r="K64" s="77"/>
      <c r="L64" s="77"/>
    </row>
    <row r="65" spans="1:12" ht="14.45" customHeight="1">
      <c r="A65" s="90"/>
      <c r="B65" s="94" t="s">
        <v>98</v>
      </c>
      <c r="C65" s="91" t="s">
        <v>77</v>
      </c>
      <c r="D65" s="78">
        <v>0</v>
      </c>
      <c r="E65" s="79">
        <v>410</v>
      </c>
      <c r="F65" s="78">
        <v>0</v>
      </c>
      <c r="G65" s="101">
        <v>410</v>
      </c>
      <c r="H65" s="78">
        <v>0</v>
      </c>
      <c r="I65" s="101">
        <v>410</v>
      </c>
      <c r="J65" s="78">
        <v>0</v>
      </c>
      <c r="K65" s="101">
        <v>410</v>
      </c>
      <c r="L65" s="101">
        <f>SUM(J65:K65)</f>
        <v>410</v>
      </c>
    </row>
    <row r="66" spans="1:12" ht="25.5">
      <c r="A66" s="90" t="s">
        <v>17</v>
      </c>
      <c r="B66" s="94">
        <v>66</v>
      </c>
      <c r="C66" s="91" t="s">
        <v>133</v>
      </c>
      <c r="D66" s="78">
        <f t="shared" ref="D66:L66" si="20">D65</f>
        <v>0</v>
      </c>
      <c r="E66" s="79">
        <f t="shared" si="20"/>
        <v>410</v>
      </c>
      <c r="F66" s="78">
        <f t="shared" si="20"/>
        <v>0</v>
      </c>
      <c r="G66" s="101">
        <f t="shared" si="20"/>
        <v>410</v>
      </c>
      <c r="H66" s="78">
        <f t="shared" si="20"/>
        <v>0</v>
      </c>
      <c r="I66" s="101">
        <f t="shared" si="20"/>
        <v>410</v>
      </c>
      <c r="J66" s="78">
        <f t="shared" si="20"/>
        <v>0</v>
      </c>
      <c r="K66" s="101">
        <f t="shared" ref="K66" si="21">K65</f>
        <v>410</v>
      </c>
      <c r="L66" s="101">
        <f t="shared" si="20"/>
        <v>410</v>
      </c>
    </row>
    <row r="67" spans="1:12" ht="14.45" customHeight="1">
      <c r="A67" s="90" t="s">
        <v>17</v>
      </c>
      <c r="B67" s="93">
        <v>61</v>
      </c>
      <c r="C67" s="91" t="s">
        <v>96</v>
      </c>
      <c r="D67" s="78">
        <f t="shared" ref="D67:L67" si="22">D61+D65</f>
        <v>0</v>
      </c>
      <c r="E67" s="79">
        <f t="shared" si="22"/>
        <v>930</v>
      </c>
      <c r="F67" s="78">
        <f t="shared" si="22"/>
        <v>0</v>
      </c>
      <c r="G67" s="101">
        <f t="shared" si="22"/>
        <v>1060</v>
      </c>
      <c r="H67" s="78">
        <f t="shared" si="22"/>
        <v>0</v>
      </c>
      <c r="I67" s="101">
        <f t="shared" si="22"/>
        <v>1060</v>
      </c>
      <c r="J67" s="78">
        <f t="shared" si="22"/>
        <v>0</v>
      </c>
      <c r="K67" s="101">
        <f t="shared" ref="K67" si="23">K61+K65</f>
        <v>1060</v>
      </c>
      <c r="L67" s="101">
        <f t="shared" si="22"/>
        <v>1060</v>
      </c>
    </row>
    <row r="68" spans="1:12" ht="14.45" customHeight="1">
      <c r="A68" s="67" t="s">
        <v>17</v>
      </c>
      <c r="B68" s="92">
        <v>80.052999999999997</v>
      </c>
      <c r="C68" s="89" t="s">
        <v>28</v>
      </c>
      <c r="D68" s="76">
        <f t="shared" ref="D68:L68" si="24">D67+D57</f>
        <v>0</v>
      </c>
      <c r="E68" s="100">
        <f t="shared" si="24"/>
        <v>5139</v>
      </c>
      <c r="F68" s="76">
        <f t="shared" si="24"/>
        <v>0</v>
      </c>
      <c r="G68" s="100">
        <f t="shared" si="24"/>
        <v>7773</v>
      </c>
      <c r="H68" s="76">
        <f t="shared" si="24"/>
        <v>0</v>
      </c>
      <c r="I68" s="100">
        <f t="shared" si="24"/>
        <v>7773</v>
      </c>
      <c r="J68" s="76">
        <f t="shared" si="24"/>
        <v>0</v>
      </c>
      <c r="K68" s="100">
        <f t="shared" ref="K68" si="25">K67+K57</f>
        <v>7773</v>
      </c>
      <c r="L68" s="100">
        <f t="shared" si="24"/>
        <v>7773</v>
      </c>
    </row>
    <row r="69" spans="1:12" ht="14.45" customHeight="1">
      <c r="A69" s="67" t="s">
        <v>17</v>
      </c>
      <c r="B69" s="68">
        <v>2059</v>
      </c>
      <c r="C69" s="69" t="s">
        <v>4</v>
      </c>
      <c r="D69" s="95">
        <f t="shared" ref="D69:L69" si="26">D68</f>
        <v>0</v>
      </c>
      <c r="E69" s="102">
        <f t="shared" si="26"/>
        <v>5139</v>
      </c>
      <c r="F69" s="95">
        <f t="shared" si="26"/>
        <v>0</v>
      </c>
      <c r="G69" s="102">
        <f t="shared" si="26"/>
        <v>7773</v>
      </c>
      <c r="H69" s="95">
        <f t="shared" si="26"/>
        <v>0</v>
      </c>
      <c r="I69" s="102">
        <f t="shared" si="26"/>
        <v>7773</v>
      </c>
      <c r="J69" s="95">
        <f t="shared" si="26"/>
        <v>0</v>
      </c>
      <c r="K69" s="102">
        <f t="shared" ref="K69" si="27">K68</f>
        <v>7773</v>
      </c>
      <c r="L69" s="102">
        <f t="shared" si="26"/>
        <v>7773</v>
      </c>
    </row>
    <row r="70" spans="1:12" ht="10.9" customHeight="1">
      <c r="A70" s="67"/>
      <c r="B70" s="68"/>
      <c r="C70" s="74"/>
      <c r="D70" s="103"/>
      <c r="E70" s="103"/>
      <c r="F70" s="103"/>
      <c r="G70" s="103"/>
      <c r="H70" s="103"/>
      <c r="I70" s="103"/>
      <c r="J70" s="103"/>
      <c r="K70" s="103"/>
      <c r="L70" s="103"/>
    </row>
    <row r="71" spans="1:12" ht="14.45" customHeight="1">
      <c r="A71" s="67" t="s">
        <v>19</v>
      </c>
      <c r="B71" s="68">
        <v>2215</v>
      </c>
      <c r="C71" s="69" t="s">
        <v>5</v>
      </c>
      <c r="D71" s="103"/>
      <c r="E71" s="103"/>
      <c r="F71" s="103"/>
      <c r="G71" s="103"/>
      <c r="H71" s="103"/>
      <c r="I71" s="103"/>
      <c r="J71" s="103"/>
      <c r="K71" s="103"/>
      <c r="L71" s="103"/>
    </row>
    <row r="72" spans="1:12" ht="14.45" customHeight="1">
      <c r="A72" s="67"/>
      <c r="B72" s="104">
        <v>2</v>
      </c>
      <c r="C72" s="74" t="s">
        <v>36</v>
      </c>
      <c r="D72" s="105"/>
      <c r="E72" s="105"/>
      <c r="F72" s="105"/>
      <c r="G72" s="105"/>
      <c r="H72" s="105"/>
      <c r="I72" s="105"/>
      <c r="J72" s="105"/>
      <c r="K72" s="105"/>
      <c r="L72" s="105"/>
    </row>
    <row r="73" spans="1:12" ht="14.45" customHeight="1">
      <c r="A73" s="67"/>
      <c r="B73" s="106">
        <v>2.105</v>
      </c>
      <c r="C73" s="69" t="s">
        <v>32</v>
      </c>
      <c r="D73" s="105"/>
      <c r="E73" s="105"/>
      <c r="F73" s="105"/>
      <c r="G73" s="105"/>
      <c r="H73" s="105"/>
      <c r="I73" s="105"/>
      <c r="J73" s="105"/>
      <c r="K73" s="105"/>
      <c r="L73" s="105"/>
    </row>
    <row r="74" spans="1:12" ht="14.45" customHeight="1">
      <c r="A74" s="67"/>
      <c r="B74" s="73">
        <v>42</v>
      </c>
      <c r="C74" s="91" t="s">
        <v>118</v>
      </c>
      <c r="D74" s="105"/>
      <c r="E74" s="105"/>
      <c r="F74" s="105"/>
      <c r="G74" s="105"/>
      <c r="H74" s="105"/>
      <c r="I74" s="105"/>
      <c r="J74" s="105"/>
      <c r="K74" s="105"/>
      <c r="L74" s="105"/>
    </row>
    <row r="75" spans="1:12" ht="14.45" customHeight="1">
      <c r="A75" s="67"/>
      <c r="B75" s="73">
        <v>45</v>
      </c>
      <c r="C75" s="91" t="s">
        <v>29</v>
      </c>
      <c r="D75" s="105"/>
      <c r="E75" s="105"/>
      <c r="F75" s="105"/>
      <c r="G75" s="105"/>
      <c r="H75" s="105"/>
      <c r="I75" s="105"/>
      <c r="J75" s="105"/>
      <c r="K75" s="105"/>
      <c r="L75" s="105"/>
    </row>
    <row r="76" spans="1:12" ht="14.45" customHeight="1">
      <c r="A76" s="67"/>
      <c r="B76" s="75" t="s">
        <v>30</v>
      </c>
      <c r="C76" s="74" t="s">
        <v>33</v>
      </c>
      <c r="D76" s="86">
        <v>0</v>
      </c>
      <c r="E76" s="107">
        <v>1708</v>
      </c>
      <c r="F76" s="86">
        <v>0</v>
      </c>
      <c r="G76" s="107">
        <v>2967</v>
      </c>
      <c r="H76" s="86">
        <v>0</v>
      </c>
      <c r="I76" s="107">
        <v>2967</v>
      </c>
      <c r="J76" s="86">
        <v>0</v>
      </c>
      <c r="K76" s="107">
        <v>2967</v>
      </c>
      <c r="L76" s="107">
        <f>SUM(J76:K76)</f>
        <v>2967</v>
      </c>
    </row>
    <row r="77" spans="1:12" ht="14.45" customHeight="1">
      <c r="A77" s="67"/>
      <c r="B77" s="75" t="s">
        <v>34</v>
      </c>
      <c r="C77" s="74" t="s">
        <v>129</v>
      </c>
      <c r="D77" s="86">
        <v>0</v>
      </c>
      <c r="E77" s="107">
        <v>621</v>
      </c>
      <c r="F77" s="86">
        <v>0</v>
      </c>
      <c r="G77" s="108">
        <v>629</v>
      </c>
      <c r="H77" s="86">
        <v>0</v>
      </c>
      <c r="I77" s="108">
        <v>629</v>
      </c>
      <c r="J77" s="86">
        <v>0</v>
      </c>
      <c r="K77" s="108">
        <v>629</v>
      </c>
      <c r="L77" s="108">
        <f>SUM(J77:K77)</f>
        <v>629</v>
      </c>
    </row>
    <row r="78" spans="1:12" ht="14.45" customHeight="1">
      <c r="A78" s="67" t="s">
        <v>17</v>
      </c>
      <c r="B78" s="73">
        <v>45</v>
      </c>
      <c r="C78" s="91" t="s">
        <v>29</v>
      </c>
      <c r="D78" s="95">
        <f t="shared" ref="D78:L78" si="28">SUM(D76:D77)</f>
        <v>0</v>
      </c>
      <c r="E78" s="109">
        <f t="shared" si="28"/>
        <v>2329</v>
      </c>
      <c r="F78" s="95">
        <f t="shared" si="28"/>
        <v>0</v>
      </c>
      <c r="G78" s="109">
        <f t="shared" si="28"/>
        <v>3596</v>
      </c>
      <c r="H78" s="95">
        <f t="shared" si="28"/>
        <v>0</v>
      </c>
      <c r="I78" s="109">
        <f t="shared" si="28"/>
        <v>3596</v>
      </c>
      <c r="J78" s="95">
        <f t="shared" si="28"/>
        <v>0</v>
      </c>
      <c r="K78" s="109">
        <f t="shared" ref="K78" si="29">SUM(K76:K77)</f>
        <v>3596</v>
      </c>
      <c r="L78" s="109">
        <f t="shared" si="28"/>
        <v>3596</v>
      </c>
    </row>
    <row r="79" spans="1:12" ht="10.9" customHeight="1">
      <c r="A79" s="67"/>
      <c r="B79" s="73"/>
      <c r="C79" s="91"/>
      <c r="D79" s="103"/>
      <c r="E79" s="103"/>
      <c r="F79" s="103"/>
      <c r="G79" s="103"/>
      <c r="H79" s="103"/>
      <c r="I79" s="103"/>
      <c r="J79" s="103"/>
      <c r="K79" s="103"/>
      <c r="L79" s="103"/>
    </row>
    <row r="80" spans="1:12" ht="14.45" customHeight="1">
      <c r="A80" s="67"/>
      <c r="B80" s="110">
        <v>48</v>
      </c>
      <c r="C80" s="74" t="s">
        <v>31</v>
      </c>
      <c r="D80" s="103"/>
      <c r="E80" s="103"/>
      <c r="F80" s="103"/>
      <c r="G80" s="103"/>
      <c r="H80" s="103"/>
      <c r="I80" s="103"/>
      <c r="J80" s="103"/>
      <c r="K80" s="103"/>
      <c r="L80" s="103"/>
    </row>
    <row r="81" spans="1:12" ht="14.45" customHeight="1">
      <c r="A81" s="67"/>
      <c r="B81" s="75" t="s">
        <v>35</v>
      </c>
      <c r="C81" s="74" t="s">
        <v>129</v>
      </c>
      <c r="D81" s="78">
        <v>0</v>
      </c>
      <c r="E81" s="111">
        <v>2938</v>
      </c>
      <c r="F81" s="78">
        <v>0</v>
      </c>
      <c r="G81" s="111">
        <v>3220</v>
      </c>
      <c r="H81" s="78">
        <v>0</v>
      </c>
      <c r="I81" s="111">
        <v>3220</v>
      </c>
      <c r="J81" s="78">
        <v>0</v>
      </c>
      <c r="K81" s="111">
        <v>3220</v>
      </c>
      <c r="L81" s="111">
        <f>SUM(J81:K81)</f>
        <v>3220</v>
      </c>
    </row>
    <row r="82" spans="1:12" ht="14.45" customHeight="1">
      <c r="A82" s="67" t="s">
        <v>17</v>
      </c>
      <c r="B82" s="110">
        <v>48</v>
      </c>
      <c r="C82" s="74" t="s">
        <v>31</v>
      </c>
      <c r="D82" s="78">
        <f t="shared" ref="D82:L82" si="30">D81</f>
        <v>0</v>
      </c>
      <c r="E82" s="111">
        <f t="shared" si="30"/>
        <v>2938</v>
      </c>
      <c r="F82" s="78">
        <f t="shared" si="30"/>
        <v>0</v>
      </c>
      <c r="G82" s="111">
        <f t="shared" si="30"/>
        <v>3220</v>
      </c>
      <c r="H82" s="78">
        <f t="shared" si="30"/>
        <v>0</v>
      </c>
      <c r="I82" s="111">
        <f t="shared" si="30"/>
        <v>3220</v>
      </c>
      <c r="J82" s="78">
        <f t="shared" si="30"/>
        <v>0</v>
      </c>
      <c r="K82" s="111">
        <f t="shared" ref="K82" si="31">K81</f>
        <v>3220</v>
      </c>
      <c r="L82" s="111">
        <f t="shared" si="30"/>
        <v>3220</v>
      </c>
    </row>
    <row r="83" spans="1:12" ht="14.45" customHeight="1">
      <c r="A83" s="67" t="s">
        <v>17</v>
      </c>
      <c r="B83" s="73">
        <v>42</v>
      </c>
      <c r="C83" s="91" t="s">
        <v>118</v>
      </c>
      <c r="D83" s="78">
        <f t="shared" ref="D83:L83" si="32">D81+D78</f>
        <v>0</v>
      </c>
      <c r="E83" s="111">
        <f t="shared" si="32"/>
        <v>5267</v>
      </c>
      <c r="F83" s="78">
        <f t="shared" si="32"/>
        <v>0</v>
      </c>
      <c r="G83" s="111">
        <f t="shared" si="32"/>
        <v>6816</v>
      </c>
      <c r="H83" s="78">
        <f t="shared" si="32"/>
        <v>0</v>
      </c>
      <c r="I83" s="111">
        <f t="shared" si="32"/>
        <v>6816</v>
      </c>
      <c r="J83" s="78">
        <f t="shared" si="32"/>
        <v>0</v>
      </c>
      <c r="K83" s="111">
        <f t="shared" ref="K83" si="33">K81+K78</f>
        <v>6816</v>
      </c>
      <c r="L83" s="111">
        <f t="shared" si="32"/>
        <v>6816</v>
      </c>
    </row>
    <row r="84" spans="1:12" ht="14.45" customHeight="1">
      <c r="A84" s="67" t="s">
        <v>17</v>
      </c>
      <c r="B84" s="106">
        <v>2.105</v>
      </c>
      <c r="C84" s="69" t="s">
        <v>32</v>
      </c>
      <c r="D84" s="95">
        <f t="shared" ref="D84:J86" si="34">D83</f>
        <v>0</v>
      </c>
      <c r="E84" s="109">
        <f t="shared" si="34"/>
        <v>5267</v>
      </c>
      <c r="F84" s="95">
        <f t="shared" si="34"/>
        <v>0</v>
      </c>
      <c r="G84" s="109">
        <f t="shared" si="34"/>
        <v>6816</v>
      </c>
      <c r="H84" s="95">
        <f t="shared" si="34"/>
        <v>0</v>
      </c>
      <c r="I84" s="109">
        <f t="shared" si="34"/>
        <v>6816</v>
      </c>
      <c r="J84" s="95">
        <f t="shared" si="34"/>
        <v>0</v>
      </c>
      <c r="K84" s="109">
        <f t="shared" ref="K84" si="35">K83</f>
        <v>6816</v>
      </c>
      <c r="L84" s="109">
        <f t="shared" ref="L84:L86" si="36">L83</f>
        <v>6816</v>
      </c>
    </row>
    <row r="85" spans="1:12" ht="14.45" customHeight="1">
      <c r="A85" s="67" t="s">
        <v>17</v>
      </c>
      <c r="B85" s="104">
        <v>2</v>
      </c>
      <c r="C85" s="74" t="s">
        <v>36</v>
      </c>
      <c r="D85" s="78">
        <f t="shared" si="34"/>
        <v>0</v>
      </c>
      <c r="E85" s="111">
        <f t="shared" si="34"/>
        <v>5267</v>
      </c>
      <c r="F85" s="78">
        <f t="shared" si="34"/>
        <v>0</v>
      </c>
      <c r="G85" s="111">
        <f t="shared" si="34"/>
        <v>6816</v>
      </c>
      <c r="H85" s="78">
        <f t="shared" si="34"/>
        <v>0</v>
      </c>
      <c r="I85" s="111">
        <f t="shared" si="34"/>
        <v>6816</v>
      </c>
      <c r="J85" s="78">
        <f t="shared" si="34"/>
        <v>0</v>
      </c>
      <c r="K85" s="111">
        <f t="shared" ref="K85" si="37">K84</f>
        <v>6816</v>
      </c>
      <c r="L85" s="111">
        <f t="shared" si="36"/>
        <v>6816</v>
      </c>
    </row>
    <row r="86" spans="1:12" ht="14.45" customHeight="1">
      <c r="A86" s="80" t="s">
        <v>17</v>
      </c>
      <c r="B86" s="112">
        <v>2215</v>
      </c>
      <c r="C86" s="82" t="s">
        <v>5</v>
      </c>
      <c r="D86" s="95">
        <f t="shared" si="34"/>
        <v>0</v>
      </c>
      <c r="E86" s="109">
        <f t="shared" si="34"/>
        <v>5267</v>
      </c>
      <c r="F86" s="95">
        <f t="shared" si="34"/>
        <v>0</v>
      </c>
      <c r="G86" s="109">
        <f t="shared" si="34"/>
        <v>6816</v>
      </c>
      <c r="H86" s="95">
        <f t="shared" si="34"/>
        <v>0</v>
      </c>
      <c r="I86" s="109">
        <f t="shared" si="34"/>
        <v>6816</v>
      </c>
      <c r="J86" s="95">
        <f t="shared" si="34"/>
        <v>0</v>
      </c>
      <c r="K86" s="109">
        <f t="shared" ref="K86" si="38">K85</f>
        <v>6816</v>
      </c>
      <c r="L86" s="109">
        <f t="shared" si="36"/>
        <v>6816</v>
      </c>
    </row>
    <row r="87" spans="1:12" ht="3.75" customHeight="1">
      <c r="A87" s="67"/>
      <c r="B87" s="68"/>
      <c r="C87" s="74"/>
      <c r="D87" s="103"/>
      <c r="E87" s="103"/>
      <c r="F87" s="103"/>
      <c r="G87" s="103"/>
      <c r="H87" s="103"/>
      <c r="I87" s="103"/>
      <c r="J87" s="103"/>
      <c r="K87" s="103"/>
      <c r="L87" s="103"/>
    </row>
    <row r="88" spans="1:12" ht="14.45" customHeight="1">
      <c r="A88" s="67"/>
      <c r="B88" s="68">
        <v>2216</v>
      </c>
      <c r="C88" s="69" t="s">
        <v>255</v>
      </c>
      <c r="D88" s="103"/>
      <c r="E88" s="103"/>
      <c r="F88" s="103"/>
      <c r="G88" s="103"/>
      <c r="H88" s="103"/>
      <c r="I88" s="103"/>
      <c r="J88" s="103"/>
      <c r="K88" s="103"/>
      <c r="L88" s="103"/>
    </row>
    <row r="89" spans="1:12" ht="14.45" customHeight="1">
      <c r="A89" s="67"/>
      <c r="B89" s="67">
        <v>80</v>
      </c>
      <c r="C89" s="74" t="s">
        <v>27</v>
      </c>
      <c r="D89" s="103"/>
      <c r="E89" s="103"/>
      <c r="F89" s="103"/>
      <c r="G89" s="103"/>
      <c r="H89" s="103"/>
      <c r="I89" s="103"/>
      <c r="J89" s="103"/>
      <c r="K89" s="103"/>
      <c r="L89" s="103"/>
    </row>
    <row r="90" spans="1:12" ht="25.5">
      <c r="A90" s="67"/>
      <c r="B90" s="68">
        <v>80.102999999999994</v>
      </c>
      <c r="C90" s="69" t="s">
        <v>256</v>
      </c>
      <c r="D90" s="103"/>
      <c r="E90" s="103"/>
      <c r="F90" s="103"/>
      <c r="G90" s="103"/>
      <c r="H90" s="103"/>
      <c r="I90" s="103"/>
      <c r="J90" s="103"/>
      <c r="K90" s="103"/>
      <c r="L90" s="103"/>
    </row>
    <row r="91" spans="1:12" ht="14.45" customHeight="1">
      <c r="A91" s="67"/>
      <c r="B91" s="67">
        <v>60</v>
      </c>
      <c r="C91" s="74" t="s">
        <v>257</v>
      </c>
      <c r="D91" s="103"/>
      <c r="E91" s="103"/>
      <c r="F91" s="103"/>
      <c r="G91" s="103"/>
      <c r="H91" s="103"/>
      <c r="I91" s="103"/>
      <c r="J91" s="103"/>
      <c r="K91" s="103"/>
      <c r="L91" s="103"/>
    </row>
    <row r="92" spans="1:12" ht="14.45" customHeight="1">
      <c r="A92" s="67"/>
      <c r="B92" s="113" t="s">
        <v>258</v>
      </c>
      <c r="C92" s="74" t="s">
        <v>259</v>
      </c>
      <c r="D92" s="100">
        <v>20000</v>
      </c>
      <c r="E92" s="76">
        <v>0</v>
      </c>
      <c r="F92" s="100">
        <v>16000</v>
      </c>
      <c r="G92" s="76">
        <v>0</v>
      </c>
      <c r="H92" s="100">
        <v>16000</v>
      </c>
      <c r="I92" s="76">
        <v>0</v>
      </c>
      <c r="J92" s="103">
        <v>20000</v>
      </c>
      <c r="K92" s="76">
        <v>0</v>
      </c>
      <c r="L92" s="103">
        <f>SUM(J92:K92)</f>
        <v>20000</v>
      </c>
    </row>
    <row r="93" spans="1:12" ht="14.45" customHeight="1">
      <c r="A93" s="67" t="s">
        <v>17</v>
      </c>
      <c r="B93" s="67">
        <v>60</v>
      </c>
      <c r="C93" s="74" t="s">
        <v>257</v>
      </c>
      <c r="D93" s="129">
        <f t="shared" ref="D93:L93" si="39">D92</f>
        <v>20000</v>
      </c>
      <c r="E93" s="95">
        <f t="shared" si="39"/>
        <v>0</v>
      </c>
      <c r="F93" s="129">
        <f t="shared" si="39"/>
        <v>16000</v>
      </c>
      <c r="G93" s="95">
        <f t="shared" si="39"/>
        <v>0</v>
      </c>
      <c r="H93" s="129">
        <f t="shared" si="39"/>
        <v>16000</v>
      </c>
      <c r="I93" s="95">
        <f t="shared" si="39"/>
        <v>0</v>
      </c>
      <c r="J93" s="109">
        <f t="shared" si="39"/>
        <v>20000</v>
      </c>
      <c r="K93" s="95">
        <f t="shared" ref="K93" si="40">K92</f>
        <v>0</v>
      </c>
      <c r="L93" s="109">
        <f t="shared" si="39"/>
        <v>20000</v>
      </c>
    </row>
    <row r="94" spans="1:12" ht="25.5">
      <c r="A94" s="67" t="s">
        <v>17</v>
      </c>
      <c r="B94" s="68">
        <v>80.102999999999994</v>
      </c>
      <c r="C94" s="69" t="s">
        <v>256</v>
      </c>
      <c r="D94" s="129">
        <f t="shared" ref="D94:L96" si="41">D93</f>
        <v>20000</v>
      </c>
      <c r="E94" s="95">
        <f t="shared" si="41"/>
        <v>0</v>
      </c>
      <c r="F94" s="129">
        <f t="shared" si="41"/>
        <v>16000</v>
      </c>
      <c r="G94" s="95">
        <f t="shared" si="41"/>
        <v>0</v>
      </c>
      <c r="H94" s="129">
        <f t="shared" si="41"/>
        <v>16000</v>
      </c>
      <c r="I94" s="95">
        <f t="shared" si="41"/>
        <v>0</v>
      </c>
      <c r="J94" s="109">
        <f t="shared" si="41"/>
        <v>20000</v>
      </c>
      <c r="K94" s="95">
        <f t="shared" ref="K94" si="42">K93</f>
        <v>0</v>
      </c>
      <c r="L94" s="109">
        <f t="shared" si="41"/>
        <v>20000</v>
      </c>
    </row>
    <row r="95" spans="1:12" ht="14.45" customHeight="1">
      <c r="A95" s="67" t="s">
        <v>17</v>
      </c>
      <c r="B95" s="67">
        <v>80</v>
      </c>
      <c r="C95" s="74" t="s">
        <v>27</v>
      </c>
      <c r="D95" s="129">
        <f t="shared" si="41"/>
        <v>20000</v>
      </c>
      <c r="E95" s="95">
        <f t="shared" si="41"/>
        <v>0</v>
      </c>
      <c r="F95" s="129">
        <f t="shared" si="41"/>
        <v>16000</v>
      </c>
      <c r="G95" s="95">
        <f t="shared" si="41"/>
        <v>0</v>
      </c>
      <c r="H95" s="129">
        <f t="shared" si="41"/>
        <v>16000</v>
      </c>
      <c r="I95" s="95">
        <f t="shared" si="41"/>
        <v>0</v>
      </c>
      <c r="J95" s="109">
        <f t="shared" ref="J95:K96" si="43">J94</f>
        <v>20000</v>
      </c>
      <c r="K95" s="95">
        <f t="shared" si="43"/>
        <v>0</v>
      </c>
      <c r="L95" s="109">
        <f t="shared" ref="L95:L96" si="44">L94</f>
        <v>20000</v>
      </c>
    </row>
    <row r="96" spans="1:12" ht="14.45" customHeight="1">
      <c r="A96" s="67" t="s">
        <v>17</v>
      </c>
      <c r="B96" s="68">
        <v>2216</v>
      </c>
      <c r="C96" s="69" t="s">
        <v>255</v>
      </c>
      <c r="D96" s="129">
        <f t="shared" si="41"/>
        <v>20000</v>
      </c>
      <c r="E96" s="95">
        <f t="shared" si="41"/>
        <v>0</v>
      </c>
      <c r="F96" s="129">
        <f t="shared" si="41"/>
        <v>16000</v>
      </c>
      <c r="G96" s="95">
        <f t="shared" si="41"/>
        <v>0</v>
      </c>
      <c r="H96" s="129">
        <f t="shared" si="41"/>
        <v>16000</v>
      </c>
      <c r="I96" s="95">
        <f t="shared" si="41"/>
        <v>0</v>
      </c>
      <c r="J96" s="109">
        <f t="shared" si="43"/>
        <v>20000</v>
      </c>
      <c r="K96" s="95">
        <f t="shared" si="43"/>
        <v>0</v>
      </c>
      <c r="L96" s="109">
        <f t="shared" si="44"/>
        <v>20000</v>
      </c>
    </row>
    <row r="97" spans="1:14" ht="8.1" customHeight="1">
      <c r="A97" s="67"/>
      <c r="B97" s="68"/>
      <c r="C97" s="69"/>
      <c r="D97" s="114"/>
      <c r="E97" s="114"/>
      <c r="F97" s="114"/>
      <c r="G97" s="114"/>
      <c r="H97" s="114"/>
      <c r="I97" s="114"/>
      <c r="J97" s="103"/>
      <c r="K97" s="114"/>
      <c r="L97" s="103"/>
    </row>
    <row r="98" spans="1:14" ht="14.45" customHeight="1">
      <c r="A98" s="67" t="s">
        <v>19</v>
      </c>
      <c r="B98" s="68">
        <v>2217</v>
      </c>
      <c r="C98" s="69" t="s">
        <v>7</v>
      </c>
      <c r="D98" s="105"/>
      <c r="E98" s="105"/>
      <c r="F98" s="105"/>
      <c r="G98" s="105"/>
      <c r="H98" s="105"/>
      <c r="I98" s="105"/>
      <c r="J98" s="105"/>
      <c r="K98" s="105"/>
      <c r="L98" s="105"/>
    </row>
    <row r="99" spans="1:14" s="117" customFormat="1" ht="14.45" customHeight="1">
      <c r="A99" s="67"/>
      <c r="B99" s="104">
        <v>1</v>
      </c>
      <c r="C99" s="74" t="s">
        <v>131</v>
      </c>
      <c r="D99" s="115"/>
      <c r="E99" s="115"/>
      <c r="F99" s="115"/>
      <c r="G99" s="115"/>
      <c r="H99" s="115"/>
      <c r="I99" s="115"/>
      <c r="J99" s="115"/>
      <c r="K99" s="115"/>
      <c r="L99" s="115"/>
      <c r="M99" s="116"/>
      <c r="N99" s="116"/>
    </row>
    <row r="100" spans="1:14" s="117" customFormat="1" ht="14.45" customHeight="1">
      <c r="A100" s="67"/>
      <c r="B100" s="106">
        <v>1.0009999999999999</v>
      </c>
      <c r="C100" s="69" t="s">
        <v>37</v>
      </c>
      <c r="D100" s="115"/>
      <c r="E100" s="115"/>
      <c r="F100" s="115"/>
      <c r="G100" s="115"/>
      <c r="H100" s="115"/>
      <c r="I100" s="115"/>
      <c r="J100" s="115"/>
      <c r="K100" s="115"/>
      <c r="L100" s="115"/>
      <c r="M100" s="116"/>
      <c r="N100" s="116"/>
    </row>
    <row r="101" spans="1:14" s="117" customFormat="1" ht="14.45" customHeight="1">
      <c r="A101" s="67"/>
      <c r="B101" s="73">
        <v>60</v>
      </c>
      <c r="C101" s="74" t="s">
        <v>20</v>
      </c>
      <c r="D101" s="115"/>
      <c r="E101" s="115"/>
      <c r="F101" s="115"/>
      <c r="G101" s="115"/>
      <c r="H101" s="115"/>
      <c r="I101" s="115"/>
      <c r="J101" s="115"/>
      <c r="K101" s="115"/>
      <c r="L101" s="115"/>
      <c r="M101" s="116"/>
      <c r="N101" s="116"/>
    </row>
    <row r="102" spans="1:14" s="117" customFormat="1" ht="14.45" customHeight="1">
      <c r="A102" s="67"/>
      <c r="B102" s="73">
        <v>44</v>
      </c>
      <c r="C102" s="74" t="s">
        <v>21</v>
      </c>
      <c r="D102" s="105"/>
      <c r="E102" s="105"/>
      <c r="F102" s="105"/>
      <c r="G102" s="105"/>
      <c r="H102" s="105"/>
      <c r="I102" s="105"/>
      <c r="J102" s="105"/>
      <c r="K102" s="105"/>
      <c r="L102" s="105"/>
      <c r="M102" s="116"/>
      <c r="N102" s="116"/>
    </row>
    <row r="103" spans="1:14" s="117" customFormat="1" ht="14.45" customHeight="1">
      <c r="A103" s="67"/>
      <c r="B103" s="75" t="s">
        <v>22</v>
      </c>
      <c r="C103" s="74" t="s">
        <v>38</v>
      </c>
      <c r="D103" s="108">
        <v>12934</v>
      </c>
      <c r="E103" s="107">
        <v>19292</v>
      </c>
      <c r="F103" s="86">
        <v>0</v>
      </c>
      <c r="G103" s="107">
        <v>18471</v>
      </c>
      <c r="H103" s="86">
        <v>0</v>
      </c>
      <c r="I103" s="107">
        <v>18471</v>
      </c>
      <c r="J103" s="86">
        <v>0</v>
      </c>
      <c r="K103" s="107">
        <f>17857+1487</f>
        <v>19344</v>
      </c>
      <c r="L103" s="107">
        <f>SUM(J103:K103)</f>
        <v>19344</v>
      </c>
      <c r="M103" s="116"/>
      <c r="N103" s="116"/>
    </row>
    <row r="104" spans="1:14" s="117" customFormat="1" ht="14.45" customHeight="1">
      <c r="A104" s="67"/>
      <c r="B104" s="75" t="s">
        <v>23</v>
      </c>
      <c r="C104" s="74" t="s">
        <v>24</v>
      </c>
      <c r="D104" s="86">
        <v>0</v>
      </c>
      <c r="E104" s="107">
        <v>94</v>
      </c>
      <c r="F104" s="86">
        <v>0</v>
      </c>
      <c r="G104" s="107">
        <v>50</v>
      </c>
      <c r="H104" s="86">
        <v>0</v>
      </c>
      <c r="I104" s="107">
        <v>50</v>
      </c>
      <c r="J104" s="86">
        <v>0</v>
      </c>
      <c r="K104" s="107">
        <v>50</v>
      </c>
      <c r="L104" s="107">
        <f>SUM(J104:K104)</f>
        <v>50</v>
      </c>
      <c r="M104" s="116"/>
      <c r="N104" s="116"/>
    </row>
    <row r="105" spans="1:14" ht="14.45" customHeight="1">
      <c r="A105" s="67"/>
      <c r="B105" s="75" t="s">
        <v>25</v>
      </c>
      <c r="C105" s="74" t="s">
        <v>26</v>
      </c>
      <c r="D105" s="86">
        <v>0</v>
      </c>
      <c r="E105" s="107">
        <v>460</v>
      </c>
      <c r="F105" s="86">
        <v>0</v>
      </c>
      <c r="G105" s="107">
        <v>660</v>
      </c>
      <c r="H105" s="86">
        <v>0</v>
      </c>
      <c r="I105" s="107">
        <v>660</v>
      </c>
      <c r="J105" s="86">
        <v>0</v>
      </c>
      <c r="K105" s="107">
        <v>660</v>
      </c>
      <c r="L105" s="107">
        <f>SUM(J105:K105)</f>
        <v>660</v>
      </c>
    </row>
    <row r="106" spans="1:14" ht="14.45" customHeight="1">
      <c r="A106" s="67" t="s">
        <v>17</v>
      </c>
      <c r="B106" s="73">
        <v>60</v>
      </c>
      <c r="C106" s="74" t="s">
        <v>20</v>
      </c>
      <c r="D106" s="129">
        <f t="shared" ref="D106:L106" si="45">SUM(D103:D105)</f>
        <v>12934</v>
      </c>
      <c r="E106" s="109">
        <f t="shared" si="45"/>
        <v>19846</v>
      </c>
      <c r="F106" s="95">
        <f t="shared" si="45"/>
        <v>0</v>
      </c>
      <c r="G106" s="109">
        <f t="shared" si="45"/>
        <v>19181</v>
      </c>
      <c r="H106" s="95">
        <f t="shared" si="45"/>
        <v>0</v>
      </c>
      <c r="I106" s="109">
        <f t="shared" si="45"/>
        <v>19181</v>
      </c>
      <c r="J106" s="95">
        <f t="shared" si="45"/>
        <v>0</v>
      </c>
      <c r="K106" s="109">
        <f t="shared" ref="K106" si="46">SUM(K103:K105)</f>
        <v>20054</v>
      </c>
      <c r="L106" s="109">
        <f t="shared" si="45"/>
        <v>20054</v>
      </c>
    </row>
    <row r="107" spans="1:14" ht="14.45" customHeight="1">
      <c r="A107" s="67" t="s">
        <v>17</v>
      </c>
      <c r="B107" s="106">
        <v>1.0009999999999999</v>
      </c>
      <c r="C107" s="69" t="s">
        <v>37</v>
      </c>
      <c r="D107" s="129">
        <f t="shared" ref="D107:L107" si="47">D106</f>
        <v>12934</v>
      </c>
      <c r="E107" s="109">
        <f t="shared" si="47"/>
        <v>19846</v>
      </c>
      <c r="F107" s="95">
        <f t="shared" si="47"/>
        <v>0</v>
      </c>
      <c r="G107" s="109">
        <f t="shared" si="47"/>
        <v>19181</v>
      </c>
      <c r="H107" s="95">
        <f t="shared" si="47"/>
        <v>0</v>
      </c>
      <c r="I107" s="109">
        <f t="shared" si="47"/>
        <v>19181</v>
      </c>
      <c r="J107" s="95">
        <f t="shared" si="47"/>
        <v>0</v>
      </c>
      <c r="K107" s="109">
        <f t="shared" ref="K107" si="48">K106</f>
        <v>20054</v>
      </c>
      <c r="L107" s="109">
        <f t="shared" si="47"/>
        <v>20054</v>
      </c>
    </row>
    <row r="108" spans="1:14" ht="8.1" customHeight="1">
      <c r="A108" s="67"/>
      <c r="B108" s="118"/>
      <c r="C108" s="69"/>
      <c r="D108" s="103"/>
      <c r="E108" s="103"/>
      <c r="F108" s="103"/>
      <c r="G108" s="103"/>
      <c r="H108" s="103"/>
      <c r="I108" s="103"/>
      <c r="J108" s="103"/>
      <c r="K108" s="103"/>
      <c r="L108" s="103"/>
    </row>
    <row r="109" spans="1:14" ht="14.45" customHeight="1">
      <c r="A109" s="67"/>
      <c r="B109" s="106">
        <v>1.0529999999999999</v>
      </c>
      <c r="C109" s="69" t="s">
        <v>28</v>
      </c>
      <c r="D109" s="103"/>
      <c r="E109" s="103"/>
      <c r="F109" s="103"/>
      <c r="G109" s="103"/>
      <c r="H109" s="103"/>
      <c r="I109" s="103"/>
      <c r="J109" s="103"/>
      <c r="K109" s="103"/>
      <c r="L109" s="103"/>
    </row>
    <row r="110" spans="1:14" ht="14.45" customHeight="1">
      <c r="A110" s="67"/>
      <c r="B110" s="73">
        <v>44</v>
      </c>
      <c r="C110" s="74" t="s">
        <v>21</v>
      </c>
      <c r="D110" s="103"/>
      <c r="E110" s="103"/>
      <c r="F110" s="103"/>
      <c r="G110" s="103"/>
      <c r="H110" s="103"/>
      <c r="I110" s="103"/>
      <c r="J110" s="103"/>
      <c r="K110" s="103"/>
      <c r="L110" s="103"/>
    </row>
    <row r="111" spans="1:14" ht="14.45" customHeight="1">
      <c r="A111" s="67"/>
      <c r="B111" s="119" t="s">
        <v>39</v>
      </c>
      <c r="C111" s="67" t="s">
        <v>40</v>
      </c>
      <c r="D111" s="78">
        <v>0</v>
      </c>
      <c r="E111" s="111">
        <v>1939</v>
      </c>
      <c r="F111" s="78">
        <v>0</v>
      </c>
      <c r="G111" s="111">
        <v>1944</v>
      </c>
      <c r="H111" s="78">
        <v>0</v>
      </c>
      <c r="I111" s="111">
        <v>1944</v>
      </c>
      <c r="J111" s="78">
        <v>0</v>
      </c>
      <c r="K111" s="111">
        <v>1944</v>
      </c>
      <c r="L111" s="111">
        <f>SUM(J111:K111)</f>
        <v>1944</v>
      </c>
    </row>
    <row r="112" spans="1:14" ht="14.45" customHeight="1">
      <c r="A112" s="67" t="s">
        <v>17</v>
      </c>
      <c r="B112" s="106">
        <v>1.0529999999999999</v>
      </c>
      <c r="C112" s="69" t="s">
        <v>28</v>
      </c>
      <c r="D112" s="78">
        <f t="shared" ref="D112:L112" si="49">D111</f>
        <v>0</v>
      </c>
      <c r="E112" s="111">
        <f t="shared" si="49"/>
        <v>1939</v>
      </c>
      <c r="F112" s="78">
        <f t="shared" si="49"/>
        <v>0</v>
      </c>
      <c r="G112" s="111">
        <f t="shared" si="49"/>
        <v>1944</v>
      </c>
      <c r="H112" s="78">
        <f t="shared" si="49"/>
        <v>0</v>
      </c>
      <c r="I112" s="111">
        <f t="shared" si="49"/>
        <v>1944</v>
      </c>
      <c r="J112" s="78">
        <f t="shared" si="49"/>
        <v>0</v>
      </c>
      <c r="K112" s="111">
        <f t="shared" ref="K112" si="50">K111</f>
        <v>1944</v>
      </c>
      <c r="L112" s="111">
        <f t="shared" si="49"/>
        <v>1944</v>
      </c>
    </row>
    <row r="113" spans="1:12" ht="8.1" customHeight="1">
      <c r="A113" s="67"/>
      <c r="B113" s="106"/>
      <c r="C113" s="69"/>
      <c r="D113" s="100"/>
      <c r="E113" s="103"/>
      <c r="F113" s="100"/>
      <c r="G113" s="103"/>
      <c r="H113" s="103"/>
      <c r="I113" s="103"/>
      <c r="J113" s="100"/>
      <c r="K113" s="103"/>
      <c r="L113" s="103"/>
    </row>
    <row r="114" spans="1:12">
      <c r="A114" s="67"/>
      <c r="B114" s="120">
        <v>1.8</v>
      </c>
      <c r="C114" s="69" t="s">
        <v>41</v>
      </c>
      <c r="D114" s="103"/>
      <c r="E114" s="103"/>
      <c r="F114" s="103"/>
      <c r="G114" s="103"/>
      <c r="H114" s="103"/>
      <c r="I114" s="103"/>
      <c r="J114" s="103"/>
      <c r="K114" s="103"/>
      <c r="L114" s="103"/>
    </row>
    <row r="115" spans="1:12">
      <c r="A115" s="67"/>
      <c r="B115" s="73">
        <v>62</v>
      </c>
      <c r="C115" s="74" t="s">
        <v>42</v>
      </c>
      <c r="D115" s="103"/>
      <c r="E115" s="103"/>
      <c r="F115" s="103"/>
      <c r="G115" s="103"/>
      <c r="H115" s="103"/>
      <c r="I115" s="103"/>
      <c r="J115" s="103"/>
      <c r="K115" s="103"/>
      <c r="L115" s="103"/>
    </row>
    <row r="116" spans="1:12">
      <c r="A116" s="67"/>
      <c r="B116" s="73">
        <v>44</v>
      </c>
      <c r="C116" s="74" t="s">
        <v>21</v>
      </c>
      <c r="D116" s="103"/>
      <c r="E116" s="103"/>
      <c r="F116" s="103"/>
      <c r="G116" s="103"/>
      <c r="H116" s="103"/>
      <c r="I116" s="103"/>
      <c r="J116" s="103"/>
      <c r="K116" s="103"/>
      <c r="L116" s="103"/>
    </row>
    <row r="117" spans="1:12">
      <c r="A117" s="67"/>
      <c r="B117" s="75" t="s">
        <v>180</v>
      </c>
      <c r="C117" s="74" t="s">
        <v>77</v>
      </c>
      <c r="D117" s="100">
        <v>47448</v>
      </c>
      <c r="E117" s="76">
        <v>0</v>
      </c>
      <c r="F117" s="100">
        <v>1</v>
      </c>
      <c r="G117" s="76">
        <v>0</v>
      </c>
      <c r="H117" s="100">
        <v>1</v>
      </c>
      <c r="I117" s="76">
        <v>0</v>
      </c>
      <c r="J117" s="100">
        <v>1</v>
      </c>
      <c r="K117" s="76">
        <v>0</v>
      </c>
      <c r="L117" s="100">
        <f t="shared" ref="L117:L125" si="51">SUM(J117:K117)</f>
        <v>1</v>
      </c>
    </row>
    <row r="118" spans="1:12">
      <c r="A118" s="80"/>
      <c r="B118" s="121" t="s">
        <v>43</v>
      </c>
      <c r="C118" s="122" t="s">
        <v>44</v>
      </c>
      <c r="D118" s="101">
        <v>2280</v>
      </c>
      <c r="E118" s="78">
        <v>0</v>
      </c>
      <c r="F118" s="101">
        <v>50000</v>
      </c>
      <c r="G118" s="78">
        <v>0</v>
      </c>
      <c r="H118" s="101">
        <v>50000</v>
      </c>
      <c r="I118" s="78">
        <v>0</v>
      </c>
      <c r="J118" s="101">
        <v>1</v>
      </c>
      <c r="K118" s="78">
        <v>0</v>
      </c>
      <c r="L118" s="101">
        <f t="shared" si="51"/>
        <v>1</v>
      </c>
    </row>
    <row r="119" spans="1:12" ht="15" customHeight="1">
      <c r="A119" s="113"/>
      <c r="B119" s="123" t="s">
        <v>178</v>
      </c>
      <c r="C119" s="124" t="s">
        <v>245</v>
      </c>
      <c r="D119" s="100">
        <v>22272</v>
      </c>
      <c r="E119" s="76">
        <v>0</v>
      </c>
      <c r="F119" s="100">
        <v>1</v>
      </c>
      <c r="G119" s="76">
        <v>0</v>
      </c>
      <c r="H119" s="100">
        <v>1</v>
      </c>
      <c r="I119" s="76">
        <v>0</v>
      </c>
      <c r="J119" s="100">
        <v>1</v>
      </c>
      <c r="K119" s="76">
        <v>0</v>
      </c>
      <c r="L119" s="100">
        <f t="shared" si="51"/>
        <v>1</v>
      </c>
    </row>
    <row r="120" spans="1:12" ht="14.45" customHeight="1">
      <c r="A120" s="67"/>
      <c r="B120" s="123" t="s">
        <v>179</v>
      </c>
      <c r="C120" s="125" t="s">
        <v>181</v>
      </c>
      <c r="D120" s="108">
        <v>997</v>
      </c>
      <c r="E120" s="86">
        <v>0</v>
      </c>
      <c r="F120" s="108">
        <v>1</v>
      </c>
      <c r="G120" s="86">
        <v>0</v>
      </c>
      <c r="H120" s="108">
        <v>1</v>
      </c>
      <c r="I120" s="86">
        <v>0</v>
      </c>
      <c r="J120" s="108">
        <v>1</v>
      </c>
      <c r="K120" s="86">
        <v>0</v>
      </c>
      <c r="L120" s="108">
        <f t="shared" si="51"/>
        <v>1</v>
      </c>
    </row>
    <row r="121" spans="1:12" ht="14.45" customHeight="1">
      <c r="A121" s="67"/>
      <c r="B121" s="126" t="s">
        <v>206</v>
      </c>
      <c r="C121" s="127" t="s">
        <v>230</v>
      </c>
      <c r="D121" s="108">
        <v>3500</v>
      </c>
      <c r="E121" s="86">
        <v>0</v>
      </c>
      <c r="F121" s="108">
        <v>1</v>
      </c>
      <c r="G121" s="86">
        <v>0</v>
      </c>
      <c r="H121" s="108">
        <v>1</v>
      </c>
      <c r="I121" s="86">
        <v>0</v>
      </c>
      <c r="J121" s="108">
        <v>1</v>
      </c>
      <c r="K121" s="86">
        <v>0</v>
      </c>
      <c r="L121" s="108">
        <f t="shared" si="51"/>
        <v>1</v>
      </c>
    </row>
    <row r="122" spans="1:12" ht="28.15" customHeight="1">
      <c r="A122" s="67"/>
      <c r="B122" s="126" t="s">
        <v>237</v>
      </c>
      <c r="C122" s="128" t="s">
        <v>238</v>
      </c>
      <c r="D122" s="100">
        <v>17500</v>
      </c>
      <c r="E122" s="76">
        <v>0</v>
      </c>
      <c r="F122" s="100">
        <v>1</v>
      </c>
      <c r="G122" s="76">
        <v>0</v>
      </c>
      <c r="H122" s="100">
        <v>1</v>
      </c>
      <c r="I122" s="76">
        <v>0</v>
      </c>
      <c r="J122" s="100">
        <v>1</v>
      </c>
      <c r="K122" s="76">
        <v>0</v>
      </c>
      <c r="L122" s="100">
        <f t="shared" si="51"/>
        <v>1</v>
      </c>
    </row>
    <row r="123" spans="1:12" ht="28.15" customHeight="1">
      <c r="A123" s="67"/>
      <c r="B123" s="126" t="s">
        <v>283</v>
      </c>
      <c r="C123" s="124" t="s">
        <v>285</v>
      </c>
      <c r="D123" s="76">
        <v>0</v>
      </c>
      <c r="E123" s="76">
        <v>0</v>
      </c>
      <c r="F123" s="100">
        <v>50000</v>
      </c>
      <c r="G123" s="76">
        <v>0</v>
      </c>
      <c r="H123" s="100">
        <v>50000</v>
      </c>
      <c r="I123" s="76">
        <v>0</v>
      </c>
      <c r="J123" s="76">
        <v>0</v>
      </c>
      <c r="K123" s="76">
        <v>0</v>
      </c>
      <c r="L123" s="76">
        <f t="shared" si="51"/>
        <v>0</v>
      </c>
    </row>
    <row r="124" spans="1:12" ht="28.15" customHeight="1">
      <c r="A124" s="67"/>
      <c r="B124" s="126" t="s">
        <v>315</v>
      </c>
      <c r="C124" s="124" t="s">
        <v>320</v>
      </c>
      <c r="D124" s="76">
        <v>0</v>
      </c>
      <c r="E124" s="76">
        <v>0</v>
      </c>
      <c r="F124" s="76">
        <v>0</v>
      </c>
      <c r="G124" s="76">
        <v>0</v>
      </c>
      <c r="H124" s="76">
        <v>0</v>
      </c>
      <c r="I124" s="76">
        <v>0</v>
      </c>
      <c r="J124" s="100">
        <v>1</v>
      </c>
      <c r="K124" s="76">
        <v>0</v>
      </c>
      <c r="L124" s="100">
        <f t="shared" si="51"/>
        <v>1</v>
      </c>
    </row>
    <row r="125" spans="1:12" ht="28.15" customHeight="1">
      <c r="A125" s="67"/>
      <c r="B125" s="126" t="s">
        <v>316</v>
      </c>
      <c r="C125" s="124" t="s">
        <v>321</v>
      </c>
      <c r="D125" s="76">
        <v>0</v>
      </c>
      <c r="E125" s="76">
        <v>0</v>
      </c>
      <c r="F125" s="76">
        <v>0</v>
      </c>
      <c r="G125" s="76">
        <v>0</v>
      </c>
      <c r="H125" s="76">
        <v>0</v>
      </c>
      <c r="I125" s="76">
        <v>0</v>
      </c>
      <c r="J125" s="100">
        <v>2000</v>
      </c>
      <c r="K125" s="76">
        <v>0</v>
      </c>
      <c r="L125" s="100">
        <f t="shared" si="51"/>
        <v>2000</v>
      </c>
    </row>
    <row r="126" spans="1:12" ht="15.6" customHeight="1">
      <c r="A126" s="67" t="s">
        <v>17</v>
      </c>
      <c r="B126" s="73">
        <v>62</v>
      </c>
      <c r="C126" s="74" t="s">
        <v>42</v>
      </c>
      <c r="D126" s="129">
        <f>SUM(D117:D125)</f>
        <v>93997</v>
      </c>
      <c r="E126" s="95">
        <f t="shared" ref="E126:L126" si="52">SUM(E117:E125)</f>
        <v>0</v>
      </c>
      <c r="F126" s="129">
        <f t="shared" si="52"/>
        <v>100005</v>
      </c>
      <c r="G126" s="95">
        <f t="shared" si="52"/>
        <v>0</v>
      </c>
      <c r="H126" s="129">
        <f t="shared" si="52"/>
        <v>100005</v>
      </c>
      <c r="I126" s="95">
        <f t="shared" si="52"/>
        <v>0</v>
      </c>
      <c r="J126" s="129">
        <f t="shared" si="52"/>
        <v>2007</v>
      </c>
      <c r="K126" s="95">
        <f t="shared" si="52"/>
        <v>0</v>
      </c>
      <c r="L126" s="129">
        <f t="shared" si="52"/>
        <v>2007</v>
      </c>
    </row>
    <row r="127" spans="1:12">
      <c r="A127" s="67"/>
      <c r="B127" s="73"/>
      <c r="C127" s="74"/>
      <c r="D127" s="103"/>
      <c r="E127" s="103"/>
      <c r="F127" s="103"/>
      <c r="G127" s="103"/>
      <c r="H127" s="103"/>
      <c r="I127" s="103"/>
      <c r="J127" s="103"/>
      <c r="K127" s="103"/>
      <c r="L127" s="103"/>
    </row>
    <row r="128" spans="1:12" ht="27.6" customHeight="1">
      <c r="A128" s="67"/>
      <c r="B128" s="73">
        <v>64</v>
      </c>
      <c r="C128" s="74" t="s">
        <v>93</v>
      </c>
      <c r="D128" s="103"/>
      <c r="E128" s="103"/>
      <c r="F128" s="103"/>
      <c r="G128" s="103"/>
      <c r="H128" s="103"/>
      <c r="I128" s="103"/>
      <c r="J128" s="103"/>
      <c r="K128" s="103"/>
      <c r="L128" s="103"/>
    </row>
    <row r="129" spans="1:12" ht="14.45" customHeight="1">
      <c r="A129" s="67"/>
      <c r="B129" s="73">
        <v>44</v>
      </c>
      <c r="C129" s="74" t="s">
        <v>21</v>
      </c>
      <c r="D129" s="103"/>
      <c r="E129" s="103"/>
      <c r="F129" s="103"/>
      <c r="G129" s="103"/>
      <c r="H129" s="103"/>
      <c r="I129" s="103"/>
      <c r="J129" s="103"/>
      <c r="K129" s="103"/>
      <c r="L129" s="103"/>
    </row>
    <row r="130" spans="1:12" ht="14.45" customHeight="1">
      <c r="A130" s="67"/>
      <c r="B130" s="130" t="s">
        <v>182</v>
      </c>
      <c r="C130" s="74" t="s">
        <v>183</v>
      </c>
      <c r="D130" s="100">
        <v>170</v>
      </c>
      <c r="E130" s="76">
        <v>0</v>
      </c>
      <c r="F130" s="76">
        <v>0</v>
      </c>
      <c r="G130" s="76">
        <v>0</v>
      </c>
      <c r="H130" s="76">
        <v>0</v>
      </c>
      <c r="I130" s="76">
        <v>0</v>
      </c>
      <c r="J130" s="76">
        <v>0</v>
      </c>
      <c r="K130" s="76">
        <v>0</v>
      </c>
      <c r="L130" s="76">
        <f>SUM(J130:K130)</f>
        <v>0</v>
      </c>
    </row>
    <row r="131" spans="1:12" ht="29.45" customHeight="1">
      <c r="A131" s="67" t="s">
        <v>17</v>
      </c>
      <c r="B131" s="73">
        <v>64</v>
      </c>
      <c r="C131" s="74" t="s">
        <v>93</v>
      </c>
      <c r="D131" s="129">
        <f t="shared" ref="D131:L131" si="53">SUM(D130:D130)</f>
        <v>170</v>
      </c>
      <c r="E131" s="95">
        <f t="shared" si="53"/>
        <v>0</v>
      </c>
      <c r="F131" s="95">
        <f t="shared" si="53"/>
        <v>0</v>
      </c>
      <c r="G131" s="95">
        <f t="shared" si="53"/>
        <v>0</v>
      </c>
      <c r="H131" s="95">
        <f t="shared" si="53"/>
        <v>0</v>
      </c>
      <c r="I131" s="95">
        <f t="shared" si="53"/>
        <v>0</v>
      </c>
      <c r="J131" s="95">
        <f t="shared" si="53"/>
        <v>0</v>
      </c>
      <c r="K131" s="95">
        <f t="shared" ref="K131" si="54">SUM(K130:K130)</f>
        <v>0</v>
      </c>
      <c r="L131" s="95">
        <f t="shared" si="53"/>
        <v>0</v>
      </c>
    </row>
    <row r="132" spans="1:12" ht="14.45" customHeight="1">
      <c r="A132" s="67" t="s">
        <v>17</v>
      </c>
      <c r="B132" s="120">
        <v>1.8</v>
      </c>
      <c r="C132" s="69" t="s">
        <v>41</v>
      </c>
      <c r="D132" s="108">
        <f t="shared" ref="D132:L132" si="55">D126+D131</f>
        <v>94167</v>
      </c>
      <c r="E132" s="86">
        <f t="shared" si="55"/>
        <v>0</v>
      </c>
      <c r="F132" s="108">
        <f t="shared" si="55"/>
        <v>100005</v>
      </c>
      <c r="G132" s="86">
        <f t="shared" si="55"/>
        <v>0</v>
      </c>
      <c r="H132" s="108">
        <f t="shared" si="55"/>
        <v>100005</v>
      </c>
      <c r="I132" s="86">
        <f t="shared" si="55"/>
        <v>0</v>
      </c>
      <c r="J132" s="108">
        <f t="shared" si="55"/>
        <v>2007</v>
      </c>
      <c r="K132" s="86">
        <f t="shared" ref="K132" si="56">K126+K131</f>
        <v>0</v>
      </c>
      <c r="L132" s="108">
        <f t="shared" si="55"/>
        <v>2007</v>
      </c>
    </row>
    <row r="133" spans="1:12" ht="14.45" customHeight="1">
      <c r="A133" s="67" t="s">
        <v>17</v>
      </c>
      <c r="B133" s="104">
        <v>1</v>
      </c>
      <c r="C133" s="74" t="s">
        <v>131</v>
      </c>
      <c r="D133" s="109">
        <f t="shared" ref="D133:L133" si="57">D132+D112+D107</f>
        <v>107101</v>
      </c>
      <c r="E133" s="109">
        <f t="shared" si="57"/>
        <v>21785</v>
      </c>
      <c r="F133" s="129">
        <f t="shared" si="57"/>
        <v>100005</v>
      </c>
      <c r="G133" s="109">
        <f t="shared" si="57"/>
        <v>21125</v>
      </c>
      <c r="H133" s="129">
        <f t="shared" si="57"/>
        <v>100005</v>
      </c>
      <c r="I133" s="109">
        <f t="shared" si="57"/>
        <v>21125</v>
      </c>
      <c r="J133" s="129">
        <f t="shared" si="57"/>
        <v>2007</v>
      </c>
      <c r="K133" s="109">
        <f t="shared" si="57"/>
        <v>21998</v>
      </c>
      <c r="L133" s="109">
        <f t="shared" si="57"/>
        <v>24005</v>
      </c>
    </row>
    <row r="134" spans="1:12" ht="14.45" customHeight="1">
      <c r="A134" s="67"/>
      <c r="B134" s="104"/>
      <c r="C134" s="74"/>
      <c r="D134" s="103"/>
      <c r="E134" s="103"/>
      <c r="F134" s="103"/>
      <c r="G134" s="103"/>
      <c r="H134" s="103"/>
      <c r="I134" s="103"/>
      <c r="J134" s="103"/>
      <c r="K134" s="103"/>
      <c r="L134" s="103"/>
    </row>
    <row r="135" spans="1:12" ht="14.45" customHeight="1">
      <c r="A135" s="67"/>
      <c r="B135" s="104">
        <v>5</v>
      </c>
      <c r="C135" s="74" t="s">
        <v>47</v>
      </c>
      <c r="D135" s="105"/>
      <c r="E135" s="105"/>
      <c r="F135" s="105"/>
      <c r="G135" s="105"/>
      <c r="H135" s="105"/>
      <c r="I135" s="105"/>
      <c r="J135" s="105"/>
      <c r="K135" s="105"/>
      <c r="L135" s="105"/>
    </row>
    <row r="136" spans="1:12" ht="14.45" customHeight="1">
      <c r="A136" s="67"/>
      <c r="B136" s="120">
        <v>5.0010000000000003</v>
      </c>
      <c r="C136" s="69" t="s">
        <v>37</v>
      </c>
      <c r="D136" s="105"/>
      <c r="E136" s="105"/>
      <c r="F136" s="105"/>
      <c r="G136" s="105"/>
      <c r="H136" s="105"/>
      <c r="I136" s="105"/>
      <c r="J136" s="105"/>
      <c r="K136" s="105"/>
      <c r="L136" s="105"/>
    </row>
    <row r="137" spans="1:12" ht="14.45" customHeight="1">
      <c r="A137" s="67"/>
      <c r="B137" s="104">
        <v>60</v>
      </c>
      <c r="C137" s="74" t="s">
        <v>48</v>
      </c>
      <c r="D137" s="115"/>
      <c r="E137" s="115"/>
      <c r="F137" s="115"/>
      <c r="G137" s="115"/>
      <c r="H137" s="115"/>
      <c r="I137" s="115"/>
      <c r="J137" s="115"/>
      <c r="K137" s="115"/>
      <c r="L137" s="115"/>
    </row>
    <row r="138" spans="1:12" ht="14.45" customHeight="1">
      <c r="A138" s="67"/>
      <c r="B138" s="73">
        <v>44</v>
      </c>
      <c r="C138" s="74" t="s">
        <v>21</v>
      </c>
      <c r="D138" s="115"/>
      <c r="E138" s="115"/>
      <c r="F138" s="115"/>
      <c r="G138" s="115"/>
      <c r="H138" s="115"/>
      <c r="I138" s="115"/>
      <c r="J138" s="115"/>
      <c r="K138" s="115"/>
      <c r="L138" s="115"/>
    </row>
    <row r="139" spans="1:12" ht="14.45" customHeight="1">
      <c r="A139" s="67"/>
      <c r="B139" s="75" t="s">
        <v>22</v>
      </c>
      <c r="C139" s="74" t="s">
        <v>38</v>
      </c>
      <c r="D139" s="76">
        <v>0</v>
      </c>
      <c r="E139" s="76">
        <v>0</v>
      </c>
      <c r="F139" s="100">
        <v>19116</v>
      </c>
      <c r="G139" s="76">
        <v>0</v>
      </c>
      <c r="H139" s="100">
        <v>19116</v>
      </c>
      <c r="I139" s="76">
        <v>0</v>
      </c>
      <c r="J139" s="100">
        <f>16091+2565</f>
        <v>18656</v>
      </c>
      <c r="K139" s="76">
        <v>0</v>
      </c>
      <c r="L139" s="100">
        <f>SUM(J139:K139)</f>
        <v>18656</v>
      </c>
    </row>
    <row r="140" spans="1:12" ht="14.45" customHeight="1">
      <c r="A140" s="67" t="s">
        <v>17</v>
      </c>
      <c r="B140" s="73">
        <v>44</v>
      </c>
      <c r="C140" s="74" t="s">
        <v>21</v>
      </c>
      <c r="D140" s="78">
        <f t="shared" ref="D140:L140" si="58">SUM(D139:D139)</f>
        <v>0</v>
      </c>
      <c r="E140" s="78">
        <f t="shared" si="58"/>
        <v>0</v>
      </c>
      <c r="F140" s="101">
        <f t="shared" si="58"/>
        <v>19116</v>
      </c>
      <c r="G140" s="78">
        <f t="shared" si="58"/>
        <v>0</v>
      </c>
      <c r="H140" s="101">
        <f t="shared" si="58"/>
        <v>19116</v>
      </c>
      <c r="I140" s="78">
        <f t="shared" si="58"/>
        <v>0</v>
      </c>
      <c r="J140" s="101">
        <f t="shared" si="58"/>
        <v>18656</v>
      </c>
      <c r="K140" s="78">
        <f t="shared" ref="K140" si="59">SUM(K139:K139)</f>
        <v>0</v>
      </c>
      <c r="L140" s="101">
        <f t="shared" si="58"/>
        <v>18656</v>
      </c>
    </row>
    <row r="141" spans="1:12" ht="14.45" customHeight="1">
      <c r="A141" s="67" t="s">
        <v>17</v>
      </c>
      <c r="B141" s="104">
        <v>60</v>
      </c>
      <c r="C141" s="74" t="s">
        <v>48</v>
      </c>
      <c r="D141" s="78">
        <f t="shared" ref="D141:I142" si="60">D140</f>
        <v>0</v>
      </c>
      <c r="E141" s="78">
        <f t="shared" si="60"/>
        <v>0</v>
      </c>
      <c r="F141" s="101">
        <f t="shared" si="60"/>
        <v>19116</v>
      </c>
      <c r="G141" s="78">
        <f t="shared" si="60"/>
        <v>0</v>
      </c>
      <c r="H141" s="101">
        <f t="shared" si="60"/>
        <v>19116</v>
      </c>
      <c r="I141" s="78">
        <f t="shared" si="60"/>
        <v>0</v>
      </c>
      <c r="J141" s="101">
        <f t="shared" ref="J141:L142" si="61">J140</f>
        <v>18656</v>
      </c>
      <c r="K141" s="78">
        <f t="shared" si="61"/>
        <v>0</v>
      </c>
      <c r="L141" s="101">
        <f t="shared" si="61"/>
        <v>18656</v>
      </c>
    </row>
    <row r="142" spans="1:12" ht="14.45" customHeight="1">
      <c r="A142" s="80" t="s">
        <v>17</v>
      </c>
      <c r="B142" s="184">
        <v>5.0010000000000003</v>
      </c>
      <c r="C142" s="82" t="s">
        <v>37</v>
      </c>
      <c r="D142" s="95">
        <f t="shared" si="60"/>
        <v>0</v>
      </c>
      <c r="E142" s="95">
        <f t="shared" si="60"/>
        <v>0</v>
      </c>
      <c r="F142" s="129">
        <f t="shared" si="60"/>
        <v>19116</v>
      </c>
      <c r="G142" s="95">
        <f t="shared" si="60"/>
        <v>0</v>
      </c>
      <c r="H142" s="129">
        <f t="shared" si="60"/>
        <v>19116</v>
      </c>
      <c r="I142" s="95">
        <f t="shared" si="60"/>
        <v>0</v>
      </c>
      <c r="J142" s="129">
        <f t="shared" si="61"/>
        <v>18656</v>
      </c>
      <c r="K142" s="95">
        <f t="shared" si="61"/>
        <v>0</v>
      </c>
      <c r="L142" s="129">
        <f t="shared" si="61"/>
        <v>18656</v>
      </c>
    </row>
    <row r="143" spans="1:12" ht="14.45" customHeight="1">
      <c r="A143" s="67"/>
      <c r="B143" s="118"/>
      <c r="C143" s="69"/>
      <c r="D143" s="103"/>
      <c r="E143" s="103"/>
      <c r="F143" s="103"/>
      <c r="G143" s="103"/>
      <c r="H143" s="103"/>
      <c r="I143" s="103"/>
      <c r="J143" s="103"/>
      <c r="K143" s="103"/>
      <c r="L143" s="103"/>
    </row>
    <row r="144" spans="1:12" ht="13.9" customHeight="1">
      <c r="A144" s="67"/>
      <c r="B144" s="120">
        <v>5.0510000000000002</v>
      </c>
      <c r="C144" s="69" t="s">
        <v>46</v>
      </c>
      <c r="D144" s="105"/>
      <c r="E144" s="105"/>
      <c r="F144" s="105"/>
      <c r="G144" s="105"/>
      <c r="H144" s="105"/>
      <c r="I144" s="105"/>
      <c r="J144" s="105"/>
      <c r="K144" s="105"/>
      <c r="L144" s="105"/>
    </row>
    <row r="145" spans="1:12" ht="13.9" customHeight="1">
      <c r="A145" s="67"/>
      <c r="B145" s="131">
        <v>45</v>
      </c>
      <c r="C145" s="74" t="s">
        <v>29</v>
      </c>
      <c r="D145" s="115"/>
      <c r="E145" s="115"/>
      <c r="F145" s="115"/>
      <c r="G145" s="115"/>
      <c r="H145" s="115"/>
      <c r="I145" s="115"/>
      <c r="J145" s="115"/>
      <c r="K145" s="115"/>
      <c r="L145" s="115"/>
    </row>
    <row r="146" spans="1:12" ht="13.9" customHeight="1">
      <c r="A146" s="67"/>
      <c r="B146" s="75" t="s">
        <v>50</v>
      </c>
      <c r="C146" s="74" t="s">
        <v>117</v>
      </c>
      <c r="D146" s="76">
        <v>0</v>
      </c>
      <c r="E146" s="76">
        <v>0</v>
      </c>
      <c r="F146" s="100">
        <v>1</v>
      </c>
      <c r="G146" s="76">
        <v>0</v>
      </c>
      <c r="H146" s="100">
        <v>1</v>
      </c>
      <c r="I146" s="76">
        <v>0</v>
      </c>
      <c r="J146" s="100">
        <v>1</v>
      </c>
      <c r="K146" s="76">
        <v>0</v>
      </c>
      <c r="L146" s="100">
        <f>SUM(J146:K146)</f>
        <v>1</v>
      </c>
    </row>
    <row r="147" spans="1:12" ht="25.5">
      <c r="A147" s="113"/>
      <c r="B147" s="75" t="s">
        <v>52</v>
      </c>
      <c r="C147" s="74" t="s">
        <v>228</v>
      </c>
      <c r="D147" s="100">
        <v>11548</v>
      </c>
      <c r="E147" s="100">
        <v>655</v>
      </c>
      <c r="F147" s="100">
        <v>14666</v>
      </c>
      <c r="G147" s="76">
        <v>0</v>
      </c>
      <c r="H147" s="100">
        <v>14666</v>
      </c>
      <c r="I147" s="76">
        <v>0</v>
      </c>
      <c r="J147" s="100">
        <v>1</v>
      </c>
      <c r="K147" s="76">
        <v>0</v>
      </c>
      <c r="L147" s="100">
        <f>SUM(J147:K147)</f>
        <v>1</v>
      </c>
    </row>
    <row r="148" spans="1:12" ht="13.9" customHeight="1">
      <c r="A148" s="67"/>
      <c r="B148" s="75" t="s">
        <v>184</v>
      </c>
      <c r="C148" s="74" t="s">
        <v>209</v>
      </c>
      <c r="D148" s="100">
        <v>40139</v>
      </c>
      <c r="E148" s="76">
        <v>0</v>
      </c>
      <c r="F148" s="100">
        <v>115</v>
      </c>
      <c r="G148" s="76">
        <v>0</v>
      </c>
      <c r="H148" s="100">
        <v>115</v>
      </c>
      <c r="I148" s="76">
        <v>0</v>
      </c>
      <c r="J148" s="100">
        <v>1</v>
      </c>
      <c r="K148" s="76">
        <v>0</v>
      </c>
      <c r="L148" s="100">
        <f>SUM(J148:K148)</f>
        <v>1</v>
      </c>
    </row>
    <row r="149" spans="1:12" ht="13.9" customHeight="1">
      <c r="A149" s="67"/>
      <c r="B149" s="75" t="s">
        <v>185</v>
      </c>
      <c r="C149" s="74" t="s">
        <v>210</v>
      </c>
      <c r="D149" s="108">
        <v>67873</v>
      </c>
      <c r="E149" s="86">
        <v>0</v>
      </c>
      <c r="F149" s="108">
        <v>16536</v>
      </c>
      <c r="G149" s="86">
        <v>0</v>
      </c>
      <c r="H149" s="108">
        <v>16536</v>
      </c>
      <c r="I149" s="86">
        <v>0</v>
      </c>
      <c r="J149" s="108">
        <v>1</v>
      </c>
      <c r="K149" s="86">
        <v>0</v>
      </c>
      <c r="L149" s="108">
        <f>SUM(J149:K149)</f>
        <v>1</v>
      </c>
    </row>
    <row r="150" spans="1:12" ht="13.9" customHeight="1">
      <c r="A150" s="67" t="s">
        <v>17</v>
      </c>
      <c r="B150" s="131">
        <v>45</v>
      </c>
      <c r="C150" s="74" t="s">
        <v>29</v>
      </c>
      <c r="D150" s="129">
        <f t="shared" ref="D150:L150" si="62">SUM(D146:D149)</f>
        <v>119560</v>
      </c>
      <c r="E150" s="129">
        <f t="shared" si="62"/>
        <v>655</v>
      </c>
      <c r="F150" s="129">
        <f t="shared" si="62"/>
        <v>31318</v>
      </c>
      <c r="G150" s="95">
        <f t="shared" si="62"/>
        <v>0</v>
      </c>
      <c r="H150" s="129">
        <f t="shared" si="62"/>
        <v>31318</v>
      </c>
      <c r="I150" s="95">
        <f t="shared" si="62"/>
        <v>0</v>
      </c>
      <c r="J150" s="129">
        <f t="shared" si="62"/>
        <v>4</v>
      </c>
      <c r="K150" s="95">
        <f t="shared" ref="K150" si="63">SUM(K146:K149)</f>
        <v>0</v>
      </c>
      <c r="L150" s="129">
        <f t="shared" si="62"/>
        <v>4</v>
      </c>
    </row>
    <row r="151" spans="1:12">
      <c r="A151" s="67"/>
      <c r="B151" s="131"/>
      <c r="C151" s="74"/>
      <c r="D151" s="103"/>
      <c r="E151" s="103"/>
      <c r="F151" s="103"/>
      <c r="G151" s="103"/>
      <c r="H151" s="103"/>
      <c r="I151" s="103"/>
      <c r="J151" s="103"/>
      <c r="K151" s="103"/>
      <c r="L151" s="103"/>
    </row>
    <row r="152" spans="1:12" ht="13.9" customHeight="1">
      <c r="A152" s="67"/>
      <c r="B152" s="110">
        <v>48</v>
      </c>
      <c r="C152" s="74" t="s">
        <v>31</v>
      </c>
      <c r="D152" s="103"/>
      <c r="E152" s="103"/>
      <c r="F152" s="103"/>
      <c r="G152" s="100"/>
      <c r="H152" s="103"/>
      <c r="I152" s="100"/>
      <c r="J152" s="103"/>
      <c r="K152" s="100"/>
      <c r="L152" s="103"/>
    </row>
    <row r="153" spans="1:12" ht="13.9" customHeight="1">
      <c r="A153" s="67"/>
      <c r="B153" s="75" t="s">
        <v>51</v>
      </c>
      <c r="C153" s="74" t="s">
        <v>49</v>
      </c>
      <c r="D153" s="76">
        <v>0</v>
      </c>
      <c r="E153" s="76">
        <v>0</v>
      </c>
      <c r="F153" s="100">
        <v>1</v>
      </c>
      <c r="G153" s="76">
        <v>0</v>
      </c>
      <c r="H153" s="100">
        <v>1</v>
      </c>
      <c r="I153" s="76">
        <v>0</v>
      </c>
      <c r="J153" s="100">
        <v>1</v>
      </c>
      <c r="K153" s="76">
        <v>0</v>
      </c>
      <c r="L153" s="100">
        <f>SUM(J153:K153)</f>
        <v>1</v>
      </c>
    </row>
    <row r="154" spans="1:12" ht="13.9" customHeight="1">
      <c r="A154" s="67"/>
      <c r="B154" s="75" t="s">
        <v>121</v>
      </c>
      <c r="C154" s="74" t="s">
        <v>117</v>
      </c>
      <c r="D154" s="100">
        <v>1110</v>
      </c>
      <c r="E154" s="76">
        <v>0</v>
      </c>
      <c r="F154" s="100">
        <v>1</v>
      </c>
      <c r="G154" s="76">
        <v>0</v>
      </c>
      <c r="H154" s="100">
        <v>1</v>
      </c>
      <c r="I154" s="76">
        <v>0</v>
      </c>
      <c r="J154" s="100">
        <v>1</v>
      </c>
      <c r="K154" s="76">
        <v>0</v>
      </c>
      <c r="L154" s="100">
        <f>SUM(J154:K154)</f>
        <v>1</v>
      </c>
    </row>
    <row r="155" spans="1:12" ht="13.9" customHeight="1">
      <c r="A155" s="67"/>
      <c r="B155" s="75" t="s">
        <v>186</v>
      </c>
      <c r="C155" s="74" t="s">
        <v>207</v>
      </c>
      <c r="D155" s="101">
        <v>1000</v>
      </c>
      <c r="E155" s="78">
        <v>0</v>
      </c>
      <c r="F155" s="101">
        <v>1</v>
      </c>
      <c r="G155" s="78">
        <v>0</v>
      </c>
      <c r="H155" s="101">
        <v>1</v>
      </c>
      <c r="I155" s="78">
        <v>0</v>
      </c>
      <c r="J155" s="101">
        <v>1</v>
      </c>
      <c r="K155" s="78">
        <v>0</v>
      </c>
      <c r="L155" s="101">
        <f>SUM(J155:K155)</f>
        <v>1</v>
      </c>
    </row>
    <row r="156" spans="1:12" ht="13.9" customHeight="1">
      <c r="A156" s="67" t="s">
        <v>17</v>
      </c>
      <c r="B156" s="110">
        <v>48</v>
      </c>
      <c r="C156" s="74" t="s">
        <v>31</v>
      </c>
      <c r="D156" s="101">
        <f t="shared" ref="D156:I156" si="64">SUM(D153:D155)</f>
        <v>2110</v>
      </c>
      <c r="E156" s="78">
        <f t="shared" si="64"/>
        <v>0</v>
      </c>
      <c r="F156" s="101">
        <f t="shared" si="64"/>
        <v>3</v>
      </c>
      <c r="G156" s="78">
        <f t="shared" si="64"/>
        <v>0</v>
      </c>
      <c r="H156" s="101">
        <f t="shared" si="64"/>
        <v>3</v>
      </c>
      <c r="I156" s="78">
        <f t="shared" si="64"/>
        <v>0</v>
      </c>
      <c r="J156" s="101">
        <f>SUM(J153:J155)</f>
        <v>3</v>
      </c>
      <c r="K156" s="78">
        <f t="shared" ref="K156" si="65">SUM(K153:K155)</f>
        <v>0</v>
      </c>
      <c r="L156" s="101">
        <f>SUM(L153:L155)</f>
        <v>3</v>
      </c>
    </row>
    <row r="157" spans="1:12" ht="13.9" customHeight="1">
      <c r="A157" s="67" t="s">
        <v>17</v>
      </c>
      <c r="B157" s="120">
        <v>5.0510000000000002</v>
      </c>
      <c r="C157" s="69" t="s">
        <v>46</v>
      </c>
      <c r="D157" s="101">
        <f t="shared" ref="D157:L157" si="66">D156+D150</f>
        <v>121670</v>
      </c>
      <c r="E157" s="101">
        <f t="shared" si="66"/>
        <v>655</v>
      </c>
      <c r="F157" s="101">
        <f t="shared" si="66"/>
        <v>31321</v>
      </c>
      <c r="G157" s="78">
        <f t="shared" si="66"/>
        <v>0</v>
      </c>
      <c r="H157" s="101">
        <f t="shared" si="66"/>
        <v>31321</v>
      </c>
      <c r="I157" s="78">
        <f t="shared" si="66"/>
        <v>0</v>
      </c>
      <c r="J157" s="101">
        <f t="shared" si="66"/>
        <v>7</v>
      </c>
      <c r="K157" s="78">
        <f t="shared" ref="K157" si="67">K156+K150</f>
        <v>0</v>
      </c>
      <c r="L157" s="101">
        <f t="shared" si="66"/>
        <v>7</v>
      </c>
    </row>
    <row r="158" spans="1:12" ht="9.9499999999999993" customHeight="1">
      <c r="A158" s="67"/>
      <c r="B158" s="120"/>
      <c r="C158" s="69"/>
      <c r="D158" s="103"/>
      <c r="E158" s="103"/>
      <c r="F158" s="103"/>
      <c r="G158" s="103"/>
      <c r="H158" s="103"/>
      <c r="I158" s="103"/>
      <c r="J158" s="103"/>
      <c r="K158" s="103"/>
      <c r="L158" s="103"/>
    </row>
    <row r="159" spans="1:12" ht="13.9" customHeight="1">
      <c r="A159" s="67"/>
      <c r="B159" s="120">
        <v>5.0529999999999999</v>
      </c>
      <c r="C159" s="69" t="s">
        <v>28</v>
      </c>
      <c r="D159" s="103"/>
      <c r="E159" s="103"/>
      <c r="F159" s="103"/>
      <c r="G159" s="103"/>
      <c r="H159" s="103"/>
      <c r="I159" s="103"/>
      <c r="J159" s="103"/>
      <c r="K159" s="103"/>
      <c r="L159" s="103"/>
    </row>
    <row r="160" spans="1:12" ht="13.9" customHeight="1">
      <c r="A160" s="67"/>
      <c r="B160" s="132">
        <v>45</v>
      </c>
      <c r="C160" s="74" t="s">
        <v>29</v>
      </c>
      <c r="D160" s="103"/>
      <c r="E160" s="103"/>
      <c r="F160" s="103"/>
      <c r="G160" s="103"/>
      <c r="H160" s="103"/>
      <c r="I160" s="103"/>
      <c r="J160" s="103"/>
      <c r="K160" s="103"/>
      <c r="L160" s="103"/>
    </row>
    <row r="161" spans="1:12" ht="13.9" customHeight="1">
      <c r="A161" s="67"/>
      <c r="B161" s="119" t="s">
        <v>52</v>
      </c>
      <c r="C161" s="74" t="s">
        <v>53</v>
      </c>
      <c r="D161" s="76">
        <v>0</v>
      </c>
      <c r="E161" s="76">
        <v>0</v>
      </c>
      <c r="F161" s="76">
        <v>0</v>
      </c>
      <c r="G161" s="103">
        <v>1454</v>
      </c>
      <c r="H161" s="76">
        <v>0</v>
      </c>
      <c r="I161" s="103">
        <v>1454</v>
      </c>
      <c r="J161" s="76">
        <v>0</v>
      </c>
      <c r="K161" s="103">
        <v>1454</v>
      </c>
      <c r="L161" s="103">
        <f>SUM(J161:K161)</f>
        <v>1454</v>
      </c>
    </row>
    <row r="162" spans="1:12" ht="13.9" customHeight="1">
      <c r="A162" s="67"/>
      <c r="B162" s="119"/>
      <c r="C162" s="74"/>
      <c r="D162" s="103"/>
      <c r="E162" s="103"/>
      <c r="F162" s="100"/>
      <c r="G162" s="103"/>
      <c r="H162" s="100"/>
      <c r="I162" s="103"/>
      <c r="J162" s="100"/>
      <c r="K162" s="103"/>
      <c r="L162" s="103"/>
    </row>
    <row r="163" spans="1:12" ht="13.9" customHeight="1">
      <c r="A163" s="67"/>
      <c r="B163" s="110">
        <v>48</v>
      </c>
      <c r="C163" s="74" t="s">
        <v>31</v>
      </c>
      <c r="D163" s="103"/>
      <c r="E163" s="103"/>
      <c r="F163" s="100"/>
      <c r="G163" s="103"/>
      <c r="H163" s="100"/>
      <c r="I163" s="103"/>
      <c r="J163" s="100"/>
      <c r="K163" s="103"/>
      <c r="L163" s="103"/>
    </row>
    <row r="164" spans="1:12" ht="13.9" customHeight="1">
      <c r="A164" s="67"/>
      <c r="B164" s="119" t="s">
        <v>54</v>
      </c>
      <c r="C164" s="74" t="s">
        <v>53</v>
      </c>
      <c r="D164" s="78">
        <v>0</v>
      </c>
      <c r="E164" s="111">
        <v>199</v>
      </c>
      <c r="F164" s="78">
        <v>0</v>
      </c>
      <c r="G164" s="103">
        <v>199</v>
      </c>
      <c r="H164" s="78">
        <v>0</v>
      </c>
      <c r="I164" s="103">
        <v>199</v>
      </c>
      <c r="J164" s="78">
        <v>0</v>
      </c>
      <c r="K164" s="103">
        <v>199</v>
      </c>
      <c r="L164" s="103">
        <f>SUM(J164:K164)</f>
        <v>199</v>
      </c>
    </row>
    <row r="165" spans="1:12" ht="13.9" customHeight="1">
      <c r="A165" s="67" t="s">
        <v>17</v>
      </c>
      <c r="B165" s="120">
        <v>5.0529999999999999</v>
      </c>
      <c r="C165" s="69" t="s">
        <v>28</v>
      </c>
      <c r="D165" s="95">
        <f t="shared" ref="D165:L165" si="68">SUM(D161:D164)</f>
        <v>0</v>
      </c>
      <c r="E165" s="109">
        <f t="shared" si="68"/>
        <v>199</v>
      </c>
      <c r="F165" s="95">
        <f t="shared" si="68"/>
        <v>0</v>
      </c>
      <c r="G165" s="109">
        <f t="shared" si="68"/>
        <v>1653</v>
      </c>
      <c r="H165" s="95">
        <f t="shared" si="68"/>
        <v>0</v>
      </c>
      <c r="I165" s="109">
        <f t="shared" si="68"/>
        <v>1653</v>
      </c>
      <c r="J165" s="95">
        <f t="shared" si="68"/>
        <v>0</v>
      </c>
      <c r="K165" s="109">
        <f t="shared" ref="K165" si="69">SUM(K161:K164)</f>
        <v>1653</v>
      </c>
      <c r="L165" s="109">
        <f t="shared" si="68"/>
        <v>1653</v>
      </c>
    </row>
    <row r="166" spans="1:12">
      <c r="A166" s="67"/>
      <c r="B166" s="120"/>
      <c r="C166" s="69"/>
      <c r="D166" s="133"/>
      <c r="E166" s="133"/>
      <c r="F166" s="133"/>
      <c r="G166" s="133"/>
      <c r="H166" s="133"/>
      <c r="I166" s="133"/>
      <c r="J166" s="133"/>
      <c r="K166" s="133"/>
      <c r="L166" s="133"/>
    </row>
    <row r="167" spans="1:12" ht="13.9" customHeight="1">
      <c r="A167" s="67"/>
      <c r="B167" s="120">
        <v>5.8</v>
      </c>
      <c r="C167" s="69" t="s">
        <v>41</v>
      </c>
      <c r="D167" s="103"/>
      <c r="E167" s="103"/>
      <c r="F167" s="103"/>
      <c r="G167" s="103"/>
      <c r="H167" s="103"/>
      <c r="I167" s="103"/>
      <c r="J167" s="103"/>
      <c r="K167" s="103"/>
      <c r="L167" s="103"/>
    </row>
    <row r="168" spans="1:12" ht="13.9" customHeight="1">
      <c r="A168" s="67"/>
      <c r="B168" s="131">
        <v>44</v>
      </c>
      <c r="C168" s="74" t="s">
        <v>21</v>
      </c>
      <c r="D168" s="103"/>
      <c r="E168" s="103"/>
      <c r="F168" s="103"/>
      <c r="G168" s="103"/>
      <c r="H168" s="103"/>
      <c r="I168" s="103"/>
      <c r="J168" s="103"/>
      <c r="K168" s="103"/>
      <c r="L168" s="103"/>
    </row>
    <row r="169" spans="1:12" ht="13.9" customHeight="1">
      <c r="A169" s="67"/>
      <c r="B169" s="134" t="s">
        <v>232</v>
      </c>
      <c r="C169" s="135" t="s">
        <v>231</v>
      </c>
      <c r="D169" s="76">
        <v>0</v>
      </c>
      <c r="E169" s="76">
        <v>0</v>
      </c>
      <c r="F169" s="100">
        <v>12</v>
      </c>
      <c r="G169" s="76">
        <v>0</v>
      </c>
      <c r="H169" s="100">
        <v>12</v>
      </c>
      <c r="I169" s="76">
        <v>0</v>
      </c>
      <c r="J169" s="76">
        <v>0</v>
      </c>
      <c r="K169" s="76">
        <v>0</v>
      </c>
      <c r="L169" s="76">
        <f>SUM(J169:K169)</f>
        <v>0</v>
      </c>
    </row>
    <row r="170" spans="1:12" ht="13.9" customHeight="1">
      <c r="A170" s="67"/>
      <c r="B170" s="134"/>
      <c r="C170" s="135"/>
      <c r="D170" s="76"/>
      <c r="E170" s="76"/>
      <c r="F170" s="76"/>
      <c r="G170" s="76"/>
      <c r="H170" s="76"/>
      <c r="I170" s="76"/>
      <c r="J170" s="76"/>
      <c r="K170" s="76"/>
      <c r="L170" s="76"/>
    </row>
    <row r="171" spans="1:12" ht="13.9" customHeight="1">
      <c r="A171" s="67"/>
      <c r="B171" s="110">
        <v>21</v>
      </c>
      <c r="C171" s="135" t="s">
        <v>261</v>
      </c>
      <c r="D171" s="76"/>
      <c r="E171" s="76"/>
      <c r="F171" s="76"/>
      <c r="G171" s="76"/>
      <c r="H171" s="76"/>
      <c r="I171" s="76"/>
      <c r="J171" s="76"/>
      <c r="K171" s="76"/>
      <c r="L171" s="76"/>
    </row>
    <row r="172" spans="1:12" ht="13.9" customHeight="1">
      <c r="A172" s="67"/>
      <c r="B172" s="134" t="s">
        <v>250</v>
      </c>
      <c r="C172" s="135" t="s">
        <v>192</v>
      </c>
      <c r="D172" s="76">
        <v>0</v>
      </c>
      <c r="E172" s="76">
        <v>0</v>
      </c>
      <c r="F172" s="100">
        <v>2422</v>
      </c>
      <c r="G172" s="76">
        <v>0</v>
      </c>
      <c r="H172" s="100">
        <v>2422</v>
      </c>
      <c r="I172" s="76">
        <v>0</v>
      </c>
      <c r="J172" s="76">
        <v>0</v>
      </c>
      <c r="K172" s="76">
        <v>0</v>
      </c>
      <c r="L172" s="76">
        <f>SUM(J172:K172)</f>
        <v>0</v>
      </c>
    </row>
    <row r="173" spans="1:12" ht="13.9" customHeight="1">
      <c r="A173" s="67"/>
      <c r="B173" s="134" t="s">
        <v>251</v>
      </c>
      <c r="C173" s="135" t="s">
        <v>260</v>
      </c>
      <c r="D173" s="76">
        <v>0</v>
      </c>
      <c r="E173" s="76">
        <v>0</v>
      </c>
      <c r="F173" s="100">
        <v>10928</v>
      </c>
      <c r="G173" s="76">
        <v>0</v>
      </c>
      <c r="H173" s="100">
        <v>10928</v>
      </c>
      <c r="I173" s="76">
        <v>0</v>
      </c>
      <c r="J173" s="76">
        <v>0</v>
      </c>
      <c r="K173" s="76">
        <v>0</v>
      </c>
      <c r="L173" s="76">
        <f>SUM(J173:K173)</f>
        <v>0</v>
      </c>
    </row>
    <row r="174" spans="1:12" ht="13.9" customHeight="1">
      <c r="A174" s="80" t="s">
        <v>17</v>
      </c>
      <c r="B174" s="182">
        <v>21</v>
      </c>
      <c r="C174" s="183" t="s">
        <v>261</v>
      </c>
      <c r="D174" s="95">
        <f t="shared" ref="D174:L174" si="70">SUM(D172:D173)</f>
        <v>0</v>
      </c>
      <c r="E174" s="95">
        <f t="shared" si="70"/>
        <v>0</v>
      </c>
      <c r="F174" s="129">
        <f t="shared" si="70"/>
        <v>13350</v>
      </c>
      <c r="G174" s="95">
        <f t="shared" si="70"/>
        <v>0</v>
      </c>
      <c r="H174" s="129">
        <f t="shared" si="70"/>
        <v>13350</v>
      </c>
      <c r="I174" s="95">
        <f t="shared" si="70"/>
        <v>0</v>
      </c>
      <c r="J174" s="95">
        <f t="shared" si="70"/>
        <v>0</v>
      </c>
      <c r="K174" s="95">
        <f t="shared" si="70"/>
        <v>0</v>
      </c>
      <c r="L174" s="95">
        <f t="shared" si="70"/>
        <v>0</v>
      </c>
    </row>
    <row r="175" spans="1:12" ht="6.6" customHeight="1">
      <c r="A175" s="67"/>
      <c r="B175" s="110"/>
      <c r="C175" s="135"/>
      <c r="D175" s="76"/>
      <c r="E175" s="76"/>
      <c r="F175" s="136"/>
      <c r="G175" s="76"/>
      <c r="H175" s="136"/>
      <c r="I175" s="76"/>
      <c r="J175" s="100"/>
      <c r="K175" s="76"/>
      <c r="L175" s="100"/>
    </row>
    <row r="176" spans="1:12" ht="15" customHeight="1">
      <c r="A176" s="67"/>
      <c r="B176" s="110">
        <v>81</v>
      </c>
      <c r="C176" s="135" t="s">
        <v>287</v>
      </c>
      <c r="D176" s="76"/>
      <c r="E176" s="76"/>
      <c r="F176" s="136"/>
      <c r="G176" s="76"/>
      <c r="H176" s="136"/>
      <c r="I176" s="76"/>
      <c r="J176" s="100"/>
      <c r="K176" s="76"/>
      <c r="L176" s="100"/>
    </row>
    <row r="177" spans="1:12" ht="15" customHeight="1">
      <c r="A177" s="67"/>
      <c r="B177" s="110" t="s">
        <v>298</v>
      </c>
      <c r="C177" s="135" t="s">
        <v>288</v>
      </c>
      <c r="D177" s="76">
        <v>0</v>
      </c>
      <c r="E177" s="76">
        <v>0</v>
      </c>
      <c r="F177" s="100">
        <v>100000</v>
      </c>
      <c r="G177" s="76">
        <v>0</v>
      </c>
      <c r="H177" s="100">
        <v>100000</v>
      </c>
      <c r="I177" s="76">
        <v>0</v>
      </c>
      <c r="J177" s="100">
        <v>20000</v>
      </c>
      <c r="K177" s="76">
        <v>0</v>
      </c>
      <c r="L177" s="100">
        <f>SUM(J177:K177)</f>
        <v>20000</v>
      </c>
    </row>
    <row r="178" spans="1:12" ht="15" customHeight="1">
      <c r="A178" s="67"/>
      <c r="B178" s="110" t="s">
        <v>299</v>
      </c>
      <c r="C178" s="135" t="s">
        <v>289</v>
      </c>
      <c r="D178" s="78">
        <v>0</v>
      </c>
      <c r="E178" s="78">
        <v>0</v>
      </c>
      <c r="F178" s="101">
        <v>1</v>
      </c>
      <c r="G178" s="78">
        <v>0</v>
      </c>
      <c r="H178" s="101">
        <v>1</v>
      </c>
      <c r="I178" s="78">
        <v>0</v>
      </c>
      <c r="J178" s="101">
        <v>1</v>
      </c>
      <c r="K178" s="78">
        <v>0</v>
      </c>
      <c r="L178" s="101">
        <f>SUM(J178:K178)</f>
        <v>1</v>
      </c>
    </row>
    <row r="179" spans="1:12" ht="15" customHeight="1">
      <c r="A179" s="67" t="s">
        <v>17</v>
      </c>
      <c r="B179" s="110">
        <v>81</v>
      </c>
      <c r="C179" s="135" t="s">
        <v>287</v>
      </c>
      <c r="D179" s="78">
        <f t="shared" ref="D179:L179" si="71">SUM(D177:D178)</f>
        <v>0</v>
      </c>
      <c r="E179" s="78">
        <f t="shared" si="71"/>
        <v>0</v>
      </c>
      <c r="F179" s="101">
        <f t="shared" si="71"/>
        <v>100001</v>
      </c>
      <c r="G179" s="78">
        <f t="shared" si="71"/>
        <v>0</v>
      </c>
      <c r="H179" s="101">
        <f t="shared" si="71"/>
        <v>100001</v>
      </c>
      <c r="I179" s="78">
        <f t="shared" si="71"/>
        <v>0</v>
      </c>
      <c r="J179" s="101">
        <f t="shared" si="71"/>
        <v>20001</v>
      </c>
      <c r="K179" s="78">
        <f t="shared" si="71"/>
        <v>0</v>
      </c>
      <c r="L179" s="101">
        <f t="shared" si="71"/>
        <v>20001</v>
      </c>
    </row>
    <row r="180" spans="1:12">
      <c r="A180" s="67"/>
      <c r="B180" s="110"/>
      <c r="C180" s="135"/>
      <c r="D180" s="76"/>
      <c r="E180" s="76"/>
      <c r="F180" s="76"/>
      <c r="G180" s="76"/>
      <c r="H180" s="76"/>
      <c r="I180" s="76"/>
      <c r="J180" s="100"/>
      <c r="K180" s="76"/>
      <c r="L180" s="100"/>
    </row>
    <row r="181" spans="1:12" ht="29.25" customHeight="1">
      <c r="A181" s="67"/>
      <c r="B181" s="110">
        <v>82</v>
      </c>
      <c r="C181" s="135" t="s">
        <v>296</v>
      </c>
      <c r="D181" s="76"/>
      <c r="E181" s="76"/>
      <c r="F181" s="136"/>
      <c r="G181" s="76"/>
      <c r="H181" s="136"/>
      <c r="I181" s="76"/>
      <c r="J181" s="100"/>
      <c r="K181" s="76"/>
      <c r="L181" s="100"/>
    </row>
    <row r="182" spans="1:12" ht="15" customHeight="1">
      <c r="A182" s="67"/>
      <c r="B182" s="110">
        <v>21</v>
      </c>
      <c r="C182" s="135" t="s">
        <v>290</v>
      </c>
      <c r="D182" s="76"/>
      <c r="E182" s="76"/>
      <c r="F182" s="136"/>
      <c r="G182" s="76"/>
      <c r="H182" s="136"/>
      <c r="I182" s="76"/>
      <c r="J182" s="100"/>
      <c r="K182" s="76"/>
      <c r="L182" s="100"/>
    </row>
    <row r="183" spans="1:12" ht="15" customHeight="1">
      <c r="A183" s="67"/>
      <c r="B183" s="110" t="s">
        <v>302</v>
      </c>
      <c r="C183" s="135" t="s">
        <v>291</v>
      </c>
      <c r="D183" s="76">
        <v>0</v>
      </c>
      <c r="E183" s="76">
        <v>0</v>
      </c>
      <c r="F183" s="100">
        <v>10000</v>
      </c>
      <c r="G183" s="76">
        <v>0</v>
      </c>
      <c r="H183" s="100">
        <v>10000</v>
      </c>
      <c r="I183" s="76">
        <v>0</v>
      </c>
      <c r="J183" s="100">
        <v>800000</v>
      </c>
      <c r="K183" s="76">
        <v>0</v>
      </c>
      <c r="L183" s="100">
        <f>SUM(J183:K183)</f>
        <v>800000</v>
      </c>
    </row>
    <row r="184" spans="1:12" ht="15" customHeight="1">
      <c r="A184" s="67"/>
      <c r="B184" s="110" t="s">
        <v>303</v>
      </c>
      <c r="C184" s="135" t="s">
        <v>292</v>
      </c>
      <c r="D184" s="76">
        <v>0</v>
      </c>
      <c r="E184" s="76">
        <v>0</v>
      </c>
      <c r="F184" s="100">
        <v>1</v>
      </c>
      <c r="G184" s="76">
        <v>0</v>
      </c>
      <c r="H184" s="100">
        <v>1</v>
      </c>
      <c r="I184" s="76">
        <v>0</v>
      </c>
      <c r="J184" s="100">
        <v>1</v>
      </c>
      <c r="K184" s="76">
        <v>0</v>
      </c>
      <c r="L184" s="100">
        <f>SUM(J184:K184)</f>
        <v>1</v>
      </c>
    </row>
    <row r="185" spans="1:12" ht="15" customHeight="1">
      <c r="A185" s="67" t="s">
        <v>17</v>
      </c>
      <c r="B185" s="110">
        <v>21</v>
      </c>
      <c r="C185" s="135" t="s">
        <v>290</v>
      </c>
      <c r="D185" s="95">
        <f t="shared" ref="D185:L185" si="72">SUM(D183:D184)</f>
        <v>0</v>
      </c>
      <c r="E185" s="95">
        <f t="shared" si="72"/>
        <v>0</v>
      </c>
      <c r="F185" s="129">
        <f t="shared" si="72"/>
        <v>10001</v>
      </c>
      <c r="G185" s="95">
        <f t="shared" si="72"/>
        <v>0</v>
      </c>
      <c r="H185" s="129">
        <f t="shared" si="72"/>
        <v>10001</v>
      </c>
      <c r="I185" s="95">
        <f t="shared" si="72"/>
        <v>0</v>
      </c>
      <c r="J185" s="129">
        <f t="shared" si="72"/>
        <v>800001</v>
      </c>
      <c r="K185" s="95">
        <f t="shared" si="72"/>
        <v>0</v>
      </c>
      <c r="L185" s="129">
        <f t="shared" si="72"/>
        <v>800001</v>
      </c>
    </row>
    <row r="186" spans="1:12" ht="9" customHeight="1">
      <c r="A186" s="67"/>
      <c r="B186" s="110"/>
      <c r="C186" s="135"/>
      <c r="D186" s="76"/>
      <c r="E186" s="76"/>
      <c r="F186" s="136"/>
      <c r="G186" s="76"/>
      <c r="H186" s="136"/>
      <c r="I186" s="76"/>
      <c r="J186" s="100"/>
      <c r="K186" s="76"/>
      <c r="L186" s="100"/>
    </row>
    <row r="187" spans="1:12" ht="28.9" customHeight="1">
      <c r="A187" s="67"/>
      <c r="B187" s="110">
        <v>22</v>
      </c>
      <c r="C187" s="135" t="s">
        <v>306</v>
      </c>
      <c r="D187" s="76"/>
      <c r="E187" s="76"/>
      <c r="F187" s="136"/>
      <c r="G187" s="76"/>
      <c r="H187" s="136"/>
      <c r="I187" s="76"/>
      <c r="J187" s="100"/>
      <c r="K187" s="76"/>
      <c r="L187" s="100"/>
    </row>
    <row r="188" spans="1:12" ht="28.9" customHeight="1">
      <c r="A188" s="67"/>
      <c r="B188" s="110" t="s">
        <v>300</v>
      </c>
      <c r="C188" s="135" t="s">
        <v>307</v>
      </c>
      <c r="D188" s="76">
        <v>0</v>
      </c>
      <c r="E188" s="76">
        <v>0</v>
      </c>
      <c r="F188" s="100">
        <v>10000</v>
      </c>
      <c r="G188" s="76">
        <v>0</v>
      </c>
      <c r="H188" s="100">
        <v>10000</v>
      </c>
      <c r="I188" s="76">
        <v>0</v>
      </c>
      <c r="J188" s="100">
        <v>50000</v>
      </c>
      <c r="K188" s="76">
        <v>0</v>
      </c>
      <c r="L188" s="100">
        <f>SUM(J188:K188)</f>
        <v>50000</v>
      </c>
    </row>
    <row r="189" spans="1:12" ht="28.9" customHeight="1">
      <c r="A189" s="67"/>
      <c r="B189" s="110" t="s">
        <v>301</v>
      </c>
      <c r="C189" s="135" t="s">
        <v>308</v>
      </c>
      <c r="D189" s="76">
        <v>0</v>
      </c>
      <c r="E189" s="76">
        <v>0</v>
      </c>
      <c r="F189" s="100">
        <v>1</v>
      </c>
      <c r="G189" s="76">
        <v>0</v>
      </c>
      <c r="H189" s="100">
        <v>1</v>
      </c>
      <c r="I189" s="76">
        <v>0</v>
      </c>
      <c r="J189" s="100">
        <v>1</v>
      </c>
      <c r="K189" s="76">
        <v>0</v>
      </c>
      <c r="L189" s="100">
        <f>SUM(J189:K189)</f>
        <v>1</v>
      </c>
    </row>
    <row r="190" spans="1:12" ht="28.9" customHeight="1">
      <c r="A190" s="67" t="s">
        <v>17</v>
      </c>
      <c r="B190" s="110">
        <v>22</v>
      </c>
      <c r="C190" s="135" t="s">
        <v>306</v>
      </c>
      <c r="D190" s="95">
        <f t="shared" ref="D190:L190" si="73">SUM(D188:D189)</f>
        <v>0</v>
      </c>
      <c r="E190" s="95">
        <f t="shared" si="73"/>
        <v>0</v>
      </c>
      <c r="F190" s="129">
        <f t="shared" si="73"/>
        <v>10001</v>
      </c>
      <c r="G190" s="95">
        <f t="shared" si="73"/>
        <v>0</v>
      </c>
      <c r="H190" s="129">
        <f t="shared" si="73"/>
        <v>10001</v>
      </c>
      <c r="I190" s="95">
        <f t="shared" si="73"/>
        <v>0</v>
      </c>
      <c r="J190" s="129">
        <f t="shared" si="73"/>
        <v>50001</v>
      </c>
      <c r="K190" s="95">
        <f t="shared" si="73"/>
        <v>0</v>
      </c>
      <c r="L190" s="129">
        <f t="shared" si="73"/>
        <v>50001</v>
      </c>
    </row>
    <row r="191" spans="1:12">
      <c r="A191" s="67"/>
      <c r="B191" s="110"/>
      <c r="C191" s="135"/>
      <c r="D191" s="76"/>
      <c r="E191" s="76"/>
      <c r="F191" s="136"/>
      <c r="G191" s="76"/>
      <c r="H191" s="136"/>
      <c r="I191" s="76"/>
      <c r="J191" s="100"/>
      <c r="K191" s="76"/>
      <c r="L191" s="100"/>
    </row>
    <row r="192" spans="1:12" ht="15" customHeight="1">
      <c r="A192" s="67"/>
      <c r="B192" s="110">
        <v>23</v>
      </c>
      <c r="C192" s="135" t="s">
        <v>293</v>
      </c>
      <c r="D192" s="76"/>
      <c r="E192" s="76"/>
      <c r="F192" s="136"/>
      <c r="G192" s="76"/>
      <c r="H192" s="136"/>
      <c r="I192" s="76"/>
      <c r="J192" s="100"/>
      <c r="K192" s="76"/>
      <c r="L192" s="100"/>
    </row>
    <row r="193" spans="1:12" ht="15" customHeight="1">
      <c r="A193" s="67"/>
      <c r="B193" s="110" t="s">
        <v>304</v>
      </c>
      <c r="C193" s="135" t="s">
        <v>294</v>
      </c>
      <c r="D193" s="76">
        <v>0</v>
      </c>
      <c r="E193" s="76">
        <v>0</v>
      </c>
      <c r="F193" s="100">
        <v>5000</v>
      </c>
      <c r="G193" s="76">
        <v>0</v>
      </c>
      <c r="H193" s="100">
        <v>5000</v>
      </c>
      <c r="I193" s="76">
        <v>0</v>
      </c>
      <c r="J193" s="100">
        <v>13586</v>
      </c>
      <c r="K193" s="76">
        <v>0</v>
      </c>
      <c r="L193" s="100">
        <f>SUM(J193:K193)</f>
        <v>13586</v>
      </c>
    </row>
    <row r="194" spans="1:12" ht="15" customHeight="1">
      <c r="A194" s="67"/>
      <c r="B194" s="110" t="s">
        <v>305</v>
      </c>
      <c r="C194" s="135" t="s">
        <v>295</v>
      </c>
      <c r="D194" s="78">
        <v>0</v>
      </c>
      <c r="E194" s="78">
        <v>0</v>
      </c>
      <c r="F194" s="101">
        <v>1</v>
      </c>
      <c r="G194" s="78">
        <v>0</v>
      </c>
      <c r="H194" s="101">
        <v>1</v>
      </c>
      <c r="I194" s="78">
        <v>0</v>
      </c>
      <c r="J194" s="101">
        <v>1</v>
      </c>
      <c r="K194" s="78">
        <v>0</v>
      </c>
      <c r="L194" s="101">
        <f>SUM(J194:K194)</f>
        <v>1</v>
      </c>
    </row>
    <row r="195" spans="1:12" ht="15" customHeight="1">
      <c r="A195" s="67" t="s">
        <v>17</v>
      </c>
      <c r="B195" s="110">
        <v>23</v>
      </c>
      <c r="C195" s="135" t="s">
        <v>293</v>
      </c>
      <c r="D195" s="78">
        <f t="shared" ref="D195:L195" si="74">SUM(D193:D194)</f>
        <v>0</v>
      </c>
      <c r="E195" s="78">
        <f t="shared" si="74"/>
        <v>0</v>
      </c>
      <c r="F195" s="101">
        <f t="shared" si="74"/>
        <v>5001</v>
      </c>
      <c r="G195" s="78">
        <f t="shared" si="74"/>
        <v>0</v>
      </c>
      <c r="H195" s="101">
        <f t="shared" si="74"/>
        <v>5001</v>
      </c>
      <c r="I195" s="78">
        <f t="shared" si="74"/>
        <v>0</v>
      </c>
      <c r="J195" s="101">
        <f t="shared" si="74"/>
        <v>13587</v>
      </c>
      <c r="K195" s="78">
        <f t="shared" si="74"/>
        <v>0</v>
      </c>
      <c r="L195" s="101">
        <f t="shared" si="74"/>
        <v>13587</v>
      </c>
    </row>
    <row r="196" spans="1:12" ht="25.5">
      <c r="A196" s="67" t="s">
        <v>17</v>
      </c>
      <c r="B196" s="110">
        <v>82</v>
      </c>
      <c r="C196" s="135" t="s">
        <v>296</v>
      </c>
      <c r="D196" s="78">
        <f t="shared" ref="D196:I196" si="75">D179+D185+D190+D195</f>
        <v>0</v>
      </c>
      <c r="E196" s="78">
        <f t="shared" si="75"/>
        <v>0</v>
      </c>
      <c r="F196" s="101">
        <f t="shared" si="75"/>
        <v>125004</v>
      </c>
      <c r="G196" s="78">
        <f t="shared" si="75"/>
        <v>0</v>
      </c>
      <c r="H196" s="101">
        <f t="shared" si="75"/>
        <v>125004</v>
      </c>
      <c r="I196" s="78">
        <f t="shared" si="75"/>
        <v>0</v>
      </c>
      <c r="J196" s="101">
        <f>J179+J185+J190+J195</f>
        <v>883590</v>
      </c>
      <c r="K196" s="78">
        <f t="shared" ref="K196:L196" si="76">K179+K185+K190+K195</f>
        <v>0</v>
      </c>
      <c r="L196" s="101">
        <f t="shared" si="76"/>
        <v>883590</v>
      </c>
    </row>
    <row r="197" spans="1:12" ht="15" customHeight="1">
      <c r="A197" s="67" t="s">
        <v>17</v>
      </c>
      <c r="B197" s="120">
        <v>5.8</v>
      </c>
      <c r="C197" s="69" t="s">
        <v>41</v>
      </c>
      <c r="D197" s="78">
        <f t="shared" ref="D197:L197" si="77">SUM(D169:D169)+D196+D174</f>
        <v>0</v>
      </c>
      <c r="E197" s="78">
        <f t="shared" si="77"/>
        <v>0</v>
      </c>
      <c r="F197" s="101">
        <f t="shared" si="77"/>
        <v>138366</v>
      </c>
      <c r="G197" s="78">
        <f t="shared" si="77"/>
        <v>0</v>
      </c>
      <c r="H197" s="101">
        <f t="shared" si="77"/>
        <v>138366</v>
      </c>
      <c r="I197" s="78">
        <f t="shared" si="77"/>
        <v>0</v>
      </c>
      <c r="J197" s="101">
        <f t="shared" si="77"/>
        <v>883590</v>
      </c>
      <c r="K197" s="78">
        <f t="shared" si="77"/>
        <v>0</v>
      </c>
      <c r="L197" s="101">
        <f t="shared" si="77"/>
        <v>883590</v>
      </c>
    </row>
    <row r="198" spans="1:12" ht="15" customHeight="1">
      <c r="A198" s="80" t="s">
        <v>17</v>
      </c>
      <c r="B198" s="188">
        <v>5</v>
      </c>
      <c r="C198" s="122" t="s">
        <v>47</v>
      </c>
      <c r="D198" s="109">
        <f t="shared" ref="D198:L198" si="78">D157+D142+D165+D197</f>
        <v>121670</v>
      </c>
      <c r="E198" s="109">
        <f t="shared" si="78"/>
        <v>854</v>
      </c>
      <c r="F198" s="129">
        <f t="shared" si="78"/>
        <v>188803</v>
      </c>
      <c r="G198" s="109">
        <f t="shared" si="78"/>
        <v>1653</v>
      </c>
      <c r="H198" s="129">
        <f t="shared" si="78"/>
        <v>188803</v>
      </c>
      <c r="I198" s="109">
        <f t="shared" si="78"/>
        <v>1653</v>
      </c>
      <c r="J198" s="129">
        <f t="shared" si="78"/>
        <v>902253</v>
      </c>
      <c r="K198" s="109">
        <f t="shared" si="78"/>
        <v>1653</v>
      </c>
      <c r="L198" s="109">
        <f t="shared" si="78"/>
        <v>903906</v>
      </c>
    </row>
    <row r="199" spans="1:12">
      <c r="A199" s="67"/>
      <c r="B199" s="104"/>
      <c r="C199" s="74"/>
      <c r="D199" s="103"/>
      <c r="E199" s="103"/>
      <c r="F199" s="103"/>
      <c r="G199" s="103"/>
      <c r="H199" s="103"/>
      <c r="I199" s="103"/>
      <c r="J199" s="103"/>
      <c r="K199" s="103"/>
      <c r="L199" s="103"/>
    </row>
    <row r="200" spans="1:12">
      <c r="A200" s="67"/>
      <c r="B200" s="67">
        <v>80</v>
      </c>
      <c r="C200" s="74" t="s">
        <v>27</v>
      </c>
      <c r="D200" s="105"/>
      <c r="E200" s="105"/>
      <c r="F200" s="105"/>
      <c r="G200" s="105"/>
      <c r="H200" s="105"/>
      <c r="I200" s="105"/>
      <c r="J200" s="105"/>
      <c r="K200" s="105"/>
      <c r="L200" s="105"/>
    </row>
    <row r="201" spans="1:12">
      <c r="A201" s="67"/>
      <c r="B201" s="120">
        <v>80.001000000000005</v>
      </c>
      <c r="C201" s="69" t="s">
        <v>37</v>
      </c>
      <c r="D201" s="105"/>
      <c r="E201" s="105"/>
      <c r="F201" s="105"/>
      <c r="G201" s="105"/>
      <c r="H201" s="105"/>
      <c r="I201" s="105"/>
      <c r="J201" s="105"/>
      <c r="K201" s="105"/>
      <c r="L201" s="105"/>
    </row>
    <row r="202" spans="1:12">
      <c r="A202" s="67"/>
      <c r="B202" s="137">
        <v>44</v>
      </c>
      <c r="C202" s="74" t="s">
        <v>21</v>
      </c>
      <c r="D202" s="115"/>
      <c r="E202" s="115"/>
      <c r="F202" s="115"/>
      <c r="G202" s="115"/>
      <c r="H202" s="115"/>
      <c r="I202" s="115"/>
      <c r="J202" s="115"/>
      <c r="K202" s="115"/>
      <c r="L202" s="115"/>
    </row>
    <row r="203" spans="1:12">
      <c r="A203" s="67"/>
      <c r="B203" s="75" t="s">
        <v>55</v>
      </c>
      <c r="C203" s="74" t="s">
        <v>38</v>
      </c>
      <c r="D203" s="178">
        <v>6347</v>
      </c>
      <c r="E203" s="178">
        <v>20180</v>
      </c>
      <c r="F203" s="100">
        <v>9950</v>
      </c>
      <c r="G203" s="103">
        <v>26064</v>
      </c>
      <c r="H203" s="100">
        <v>9950</v>
      </c>
      <c r="I203" s="103">
        <v>26064</v>
      </c>
      <c r="J203" s="100">
        <v>10673</v>
      </c>
      <c r="K203" s="103">
        <v>26148</v>
      </c>
      <c r="L203" s="103">
        <f>SUM(J203:K203)</f>
        <v>36821</v>
      </c>
    </row>
    <row r="204" spans="1:12">
      <c r="A204" s="67"/>
      <c r="B204" s="75" t="s">
        <v>56</v>
      </c>
      <c r="C204" s="74" t="s">
        <v>45</v>
      </c>
      <c r="D204" s="178">
        <v>11393</v>
      </c>
      <c r="E204" s="138">
        <v>0</v>
      </c>
      <c r="F204" s="100">
        <v>8733</v>
      </c>
      <c r="G204" s="76">
        <v>0</v>
      </c>
      <c r="H204" s="100">
        <v>8733</v>
      </c>
      <c r="I204" s="76">
        <v>0</v>
      </c>
      <c r="J204" s="100">
        <v>8260</v>
      </c>
      <c r="K204" s="76">
        <v>0</v>
      </c>
      <c r="L204" s="100">
        <f>SUM(J204:K204)</f>
        <v>8260</v>
      </c>
    </row>
    <row r="205" spans="1:12">
      <c r="A205" s="67"/>
      <c r="B205" s="75" t="s">
        <v>57</v>
      </c>
      <c r="C205" s="74" t="s">
        <v>24</v>
      </c>
      <c r="D205" s="87">
        <v>999</v>
      </c>
      <c r="E205" s="87">
        <v>53</v>
      </c>
      <c r="F205" s="100">
        <v>1200</v>
      </c>
      <c r="G205" s="103">
        <v>60</v>
      </c>
      <c r="H205" s="100">
        <v>1200</v>
      </c>
      <c r="I205" s="103">
        <v>60</v>
      </c>
      <c r="J205" s="100">
        <v>900</v>
      </c>
      <c r="K205" s="103">
        <v>60</v>
      </c>
      <c r="L205" s="103">
        <f>SUM(J205:K205)</f>
        <v>960</v>
      </c>
    </row>
    <row r="206" spans="1:12">
      <c r="A206" s="67"/>
      <c r="B206" s="75" t="s">
        <v>58</v>
      </c>
      <c r="C206" s="74" t="s">
        <v>26</v>
      </c>
      <c r="D206" s="103">
        <v>4081</v>
      </c>
      <c r="E206" s="178">
        <v>442</v>
      </c>
      <c r="F206" s="100">
        <v>2226</v>
      </c>
      <c r="G206" s="103">
        <v>136</v>
      </c>
      <c r="H206" s="100">
        <v>2226</v>
      </c>
      <c r="I206" s="103">
        <v>136</v>
      </c>
      <c r="J206" s="100">
        <v>2372</v>
      </c>
      <c r="K206" s="103">
        <v>136</v>
      </c>
      <c r="L206" s="103">
        <f>SUM(J206:K206)</f>
        <v>2508</v>
      </c>
    </row>
    <row r="207" spans="1:12">
      <c r="A207" s="67"/>
      <c r="B207" s="75" t="s">
        <v>59</v>
      </c>
      <c r="C207" s="74" t="s">
        <v>60</v>
      </c>
      <c r="D207" s="108">
        <v>466</v>
      </c>
      <c r="E207" s="179">
        <v>344</v>
      </c>
      <c r="F207" s="108">
        <v>300</v>
      </c>
      <c r="G207" s="107">
        <v>350</v>
      </c>
      <c r="H207" s="108">
        <v>300</v>
      </c>
      <c r="I207" s="107">
        <v>350</v>
      </c>
      <c r="J207" s="108">
        <v>400</v>
      </c>
      <c r="K207" s="107">
        <v>350</v>
      </c>
      <c r="L207" s="107">
        <f>SUM(J207:K207)</f>
        <v>750</v>
      </c>
    </row>
    <row r="208" spans="1:12">
      <c r="A208" s="67" t="s">
        <v>17</v>
      </c>
      <c r="B208" s="137">
        <v>44</v>
      </c>
      <c r="C208" s="74" t="s">
        <v>21</v>
      </c>
      <c r="D208" s="129">
        <f t="shared" ref="D208:L208" si="79">SUM(D203:D207)</f>
        <v>23286</v>
      </c>
      <c r="E208" s="129">
        <f t="shared" si="79"/>
        <v>21019</v>
      </c>
      <c r="F208" s="129">
        <f t="shared" si="79"/>
        <v>22409</v>
      </c>
      <c r="G208" s="129">
        <f t="shared" si="79"/>
        <v>26610</v>
      </c>
      <c r="H208" s="129">
        <f t="shared" si="79"/>
        <v>22409</v>
      </c>
      <c r="I208" s="129">
        <f t="shared" si="79"/>
        <v>26610</v>
      </c>
      <c r="J208" s="129">
        <f t="shared" si="79"/>
        <v>22605</v>
      </c>
      <c r="K208" s="129">
        <f t="shared" si="79"/>
        <v>26694</v>
      </c>
      <c r="L208" s="129">
        <f t="shared" si="79"/>
        <v>49299</v>
      </c>
    </row>
    <row r="209" spans="1:12">
      <c r="A209" s="67"/>
      <c r="B209" s="139"/>
      <c r="C209" s="74"/>
      <c r="D209" s="103"/>
      <c r="E209" s="103"/>
      <c r="F209" s="103"/>
      <c r="G209" s="103"/>
      <c r="H209" s="103"/>
      <c r="I209" s="103"/>
      <c r="J209" s="103"/>
      <c r="K209" s="103"/>
      <c r="L209" s="103"/>
    </row>
    <row r="210" spans="1:12">
      <c r="A210" s="67"/>
      <c r="B210" s="137">
        <v>48</v>
      </c>
      <c r="C210" s="74" t="s">
        <v>31</v>
      </c>
      <c r="D210" s="103"/>
      <c r="E210" s="103"/>
      <c r="F210" s="103"/>
      <c r="G210" s="103"/>
      <c r="H210" s="103"/>
      <c r="I210" s="103"/>
      <c r="J210" s="103"/>
      <c r="K210" s="103"/>
      <c r="L210" s="103"/>
    </row>
    <row r="211" spans="1:12">
      <c r="A211" s="67"/>
      <c r="B211" s="75" t="s">
        <v>61</v>
      </c>
      <c r="C211" s="74" t="s">
        <v>38</v>
      </c>
      <c r="D211" s="103">
        <v>8704</v>
      </c>
      <c r="E211" s="103">
        <v>10216</v>
      </c>
      <c r="F211" s="100">
        <v>9900</v>
      </c>
      <c r="G211" s="103">
        <v>10043</v>
      </c>
      <c r="H211" s="100">
        <v>9900</v>
      </c>
      <c r="I211" s="103">
        <v>10043</v>
      </c>
      <c r="J211" s="100">
        <v>12698</v>
      </c>
      <c r="K211" s="103">
        <v>11716</v>
      </c>
      <c r="L211" s="103">
        <f>SUM(J211:K211)</f>
        <v>24414</v>
      </c>
    </row>
    <row r="212" spans="1:12">
      <c r="A212" s="67"/>
      <c r="B212" s="75" t="s">
        <v>99</v>
      </c>
      <c r="C212" s="74" t="s">
        <v>45</v>
      </c>
      <c r="D212" s="103">
        <v>4606</v>
      </c>
      <c r="E212" s="140">
        <v>0</v>
      </c>
      <c r="F212" s="100">
        <v>2561</v>
      </c>
      <c r="G212" s="76">
        <v>0</v>
      </c>
      <c r="H212" s="100">
        <v>2561</v>
      </c>
      <c r="I212" s="76">
        <v>0</v>
      </c>
      <c r="J212" s="100">
        <v>2838</v>
      </c>
      <c r="K212" s="76">
        <v>0</v>
      </c>
      <c r="L212" s="100">
        <f>SUM(J212:K212)</f>
        <v>2838</v>
      </c>
    </row>
    <row r="213" spans="1:12">
      <c r="A213" s="67"/>
      <c r="B213" s="75" t="s">
        <v>62</v>
      </c>
      <c r="C213" s="74" t="s">
        <v>24</v>
      </c>
      <c r="D213" s="108">
        <v>300</v>
      </c>
      <c r="E213" s="100">
        <v>20</v>
      </c>
      <c r="F213" s="108">
        <v>350</v>
      </c>
      <c r="G213" s="107">
        <v>20</v>
      </c>
      <c r="H213" s="108">
        <v>350</v>
      </c>
      <c r="I213" s="107">
        <v>20</v>
      </c>
      <c r="J213" s="108">
        <v>300</v>
      </c>
      <c r="K213" s="107">
        <v>20</v>
      </c>
      <c r="L213" s="107">
        <f>SUM(J213:K213)</f>
        <v>320</v>
      </c>
    </row>
    <row r="214" spans="1:12">
      <c r="A214" s="67"/>
      <c r="B214" s="75" t="s">
        <v>63</v>
      </c>
      <c r="C214" s="74" t="s">
        <v>26</v>
      </c>
      <c r="D214" s="103">
        <v>700</v>
      </c>
      <c r="E214" s="107">
        <v>100</v>
      </c>
      <c r="F214" s="100">
        <v>850</v>
      </c>
      <c r="G214" s="103">
        <v>50</v>
      </c>
      <c r="H214" s="100">
        <v>850</v>
      </c>
      <c r="I214" s="103">
        <v>50</v>
      </c>
      <c r="J214" s="100">
        <v>1000</v>
      </c>
      <c r="K214" s="103">
        <v>50</v>
      </c>
      <c r="L214" s="103">
        <f>SUM(J214:K214)</f>
        <v>1050</v>
      </c>
    </row>
    <row r="215" spans="1:12">
      <c r="A215" s="67" t="s">
        <v>17</v>
      </c>
      <c r="B215" s="137">
        <v>48</v>
      </c>
      <c r="C215" s="74" t="s">
        <v>31</v>
      </c>
      <c r="D215" s="109">
        <f t="shared" ref="D215:L215" si="80">SUM(D211:D214)</f>
        <v>14310</v>
      </c>
      <c r="E215" s="109">
        <f t="shared" si="80"/>
        <v>10336</v>
      </c>
      <c r="F215" s="129">
        <f t="shared" si="80"/>
        <v>13661</v>
      </c>
      <c r="G215" s="109">
        <f t="shared" si="80"/>
        <v>10113</v>
      </c>
      <c r="H215" s="129">
        <f t="shared" si="80"/>
        <v>13661</v>
      </c>
      <c r="I215" s="109">
        <f t="shared" si="80"/>
        <v>10113</v>
      </c>
      <c r="J215" s="129">
        <f t="shared" si="80"/>
        <v>16836</v>
      </c>
      <c r="K215" s="109">
        <f t="shared" ref="K215" si="81">SUM(K211:K214)</f>
        <v>11786</v>
      </c>
      <c r="L215" s="109">
        <f t="shared" si="80"/>
        <v>28622</v>
      </c>
    </row>
    <row r="216" spans="1:12">
      <c r="A216" s="67" t="s">
        <v>17</v>
      </c>
      <c r="B216" s="120">
        <v>80.001000000000005</v>
      </c>
      <c r="C216" s="69" t="s">
        <v>37</v>
      </c>
      <c r="D216" s="109">
        <f t="shared" ref="D216:L216" si="82">D215+D208</f>
        <v>37596</v>
      </c>
      <c r="E216" s="109">
        <f t="shared" si="82"/>
        <v>31355</v>
      </c>
      <c r="F216" s="129">
        <f t="shared" si="82"/>
        <v>36070</v>
      </c>
      <c r="G216" s="109">
        <f t="shared" si="82"/>
        <v>36723</v>
      </c>
      <c r="H216" s="129">
        <f t="shared" si="82"/>
        <v>36070</v>
      </c>
      <c r="I216" s="109">
        <f t="shared" si="82"/>
        <v>36723</v>
      </c>
      <c r="J216" s="129">
        <f t="shared" si="82"/>
        <v>39441</v>
      </c>
      <c r="K216" s="109">
        <f t="shared" ref="K216" si="83">K215+K208</f>
        <v>38480</v>
      </c>
      <c r="L216" s="109">
        <f t="shared" si="82"/>
        <v>77921</v>
      </c>
    </row>
    <row r="217" spans="1:12" ht="11.1" customHeight="1">
      <c r="A217" s="67"/>
      <c r="B217" s="120"/>
      <c r="C217" s="69"/>
      <c r="D217" s="103"/>
      <c r="E217" s="103"/>
      <c r="F217" s="100"/>
      <c r="G217" s="103"/>
      <c r="H217" s="100"/>
      <c r="I217" s="103"/>
      <c r="J217" s="100"/>
      <c r="K217" s="103"/>
      <c r="L217" s="103"/>
    </row>
    <row r="218" spans="1:12">
      <c r="A218" s="67"/>
      <c r="B218" s="120">
        <v>80.8</v>
      </c>
      <c r="C218" s="69" t="s">
        <v>41</v>
      </c>
      <c r="D218" s="103"/>
      <c r="E218" s="103"/>
      <c r="F218" s="103"/>
      <c r="G218" s="103"/>
      <c r="H218" s="103"/>
      <c r="I218" s="103"/>
      <c r="J218" s="103"/>
      <c r="K218" s="103"/>
      <c r="L218" s="103"/>
    </row>
    <row r="219" spans="1:12">
      <c r="A219" s="67"/>
      <c r="B219" s="73">
        <v>61</v>
      </c>
      <c r="C219" s="74" t="s">
        <v>64</v>
      </c>
      <c r="D219" s="107"/>
      <c r="E219" s="107"/>
      <c r="F219" s="107"/>
      <c r="G219" s="107"/>
      <c r="H219" s="107"/>
      <c r="I219" s="107"/>
      <c r="J219" s="107"/>
      <c r="K219" s="107"/>
      <c r="L219" s="107"/>
    </row>
    <row r="220" spans="1:12">
      <c r="A220" s="67"/>
      <c r="B220" s="73">
        <v>45</v>
      </c>
      <c r="C220" s="91" t="s">
        <v>29</v>
      </c>
      <c r="D220" s="107"/>
      <c r="E220" s="107"/>
      <c r="F220" s="107"/>
      <c r="G220" s="107"/>
      <c r="H220" s="107"/>
      <c r="I220" s="107"/>
      <c r="J220" s="107"/>
      <c r="K220" s="107"/>
      <c r="L220" s="107"/>
    </row>
    <row r="221" spans="1:12">
      <c r="A221" s="67"/>
      <c r="B221" s="130" t="s">
        <v>65</v>
      </c>
      <c r="C221" s="91" t="s">
        <v>38</v>
      </c>
      <c r="D221" s="86">
        <v>0</v>
      </c>
      <c r="E221" s="107">
        <v>7678</v>
      </c>
      <c r="F221" s="86">
        <v>0</v>
      </c>
      <c r="G221" s="107">
        <v>9425</v>
      </c>
      <c r="H221" s="86">
        <v>0</v>
      </c>
      <c r="I221" s="107">
        <v>9425</v>
      </c>
      <c r="J221" s="86">
        <v>0</v>
      </c>
      <c r="K221" s="107">
        <v>10088</v>
      </c>
      <c r="L221" s="107">
        <f>SUM(J221:K221)</f>
        <v>10088</v>
      </c>
    </row>
    <row r="222" spans="1:12">
      <c r="A222" s="67"/>
      <c r="B222" s="75" t="s">
        <v>66</v>
      </c>
      <c r="C222" s="74" t="s">
        <v>67</v>
      </c>
      <c r="D222" s="100">
        <v>1200</v>
      </c>
      <c r="E222" s="76">
        <v>0</v>
      </c>
      <c r="F222" s="100">
        <v>500</v>
      </c>
      <c r="G222" s="76">
        <v>0</v>
      </c>
      <c r="H222" s="100">
        <v>500</v>
      </c>
      <c r="I222" s="76">
        <v>0</v>
      </c>
      <c r="J222" s="100">
        <v>500</v>
      </c>
      <c r="K222" s="76">
        <v>0</v>
      </c>
      <c r="L222" s="100">
        <f>SUM(J222:K222)</f>
        <v>500</v>
      </c>
    </row>
    <row r="223" spans="1:12">
      <c r="A223" s="67"/>
      <c r="B223" s="75" t="s">
        <v>68</v>
      </c>
      <c r="C223" s="74" t="s">
        <v>44</v>
      </c>
      <c r="D223" s="103">
        <v>2619</v>
      </c>
      <c r="E223" s="76">
        <v>0</v>
      </c>
      <c r="F223" s="100">
        <v>150</v>
      </c>
      <c r="G223" s="76">
        <v>0</v>
      </c>
      <c r="H223" s="100">
        <v>150</v>
      </c>
      <c r="I223" s="76">
        <v>0</v>
      </c>
      <c r="J223" s="100">
        <v>500</v>
      </c>
      <c r="K223" s="76">
        <v>0</v>
      </c>
      <c r="L223" s="100">
        <f>SUM(J223:K223)</f>
        <v>500</v>
      </c>
    </row>
    <row r="224" spans="1:12">
      <c r="A224" s="67"/>
      <c r="B224" s="75" t="s">
        <v>69</v>
      </c>
      <c r="C224" s="74" t="s">
        <v>60</v>
      </c>
      <c r="D224" s="108">
        <v>500</v>
      </c>
      <c r="E224" s="86">
        <v>0</v>
      </c>
      <c r="F224" s="108">
        <v>400</v>
      </c>
      <c r="G224" s="86">
        <v>0</v>
      </c>
      <c r="H224" s="108">
        <v>400</v>
      </c>
      <c r="I224" s="86">
        <v>0</v>
      </c>
      <c r="J224" s="108">
        <v>400</v>
      </c>
      <c r="K224" s="86">
        <v>0</v>
      </c>
      <c r="L224" s="108">
        <f>SUM(J224:K224)</f>
        <v>400</v>
      </c>
    </row>
    <row r="225" spans="1:12">
      <c r="A225" s="67" t="s">
        <v>17</v>
      </c>
      <c r="B225" s="73">
        <v>45</v>
      </c>
      <c r="C225" s="91" t="s">
        <v>29</v>
      </c>
      <c r="D225" s="109">
        <f t="shared" ref="D225:L225" si="84">SUM(D219:D224)</f>
        <v>4319</v>
      </c>
      <c r="E225" s="109">
        <f t="shared" si="84"/>
        <v>7678</v>
      </c>
      <c r="F225" s="129">
        <f t="shared" si="84"/>
        <v>1050</v>
      </c>
      <c r="G225" s="109">
        <f t="shared" si="84"/>
        <v>9425</v>
      </c>
      <c r="H225" s="129">
        <f t="shared" si="84"/>
        <v>1050</v>
      </c>
      <c r="I225" s="109">
        <f t="shared" si="84"/>
        <v>9425</v>
      </c>
      <c r="J225" s="129">
        <f t="shared" si="84"/>
        <v>1400</v>
      </c>
      <c r="K225" s="109">
        <f t="shared" ref="K225" si="85">SUM(K219:K224)</f>
        <v>10088</v>
      </c>
      <c r="L225" s="109">
        <f t="shared" si="84"/>
        <v>11488</v>
      </c>
    </row>
    <row r="226" spans="1:12" ht="9" customHeight="1">
      <c r="A226" s="67"/>
      <c r="B226" s="75"/>
      <c r="C226" s="74"/>
      <c r="D226" s="103"/>
      <c r="E226" s="103"/>
      <c r="F226" s="103"/>
      <c r="G226" s="103"/>
      <c r="H226" s="103"/>
      <c r="I226" s="103"/>
      <c r="J226" s="103"/>
      <c r="K226" s="103"/>
      <c r="L226" s="103"/>
    </row>
    <row r="227" spans="1:12">
      <c r="A227" s="67"/>
      <c r="B227" s="141">
        <v>48</v>
      </c>
      <c r="C227" s="91" t="s">
        <v>31</v>
      </c>
      <c r="D227" s="103"/>
      <c r="E227" s="103"/>
      <c r="F227" s="103"/>
      <c r="G227" s="103"/>
      <c r="H227" s="103"/>
      <c r="I227" s="103"/>
      <c r="J227" s="103"/>
      <c r="K227" s="103"/>
      <c r="L227" s="103"/>
    </row>
    <row r="228" spans="1:12">
      <c r="A228" s="67"/>
      <c r="B228" s="130" t="s">
        <v>70</v>
      </c>
      <c r="C228" s="91" t="s">
        <v>38</v>
      </c>
      <c r="D228" s="76">
        <v>0</v>
      </c>
      <c r="E228" s="103">
        <v>10342</v>
      </c>
      <c r="F228" s="76">
        <v>0</v>
      </c>
      <c r="G228" s="103">
        <v>11209</v>
      </c>
      <c r="H228" s="76">
        <v>0</v>
      </c>
      <c r="I228" s="103">
        <v>11209</v>
      </c>
      <c r="J228" s="76">
        <v>0</v>
      </c>
      <c r="K228" s="103">
        <v>12463</v>
      </c>
      <c r="L228" s="103">
        <f>SUM(J228:K228)</f>
        <v>12463</v>
      </c>
    </row>
    <row r="229" spans="1:12">
      <c r="A229" s="67"/>
      <c r="B229" s="75" t="s">
        <v>71</v>
      </c>
      <c r="C229" s="74" t="s">
        <v>67</v>
      </c>
      <c r="D229" s="103">
        <v>400</v>
      </c>
      <c r="E229" s="76">
        <v>0</v>
      </c>
      <c r="F229" s="100">
        <v>1</v>
      </c>
      <c r="G229" s="76">
        <v>0</v>
      </c>
      <c r="H229" s="100">
        <v>1</v>
      </c>
      <c r="I229" s="76">
        <v>0</v>
      </c>
      <c r="J229" s="100">
        <v>300</v>
      </c>
      <c r="K229" s="76">
        <v>0</v>
      </c>
      <c r="L229" s="100">
        <f>SUM(J229:K229)</f>
        <v>300</v>
      </c>
    </row>
    <row r="230" spans="1:12">
      <c r="A230" s="67"/>
      <c r="B230" s="75" t="s">
        <v>72</v>
      </c>
      <c r="C230" s="74" t="s">
        <v>60</v>
      </c>
      <c r="D230" s="101">
        <v>200</v>
      </c>
      <c r="E230" s="78">
        <v>0</v>
      </c>
      <c r="F230" s="101">
        <v>1</v>
      </c>
      <c r="G230" s="78">
        <v>0</v>
      </c>
      <c r="H230" s="101">
        <v>1</v>
      </c>
      <c r="I230" s="78">
        <v>0</v>
      </c>
      <c r="J230" s="101">
        <v>300</v>
      </c>
      <c r="K230" s="78">
        <v>0</v>
      </c>
      <c r="L230" s="101">
        <f>SUM(J230:K230)</f>
        <v>300</v>
      </c>
    </row>
    <row r="231" spans="1:12" ht="14.1" customHeight="1">
      <c r="A231" s="67" t="s">
        <v>17</v>
      </c>
      <c r="B231" s="141">
        <v>48</v>
      </c>
      <c r="C231" s="91" t="s">
        <v>31</v>
      </c>
      <c r="D231" s="111">
        <f t="shared" ref="D231:L231" si="86">SUM(D228:D230)</f>
        <v>600</v>
      </c>
      <c r="E231" s="111">
        <f t="shared" si="86"/>
        <v>10342</v>
      </c>
      <c r="F231" s="101">
        <f t="shared" si="86"/>
        <v>2</v>
      </c>
      <c r="G231" s="111">
        <f t="shared" si="86"/>
        <v>11209</v>
      </c>
      <c r="H231" s="101">
        <f t="shared" si="86"/>
        <v>2</v>
      </c>
      <c r="I231" s="111">
        <f t="shared" si="86"/>
        <v>11209</v>
      </c>
      <c r="J231" s="101">
        <f t="shared" si="86"/>
        <v>600</v>
      </c>
      <c r="K231" s="111">
        <f t="shared" ref="K231" si="87">SUM(K228:K230)</f>
        <v>12463</v>
      </c>
      <c r="L231" s="111">
        <f t="shared" si="86"/>
        <v>13063</v>
      </c>
    </row>
    <row r="232" spans="1:12" ht="14.1" customHeight="1">
      <c r="A232" s="80" t="s">
        <v>17</v>
      </c>
      <c r="B232" s="189">
        <v>61</v>
      </c>
      <c r="C232" s="122" t="s">
        <v>64</v>
      </c>
      <c r="D232" s="109">
        <f t="shared" ref="D232:L232" si="88">D231+D225</f>
        <v>4919</v>
      </c>
      <c r="E232" s="109">
        <f t="shared" si="88"/>
        <v>18020</v>
      </c>
      <c r="F232" s="129">
        <f t="shared" si="88"/>
        <v>1052</v>
      </c>
      <c r="G232" s="109">
        <f t="shared" si="88"/>
        <v>20634</v>
      </c>
      <c r="H232" s="129">
        <f t="shared" si="88"/>
        <v>1052</v>
      </c>
      <c r="I232" s="109">
        <f t="shared" si="88"/>
        <v>20634</v>
      </c>
      <c r="J232" s="129">
        <f t="shared" si="88"/>
        <v>2000</v>
      </c>
      <c r="K232" s="109">
        <f t="shared" ref="K232" si="89">K231+K225</f>
        <v>22551</v>
      </c>
      <c r="L232" s="109">
        <f t="shared" si="88"/>
        <v>24551</v>
      </c>
    </row>
    <row r="233" spans="1:12">
      <c r="A233" s="67"/>
      <c r="B233" s="73"/>
      <c r="C233" s="74"/>
      <c r="D233" s="103"/>
      <c r="E233" s="103"/>
      <c r="F233" s="103"/>
      <c r="G233" s="103"/>
      <c r="H233" s="103"/>
      <c r="I233" s="103"/>
      <c r="J233" s="103"/>
      <c r="K233" s="103"/>
      <c r="L233" s="103"/>
    </row>
    <row r="234" spans="1:12" ht="14.45" customHeight="1">
      <c r="A234" s="67"/>
      <c r="B234" s="73">
        <v>62</v>
      </c>
      <c r="C234" s="74" t="s">
        <v>73</v>
      </c>
      <c r="D234" s="103"/>
      <c r="E234" s="103"/>
      <c r="F234" s="103"/>
      <c r="G234" s="103"/>
      <c r="H234" s="103"/>
      <c r="I234" s="103"/>
      <c r="J234" s="103"/>
      <c r="K234" s="103"/>
      <c r="L234" s="103"/>
    </row>
    <row r="235" spans="1:12" ht="14.45" customHeight="1">
      <c r="A235" s="67"/>
      <c r="B235" s="73">
        <v>45</v>
      </c>
      <c r="C235" s="74" t="s">
        <v>29</v>
      </c>
      <c r="D235" s="103"/>
      <c r="E235" s="103"/>
      <c r="F235" s="103"/>
      <c r="G235" s="103"/>
      <c r="H235" s="103"/>
      <c r="I235" s="103"/>
      <c r="J235" s="103"/>
      <c r="K235" s="103"/>
      <c r="L235" s="103"/>
    </row>
    <row r="236" spans="1:12" ht="14.45" customHeight="1">
      <c r="A236" s="67"/>
      <c r="B236" s="130" t="s">
        <v>74</v>
      </c>
      <c r="C236" s="74" t="s">
        <v>45</v>
      </c>
      <c r="D236" s="76">
        <v>0</v>
      </c>
      <c r="E236" s="103">
        <v>1312</v>
      </c>
      <c r="F236" s="76">
        <v>0</v>
      </c>
      <c r="G236" s="103">
        <v>1755</v>
      </c>
      <c r="H236" s="76">
        <v>0</v>
      </c>
      <c r="I236" s="103">
        <v>1755</v>
      </c>
      <c r="J236" s="76">
        <v>0</v>
      </c>
      <c r="K236" s="103">
        <v>1755</v>
      </c>
      <c r="L236" s="103">
        <f>SUM(J236:K236)</f>
        <v>1755</v>
      </c>
    </row>
    <row r="237" spans="1:12" ht="14.45" customHeight="1">
      <c r="A237" s="67"/>
      <c r="B237" s="130" t="s">
        <v>75</v>
      </c>
      <c r="C237" s="74" t="s">
        <v>67</v>
      </c>
      <c r="D237" s="138">
        <v>0</v>
      </c>
      <c r="E237" s="103">
        <v>110</v>
      </c>
      <c r="F237" s="76">
        <v>0</v>
      </c>
      <c r="G237" s="100">
        <v>160</v>
      </c>
      <c r="H237" s="76">
        <v>0</v>
      </c>
      <c r="I237" s="100">
        <v>160</v>
      </c>
      <c r="J237" s="76">
        <v>0</v>
      </c>
      <c r="K237" s="100">
        <v>160</v>
      </c>
      <c r="L237" s="100">
        <f>SUM(J237:K237)</f>
        <v>160</v>
      </c>
    </row>
    <row r="238" spans="1:12" ht="14.45" customHeight="1">
      <c r="A238" s="67"/>
      <c r="B238" s="130" t="s">
        <v>76</v>
      </c>
      <c r="C238" s="74" t="s">
        <v>77</v>
      </c>
      <c r="D238" s="76">
        <v>0</v>
      </c>
      <c r="E238" s="76">
        <v>0</v>
      </c>
      <c r="F238" s="76">
        <v>0</v>
      </c>
      <c r="G238" s="100">
        <v>100</v>
      </c>
      <c r="H238" s="76">
        <v>0</v>
      </c>
      <c r="I238" s="100">
        <v>100</v>
      </c>
      <c r="J238" s="76">
        <v>0</v>
      </c>
      <c r="K238" s="100">
        <v>100</v>
      </c>
      <c r="L238" s="100">
        <f>SUM(J238:K238)</f>
        <v>100</v>
      </c>
    </row>
    <row r="239" spans="1:12" ht="14.45" customHeight="1">
      <c r="A239" s="67"/>
      <c r="B239" s="130" t="s">
        <v>78</v>
      </c>
      <c r="C239" s="74" t="s">
        <v>44</v>
      </c>
      <c r="D239" s="78">
        <v>0</v>
      </c>
      <c r="E239" s="78">
        <v>0</v>
      </c>
      <c r="F239" s="78">
        <v>0</v>
      </c>
      <c r="G239" s="101">
        <v>100</v>
      </c>
      <c r="H239" s="78">
        <v>0</v>
      </c>
      <c r="I239" s="101">
        <v>100</v>
      </c>
      <c r="J239" s="78">
        <v>0</v>
      </c>
      <c r="K239" s="101">
        <v>100</v>
      </c>
      <c r="L239" s="101">
        <f>SUM(J239:K239)</f>
        <v>100</v>
      </c>
    </row>
    <row r="240" spans="1:12" ht="14.45" customHeight="1">
      <c r="A240" s="67" t="s">
        <v>17</v>
      </c>
      <c r="B240" s="73">
        <v>62</v>
      </c>
      <c r="C240" s="74" t="s">
        <v>73</v>
      </c>
      <c r="D240" s="78">
        <f t="shared" ref="D240:L240" si="90">SUM(D236:D239)</f>
        <v>0</v>
      </c>
      <c r="E240" s="111">
        <f t="shared" si="90"/>
        <v>1422</v>
      </c>
      <c r="F240" s="78">
        <f t="shared" si="90"/>
        <v>0</v>
      </c>
      <c r="G240" s="111">
        <f t="shared" si="90"/>
        <v>2115</v>
      </c>
      <c r="H240" s="78">
        <f t="shared" si="90"/>
        <v>0</v>
      </c>
      <c r="I240" s="111">
        <f t="shared" si="90"/>
        <v>2115</v>
      </c>
      <c r="J240" s="78">
        <f t="shared" si="90"/>
        <v>0</v>
      </c>
      <c r="K240" s="111">
        <f t="shared" ref="K240" si="91">SUM(K236:K239)</f>
        <v>2115</v>
      </c>
      <c r="L240" s="111">
        <f t="shared" si="90"/>
        <v>2115</v>
      </c>
    </row>
    <row r="241" spans="1:12" ht="14.45" customHeight="1">
      <c r="A241" s="67" t="s">
        <v>17</v>
      </c>
      <c r="B241" s="120">
        <v>80.8</v>
      </c>
      <c r="C241" s="69" t="s">
        <v>41</v>
      </c>
      <c r="D241" s="101">
        <f t="shared" ref="D241" si="92">D232+D240</f>
        <v>4919</v>
      </c>
      <c r="E241" s="101">
        <f t="shared" ref="E241" si="93">E232+E240</f>
        <v>19442</v>
      </c>
      <c r="F241" s="101">
        <f t="shared" ref="F241" si="94">F232+F240</f>
        <v>1052</v>
      </c>
      <c r="G241" s="101">
        <f t="shared" ref="G241" si="95">G232+G240</f>
        <v>22749</v>
      </c>
      <c r="H241" s="101">
        <f t="shared" ref="H241" si="96">H232+H240</f>
        <v>1052</v>
      </c>
      <c r="I241" s="101">
        <f t="shared" ref="I241" si="97">I232+I240</f>
        <v>22749</v>
      </c>
      <c r="J241" s="101">
        <f t="shared" ref="J241:L241" si="98">J232+J240</f>
        <v>2000</v>
      </c>
      <c r="K241" s="101">
        <f t="shared" si="98"/>
        <v>24666</v>
      </c>
      <c r="L241" s="101">
        <f t="shared" si="98"/>
        <v>26666</v>
      </c>
    </row>
    <row r="242" spans="1:12" ht="14.45" customHeight="1">
      <c r="A242" s="67" t="s">
        <v>17</v>
      </c>
      <c r="B242" s="67">
        <v>80</v>
      </c>
      <c r="C242" s="74" t="s">
        <v>27</v>
      </c>
      <c r="D242" s="109">
        <f t="shared" ref="D242:L242" si="99">D216+D241</f>
        <v>42515</v>
      </c>
      <c r="E242" s="109">
        <f t="shared" si="99"/>
        <v>50797</v>
      </c>
      <c r="F242" s="129">
        <f t="shared" si="99"/>
        <v>37122</v>
      </c>
      <c r="G242" s="109">
        <f t="shared" si="99"/>
        <v>59472</v>
      </c>
      <c r="H242" s="129">
        <f t="shared" si="99"/>
        <v>37122</v>
      </c>
      <c r="I242" s="109">
        <f t="shared" si="99"/>
        <v>59472</v>
      </c>
      <c r="J242" s="129">
        <f t="shared" si="99"/>
        <v>41441</v>
      </c>
      <c r="K242" s="109">
        <f t="shared" si="99"/>
        <v>63146</v>
      </c>
      <c r="L242" s="109">
        <f t="shared" si="99"/>
        <v>104587</v>
      </c>
    </row>
    <row r="243" spans="1:12" ht="14.45" customHeight="1">
      <c r="A243" s="67" t="s">
        <v>17</v>
      </c>
      <c r="B243" s="68">
        <v>2217</v>
      </c>
      <c r="C243" s="69" t="s">
        <v>7</v>
      </c>
      <c r="D243" s="109">
        <f t="shared" ref="D243:L243" si="100">D242+D198+D133</f>
        <v>271286</v>
      </c>
      <c r="E243" s="109">
        <f t="shared" si="100"/>
        <v>73436</v>
      </c>
      <c r="F243" s="109">
        <f t="shared" si="100"/>
        <v>325930</v>
      </c>
      <c r="G243" s="109">
        <f t="shared" si="100"/>
        <v>82250</v>
      </c>
      <c r="H243" s="109">
        <f t="shared" si="100"/>
        <v>325930</v>
      </c>
      <c r="I243" s="109">
        <f t="shared" si="100"/>
        <v>82250</v>
      </c>
      <c r="J243" s="129">
        <f t="shared" si="100"/>
        <v>945701</v>
      </c>
      <c r="K243" s="109">
        <f t="shared" si="100"/>
        <v>86797</v>
      </c>
      <c r="L243" s="109">
        <f t="shared" si="100"/>
        <v>1032498</v>
      </c>
    </row>
    <row r="244" spans="1:12" ht="14.45" customHeight="1">
      <c r="A244" s="67"/>
      <c r="B244" s="68"/>
      <c r="C244" s="69"/>
      <c r="D244" s="103"/>
      <c r="E244" s="103"/>
      <c r="F244" s="103"/>
      <c r="G244" s="103"/>
      <c r="H244" s="103"/>
      <c r="I244" s="103"/>
      <c r="J244" s="103"/>
      <c r="K244" s="103"/>
      <c r="L244" s="103"/>
    </row>
    <row r="245" spans="1:12" ht="14.45" customHeight="1">
      <c r="A245" s="67" t="s">
        <v>19</v>
      </c>
      <c r="B245" s="142">
        <v>3054</v>
      </c>
      <c r="C245" s="143" t="s">
        <v>115</v>
      </c>
      <c r="D245" s="103"/>
      <c r="E245" s="103"/>
      <c r="F245" s="103"/>
      <c r="G245" s="103"/>
      <c r="H245" s="103"/>
      <c r="I245" s="103"/>
      <c r="J245" s="103"/>
      <c r="K245" s="103"/>
      <c r="L245" s="103"/>
    </row>
    <row r="246" spans="1:12" ht="14.45" customHeight="1">
      <c r="A246" s="67"/>
      <c r="B246" s="144">
        <v>4</v>
      </c>
      <c r="C246" s="145" t="s">
        <v>116</v>
      </c>
      <c r="D246" s="103"/>
      <c r="E246" s="103"/>
      <c r="F246" s="103"/>
      <c r="G246" s="103"/>
      <c r="H246" s="103"/>
      <c r="I246" s="103"/>
      <c r="J246" s="103"/>
      <c r="K246" s="103"/>
      <c r="L246" s="103"/>
    </row>
    <row r="247" spans="1:12" ht="14.45" customHeight="1">
      <c r="A247" s="67"/>
      <c r="B247" s="146">
        <v>4.1050000000000004</v>
      </c>
      <c r="C247" s="147" t="s">
        <v>28</v>
      </c>
      <c r="D247" s="103"/>
      <c r="E247" s="103"/>
      <c r="F247" s="103"/>
      <c r="G247" s="103"/>
      <c r="H247" s="103"/>
      <c r="I247" s="103"/>
      <c r="J247" s="103"/>
      <c r="K247" s="103"/>
      <c r="L247" s="103"/>
    </row>
    <row r="248" spans="1:12" ht="14.45" customHeight="1">
      <c r="A248" s="67"/>
      <c r="B248" s="67">
        <v>45</v>
      </c>
      <c r="C248" s="74" t="s">
        <v>29</v>
      </c>
      <c r="D248" s="103"/>
      <c r="E248" s="103"/>
      <c r="F248" s="103"/>
      <c r="G248" s="103"/>
      <c r="H248" s="103"/>
      <c r="I248" s="103"/>
      <c r="J248" s="103"/>
      <c r="K248" s="103"/>
      <c r="L248" s="103"/>
    </row>
    <row r="249" spans="1:12" ht="14.45" customHeight="1">
      <c r="A249" s="67"/>
      <c r="B249" s="113" t="s">
        <v>233</v>
      </c>
      <c r="C249" s="74" t="s">
        <v>38</v>
      </c>
      <c r="D249" s="76">
        <v>0</v>
      </c>
      <c r="E249" s="100">
        <v>5443</v>
      </c>
      <c r="F249" s="76">
        <v>0</v>
      </c>
      <c r="G249" s="103">
        <v>9591</v>
      </c>
      <c r="H249" s="76">
        <v>0</v>
      </c>
      <c r="I249" s="103">
        <v>9591</v>
      </c>
      <c r="J249" s="76">
        <v>0</v>
      </c>
      <c r="K249" s="103">
        <v>10238</v>
      </c>
      <c r="L249" s="103">
        <f>SUM(J249:K249)</f>
        <v>10238</v>
      </c>
    </row>
    <row r="250" spans="1:12" ht="14.45" customHeight="1">
      <c r="A250" s="67"/>
      <c r="B250" s="113" t="s">
        <v>234</v>
      </c>
      <c r="C250" s="74" t="s">
        <v>45</v>
      </c>
      <c r="D250" s="100">
        <v>4685</v>
      </c>
      <c r="E250" s="100">
        <v>5694</v>
      </c>
      <c r="F250" s="100">
        <v>2774</v>
      </c>
      <c r="G250" s="103">
        <v>7006</v>
      </c>
      <c r="H250" s="100">
        <v>2774</v>
      </c>
      <c r="I250" s="103">
        <v>7006</v>
      </c>
      <c r="J250" s="100">
        <v>2902</v>
      </c>
      <c r="K250" s="103">
        <v>7006</v>
      </c>
      <c r="L250" s="103">
        <f>SUM(J250:K250)</f>
        <v>9908</v>
      </c>
    </row>
    <row r="251" spans="1:12" ht="14.45" customHeight="1">
      <c r="A251" s="67"/>
      <c r="B251" s="113" t="s">
        <v>235</v>
      </c>
      <c r="C251" s="74" t="s">
        <v>26</v>
      </c>
      <c r="D251" s="76">
        <v>0</v>
      </c>
      <c r="E251" s="100">
        <v>225</v>
      </c>
      <c r="F251" s="76">
        <v>0</v>
      </c>
      <c r="G251" s="103">
        <v>225</v>
      </c>
      <c r="H251" s="76">
        <v>0</v>
      </c>
      <c r="I251" s="103">
        <v>225</v>
      </c>
      <c r="J251" s="76">
        <v>0</v>
      </c>
      <c r="K251" s="103">
        <v>225</v>
      </c>
      <c r="L251" s="103">
        <f>SUM(J251:K251)</f>
        <v>225</v>
      </c>
    </row>
    <row r="252" spans="1:12" ht="14.45" customHeight="1">
      <c r="A252" s="67"/>
      <c r="B252" s="113" t="s">
        <v>236</v>
      </c>
      <c r="C252" s="74" t="s">
        <v>77</v>
      </c>
      <c r="D252" s="78">
        <v>0</v>
      </c>
      <c r="E252" s="101">
        <v>1725</v>
      </c>
      <c r="F252" s="78">
        <v>0</v>
      </c>
      <c r="G252" s="101">
        <v>1728</v>
      </c>
      <c r="H252" s="78">
        <v>0</v>
      </c>
      <c r="I252" s="101">
        <v>1728</v>
      </c>
      <c r="J252" s="78">
        <v>0</v>
      </c>
      <c r="K252" s="101">
        <v>1728</v>
      </c>
      <c r="L252" s="101">
        <f>SUM(J252:K252)</f>
        <v>1728</v>
      </c>
    </row>
    <row r="253" spans="1:12" ht="14.45" customHeight="1">
      <c r="A253" s="67" t="s">
        <v>17</v>
      </c>
      <c r="B253" s="67">
        <v>45</v>
      </c>
      <c r="C253" s="74" t="s">
        <v>29</v>
      </c>
      <c r="D253" s="101">
        <f t="shared" ref="D253:L253" si="101">SUM(D249:D252)</f>
        <v>4685</v>
      </c>
      <c r="E253" s="101">
        <f t="shared" si="101"/>
        <v>13087</v>
      </c>
      <c r="F253" s="101">
        <f t="shared" si="101"/>
        <v>2774</v>
      </c>
      <c r="G253" s="101">
        <f t="shared" si="101"/>
        <v>18550</v>
      </c>
      <c r="H253" s="101">
        <f t="shared" si="101"/>
        <v>2774</v>
      </c>
      <c r="I253" s="101">
        <f t="shared" si="101"/>
        <v>18550</v>
      </c>
      <c r="J253" s="101">
        <f t="shared" si="101"/>
        <v>2902</v>
      </c>
      <c r="K253" s="101">
        <f t="shared" ref="K253" si="102">SUM(K249:K252)</f>
        <v>19197</v>
      </c>
      <c r="L253" s="101">
        <f t="shared" si="101"/>
        <v>22099</v>
      </c>
    </row>
    <row r="254" spans="1:12" ht="12.95" customHeight="1">
      <c r="A254" s="67"/>
      <c r="B254" s="113"/>
      <c r="C254" s="74"/>
      <c r="D254" s="76"/>
      <c r="E254" s="100"/>
      <c r="F254" s="76"/>
      <c r="G254" s="100"/>
      <c r="H254" s="76"/>
      <c r="I254" s="100"/>
      <c r="J254" s="100"/>
      <c r="K254" s="100"/>
      <c r="L254" s="100"/>
    </row>
    <row r="255" spans="1:12" ht="27.95" customHeight="1">
      <c r="A255" s="67"/>
      <c r="B255" s="113">
        <v>71</v>
      </c>
      <c r="C255" s="148" t="s">
        <v>193</v>
      </c>
      <c r="D255" s="100"/>
      <c r="E255" s="100"/>
      <c r="F255" s="100"/>
      <c r="G255" s="100"/>
      <c r="H255" s="100"/>
      <c r="I255" s="100"/>
      <c r="J255" s="100"/>
      <c r="K255" s="100"/>
      <c r="L255" s="100"/>
    </row>
    <row r="256" spans="1:12" ht="14.45" customHeight="1">
      <c r="A256" s="67"/>
      <c r="B256" s="113" t="s">
        <v>194</v>
      </c>
      <c r="C256" s="74" t="s">
        <v>77</v>
      </c>
      <c r="D256" s="76">
        <v>0</v>
      </c>
      <c r="E256" s="100">
        <v>5854</v>
      </c>
      <c r="F256" s="76">
        <v>0</v>
      </c>
      <c r="G256" s="100">
        <v>5900</v>
      </c>
      <c r="H256" s="76">
        <v>0</v>
      </c>
      <c r="I256" s="100">
        <v>5900</v>
      </c>
      <c r="J256" s="76">
        <v>0</v>
      </c>
      <c r="K256" s="100">
        <v>5900</v>
      </c>
      <c r="L256" s="100">
        <f>SUM(J256:K256)</f>
        <v>5900</v>
      </c>
    </row>
    <row r="257" spans="1:12" ht="27.95" customHeight="1">
      <c r="A257" s="67" t="s">
        <v>17</v>
      </c>
      <c r="B257" s="113">
        <v>71</v>
      </c>
      <c r="C257" s="149" t="s">
        <v>193</v>
      </c>
      <c r="D257" s="95">
        <f t="shared" ref="D257:L257" si="103">D256</f>
        <v>0</v>
      </c>
      <c r="E257" s="129">
        <f t="shared" si="103"/>
        <v>5854</v>
      </c>
      <c r="F257" s="95">
        <f t="shared" si="103"/>
        <v>0</v>
      </c>
      <c r="G257" s="129">
        <f t="shared" si="103"/>
        <v>5900</v>
      </c>
      <c r="H257" s="95">
        <f t="shared" si="103"/>
        <v>0</v>
      </c>
      <c r="I257" s="129">
        <f t="shared" si="103"/>
        <v>5900</v>
      </c>
      <c r="J257" s="95">
        <f t="shared" si="103"/>
        <v>0</v>
      </c>
      <c r="K257" s="129">
        <f t="shared" ref="K257" si="104">K256</f>
        <v>5900</v>
      </c>
      <c r="L257" s="129">
        <f t="shared" si="103"/>
        <v>5900</v>
      </c>
    </row>
    <row r="258" spans="1:12" ht="14.45" customHeight="1">
      <c r="A258" s="67" t="s">
        <v>17</v>
      </c>
      <c r="B258" s="146">
        <v>4.1050000000000004</v>
      </c>
      <c r="C258" s="147" t="s">
        <v>28</v>
      </c>
      <c r="D258" s="129">
        <f t="shared" ref="D258:L258" si="105">D257+D253</f>
        <v>4685</v>
      </c>
      <c r="E258" s="129">
        <f t="shared" si="105"/>
        <v>18941</v>
      </c>
      <c r="F258" s="129">
        <f t="shared" si="105"/>
        <v>2774</v>
      </c>
      <c r="G258" s="129">
        <f t="shared" si="105"/>
        <v>24450</v>
      </c>
      <c r="H258" s="129">
        <f t="shared" si="105"/>
        <v>2774</v>
      </c>
      <c r="I258" s="129">
        <f t="shared" si="105"/>
        <v>24450</v>
      </c>
      <c r="J258" s="129">
        <f t="shared" si="105"/>
        <v>2902</v>
      </c>
      <c r="K258" s="129">
        <f t="shared" ref="K258" si="106">K257+K253</f>
        <v>25097</v>
      </c>
      <c r="L258" s="129">
        <f t="shared" si="105"/>
        <v>27999</v>
      </c>
    </row>
    <row r="259" spans="1:12" ht="14.45" customHeight="1">
      <c r="A259" s="80" t="s">
        <v>17</v>
      </c>
      <c r="B259" s="192">
        <v>3054</v>
      </c>
      <c r="C259" s="193" t="s">
        <v>115</v>
      </c>
      <c r="D259" s="129">
        <f t="shared" ref="D259:L259" si="107">D258</f>
        <v>4685</v>
      </c>
      <c r="E259" s="129">
        <f t="shared" si="107"/>
        <v>18941</v>
      </c>
      <c r="F259" s="129">
        <f t="shared" si="107"/>
        <v>2774</v>
      </c>
      <c r="G259" s="129">
        <f t="shared" si="107"/>
        <v>24450</v>
      </c>
      <c r="H259" s="129">
        <f t="shared" si="107"/>
        <v>2774</v>
      </c>
      <c r="I259" s="129">
        <f t="shared" si="107"/>
        <v>24450</v>
      </c>
      <c r="J259" s="129">
        <f t="shared" si="107"/>
        <v>2902</v>
      </c>
      <c r="K259" s="129">
        <f t="shared" ref="K259" si="108">K258</f>
        <v>25097</v>
      </c>
      <c r="L259" s="129">
        <f t="shared" si="107"/>
        <v>27999</v>
      </c>
    </row>
    <row r="260" spans="1:12" ht="14.45" customHeight="1">
      <c r="A260" s="67"/>
      <c r="B260" s="68"/>
      <c r="C260" s="69"/>
      <c r="D260" s="103"/>
      <c r="E260" s="103"/>
      <c r="F260" s="103"/>
      <c r="G260" s="103"/>
      <c r="H260" s="103"/>
      <c r="I260" s="103"/>
      <c r="J260" s="103"/>
      <c r="K260" s="103"/>
      <c r="L260" s="103"/>
    </row>
    <row r="261" spans="1:12" ht="14.45" customHeight="1">
      <c r="A261" s="67" t="s">
        <v>19</v>
      </c>
      <c r="B261" s="150">
        <v>3475</v>
      </c>
      <c r="C261" s="151" t="s">
        <v>8</v>
      </c>
      <c r="D261" s="103"/>
      <c r="E261" s="103"/>
      <c r="F261" s="103"/>
      <c r="G261" s="103"/>
      <c r="H261" s="103"/>
      <c r="I261" s="103"/>
      <c r="J261" s="103"/>
      <c r="K261" s="103"/>
      <c r="L261" s="103"/>
    </row>
    <row r="262" spans="1:12" ht="14.45" customHeight="1">
      <c r="A262" s="152"/>
      <c r="B262" s="120">
        <v>0.108</v>
      </c>
      <c r="C262" s="151" t="s">
        <v>79</v>
      </c>
      <c r="D262" s="153"/>
      <c r="E262" s="153"/>
      <c r="F262" s="153"/>
      <c r="G262" s="153"/>
      <c r="H262" s="153"/>
      <c r="I262" s="153"/>
      <c r="J262" s="153"/>
      <c r="K262" s="153"/>
      <c r="L262" s="153"/>
    </row>
    <row r="263" spans="1:12" ht="14.45" customHeight="1">
      <c r="A263" s="152"/>
      <c r="B263" s="156">
        <v>20</v>
      </c>
      <c r="C263" s="125" t="s">
        <v>248</v>
      </c>
      <c r="D263" s="155"/>
      <c r="E263" s="76"/>
      <c r="F263" s="100"/>
      <c r="G263" s="76"/>
      <c r="H263" s="100"/>
      <c r="I263" s="76"/>
      <c r="J263" s="100"/>
      <c r="K263" s="76"/>
      <c r="L263" s="100"/>
    </row>
    <row r="264" spans="1:12" ht="27.95" customHeight="1">
      <c r="A264" s="152"/>
      <c r="B264" s="154" t="s">
        <v>252</v>
      </c>
      <c r="C264" s="125" t="s">
        <v>249</v>
      </c>
      <c r="D264" s="76">
        <v>0</v>
      </c>
      <c r="E264" s="76">
        <v>0</v>
      </c>
      <c r="F264" s="100">
        <v>43948</v>
      </c>
      <c r="G264" s="76">
        <v>0</v>
      </c>
      <c r="H264" s="100">
        <v>43948</v>
      </c>
      <c r="I264" s="76">
        <v>0</v>
      </c>
      <c r="J264" s="100">
        <v>28200</v>
      </c>
      <c r="K264" s="76">
        <v>0</v>
      </c>
      <c r="L264" s="100">
        <f>SUM(J264:K264)</f>
        <v>28200</v>
      </c>
    </row>
    <row r="265" spans="1:12" ht="13.35" customHeight="1">
      <c r="A265" s="152" t="s">
        <v>17</v>
      </c>
      <c r="B265" s="156">
        <v>20</v>
      </c>
      <c r="C265" s="125" t="s">
        <v>248</v>
      </c>
      <c r="D265" s="95">
        <f t="shared" ref="D265:L265" si="109">SUM(D264:D264)</f>
        <v>0</v>
      </c>
      <c r="E265" s="95">
        <f t="shared" si="109"/>
        <v>0</v>
      </c>
      <c r="F265" s="129">
        <f t="shared" si="109"/>
        <v>43948</v>
      </c>
      <c r="G265" s="95">
        <f t="shared" si="109"/>
        <v>0</v>
      </c>
      <c r="H265" s="129">
        <f t="shared" si="109"/>
        <v>43948</v>
      </c>
      <c r="I265" s="95">
        <f t="shared" si="109"/>
        <v>0</v>
      </c>
      <c r="J265" s="129">
        <f t="shared" si="109"/>
        <v>28200</v>
      </c>
      <c r="K265" s="95">
        <f t="shared" ref="K265" si="110">SUM(K264:K264)</f>
        <v>0</v>
      </c>
      <c r="L265" s="129">
        <f t="shared" si="109"/>
        <v>28200</v>
      </c>
    </row>
    <row r="266" spans="1:12" ht="13.35" customHeight="1">
      <c r="A266" s="152" t="s">
        <v>17</v>
      </c>
      <c r="B266" s="120">
        <v>0.108</v>
      </c>
      <c r="C266" s="151" t="s">
        <v>79</v>
      </c>
      <c r="D266" s="78">
        <f t="shared" ref="D266:I266" si="111">D265</f>
        <v>0</v>
      </c>
      <c r="E266" s="78">
        <f t="shared" si="111"/>
        <v>0</v>
      </c>
      <c r="F266" s="101">
        <f t="shared" si="111"/>
        <v>43948</v>
      </c>
      <c r="G266" s="78">
        <f t="shared" si="111"/>
        <v>0</v>
      </c>
      <c r="H266" s="101">
        <f t="shared" si="111"/>
        <v>43948</v>
      </c>
      <c r="I266" s="78">
        <f t="shared" si="111"/>
        <v>0</v>
      </c>
      <c r="J266" s="101">
        <f>J265</f>
        <v>28200</v>
      </c>
      <c r="K266" s="78">
        <f t="shared" ref="K266:L266" si="112">K265</f>
        <v>0</v>
      </c>
      <c r="L266" s="101">
        <f t="shared" si="112"/>
        <v>28200</v>
      </c>
    </row>
    <row r="267" spans="1:12" ht="13.35" customHeight="1">
      <c r="A267" s="67" t="s">
        <v>17</v>
      </c>
      <c r="B267" s="150">
        <v>3475</v>
      </c>
      <c r="C267" s="151" t="s">
        <v>8</v>
      </c>
      <c r="D267" s="95">
        <f t="shared" ref="D267:L267" si="113">D266</f>
        <v>0</v>
      </c>
      <c r="E267" s="95">
        <f t="shared" si="113"/>
        <v>0</v>
      </c>
      <c r="F267" s="129">
        <f t="shared" si="113"/>
        <v>43948</v>
      </c>
      <c r="G267" s="95">
        <f t="shared" si="113"/>
        <v>0</v>
      </c>
      <c r="H267" s="129">
        <f t="shared" si="113"/>
        <v>43948</v>
      </c>
      <c r="I267" s="95">
        <f t="shared" si="113"/>
        <v>0</v>
      </c>
      <c r="J267" s="129">
        <f t="shared" si="113"/>
        <v>28200</v>
      </c>
      <c r="K267" s="95">
        <f t="shared" ref="K267" si="114">K266</f>
        <v>0</v>
      </c>
      <c r="L267" s="129">
        <f t="shared" si="113"/>
        <v>28200</v>
      </c>
    </row>
    <row r="268" spans="1:12" ht="13.35" customHeight="1">
      <c r="A268" s="157" t="s">
        <v>17</v>
      </c>
      <c r="B268" s="158"/>
      <c r="C268" s="159" t="s">
        <v>18</v>
      </c>
      <c r="D268" s="109">
        <f t="shared" ref="D268:L268" si="115">D267+D243+D86+D69+D44+D259+D96</f>
        <v>295971</v>
      </c>
      <c r="E268" s="109">
        <f t="shared" si="115"/>
        <v>114618</v>
      </c>
      <c r="F268" s="109">
        <f t="shared" si="115"/>
        <v>388652</v>
      </c>
      <c r="G268" s="109">
        <f t="shared" si="115"/>
        <v>135774</v>
      </c>
      <c r="H268" s="109">
        <f t="shared" si="115"/>
        <v>388652</v>
      </c>
      <c r="I268" s="109">
        <f t="shared" si="115"/>
        <v>135774</v>
      </c>
      <c r="J268" s="109">
        <f t="shared" si="115"/>
        <v>996803</v>
      </c>
      <c r="K268" s="109">
        <f t="shared" si="115"/>
        <v>141944</v>
      </c>
      <c r="L268" s="109">
        <f t="shared" si="115"/>
        <v>1138747</v>
      </c>
    </row>
    <row r="269" spans="1:12" ht="6.6" customHeight="1">
      <c r="A269" s="67"/>
      <c r="B269" s="68"/>
      <c r="C269" s="69"/>
      <c r="D269" s="103"/>
      <c r="E269" s="103"/>
      <c r="F269" s="103"/>
      <c r="G269" s="103"/>
      <c r="H269" s="103"/>
      <c r="I269" s="103"/>
      <c r="J269" s="103"/>
      <c r="K269" s="103"/>
      <c r="L269" s="103"/>
    </row>
    <row r="270" spans="1:12" ht="14.1" customHeight="1">
      <c r="A270" s="67"/>
      <c r="B270" s="67"/>
      <c r="C270" s="69" t="s">
        <v>80</v>
      </c>
      <c r="D270" s="107"/>
      <c r="E270" s="107"/>
      <c r="F270" s="107"/>
      <c r="G270" s="107"/>
      <c r="H270" s="107"/>
      <c r="I270" s="107"/>
      <c r="J270" s="107"/>
      <c r="K270" s="107"/>
      <c r="L270" s="107"/>
    </row>
    <row r="271" spans="1:12" ht="14.1" customHeight="1">
      <c r="A271" s="67" t="s">
        <v>19</v>
      </c>
      <c r="B271" s="68">
        <v>4217</v>
      </c>
      <c r="C271" s="69" t="s">
        <v>9</v>
      </c>
      <c r="D271" s="105"/>
      <c r="E271" s="105"/>
      <c r="F271" s="105"/>
      <c r="G271" s="105"/>
      <c r="H271" s="105"/>
      <c r="I271" s="105"/>
      <c r="J271" s="105"/>
      <c r="K271" s="105"/>
      <c r="L271" s="105"/>
    </row>
    <row r="272" spans="1:12" ht="25.5">
      <c r="A272" s="67"/>
      <c r="B272" s="104">
        <v>3</v>
      </c>
      <c r="C272" s="74" t="s">
        <v>81</v>
      </c>
      <c r="D272" s="115"/>
      <c r="E272" s="115"/>
      <c r="F272" s="115"/>
      <c r="G272" s="115"/>
      <c r="H272" s="115"/>
      <c r="I272" s="115"/>
      <c r="J272" s="115"/>
      <c r="K272" s="115"/>
      <c r="L272" s="115"/>
    </row>
    <row r="273" spans="1:14" ht="13.5" customHeight="1">
      <c r="A273" s="67"/>
      <c r="B273" s="120">
        <v>3.0510000000000002</v>
      </c>
      <c r="C273" s="69" t="s">
        <v>46</v>
      </c>
      <c r="D273" s="115"/>
      <c r="E273" s="115"/>
      <c r="F273" s="115"/>
      <c r="G273" s="115"/>
      <c r="H273" s="115"/>
      <c r="I273" s="115"/>
      <c r="J273" s="115"/>
      <c r="K273" s="115"/>
      <c r="L273" s="115"/>
    </row>
    <row r="274" spans="1:14" ht="13.5" customHeight="1">
      <c r="A274" s="67"/>
      <c r="B274" s="104">
        <v>60</v>
      </c>
      <c r="C274" s="74" t="s">
        <v>83</v>
      </c>
      <c r="D274" s="103"/>
      <c r="E274" s="103"/>
      <c r="F274" s="103"/>
      <c r="G274" s="103"/>
      <c r="H274" s="103"/>
      <c r="I274" s="103"/>
      <c r="J274" s="103"/>
      <c r="K274" s="103"/>
      <c r="L274" s="103"/>
    </row>
    <row r="275" spans="1:14" ht="13.5" customHeight="1">
      <c r="A275" s="67"/>
      <c r="B275" s="110">
        <v>45</v>
      </c>
      <c r="C275" s="74" t="s">
        <v>29</v>
      </c>
      <c r="D275" s="103"/>
      <c r="E275" s="103"/>
      <c r="F275" s="103"/>
      <c r="G275" s="103"/>
      <c r="H275" s="103"/>
      <c r="I275" s="103"/>
      <c r="J275" s="103"/>
      <c r="K275" s="103"/>
      <c r="L275" s="103"/>
    </row>
    <row r="276" spans="1:14" ht="13.5" customHeight="1">
      <c r="A276" s="67"/>
      <c r="B276" s="134" t="s">
        <v>82</v>
      </c>
      <c r="C276" s="74" t="s">
        <v>87</v>
      </c>
      <c r="D276" s="100">
        <v>1312</v>
      </c>
      <c r="E276" s="76">
        <v>0</v>
      </c>
      <c r="F276" s="100">
        <v>1</v>
      </c>
      <c r="G276" s="76">
        <v>0</v>
      </c>
      <c r="H276" s="100">
        <v>1</v>
      </c>
      <c r="I276" s="76">
        <v>0</v>
      </c>
      <c r="J276" s="100">
        <v>1</v>
      </c>
      <c r="K276" s="76">
        <v>0</v>
      </c>
      <c r="L276" s="100">
        <f>SUM(J276:K276)</f>
        <v>1</v>
      </c>
    </row>
    <row r="277" spans="1:14" s="117" customFormat="1" ht="13.5" customHeight="1">
      <c r="A277" s="67" t="s">
        <v>17</v>
      </c>
      <c r="B277" s="104">
        <v>60</v>
      </c>
      <c r="C277" s="74" t="s">
        <v>83</v>
      </c>
      <c r="D277" s="129">
        <f t="shared" ref="D277:I277" si="116">D276</f>
        <v>1312</v>
      </c>
      <c r="E277" s="95">
        <f t="shared" si="116"/>
        <v>0</v>
      </c>
      <c r="F277" s="129">
        <f t="shared" si="116"/>
        <v>1</v>
      </c>
      <c r="G277" s="95">
        <f t="shared" si="116"/>
        <v>0</v>
      </c>
      <c r="H277" s="129">
        <f t="shared" si="116"/>
        <v>1</v>
      </c>
      <c r="I277" s="95">
        <f t="shared" si="116"/>
        <v>0</v>
      </c>
      <c r="J277" s="129">
        <f>J276</f>
        <v>1</v>
      </c>
      <c r="K277" s="95">
        <f t="shared" ref="K277" si="117">K276</f>
        <v>0</v>
      </c>
      <c r="L277" s="129">
        <f>L276</f>
        <v>1</v>
      </c>
      <c r="M277" s="116"/>
      <c r="N277" s="116"/>
    </row>
    <row r="278" spans="1:14" s="117" customFormat="1" ht="14.1" customHeight="1">
      <c r="A278" s="67"/>
      <c r="B278" s="120"/>
      <c r="C278" s="69"/>
      <c r="D278" s="103"/>
      <c r="E278" s="103"/>
      <c r="F278" s="103"/>
      <c r="G278" s="103"/>
      <c r="H278" s="103"/>
      <c r="I278" s="103"/>
      <c r="J278" s="103"/>
      <c r="K278" s="103"/>
      <c r="L278" s="103"/>
      <c r="M278" s="116"/>
      <c r="N278" s="116"/>
    </row>
    <row r="279" spans="1:14" s="117" customFormat="1" ht="13.5" customHeight="1">
      <c r="A279" s="67"/>
      <c r="B279" s="104">
        <v>61</v>
      </c>
      <c r="C279" s="74" t="s">
        <v>84</v>
      </c>
      <c r="D279" s="103"/>
      <c r="E279" s="103"/>
      <c r="F279" s="103"/>
      <c r="G279" s="103"/>
      <c r="H279" s="103"/>
      <c r="I279" s="103"/>
      <c r="J279" s="103"/>
      <c r="K279" s="103"/>
      <c r="L279" s="103"/>
      <c r="M279" s="116"/>
      <c r="N279" s="116"/>
    </row>
    <row r="280" spans="1:14" s="117" customFormat="1" ht="13.5" customHeight="1">
      <c r="A280" s="67"/>
      <c r="B280" s="110">
        <v>45</v>
      </c>
      <c r="C280" s="74" t="s">
        <v>29</v>
      </c>
      <c r="D280" s="103"/>
      <c r="E280" s="103"/>
      <c r="F280" s="103"/>
      <c r="G280" s="103"/>
      <c r="H280" s="103"/>
      <c r="I280" s="103"/>
      <c r="J280" s="103"/>
      <c r="K280" s="103"/>
      <c r="L280" s="103"/>
      <c r="M280" s="116"/>
      <c r="N280" s="116"/>
    </row>
    <row r="281" spans="1:14" s="117" customFormat="1" ht="13.5" customHeight="1">
      <c r="A281" s="67"/>
      <c r="B281" s="134" t="s">
        <v>88</v>
      </c>
      <c r="C281" s="74" t="s">
        <v>89</v>
      </c>
      <c r="D281" s="76">
        <v>0</v>
      </c>
      <c r="E281" s="76">
        <v>0</v>
      </c>
      <c r="F281" s="100">
        <v>1</v>
      </c>
      <c r="G281" s="76">
        <v>0</v>
      </c>
      <c r="H281" s="100">
        <v>1</v>
      </c>
      <c r="I281" s="76">
        <v>0</v>
      </c>
      <c r="J281" s="100">
        <v>1</v>
      </c>
      <c r="K281" s="76">
        <v>0</v>
      </c>
      <c r="L281" s="100">
        <f>SUM(J281:K281)</f>
        <v>1</v>
      </c>
      <c r="M281" s="116"/>
      <c r="N281" s="116"/>
    </row>
    <row r="282" spans="1:14" s="117" customFormat="1" ht="13.5" customHeight="1">
      <c r="A282" s="113"/>
      <c r="B282" s="75" t="s">
        <v>130</v>
      </c>
      <c r="C282" s="74" t="s">
        <v>196</v>
      </c>
      <c r="D282" s="100">
        <v>16565</v>
      </c>
      <c r="E282" s="76">
        <v>0</v>
      </c>
      <c r="F282" s="100">
        <v>1</v>
      </c>
      <c r="G282" s="76">
        <v>0</v>
      </c>
      <c r="H282" s="100">
        <v>1</v>
      </c>
      <c r="I282" s="76">
        <v>0</v>
      </c>
      <c r="J282" s="100">
        <v>1</v>
      </c>
      <c r="K282" s="76">
        <v>0</v>
      </c>
      <c r="L282" s="100">
        <f>SUM(J282:K282)</f>
        <v>1</v>
      </c>
      <c r="M282" s="116"/>
      <c r="N282" s="116"/>
    </row>
    <row r="283" spans="1:14" s="117" customFormat="1" ht="13.5" customHeight="1">
      <c r="A283" s="67" t="s">
        <v>17</v>
      </c>
      <c r="B283" s="110">
        <v>45</v>
      </c>
      <c r="C283" s="74" t="s">
        <v>29</v>
      </c>
      <c r="D283" s="129">
        <f t="shared" ref="D283:L283" si="118">SUM(D281:D282)</f>
        <v>16565</v>
      </c>
      <c r="E283" s="95">
        <f t="shared" si="118"/>
        <v>0</v>
      </c>
      <c r="F283" s="129">
        <f t="shared" si="118"/>
        <v>2</v>
      </c>
      <c r="G283" s="95">
        <f t="shared" si="118"/>
        <v>0</v>
      </c>
      <c r="H283" s="129">
        <f t="shared" si="118"/>
        <v>2</v>
      </c>
      <c r="I283" s="95">
        <f t="shared" si="118"/>
        <v>0</v>
      </c>
      <c r="J283" s="129">
        <f t="shared" si="118"/>
        <v>2</v>
      </c>
      <c r="K283" s="95">
        <f t="shared" ref="K283" si="119">SUM(K281:K282)</f>
        <v>0</v>
      </c>
      <c r="L283" s="129">
        <f t="shared" si="118"/>
        <v>2</v>
      </c>
      <c r="M283" s="116"/>
      <c r="N283" s="116"/>
    </row>
    <row r="284" spans="1:14" s="117" customFormat="1" ht="13.5" customHeight="1">
      <c r="A284" s="67" t="s">
        <v>17</v>
      </c>
      <c r="B284" s="161">
        <v>61</v>
      </c>
      <c r="C284" s="74" t="s">
        <v>84</v>
      </c>
      <c r="D284" s="129">
        <f t="shared" ref="D284:L284" si="120">D283</f>
        <v>16565</v>
      </c>
      <c r="E284" s="95">
        <f t="shared" si="120"/>
        <v>0</v>
      </c>
      <c r="F284" s="129">
        <f t="shared" si="120"/>
        <v>2</v>
      </c>
      <c r="G284" s="95">
        <f t="shared" si="120"/>
        <v>0</v>
      </c>
      <c r="H284" s="129">
        <f t="shared" si="120"/>
        <v>2</v>
      </c>
      <c r="I284" s="95">
        <f t="shared" si="120"/>
        <v>0</v>
      </c>
      <c r="J284" s="129">
        <f t="shared" si="120"/>
        <v>2</v>
      </c>
      <c r="K284" s="95">
        <f t="shared" ref="K284" si="121">K283</f>
        <v>0</v>
      </c>
      <c r="L284" s="129">
        <f t="shared" si="120"/>
        <v>2</v>
      </c>
      <c r="M284" s="116"/>
      <c r="N284" s="116"/>
    </row>
    <row r="285" spans="1:14" s="117" customFormat="1" ht="14.1" customHeight="1">
      <c r="A285" s="67"/>
      <c r="B285" s="162"/>
      <c r="C285" s="69"/>
      <c r="D285" s="103"/>
      <c r="E285" s="103"/>
      <c r="F285" s="103"/>
      <c r="G285" s="103"/>
      <c r="H285" s="103"/>
      <c r="I285" s="103"/>
      <c r="J285" s="103"/>
      <c r="K285" s="103"/>
      <c r="L285" s="103"/>
      <c r="M285" s="116"/>
      <c r="N285" s="116"/>
    </row>
    <row r="286" spans="1:14" s="117" customFormat="1" ht="13.5" customHeight="1">
      <c r="A286" s="67"/>
      <c r="B286" s="161">
        <v>62</v>
      </c>
      <c r="C286" s="74" t="s">
        <v>85</v>
      </c>
      <c r="D286" s="103"/>
      <c r="E286" s="103"/>
      <c r="F286" s="103"/>
      <c r="G286" s="103"/>
      <c r="H286" s="103"/>
      <c r="I286" s="103"/>
      <c r="J286" s="103"/>
      <c r="K286" s="103"/>
      <c r="L286" s="103"/>
      <c r="M286" s="116"/>
      <c r="N286" s="116"/>
    </row>
    <row r="287" spans="1:14" s="117" customFormat="1" ht="13.5" customHeight="1">
      <c r="A287" s="67"/>
      <c r="B287" s="110">
        <v>45</v>
      </c>
      <c r="C287" s="74" t="s">
        <v>29</v>
      </c>
      <c r="D287" s="103"/>
      <c r="E287" s="103"/>
      <c r="F287" s="103"/>
      <c r="G287" s="103"/>
      <c r="H287" s="103"/>
      <c r="I287" s="103"/>
      <c r="J287" s="103"/>
      <c r="K287" s="103"/>
      <c r="L287" s="103"/>
      <c r="M287" s="116"/>
      <c r="N287" s="116"/>
    </row>
    <row r="288" spans="1:14" s="117" customFormat="1" ht="13.5" customHeight="1">
      <c r="A288" s="113"/>
      <c r="B288" s="134" t="s">
        <v>140</v>
      </c>
      <c r="C288" s="74" t="s">
        <v>310</v>
      </c>
      <c r="D288" s="100">
        <v>72002</v>
      </c>
      <c r="E288" s="76">
        <v>0</v>
      </c>
      <c r="F288" s="100">
        <v>1</v>
      </c>
      <c r="G288" s="76">
        <v>0</v>
      </c>
      <c r="H288" s="100">
        <v>1</v>
      </c>
      <c r="I288" s="76">
        <v>0</v>
      </c>
      <c r="J288" s="100">
        <v>1</v>
      </c>
      <c r="K288" s="76">
        <v>0</v>
      </c>
      <c r="L288" s="100">
        <f>SUM(J288:K288)</f>
        <v>1</v>
      </c>
      <c r="M288" s="116"/>
      <c r="N288" s="116"/>
    </row>
    <row r="289" spans="1:14" s="117" customFormat="1" ht="25.5">
      <c r="A289" s="169"/>
      <c r="B289" s="190" t="s">
        <v>187</v>
      </c>
      <c r="C289" s="122" t="s">
        <v>197</v>
      </c>
      <c r="D289" s="101">
        <v>43332</v>
      </c>
      <c r="E289" s="78">
        <v>0</v>
      </c>
      <c r="F289" s="101">
        <v>2855</v>
      </c>
      <c r="G289" s="78">
        <v>0</v>
      </c>
      <c r="H289" s="101">
        <v>42855</v>
      </c>
      <c r="I289" s="78">
        <v>0</v>
      </c>
      <c r="J289" s="101">
        <v>1</v>
      </c>
      <c r="K289" s="78">
        <v>0</v>
      </c>
      <c r="L289" s="101">
        <f>SUM(J289:K289)</f>
        <v>1</v>
      </c>
      <c r="M289" s="116"/>
      <c r="N289" s="116"/>
    </row>
    <row r="290" spans="1:14" s="117" customFormat="1" ht="38.25">
      <c r="A290" s="67"/>
      <c r="B290" s="134" t="s">
        <v>188</v>
      </c>
      <c r="C290" s="74" t="s">
        <v>189</v>
      </c>
      <c r="D290" s="100">
        <v>400</v>
      </c>
      <c r="E290" s="76">
        <v>0</v>
      </c>
      <c r="F290" s="100">
        <v>1</v>
      </c>
      <c r="G290" s="76">
        <v>0</v>
      </c>
      <c r="H290" s="100">
        <v>1</v>
      </c>
      <c r="I290" s="76">
        <v>0</v>
      </c>
      <c r="J290" s="100">
        <v>10000</v>
      </c>
      <c r="K290" s="76">
        <v>0</v>
      </c>
      <c r="L290" s="100">
        <f>SUM(J290:K290)</f>
        <v>10000</v>
      </c>
      <c r="M290" s="116"/>
      <c r="N290" s="116"/>
    </row>
    <row r="291" spans="1:14" s="117" customFormat="1" ht="13.5" customHeight="1">
      <c r="A291" s="67"/>
      <c r="B291" s="134" t="s">
        <v>317</v>
      </c>
      <c r="C291" s="74" t="s">
        <v>318</v>
      </c>
      <c r="D291" s="76">
        <v>0</v>
      </c>
      <c r="E291" s="76">
        <v>0</v>
      </c>
      <c r="F291" s="76">
        <v>0</v>
      </c>
      <c r="G291" s="76">
        <v>0</v>
      </c>
      <c r="H291" s="76">
        <v>0</v>
      </c>
      <c r="I291" s="76">
        <v>0</v>
      </c>
      <c r="J291" s="100">
        <v>5000</v>
      </c>
      <c r="K291" s="76">
        <v>0</v>
      </c>
      <c r="L291" s="100">
        <f>SUM(J291:K291)</f>
        <v>5000</v>
      </c>
      <c r="M291" s="116"/>
      <c r="N291" s="116"/>
    </row>
    <row r="292" spans="1:14" s="117" customFormat="1" ht="13.15" customHeight="1">
      <c r="A292" s="67" t="s">
        <v>17</v>
      </c>
      <c r="B292" s="161">
        <v>62</v>
      </c>
      <c r="C292" s="74" t="s">
        <v>85</v>
      </c>
      <c r="D292" s="129">
        <f t="shared" ref="D292:L292" si="122">SUM(D288:D291)</f>
        <v>115734</v>
      </c>
      <c r="E292" s="95">
        <f t="shared" si="122"/>
        <v>0</v>
      </c>
      <c r="F292" s="129">
        <f t="shared" si="122"/>
        <v>2857</v>
      </c>
      <c r="G292" s="95">
        <f t="shared" si="122"/>
        <v>0</v>
      </c>
      <c r="H292" s="129">
        <f t="shared" si="122"/>
        <v>42857</v>
      </c>
      <c r="I292" s="95">
        <f t="shared" si="122"/>
        <v>0</v>
      </c>
      <c r="J292" s="129">
        <f t="shared" si="122"/>
        <v>15002</v>
      </c>
      <c r="K292" s="95">
        <f t="shared" si="122"/>
        <v>0</v>
      </c>
      <c r="L292" s="129">
        <f t="shared" si="122"/>
        <v>15002</v>
      </c>
      <c r="M292" s="116"/>
      <c r="N292" s="116"/>
    </row>
    <row r="293" spans="1:14" s="117" customFormat="1" ht="9" customHeight="1">
      <c r="A293" s="67"/>
      <c r="B293" s="134"/>
      <c r="C293" s="74"/>
      <c r="D293" s="103"/>
      <c r="E293" s="103"/>
      <c r="F293" s="103"/>
      <c r="G293" s="103"/>
      <c r="H293" s="103"/>
      <c r="I293" s="103"/>
      <c r="J293" s="103"/>
      <c r="K293" s="103"/>
      <c r="L293" s="103"/>
      <c r="M293" s="116"/>
      <c r="N293" s="116"/>
    </row>
    <row r="294" spans="1:14" s="117" customFormat="1" ht="13.15" customHeight="1">
      <c r="A294" s="67"/>
      <c r="B294" s="161">
        <v>63</v>
      </c>
      <c r="C294" s="74" t="s">
        <v>91</v>
      </c>
      <c r="D294" s="103"/>
      <c r="E294" s="103"/>
      <c r="F294" s="103"/>
      <c r="G294" s="103"/>
      <c r="H294" s="103"/>
      <c r="I294" s="103"/>
      <c r="J294" s="103"/>
      <c r="K294" s="103"/>
      <c r="L294" s="103"/>
      <c r="M294" s="116"/>
      <c r="N294" s="116"/>
    </row>
    <row r="295" spans="1:14" s="117" customFormat="1" ht="13.15" customHeight="1">
      <c r="A295" s="67"/>
      <c r="B295" s="110">
        <v>45</v>
      </c>
      <c r="C295" s="74" t="s">
        <v>29</v>
      </c>
      <c r="D295" s="103"/>
      <c r="E295" s="103"/>
      <c r="F295" s="103"/>
      <c r="G295" s="103"/>
      <c r="H295" s="103"/>
      <c r="I295" s="103"/>
      <c r="J295" s="103"/>
      <c r="K295" s="103"/>
      <c r="L295" s="103"/>
      <c r="M295" s="116"/>
      <c r="N295" s="116"/>
    </row>
    <row r="296" spans="1:14" s="117" customFormat="1" ht="13.15" customHeight="1">
      <c r="A296" s="67"/>
      <c r="B296" s="134" t="s">
        <v>211</v>
      </c>
      <c r="C296" s="74" t="s">
        <v>212</v>
      </c>
      <c r="D296" s="100">
        <v>4484</v>
      </c>
      <c r="E296" s="76">
        <v>0</v>
      </c>
      <c r="F296" s="100">
        <v>1</v>
      </c>
      <c r="G296" s="76">
        <v>0</v>
      </c>
      <c r="H296" s="100">
        <v>1</v>
      </c>
      <c r="I296" s="76">
        <v>0</v>
      </c>
      <c r="J296" s="100">
        <v>1</v>
      </c>
      <c r="K296" s="76">
        <v>0</v>
      </c>
      <c r="L296" s="100">
        <f>SUM(J296:K296)</f>
        <v>1</v>
      </c>
      <c r="M296" s="116"/>
      <c r="N296" s="116"/>
    </row>
    <row r="297" spans="1:14" s="117" customFormat="1" ht="13.15" customHeight="1">
      <c r="A297" s="67" t="s">
        <v>17</v>
      </c>
      <c r="B297" s="110">
        <v>45</v>
      </c>
      <c r="C297" s="74" t="s">
        <v>29</v>
      </c>
      <c r="D297" s="129">
        <f t="shared" ref="D297:L297" si="123">SUM(D296:D296)</f>
        <v>4484</v>
      </c>
      <c r="E297" s="95">
        <f t="shared" si="123"/>
        <v>0</v>
      </c>
      <c r="F297" s="129">
        <f t="shared" si="123"/>
        <v>1</v>
      </c>
      <c r="G297" s="95">
        <f t="shared" si="123"/>
        <v>0</v>
      </c>
      <c r="H297" s="129">
        <f t="shared" si="123"/>
        <v>1</v>
      </c>
      <c r="I297" s="95">
        <f t="shared" si="123"/>
        <v>0</v>
      </c>
      <c r="J297" s="129">
        <f t="shared" si="123"/>
        <v>1</v>
      </c>
      <c r="K297" s="95">
        <f t="shared" ref="K297" si="124">SUM(K296:K296)</f>
        <v>0</v>
      </c>
      <c r="L297" s="129">
        <f t="shared" si="123"/>
        <v>1</v>
      </c>
      <c r="M297" s="116"/>
      <c r="N297" s="116"/>
    </row>
    <row r="298" spans="1:14" s="117" customFormat="1" ht="13.15" customHeight="1">
      <c r="A298" s="67" t="s">
        <v>17</v>
      </c>
      <c r="B298" s="161">
        <v>63</v>
      </c>
      <c r="C298" s="74" t="s">
        <v>91</v>
      </c>
      <c r="D298" s="101">
        <f t="shared" ref="D298:L298" si="125">D297</f>
        <v>4484</v>
      </c>
      <c r="E298" s="78">
        <f t="shared" si="125"/>
        <v>0</v>
      </c>
      <c r="F298" s="101">
        <f t="shared" si="125"/>
        <v>1</v>
      </c>
      <c r="G298" s="78">
        <f t="shared" si="125"/>
        <v>0</v>
      </c>
      <c r="H298" s="101">
        <f t="shared" si="125"/>
        <v>1</v>
      </c>
      <c r="I298" s="78">
        <f t="shared" si="125"/>
        <v>0</v>
      </c>
      <c r="J298" s="101">
        <f t="shared" si="125"/>
        <v>1</v>
      </c>
      <c r="K298" s="78">
        <f t="shared" ref="K298" si="126">K297</f>
        <v>0</v>
      </c>
      <c r="L298" s="101">
        <f t="shared" si="125"/>
        <v>1</v>
      </c>
      <c r="M298" s="116"/>
      <c r="N298" s="116"/>
    </row>
    <row r="299" spans="1:14" s="117" customFormat="1" ht="11.45" customHeight="1">
      <c r="A299" s="67"/>
      <c r="B299" s="161"/>
      <c r="C299" s="74"/>
      <c r="D299" s="100"/>
      <c r="E299" s="76"/>
      <c r="F299" s="100"/>
      <c r="G299" s="76"/>
      <c r="H299" s="100"/>
      <c r="I299" s="76"/>
      <c r="J299" s="100"/>
      <c r="K299" s="76"/>
      <c r="L299" s="100"/>
      <c r="M299" s="116"/>
      <c r="N299" s="116"/>
    </row>
    <row r="300" spans="1:14" s="117" customFormat="1" ht="25.5">
      <c r="A300" s="67"/>
      <c r="B300" s="160">
        <v>65</v>
      </c>
      <c r="C300" s="91" t="s">
        <v>313</v>
      </c>
      <c r="D300" s="100"/>
      <c r="E300" s="76"/>
      <c r="F300" s="100"/>
      <c r="G300" s="76"/>
      <c r="H300" s="100"/>
      <c r="I300" s="76"/>
      <c r="J300" s="100"/>
      <c r="K300" s="76"/>
      <c r="L300" s="100"/>
      <c r="M300" s="116"/>
      <c r="N300" s="116"/>
    </row>
    <row r="301" spans="1:14" s="117" customFormat="1" ht="13.5" customHeight="1">
      <c r="A301" s="67"/>
      <c r="B301" s="160">
        <v>44</v>
      </c>
      <c r="C301" s="91" t="s">
        <v>21</v>
      </c>
      <c r="D301" s="103"/>
      <c r="E301" s="103"/>
      <c r="F301" s="103"/>
      <c r="G301" s="103"/>
      <c r="H301" s="103"/>
      <c r="I301" s="103"/>
      <c r="J301" s="103"/>
      <c r="K301" s="103"/>
      <c r="L301" s="103"/>
      <c r="M301" s="116"/>
      <c r="N301" s="116"/>
    </row>
    <row r="302" spans="1:14" s="117" customFormat="1" ht="13.5" customHeight="1">
      <c r="A302" s="67"/>
      <c r="B302" s="160" t="s">
        <v>253</v>
      </c>
      <c r="C302" s="91" t="s">
        <v>102</v>
      </c>
      <c r="D302" s="100">
        <v>64916</v>
      </c>
      <c r="E302" s="76">
        <v>0</v>
      </c>
      <c r="F302" s="76">
        <v>0</v>
      </c>
      <c r="G302" s="76">
        <v>0</v>
      </c>
      <c r="H302" s="76">
        <v>0</v>
      </c>
      <c r="I302" s="76">
        <v>0</v>
      </c>
      <c r="J302" s="76">
        <v>0</v>
      </c>
      <c r="K302" s="76">
        <v>0</v>
      </c>
      <c r="L302" s="76">
        <f>SUM(J302:K302)</f>
        <v>0</v>
      </c>
      <c r="M302" s="116"/>
      <c r="N302" s="116"/>
    </row>
    <row r="303" spans="1:14" s="117" customFormat="1" ht="13.5" customHeight="1">
      <c r="A303" s="67"/>
      <c r="B303" s="160" t="s">
        <v>254</v>
      </c>
      <c r="C303" s="91" t="s">
        <v>110</v>
      </c>
      <c r="D303" s="101">
        <v>32500</v>
      </c>
      <c r="E303" s="78">
        <v>0</v>
      </c>
      <c r="F303" s="101">
        <v>1</v>
      </c>
      <c r="G303" s="78">
        <v>0</v>
      </c>
      <c r="H303" s="101">
        <v>1</v>
      </c>
      <c r="I303" s="78">
        <v>0</v>
      </c>
      <c r="J303" s="78">
        <v>0</v>
      </c>
      <c r="K303" s="78">
        <v>0</v>
      </c>
      <c r="L303" s="78">
        <f>SUM(J303:K303)</f>
        <v>0</v>
      </c>
      <c r="M303" s="116"/>
      <c r="N303" s="116"/>
    </row>
    <row r="304" spans="1:14" s="117" customFormat="1" ht="25.5">
      <c r="A304" s="67" t="s">
        <v>17</v>
      </c>
      <c r="B304" s="160">
        <v>65</v>
      </c>
      <c r="C304" s="91" t="s">
        <v>314</v>
      </c>
      <c r="D304" s="101">
        <f t="shared" ref="D304:L304" si="127">D303+D302</f>
        <v>97416</v>
      </c>
      <c r="E304" s="78">
        <f t="shared" si="127"/>
        <v>0</v>
      </c>
      <c r="F304" s="101">
        <f t="shared" si="127"/>
        <v>1</v>
      </c>
      <c r="G304" s="78">
        <f t="shared" si="127"/>
        <v>0</v>
      </c>
      <c r="H304" s="101">
        <f t="shared" si="127"/>
        <v>1</v>
      </c>
      <c r="I304" s="78">
        <f t="shared" si="127"/>
        <v>0</v>
      </c>
      <c r="J304" s="78">
        <f t="shared" si="127"/>
        <v>0</v>
      </c>
      <c r="K304" s="78">
        <f t="shared" ref="K304" si="128">K303+K302</f>
        <v>0</v>
      </c>
      <c r="L304" s="78">
        <f t="shared" si="127"/>
        <v>0</v>
      </c>
      <c r="M304" s="116"/>
      <c r="N304" s="116"/>
    </row>
    <row r="305" spans="1:14" s="117" customFormat="1" ht="8.4499999999999993" customHeight="1">
      <c r="A305" s="67"/>
      <c r="B305" s="161"/>
      <c r="C305" s="74"/>
      <c r="D305" s="100"/>
      <c r="E305" s="76"/>
      <c r="F305" s="100"/>
      <c r="G305" s="76"/>
      <c r="H305" s="100"/>
      <c r="I305" s="76"/>
      <c r="J305" s="100"/>
      <c r="K305" s="76"/>
      <c r="L305" s="100"/>
      <c r="M305" s="116"/>
      <c r="N305" s="116"/>
    </row>
    <row r="306" spans="1:14" s="117" customFormat="1" ht="25.5">
      <c r="A306" s="67"/>
      <c r="B306" s="160">
        <v>71</v>
      </c>
      <c r="C306" s="91" t="s">
        <v>309</v>
      </c>
      <c r="D306" s="103"/>
      <c r="E306" s="103"/>
      <c r="F306" s="103"/>
      <c r="G306" s="103"/>
      <c r="H306" s="103"/>
      <c r="I306" s="103"/>
      <c r="J306" s="103"/>
      <c r="K306" s="103"/>
      <c r="L306" s="103"/>
      <c r="M306" s="116"/>
      <c r="N306" s="116"/>
    </row>
    <row r="307" spans="1:14" s="117" customFormat="1" ht="13.15" customHeight="1">
      <c r="A307" s="67"/>
      <c r="B307" s="160">
        <v>44</v>
      </c>
      <c r="C307" s="91" t="s">
        <v>21</v>
      </c>
      <c r="D307" s="103"/>
      <c r="E307" s="103"/>
      <c r="F307" s="103"/>
      <c r="G307" s="103"/>
      <c r="H307" s="103"/>
      <c r="I307" s="103"/>
      <c r="J307" s="103"/>
      <c r="K307" s="103"/>
      <c r="L307" s="103"/>
      <c r="M307" s="116"/>
      <c r="N307" s="116"/>
    </row>
    <row r="308" spans="1:14" s="117" customFormat="1" ht="13.15" customHeight="1">
      <c r="A308" s="67"/>
      <c r="B308" s="160" t="s">
        <v>101</v>
      </c>
      <c r="C308" s="91" t="s">
        <v>319</v>
      </c>
      <c r="D308" s="76">
        <v>0</v>
      </c>
      <c r="E308" s="76">
        <v>0</v>
      </c>
      <c r="F308" s="76">
        <v>0</v>
      </c>
      <c r="G308" s="76">
        <v>0</v>
      </c>
      <c r="H308" s="100">
        <v>34080</v>
      </c>
      <c r="I308" s="76">
        <v>0</v>
      </c>
      <c r="J308" s="100">
        <v>12540</v>
      </c>
      <c r="K308" s="76">
        <v>0</v>
      </c>
      <c r="L308" s="100">
        <f>SUM(J308:K308)</f>
        <v>12540</v>
      </c>
      <c r="M308" s="116"/>
      <c r="N308" s="116"/>
    </row>
    <row r="309" spans="1:14" s="117" customFormat="1" ht="13.15" customHeight="1">
      <c r="A309" s="67"/>
      <c r="B309" s="160" t="s">
        <v>103</v>
      </c>
      <c r="C309" s="91" t="s">
        <v>110</v>
      </c>
      <c r="D309" s="76">
        <v>0</v>
      </c>
      <c r="E309" s="76">
        <v>0</v>
      </c>
      <c r="F309" s="76">
        <v>0</v>
      </c>
      <c r="G309" s="76">
        <v>0</v>
      </c>
      <c r="H309" s="76">
        <v>0</v>
      </c>
      <c r="I309" s="76">
        <v>0</v>
      </c>
      <c r="J309" s="100">
        <v>1</v>
      </c>
      <c r="K309" s="76">
        <v>0</v>
      </c>
      <c r="L309" s="100">
        <f>SUM(J309:K309)</f>
        <v>1</v>
      </c>
      <c r="M309" s="116"/>
      <c r="N309" s="116"/>
    </row>
    <row r="310" spans="1:14" s="117" customFormat="1" ht="25.5">
      <c r="A310" s="67" t="s">
        <v>17</v>
      </c>
      <c r="B310" s="160">
        <v>71</v>
      </c>
      <c r="C310" s="91" t="s">
        <v>309</v>
      </c>
      <c r="D310" s="95">
        <f t="shared" ref="D310:L310" si="129">D309+D308</f>
        <v>0</v>
      </c>
      <c r="E310" s="95">
        <f t="shared" si="129"/>
        <v>0</v>
      </c>
      <c r="F310" s="95">
        <f t="shared" si="129"/>
        <v>0</v>
      </c>
      <c r="G310" s="95">
        <f t="shared" si="129"/>
        <v>0</v>
      </c>
      <c r="H310" s="129">
        <f t="shared" si="129"/>
        <v>34080</v>
      </c>
      <c r="I310" s="95">
        <f t="shared" si="129"/>
        <v>0</v>
      </c>
      <c r="J310" s="129">
        <f t="shared" si="129"/>
        <v>12541</v>
      </c>
      <c r="K310" s="95">
        <f t="shared" ref="K310" si="130">K309+K308</f>
        <v>0</v>
      </c>
      <c r="L310" s="129">
        <f t="shared" si="129"/>
        <v>12541</v>
      </c>
      <c r="M310" s="116"/>
      <c r="N310" s="116"/>
    </row>
    <row r="311" spans="1:14" s="117" customFormat="1" ht="8.4499999999999993" customHeight="1">
      <c r="A311" s="67"/>
      <c r="B311" s="160"/>
      <c r="C311" s="91"/>
      <c r="D311" s="100"/>
      <c r="E311" s="76"/>
      <c r="F311" s="100"/>
      <c r="G311" s="76"/>
      <c r="H311" s="100"/>
      <c r="I311" s="76"/>
      <c r="J311" s="76"/>
      <c r="K311" s="76"/>
      <c r="L311" s="76"/>
      <c r="M311" s="116"/>
      <c r="N311" s="116"/>
    </row>
    <row r="312" spans="1:14" s="117" customFormat="1" ht="13.15" customHeight="1">
      <c r="A312" s="67"/>
      <c r="B312" s="160">
        <v>72</v>
      </c>
      <c r="C312" s="91" t="s">
        <v>104</v>
      </c>
      <c r="D312" s="103"/>
      <c r="E312" s="103"/>
      <c r="F312" s="103"/>
      <c r="G312" s="103"/>
      <c r="H312" s="103"/>
      <c r="I312" s="103"/>
      <c r="J312" s="103"/>
      <c r="K312" s="103"/>
      <c r="L312" s="103"/>
      <c r="M312" s="116"/>
      <c r="N312" s="116"/>
    </row>
    <row r="313" spans="1:14" s="117" customFormat="1" ht="13.15" customHeight="1">
      <c r="A313" s="67"/>
      <c r="B313" s="160">
        <v>44</v>
      </c>
      <c r="C313" s="91" t="s">
        <v>21</v>
      </c>
      <c r="D313" s="103"/>
      <c r="E313" s="103"/>
      <c r="F313" s="103"/>
      <c r="G313" s="103"/>
      <c r="H313" s="103"/>
      <c r="I313" s="103"/>
      <c r="J313" s="103"/>
      <c r="K313" s="103"/>
      <c r="L313" s="103"/>
      <c r="M313" s="116"/>
      <c r="N313" s="116"/>
    </row>
    <row r="314" spans="1:14" s="117" customFormat="1" ht="13.15" customHeight="1">
      <c r="A314" s="67"/>
      <c r="B314" s="160" t="s">
        <v>113</v>
      </c>
      <c r="C314" s="91" t="s">
        <v>111</v>
      </c>
      <c r="D314" s="100">
        <v>7675</v>
      </c>
      <c r="E314" s="76">
        <v>0</v>
      </c>
      <c r="F314" s="100">
        <v>18000</v>
      </c>
      <c r="G314" s="76">
        <v>0</v>
      </c>
      <c r="H314" s="100">
        <v>18000</v>
      </c>
      <c r="I314" s="76">
        <v>0</v>
      </c>
      <c r="J314" s="100">
        <v>1</v>
      </c>
      <c r="K314" s="76">
        <v>0</v>
      </c>
      <c r="L314" s="100">
        <f>SUM(J314:K314)</f>
        <v>1</v>
      </c>
      <c r="M314" s="116"/>
      <c r="N314" s="116"/>
    </row>
    <row r="315" spans="1:14" s="117" customFormat="1" ht="13.15" customHeight="1">
      <c r="A315" s="67"/>
      <c r="B315" s="160" t="s">
        <v>114</v>
      </c>
      <c r="C315" s="91" t="s">
        <v>112</v>
      </c>
      <c r="D315" s="101">
        <v>1000</v>
      </c>
      <c r="E315" s="78">
        <v>0</v>
      </c>
      <c r="F315" s="101">
        <v>1</v>
      </c>
      <c r="G315" s="78">
        <v>0</v>
      </c>
      <c r="H315" s="101">
        <v>1</v>
      </c>
      <c r="I315" s="78">
        <v>0</v>
      </c>
      <c r="J315" s="101">
        <v>1</v>
      </c>
      <c r="K315" s="78">
        <v>0</v>
      </c>
      <c r="L315" s="101">
        <f>SUM(J315:K315)</f>
        <v>1</v>
      </c>
      <c r="M315" s="116"/>
      <c r="N315" s="116"/>
    </row>
    <row r="316" spans="1:14" s="117" customFormat="1" ht="13.15" customHeight="1">
      <c r="A316" s="67" t="s">
        <v>17</v>
      </c>
      <c r="B316" s="160">
        <v>44</v>
      </c>
      <c r="C316" s="91" t="s">
        <v>21</v>
      </c>
      <c r="D316" s="101">
        <f t="shared" ref="D316:L316" si="131">D315+D314</f>
        <v>8675</v>
      </c>
      <c r="E316" s="78">
        <f t="shared" si="131"/>
        <v>0</v>
      </c>
      <c r="F316" s="101">
        <f t="shared" si="131"/>
        <v>18001</v>
      </c>
      <c r="G316" s="78">
        <f t="shared" si="131"/>
        <v>0</v>
      </c>
      <c r="H316" s="101">
        <f t="shared" si="131"/>
        <v>18001</v>
      </c>
      <c r="I316" s="78">
        <f t="shared" si="131"/>
        <v>0</v>
      </c>
      <c r="J316" s="101">
        <f t="shared" si="131"/>
        <v>2</v>
      </c>
      <c r="K316" s="78">
        <f t="shared" ref="K316" si="132">K315+K314</f>
        <v>0</v>
      </c>
      <c r="L316" s="101">
        <f t="shared" si="131"/>
        <v>2</v>
      </c>
      <c r="M316" s="116"/>
      <c r="N316" s="116"/>
    </row>
    <row r="317" spans="1:14" s="117" customFormat="1" ht="13.15" customHeight="1">
      <c r="A317" s="80" t="s">
        <v>17</v>
      </c>
      <c r="B317" s="164">
        <v>72</v>
      </c>
      <c r="C317" s="99" t="s">
        <v>104</v>
      </c>
      <c r="D317" s="101">
        <f t="shared" ref="D317:L317" si="133">D316</f>
        <v>8675</v>
      </c>
      <c r="E317" s="78">
        <f t="shared" si="133"/>
        <v>0</v>
      </c>
      <c r="F317" s="101">
        <f t="shared" si="133"/>
        <v>18001</v>
      </c>
      <c r="G317" s="78">
        <f t="shared" si="133"/>
        <v>0</v>
      </c>
      <c r="H317" s="101">
        <f t="shared" si="133"/>
        <v>18001</v>
      </c>
      <c r="I317" s="78">
        <f t="shared" si="133"/>
        <v>0</v>
      </c>
      <c r="J317" s="101">
        <f t="shared" si="133"/>
        <v>2</v>
      </c>
      <c r="K317" s="78">
        <f t="shared" ref="K317" si="134">K316</f>
        <v>0</v>
      </c>
      <c r="L317" s="101">
        <f t="shared" si="133"/>
        <v>2</v>
      </c>
      <c r="M317" s="116"/>
      <c r="N317" s="116"/>
    </row>
    <row r="318" spans="1:14" s="117" customFormat="1" ht="6.6" customHeight="1">
      <c r="A318" s="67"/>
      <c r="B318" s="160"/>
      <c r="C318" s="91"/>
      <c r="D318" s="103"/>
      <c r="E318" s="103"/>
      <c r="F318" s="103"/>
      <c r="G318" s="103"/>
      <c r="H318" s="103"/>
      <c r="I318" s="103"/>
      <c r="J318" s="103"/>
      <c r="K318" s="103"/>
      <c r="L318" s="103"/>
      <c r="M318" s="116"/>
      <c r="N318" s="116"/>
    </row>
    <row r="319" spans="1:14" s="117" customFormat="1">
      <c r="A319" s="67"/>
      <c r="B319" s="160">
        <v>75</v>
      </c>
      <c r="C319" s="91" t="s">
        <v>135</v>
      </c>
      <c r="D319" s="103"/>
      <c r="E319" s="103"/>
      <c r="F319" s="103"/>
      <c r="G319" s="103"/>
      <c r="H319" s="103"/>
      <c r="I319" s="103"/>
      <c r="J319" s="103"/>
      <c r="K319" s="103"/>
      <c r="L319" s="103"/>
      <c r="M319" s="116"/>
      <c r="N319" s="116"/>
    </row>
    <row r="320" spans="1:14" s="117" customFormat="1">
      <c r="A320" s="67"/>
      <c r="B320" s="160">
        <v>44</v>
      </c>
      <c r="C320" s="91" t="s">
        <v>21</v>
      </c>
      <c r="D320" s="103"/>
      <c r="E320" s="103"/>
      <c r="F320" s="103"/>
      <c r="G320" s="103"/>
      <c r="H320" s="103"/>
      <c r="I320" s="103"/>
      <c r="J320" s="103"/>
      <c r="K320" s="103"/>
      <c r="L320" s="103"/>
      <c r="M320" s="116"/>
      <c r="N320" s="116"/>
    </row>
    <row r="321" spans="1:14" s="117" customFormat="1">
      <c r="A321" s="67"/>
      <c r="B321" s="160" t="s">
        <v>105</v>
      </c>
      <c r="C321" s="91" t="s">
        <v>106</v>
      </c>
      <c r="D321" s="101">
        <v>300000</v>
      </c>
      <c r="E321" s="78">
        <v>0</v>
      </c>
      <c r="F321" s="78">
        <v>0</v>
      </c>
      <c r="G321" s="78">
        <v>0</v>
      </c>
      <c r="H321" s="78">
        <v>0</v>
      </c>
      <c r="I321" s="78">
        <v>0</v>
      </c>
      <c r="J321" s="101">
        <v>1</v>
      </c>
      <c r="K321" s="78">
        <v>0</v>
      </c>
      <c r="L321" s="101">
        <f>SUM(J321:K321)</f>
        <v>1</v>
      </c>
      <c r="M321" s="116"/>
      <c r="N321" s="116"/>
    </row>
    <row r="322" spans="1:14" s="117" customFormat="1">
      <c r="A322" s="67" t="s">
        <v>17</v>
      </c>
      <c r="B322" s="160">
        <v>75</v>
      </c>
      <c r="C322" s="91" t="s">
        <v>135</v>
      </c>
      <c r="D322" s="101">
        <f t="shared" ref="D322:L322" si="135">D321</f>
        <v>300000</v>
      </c>
      <c r="E322" s="78">
        <f t="shared" si="135"/>
        <v>0</v>
      </c>
      <c r="F322" s="78">
        <f t="shared" si="135"/>
        <v>0</v>
      </c>
      <c r="G322" s="78">
        <f t="shared" si="135"/>
        <v>0</v>
      </c>
      <c r="H322" s="78">
        <f t="shared" si="135"/>
        <v>0</v>
      </c>
      <c r="I322" s="78">
        <f t="shared" si="135"/>
        <v>0</v>
      </c>
      <c r="J322" s="101">
        <f t="shared" si="135"/>
        <v>1</v>
      </c>
      <c r="K322" s="78">
        <f t="shared" ref="K322" si="136">K321</f>
        <v>0</v>
      </c>
      <c r="L322" s="101">
        <f t="shared" si="135"/>
        <v>1</v>
      </c>
      <c r="M322" s="116"/>
      <c r="N322" s="116"/>
    </row>
    <row r="323" spans="1:14" s="117" customFormat="1">
      <c r="A323" s="67"/>
      <c r="B323" s="160"/>
      <c r="C323" s="91"/>
      <c r="D323" s="103"/>
      <c r="E323" s="103"/>
      <c r="F323" s="103"/>
      <c r="G323" s="103"/>
      <c r="H323" s="103"/>
      <c r="I323" s="103"/>
      <c r="J323" s="103"/>
      <c r="K323" s="103"/>
      <c r="L323" s="103"/>
      <c r="M323" s="116"/>
      <c r="N323" s="116"/>
    </row>
    <row r="324" spans="1:14" s="117" customFormat="1" ht="27.75" customHeight="1">
      <c r="A324" s="67"/>
      <c r="B324" s="161">
        <v>78</v>
      </c>
      <c r="C324" s="74" t="s">
        <v>122</v>
      </c>
      <c r="D324" s="100"/>
      <c r="E324" s="100"/>
      <c r="F324" s="103"/>
      <c r="G324" s="100"/>
      <c r="H324" s="103"/>
      <c r="I324" s="100"/>
      <c r="J324" s="103"/>
      <c r="K324" s="100"/>
      <c r="L324" s="103"/>
      <c r="M324" s="116"/>
      <c r="N324" s="116"/>
    </row>
    <row r="325" spans="1:14" s="180" customFormat="1">
      <c r="A325" s="67"/>
      <c r="B325" s="110">
        <v>83</v>
      </c>
      <c r="C325" s="74" t="s">
        <v>270</v>
      </c>
      <c r="D325" s="165"/>
      <c r="E325" s="165"/>
      <c r="F325" s="103"/>
      <c r="G325" s="165"/>
      <c r="H325" s="103"/>
      <c r="I325" s="165"/>
      <c r="J325" s="103"/>
      <c r="K325" s="165"/>
      <c r="L325" s="103"/>
      <c r="M325" s="116"/>
      <c r="N325" s="116"/>
    </row>
    <row r="326" spans="1:14" s="180" customFormat="1">
      <c r="A326" s="67"/>
      <c r="B326" s="161" t="s">
        <v>271</v>
      </c>
      <c r="C326" s="74" t="s">
        <v>90</v>
      </c>
      <c r="D326" s="76">
        <v>0</v>
      </c>
      <c r="E326" s="76">
        <v>0</v>
      </c>
      <c r="F326" s="100">
        <v>15</v>
      </c>
      <c r="G326" s="76">
        <v>0</v>
      </c>
      <c r="H326" s="100">
        <v>15</v>
      </c>
      <c r="I326" s="76">
        <v>0</v>
      </c>
      <c r="J326" s="76">
        <v>0</v>
      </c>
      <c r="K326" s="76">
        <v>0</v>
      </c>
      <c r="L326" s="76">
        <f>SUM(J326:K326)</f>
        <v>0</v>
      </c>
      <c r="M326" s="116"/>
      <c r="N326" s="116"/>
    </row>
    <row r="327" spans="1:14" s="117" customFormat="1" ht="25.5">
      <c r="A327" s="67"/>
      <c r="B327" s="110">
        <v>84</v>
      </c>
      <c r="C327" s="74" t="s">
        <v>123</v>
      </c>
      <c r="D327" s="100"/>
      <c r="E327" s="100"/>
      <c r="F327" s="103"/>
      <c r="G327" s="100"/>
      <c r="H327" s="100"/>
      <c r="I327" s="100"/>
      <c r="J327" s="103"/>
      <c r="K327" s="100"/>
      <c r="L327" s="103"/>
      <c r="M327" s="116"/>
      <c r="N327" s="116"/>
    </row>
    <row r="328" spans="1:14" s="117" customFormat="1">
      <c r="A328" s="67"/>
      <c r="B328" s="161" t="s">
        <v>124</v>
      </c>
      <c r="C328" s="74" t="s">
        <v>90</v>
      </c>
      <c r="D328" s="100">
        <v>635</v>
      </c>
      <c r="E328" s="76">
        <v>0</v>
      </c>
      <c r="F328" s="100">
        <v>58</v>
      </c>
      <c r="G328" s="76">
        <v>0</v>
      </c>
      <c r="H328" s="100">
        <v>58</v>
      </c>
      <c r="I328" s="76">
        <v>0</v>
      </c>
      <c r="J328" s="76">
        <v>0</v>
      </c>
      <c r="K328" s="76">
        <v>0</v>
      </c>
      <c r="L328" s="76">
        <f>SUM(J328:K328)</f>
        <v>0</v>
      </c>
      <c r="M328" s="116"/>
      <c r="N328" s="116"/>
    </row>
    <row r="329" spans="1:14" s="117" customFormat="1">
      <c r="A329" s="67"/>
      <c r="B329" s="161"/>
      <c r="C329" s="74"/>
      <c r="D329" s="100"/>
      <c r="E329" s="100"/>
      <c r="F329" s="103"/>
      <c r="G329" s="100"/>
      <c r="H329" s="100"/>
      <c r="I329" s="100"/>
      <c r="J329" s="103"/>
      <c r="K329" s="100"/>
      <c r="L329" s="103"/>
      <c r="M329" s="116"/>
      <c r="N329" s="116"/>
    </row>
    <row r="330" spans="1:14" s="117" customFormat="1" ht="38.25">
      <c r="A330" s="67"/>
      <c r="B330" s="110">
        <v>85</v>
      </c>
      <c r="C330" s="74" t="s">
        <v>138</v>
      </c>
      <c r="D330" s="100"/>
      <c r="E330" s="100"/>
      <c r="F330" s="103"/>
      <c r="G330" s="100"/>
      <c r="H330" s="100"/>
      <c r="I330" s="100"/>
      <c r="J330" s="103"/>
      <c r="K330" s="100"/>
      <c r="L330" s="103"/>
      <c r="M330" s="116"/>
      <c r="N330" s="116"/>
    </row>
    <row r="331" spans="1:14" s="117" customFormat="1">
      <c r="A331" s="113"/>
      <c r="B331" s="161" t="s">
        <v>136</v>
      </c>
      <c r="C331" s="74" t="s">
        <v>90</v>
      </c>
      <c r="D331" s="100">
        <v>27756</v>
      </c>
      <c r="E331" s="76">
        <v>0</v>
      </c>
      <c r="F331" s="103">
        <v>40203</v>
      </c>
      <c r="G331" s="76">
        <v>0</v>
      </c>
      <c r="H331" s="100">
        <v>40203</v>
      </c>
      <c r="I331" s="76">
        <v>0</v>
      </c>
      <c r="J331" s="100">
        <v>22188</v>
      </c>
      <c r="K331" s="76">
        <v>0</v>
      </c>
      <c r="L331" s="100">
        <f>SUM(J331:K331)</f>
        <v>22188</v>
      </c>
      <c r="M331" s="116"/>
      <c r="N331" s="116"/>
    </row>
    <row r="332" spans="1:14" s="117" customFormat="1">
      <c r="A332" s="67"/>
      <c r="B332" s="161"/>
      <c r="C332" s="74"/>
      <c r="D332" s="76"/>
      <c r="E332" s="76"/>
      <c r="F332" s="103"/>
      <c r="G332" s="76"/>
      <c r="H332" s="100"/>
      <c r="I332" s="76"/>
      <c r="J332" s="103"/>
      <c r="K332" s="76"/>
      <c r="L332" s="103"/>
      <c r="M332" s="116"/>
      <c r="N332" s="116"/>
    </row>
    <row r="333" spans="1:14" s="117" customFormat="1" ht="38.25">
      <c r="A333" s="166"/>
      <c r="B333" s="167">
        <v>86</v>
      </c>
      <c r="C333" s="168" t="s">
        <v>200</v>
      </c>
      <c r="D333" s="76"/>
      <c r="E333" s="76"/>
      <c r="F333" s="103"/>
      <c r="G333" s="76"/>
      <c r="H333" s="100"/>
      <c r="I333" s="76"/>
      <c r="J333" s="103"/>
      <c r="K333" s="76"/>
      <c r="L333" s="103"/>
      <c r="M333" s="116"/>
      <c r="N333" s="116"/>
    </row>
    <row r="334" spans="1:14" s="117" customFormat="1">
      <c r="A334" s="166"/>
      <c r="B334" s="167" t="s">
        <v>201</v>
      </c>
      <c r="C334" s="168" t="s">
        <v>90</v>
      </c>
      <c r="D334" s="76">
        <v>0</v>
      </c>
      <c r="E334" s="76">
        <v>0</v>
      </c>
      <c r="F334" s="100">
        <v>4079</v>
      </c>
      <c r="G334" s="76">
        <v>0</v>
      </c>
      <c r="H334" s="100">
        <v>4079</v>
      </c>
      <c r="I334" s="76">
        <v>0</v>
      </c>
      <c r="J334" s="76">
        <v>0</v>
      </c>
      <c r="K334" s="76">
        <v>0</v>
      </c>
      <c r="L334" s="76">
        <f>SUM(J334:K334)</f>
        <v>0</v>
      </c>
      <c r="M334" s="116"/>
      <c r="N334" s="116"/>
    </row>
    <row r="335" spans="1:14" s="117" customFormat="1">
      <c r="A335" s="166"/>
      <c r="B335" s="167"/>
      <c r="C335" s="168"/>
      <c r="D335" s="76"/>
      <c r="E335" s="76"/>
      <c r="F335" s="103"/>
      <c r="G335" s="76"/>
      <c r="H335" s="100"/>
      <c r="I335" s="76"/>
      <c r="J335" s="103"/>
      <c r="K335" s="76"/>
      <c r="L335" s="103"/>
      <c r="M335" s="116"/>
      <c r="N335" s="116"/>
    </row>
    <row r="336" spans="1:14" s="117" customFormat="1" ht="38.25">
      <c r="A336" s="166"/>
      <c r="B336" s="167">
        <v>87</v>
      </c>
      <c r="C336" s="168" t="s">
        <v>202</v>
      </c>
      <c r="D336" s="76"/>
      <c r="E336" s="76"/>
      <c r="F336" s="103"/>
      <c r="G336" s="76"/>
      <c r="H336" s="100"/>
      <c r="I336" s="76"/>
      <c r="J336" s="103"/>
      <c r="K336" s="76"/>
      <c r="L336" s="103"/>
      <c r="M336" s="116"/>
      <c r="N336" s="116"/>
    </row>
    <row r="337" spans="1:14" s="117" customFormat="1">
      <c r="A337" s="113"/>
      <c r="B337" s="167" t="s">
        <v>203</v>
      </c>
      <c r="C337" s="168" t="s">
        <v>90</v>
      </c>
      <c r="D337" s="100">
        <v>33370</v>
      </c>
      <c r="E337" s="76">
        <v>0</v>
      </c>
      <c r="F337" s="100">
        <v>64742</v>
      </c>
      <c r="G337" s="76">
        <v>0</v>
      </c>
      <c r="H337" s="100">
        <v>64742</v>
      </c>
      <c r="I337" s="76">
        <v>0</v>
      </c>
      <c r="J337" s="100">
        <v>32372</v>
      </c>
      <c r="K337" s="76">
        <v>0</v>
      </c>
      <c r="L337" s="100">
        <f>SUM(J337:K337)</f>
        <v>32372</v>
      </c>
      <c r="M337" s="116"/>
      <c r="N337" s="116"/>
    </row>
    <row r="338" spans="1:14" s="117" customFormat="1">
      <c r="A338" s="166"/>
      <c r="B338" s="167"/>
      <c r="C338" s="168"/>
      <c r="D338" s="76"/>
      <c r="E338" s="76"/>
      <c r="F338" s="103"/>
      <c r="G338" s="76"/>
      <c r="H338" s="100"/>
      <c r="I338" s="76"/>
      <c r="J338" s="103"/>
      <c r="K338" s="76"/>
      <c r="L338" s="103"/>
      <c r="M338" s="116"/>
      <c r="N338" s="116"/>
    </row>
    <row r="339" spans="1:14" s="117" customFormat="1" ht="38.25">
      <c r="A339" s="166"/>
      <c r="B339" s="167">
        <v>88</v>
      </c>
      <c r="C339" s="168" t="s">
        <v>205</v>
      </c>
      <c r="D339" s="76"/>
      <c r="E339" s="76"/>
      <c r="F339" s="103"/>
      <c r="G339" s="76"/>
      <c r="H339" s="100"/>
      <c r="I339" s="76"/>
      <c r="J339" s="103"/>
      <c r="K339" s="76"/>
      <c r="L339" s="103"/>
      <c r="M339" s="116"/>
      <c r="N339" s="116"/>
    </row>
    <row r="340" spans="1:14" s="117" customFormat="1">
      <c r="A340" s="191"/>
      <c r="B340" s="170" t="s">
        <v>204</v>
      </c>
      <c r="C340" s="171" t="s">
        <v>90</v>
      </c>
      <c r="D340" s="78">
        <v>0</v>
      </c>
      <c r="E340" s="78">
        <v>0</v>
      </c>
      <c r="F340" s="101">
        <v>147940</v>
      </c>
      <c r="G340" s="78">
        <v>0</v>
      </c>
      <c r="H340" s="101">
        <v>147940</v>
      </c>
      <c r="I340" s="78">
        <v>0</v>
      </c>
      <c r="J340" s="101">
        <v>221912</v>
      </c>
      <c r="K340" s="78">
        <v>0</v>
      </c>
      <c r="L340" s="101">
        <f>SUM(J340:K340)</f>
        <v>221912</v>
      </c>
      <c r="M340" s="116"/>
      <c r="N340" s="116"/>
    </row>
    <row r="341" spans="1:14" s="117" customFormat="1" ht="7.15" customHeight="1">
      <c r="A341" s="166"/>
      <c r="B341" s="167"/>
      <c r="C341" s="168"/>
      <c r="D341" s="100"/>
      <c r="E341" s="76"/>
      <c r="F341" s="76"/>
      <c r="G341" s="76"/>
      <c r="H341" s="76"/>
      <c r="I341" s="76"/>
      <c r="J341" s="76"/>
      <c r="K341" s="76"/>
      <c r="L341" s="76"/>
      <c r="M341" s="116"/>
      <c r="N341" s="116"/>
    </row>
    <row r="342" spans="1:14" s="117" customFormat="1" ht="25.5">
      <c r="A342" s="166"/>
      <c r="B342" s="167">
        <v>89</v>
      </c>
      <c r="C342" s="168" t="s">
        <v>274</v>
      </c>
      <c r="D342" s="100"/>
      <c r="E342" s="76"/>
      <c r="F342" s="76"/>
      <c r="G342" s="76"/>
      <c r="H342" s="76"/>
      <c r="I342" s="76"/>
      <c r="J342" s="76"/>
      <c r="K342" s="76"/>
      <c r="L342" s="76"/>
      <c r="M342" s="116"/>
      <c r="N342" s="116"/>
    </row>
    <row r="343" spans="1:14" s="117" customFormat="1" ht="14.45" customHeight="1">
      <c r="A343" s="113"/>
      <c r="B343" s="167" t="s">
        <v>262</v>
      </c>
      <c r="C343" s="168" t="s">
        <v>90</v>
      </c>
      <c r="D343" s="100">
        <v>15514</v>
      </c>
      <c r="E343" s="76">
        <v>0</v>
      </c>
      <c r="F343" s="100">
        <v>33867</v>
      </c>
      <c r="G343" s="76">
        <v>0</v>
      </c>
      <c r="H343" s="100">
        <v>33867</v>
      </c>
      <c r="I343" s="76">
        <v>0</v>
      </c>
      <c r="J343" s="100">
        <v>14514</v>
      </c>
      <c r="K343" s="76">
        <v>0</v>
      </c>
      <c r="L343" s="100">
        <f>SUM(J343:K343)</f>
        <v>14514</v>
      </c>
      <c r="M343" s="116"/>
      <c r="N343" s="116"/>
    </row>
    <row r="344" spans="1:14" s="117" customFormat="1">
      <c r="A344" s="113"/>
      <c r="B344" s="167"/>
      <c r="C344" s="168"/>
      <c r="D344" s="76"/>
      <c r="E344" s="76"/>
      <c r="F344" s="76"/>
      <c r="G344" s="76"/>
      <c r="H344" s="76"/>
      <c r="I344" s="76"/>
      <c r="J344" s="100"/>
      <c r="K344" s="76"/>
      <c r="L344" s="100"/>
      <c r="M344" s="116"/>
      <c r="N344" s="116"/>
    </row>
    <row r="345" spans="1:14" s="117" customFormat="1" ht="28.9" customHeight="1">
      <c r="A345" s="166"/>
      <c r="B345" s="167">
        <v>90</v>
      </c>
      <c r="C345" s="168" t="s">
        <v>263</v>
      </c>
      <c r="D345" s="76"/>
      <c r="E345" s="76"/>
      <c r="F345" s="76"/>
      <c r="G345" s="76"/>
      <c r="H345" s="76"/>
      <c r="I345" s="76"/>
      <c r="J345" s="76"/>
      <c r="K345" s="76"/>
      <c r="L345" s="100"/>
      <c r="M345" s="116"/>
      <c r="N345" s="116"/>
    </row>
    <row r="346" spans="1:14" s="117" customFormat="1" ht="14.45" customHeight="1">
      <c r="A346" s="113"/>
      <c r="B346" s="167" t="s">
        <v>264</v>
      </c>
      <c r="C346" s="168" t="s">
        <v>90</v>
      </c>
      <c r="D346" s="100">
        <v>16857</v>
      </c>
      <c r="E346" s="76">
        <v>0</v>
      </c>
      <c r="F346" s="100">
        <v>59699</v>
      </c>
      <c r="G346" s="76">
        <v>0</v>
      </c>
      <c r="H346" s="100">
        <v>59699</v>
      </c>
      <c r="I346" s="76">
        <v>0</v>
      </c>
      <c r="J346" s="100">
        <v>26056</v>
      </c>
      <c r="K346" s="76">
        <v>0</v>
      </c>
      <c r="L346" s="100">
        <f>SUM(J346:K346)</f>
        <v>26056</v>
      </c>
      <c r="M346" s="116"/>
      <c r="N346" s="116"/>
    </row>
    <row r="347" spans="1:14" s="117" customFormat="1">
      <c r="A347" s="113"/>
      <c r="B347" s="167"/>
      <c r="C347" s="168"/>
      <c r="D347" s="76"/>
      <c r="E347" s="76"/>
      <c r="F347" s="76"/>
      <c r="G347" s="76"/>
      <c r="H347" s="76"/>
      <c r="I347" s="76"/>
      <c r="J347" s="100"/>
      <c r="K347" s="76"/>
      <c r="L347" s="100"/>
      <c r="M347" s="116"/>
      <c r="N347" s="116"/>
    </row>
    <row r="348" spans="1:14" s="117" customFormat="1" ht="27" customHeight="1">
      <c r="A348" s="166"/>
      <c r="B348" s="167">
        <v>91</v>
      </c>
      <c r="C348" s="168" t="s">
        <v>265</v>
      </c>
      <c r="D348" s="76"/>
      <c r="E348" s="76"/>
      <c r="F348" s="76"/>
      <c r="G348" s="76"/>
      <c r="H348" s="76"/>
      <c r="I348" s="76"/>
      <c r="J348" s="76"/>
      <c r="K348" s="76"/>
      <c r="L348" s="100"/>
      <c r="M348" s="116"/>
      <c r="N348" s="116"/>
    </row>
    <row r="349" spans="1:14" s="117" customFormat="1" ht="14.45" customHeight="1">
      <c r="A349" s="113"/>
      <c r="B349" s="167" t="s">
        <v>266</v>
      </c>
      <c r="C349" s="168" t="s">
        <v>90</v>
      </c>
      <c r="D349" s="100">
        <v>35083</v>
      </c>
      <c r="E349" s="76">
        <v>0</v>
      </c>
      <c r="F349" s="100">
        <v>60958</v>
      </c>
      <c r="G349" s="76">
        <v>0</v>
      </c>
      <c r="H349" s="100">
        <v>60958</v>
      </c>
      <c r="I349" s="76">
        <v>0</v>
      </c>
      <c r="J349" s="100">
        <v>20365</v>
      </c>
      <c r="K349" s="76">
        <v>0</v>
      </c>
      <c r="L349" s="100">
        <f>SUM(J349:K349)</f>
        <v>20365</v>
      </c>
      <c r="M349" s="116"/>
      <c r="N349" s="116"/>
    </row>
    <row r="350" spans="1:14" s="117" customFormat="1">
      <c r="A350" s="113"/>
      <c r="B350" s="167"/>
      <c r="C350" s="168"/>
      <c r="D350" s="76"/>
      <c r="E350" s="76"/>
      <c r="F350" s="76"/>
      <c r="G350" s="76"/>
      <c r="H350" s="76"/>
      <c r="I350" s="76"/>
      <c r="J350" s="100"/>
      <c r="K350" s="76"/>
      <c r="L350" s="100"/>
      <c r="M350" s="116"/>
      <c r="N350" s="116"/>
    </row>
    <row r="351" spans="1:14" s="117" customFormat="1" ht="28.15" customHeight="1">
      <c r="A351" s="113"/>
      <c r="B351" s="167">
        <v>92</v>
      </c>
      <c r="C351" s="168" t="s">
        <v>279</v>
      </c>
      <c r="D351" s="76"/>
      <c r="E351" s="76"/>
      <c r="F351" s="76"/>
      <c r="G351" s="76"/>
      <c r="H351" s="76"/>
      <c r="I351" s="76"/>
      <c r="J351" s="100"/>
      <c r="K351" s="76"/>
      <c r="L351" s="100"/>
      <c r="M351" s="116"/>
      <c r="N351" s="116"/>
    </row>
    <row r="352" spans="1:14" s="117" customFormat="1" ht="14.45" customHeight="1">
      <c r="A352" s="113"/>
      <c r="B352" s="167" t="s">
        <v>280</v>
      </c>
      <c r="C352" s="168" t="s">
        <v>90</v>
      </c>
      <c r="D352" s="76">
        <v>0</v>
      </c>
      <c r="E352" s="76">
        <v>0</v>
      </c>
      <c r="F352" s="100">
        <v>54011</v>
      </c>
      <c r="G352" s="76">
        <v>0</v>
      </c>
      <c r="H352" s="100">
        <v>54011</v>
      </c>
      <c r="I352" s="76">
        <v>0</v>
      </c>
      <c r="J352" s="100">
        <v>48600</v>
      </c>
      <c r="K352" s="76">
        <v>0</v>
      </c>
      <c r="L352" s="100">
        <f>SUM(J352:K352)</f>
        <v>48600</v>
      </c>
      <c r="M352" s="116"/>
      <c r="N352" s="116"/>
    </row>
    <row r="353" spans="1:14" s="117" customFormat="1">
      <c r="A353" s="113"/>
      <c r="B353" s="167"/>
      <c r="C353" s="168"/>
      <c r="D353" s="76"/>
      <c r="E353" s="76"/>
      <c r="F353" s="76"/>
      <c r="G353" s="76"/>
      <c r="H353" s="76"/>
      <c r="I353" s="76"/>
      <c r="J353" s="100"/>
      <c r="K353" s="76"/>
      <c r="L353" s="100"/>
      <c r="M353" s="116"/>
      <c r="N353" s="116"/>
    </row>
    <row r="354" spans="1:14" s="117" customFormat="1">
      <c r="A354" s="113"/>
      <c r="B354" s="167">
        <v>93</v>
      </c>
      <c r="C354" s="168" t="s">
        <v>281</v>
      </c>
      <c r="D354" s="76"/>
      <c r="E354" s="76"/>
      <c r="F354" s="76"/>
      <c r="G354" s="76"/>
      <c r="H354" s="76"/>
      <c r="I354" s="76"/>
      <c r="J354" s="100"/>
      <c r="K354" s="76"/>
      <c r="L354" s="100"/>
      <c r="M354" s="116"/>
      <c r="N354" s="116"/>
    </row>
    <row r="355" spans="1:14" s="117" customFormat="1" ht="14.45" customHeight="1">
      <c r="A355" s="113"/>
      <c r="B355" s="167" t="s">
        <v>282</v>
      </c>
      <c r="C355" s="168" t="s">
        <v>90</v>
      </c>
      <c r="D355" s="76">
        <v>0</v>
      </c>
      <c r="E355" s="76">
        <v>0</v>
      </c>
      <c r="F355" s="100">
        <v>11475</v>
      </c>
      <c r="G355" s="76">
        <v>0</v>
      </c>
      <c r="H355" s="100">
        <v>11475</v>
      </c>
      <c r="I355" s="76">
        <v>0</v>
      </c>
      <c r="J355" s="100">
        <v>11475</v>
      </c>
      <c r="K355" s="76">
        <v>0</v>
      </c>
      <c r="L355" s="100">
        <f>SUM(J355:K355)</f>
        <v>11475</v>
      </c>
      <c r="M355" s="116"/>
      <c r="N355" s="116"/>
    </row>
    <row r="356" spans="1:14" s="117" customFormat="1">
      <c r="A356" s="113"/>
      <c r="B356" s="167"/>
      <c r="C356" s="168"/>
      <c r="D356" s="76"/>
      <c r="E356" s="76"/>
      <c r="F356" s="76"/>
      <c r="G356" s="76"/>
      <c r="H356" s="76"/>
      <c r="I356" s="76"/>
      <c r="J356" s="100"/>
      <c r="K356" s="76"/>
      <c r="L356" s="100"/>
      <c r="M356" s="116"/>
      <c r="N356" s="116"/>
    </row>
    <row r="357" spans="1:14" s="117" customFormat="1" ht="28.15" customHeight="1">
      <c r="A357" s="113"/>
      <c r="B357" s="167">
        <v>94</v>
      </c>
      <c r="C357" s="168" t="s">
        <v>297</v>
      </c>
      <c r="D357" s="76"/>
      <c r="E357" s="76"/>
      <c r="F357" s="76"/>
      <c r="G357" s="76"/>
      <c r="H357" s="76"/>
      <c r="I357" s="76"/>
      <c r="J357" s="100"/>
      <c r="K357" s="76"/>
      <c r="L357" s="100"/>
      <c r="M357" s="116"/>
      <c r="N357" s="116"/>
    </row>
    <row r="358" spans="1:14" s="117" customFormat="1" ht="14.45" customHeight="1">
      <c r="A358" s="113"/>
      <c r="B358" s="167" t="s">
        <v>286</v>
      </c>
      <c r="C358" s="168" t="s">
        <v>90</v>
      </c>
      <c r="D358" s="78">
        <v>0</v>
      </c>
      <c r="E358" s="78">
        <v>0</v>
      </c>
      <c r="F358" s="101">
        <v>117603</v>
      </c>
      <c r="G358" s="78">
        <v>0</v>
      </c>
      <c r="H358" s="101">
        <v>117603</v>
      </c>
      <c r="I358" s="78">
        <v>0</v>
      </c>
      <c r="J358" s="101">
        <v>95311</v>
      </c>
      <c r="K358" s="78">
        <v>0</v>
      </c>
      <c r="L358" s="101">
        <f>SUM(J358:K358)</f>
        <v>95311</v>
      </c>
      <c r="M358" s="116"/>
      <c r="N358" s="116"/>
    </row>
    <row r="359" spans="1:14" s="117" customFormat="1" ht="29.45" customHeight="1">
      <c r="A359" s="67" t="s">
        <v>17</v>
      </c>
      <c r="B359" s="161">
        <v>78</v>
      </c>
      <c r="C359" s="74" t="s">
        <v>122</v>
      </c>
      <c r="D359" s="101">
        <f t="shared" ref="D359:I359" si="137">SUM(D326:D358)</f>
        <v>129215</v>
      </c>
      <c r="E359" s="78">
        <f t="shared" si="137"/>
        <v>0</v>
      </c>
      <c r="F359" s="101">
        <f t="shared" si="137"/>
        <v>594650</v>
      </c>
      <c r="G359" s="78">
        <f t="shared" si="137"/>
        <v>0</v>
      </c>
      <c r="H359" s="101">
        <f t="shared" si="137"/>
        <v>594650</v>
      </c>
      <c r="I359" s="78">
        <f t="shared" si="137"/>
        <v>0</v>
      </c>
      <c r="J359" s="101">
        <f>SUM(J326:J358)</f>
        <v>492793</v>
      </c>
      <c r="K359" s="78">
        <f>SUM(K326:K358)</f>
        <v>0</v>
      </c>
      <c r="L359" s="101">
        <f>SUM(L326:L358)</f>
        <v>492793</v>
      </c>
      <c r="M359" s="116"/>
      <c r="N359" s="116"/>
    </row>
    <row r="360" spans="1:14" s="117" customFormat="1" ht="14.45" customHeight="1">
      <c r="A360" s="67"/>
      <c r="B360" s="161"/>
      <c r="C360" s="74"/>
      <c r="D360" s="172"/>
      <c r="E360" s="172"/>
      <c r="F360" s="172"/>
      <c r="G360" s="172"/>
      <c r="H360" s="172"/>
      <c r="I360" s="172"/>
      <c r="J360" s="172"/>
      <c r="K360" s="172"/>
      <c r="L360" s="172"/>
      <c r="M360" s="116"/>
      <c r="N360" s="116"/>
    </row>
    <row r="361" spans="1:14" s="117" customFormat="1" ht="14.45" customHeight="1">
      <c r="A361" s="67"/>
      <c r="B361" s="161">
        <v>79</v>
      </c>
      <c r="C361" s="74" t="s">
        <v>137</v>
      </c>
      <c r="D361" s="100"/>
      <c r="E361" s="100"/>
      <c r="F361" s="100"/>
      <c r="G361" s="100"/>
      <c r="H361" s="100"/>
      <c r="I361" s="100"/>
      <c r="J361" s="100"/>
      <c r="K361" s="100"/>
      <c r="L361" s="100"/>
      <c r="M361" s="116"/>
      <c r="N361" s="116"/>
    </row>
    <row r="362" spans="1:14" s="117" customFormat="1" ht="14.45" customHeight="1">
      <c r="A362" s="67"/>
      <c r="B362" s="161">
        <v>71</v>
      </c>
      <c r="C362" s="74" t="s">
        <v>208</v>
      </c>
      <c r="D362" s="100"/>
      <c r="E362" s="100"/>
      <c r="F362" s="100"/>
      <c r="G362" s="100"/>
      <c r="H362" s="100"/>
      <c r="I362" s="100"/>
      <c r="J362" s="100"/>
      <c r="K362" s="100"/>
      <c r="L362" s="100"/>
      <c r="M362" s="116"/>
      <c r="N362" s="116"/>
    </row>
    <row r="363" spans="1:14" s="117" customFormat="1" ht="14.45" customHeight="1">
      <c r="A363" s="67"/>
      <c r="B363" s="161" t="s">
        <v>139</v>
      </c>
      <c r="C363" s="74" t="s">
        <v>90</v>
      </c>
      <c r="D363" s="78">
        <v>0</v>
      </c>
      <c r="E363" s="78">
        <v>0</v>
      </c>
      <c r="F363" s="101">
        <v>5000</v>
      </c>
      <c r="G363" s="78">
        <v>0</v>
      </c>
      <c r="H363" s="101">
        <v>5000</v>
      </c>
      <c r="I363" s="78">
        <v>0</v>
      </c>
      <c r="J363" s="101">
        <v>1</v>
      </c>
      <c r="K363" s="78">
        <v>0</v>
      </c>
      <c r="L363" s="101">
        <f>SUM(J363:K363)</f>
        <v>1</v>
      </c>
      <c r="M363" s="116"/>
      <c r="N363" s="116"/>
    </row>
    <row r="364" spans="1:14" s="117" customFormat="1" ht="14.45" customHeight="1">
      <c r="A364" s="67" t="s">
        <v>17</v>
      </c>
      <c r="B364" s="161">
        <v>71</v>
      </c>
      <c r="C364" s="74" t="s">
        <v>208</v>
      </c>
      <c r="D364" s="78">
        <f t="shared" ref="D364:L365" si="138">D363</f>
        <v>0</v>
      </c>
      <c r="E364" s="78">
        <f t="shared" si="138"/>
        <v>0</v>
      </c>
      <c r="F364" s="101">
        <f t="shared" si="138"/>
        <v>5000</v>
      </c>
      <c r="G364" s="78">
        <f t="shared" si="138"/>
        <v>0</v>
      </c>
      <c r="H364" s="101">
        <f t="shared" si="138"/>
        <v>5000</v>
      </c>
      <c r="I364" s="78">
        <f t="shared" si="138"/>
        <v>0</v>
      </c>
      <c r="J364" s="101">
        <f t="shared" si="138"/>
        <v>1</v>
      </c>
      <c r="K364" s="78">
        <f t="shared" ref="K364" si="139">K363</f>
        <v>0</v>
      </c>
      <c r="L364" s="101">
        <f t="shared" si="138"/>
        <v>1</v>
      </c>
      <c r="M364" s="116"/>
      <c r="N364" s="116"/>
    </row>
    <row r="365" spans="1:14" s="117" customFormat="1" ht="14.45" customHeight="1">
      <c r="A365" s="80" t="s">
        <v>17</v>
      </c>
      <c r="B365" s="163">
        <v>79</v>
      </c>
      <c r="C365" s="122" t="s">
        <v>137</v>
      </c>
      <c r="D365" s="78">
        <f t="shared" si="138"/>
        <v>0</v>
      </c>
      <c r="E365" s="78">
        <f t="shared" si="138"/>
        <v>0</v>
      </c>
      <c r="F365" s="101">
        <f t="shared" si="138"/>
        <v>5000</v>
      </c>
      <c r="G365" s="78">
        <f t="shared" si="138"/>
        <v>0</v>
      </c>
      <c r="H365" s="101">
        <f t="shared" si="138"/>
        <v>5000</v>
      </c>
      <c r="I365" s="78">
        <f t="shared" si="138"/>
        <v>0</v>
      </c>
      <c r="J365" s="101">
        <f t="shared" si="138"/>
        <v>1</v>
      </c>
      <c r="K365" s="78">
        <f t="shared" ref="K365" si="140">K364</f>
        <v>0</v>
      </c>
      <c r="L365" s="101">
        <f t="shared" si="138"/>
        <v>1</v>
      </c>
      <c r="M365" s="116"/>
      <c r="N365" s="116"/>
    </row>
    <row r="366" spans="1:14" s="117" customFormat="1">
      <c r="A366" s="67"/>
      <c r="B366" s="161"/>
      <c r="C366" s="74"/>
      <c r="D366" s="76"/>
      <c r="E366" s="76"/>
      <c r="F366" s="100"/>
      <c r="G366" s="76"/>
      <c r="H366" s="76"/>
      <c r="I366" s="76"/>
      <c r="J366" s="100"/>
      <c r="K366" s="76"/>
      <c r="L366" s="100"/>
      <c r="M366" s="116"/>
      <c r="N366" s="116"/>
    </row>
    <row r="367" spans="1:14" s="117" customFormat="1" ht="25.5">
      <c r="A367" s="67"/>
      <c r="B367" s="161">
        <v>80</v>
      </c>
      <c r="C367" s="74" t="s">
        <v>93</v>
      </c>
      <c r="D367" s="100"/>
      <c r="E367" s="100"/>
      <c r="F367" s="100"/>
      <c r="G367" s="100"/>
      <c r="H367" s="100"/>
      <c r="I367" s="100"/>
      <c r="J367" s="100"/>
      <c r="K367" s="100"/>
      <c r="L367" s="100"/>
      <c r="M367" s="116"/>
      <c r="N367" s="116"/>
    </row>
    <row r="368" spans="1:14" s="117" customFormat="1">
      <c r="A368" s="67"/>
      <c r="B368" s="161">
        <v>44</v>
      </c>
      <c r="C368" s="74" t="s">
        <v>190</v>
      </c>
      <c r="D368" s="100"/>
      <c r="E368" s="100"/>
      <c r="F368" s="100"/>
      <c r="G368" s="100"/>
      <c r="H368" s="100"/>
      <c r="I368" s="100"/>
      <c r="J368" s="100"/>
      <c r="K368" s="100"/>
      <c r="L368" s="100"/>
      <c r="M368" s="116"/>
      <c r="N368" s="116"/>
    </row>
    <row r="369" spans="1:14" s="117" customFormat="1" ht="26.1" customHeight="1">
      <c r="A369" s="67"/>
      <c r="B369" s="161" t="s">
        <v>191</v>
      </c>
      <c r="C369" s="74" t="s">
        <v>275</v>
      </c>
      <c r="D369" s="101">
        <v>499</v>
      </c>
      <c r="E369" s="78">
        <v>0</v>
      </c>
      <c r="F369" s="78">
        <v>0</v>
      </c>
      <c r="G369" s="78">
        <v>0</v>
      </c>
      <c r="H369" s="78">
        <v>0</v>
      </c>
      <c r="I369" s="78">
        <v>0</v>
      </c>
      <c r="J369" s="78">
        <v>0</v>
      </c>
      <c r="K369" s="78">
        <v>0</v>
      </c>
      <c r="L369" s="78">
        <f>SUM(J369:K369)</f>
        <v>0</v>
      </c>
      <c r="M369" s="116"/>
      <c r="N369" s="116"/>
    </row>
    <row r="370" spans="1:14" s="117" customFormat="1">
      <c r="A370" s="67" t="s">
        <v>17</v>
      </c>
      <c r="B370" s="161">
        <v>44</v>
      </c>
      <c r="C370" s="74" t="s">
        <v>190</v>
      </c>
      <c r="D370" s="101">
        <f t="shared" ref="D370:L370" si="141">SUM(D369:D369)</f>
        <v>499</v>
      </c>
      <c r="E370" s="78">
        <f t="shared" si="141"/>
        <v>0</v>
      </c>
      <c r="F370" s="78">
        <f t="shared" si="141"/>
        <v>0</v>
      </c>
      <c r="G370" s="78">
        <f t="shared" si="141"/>
        <v>0</v>
      </c>
      <c r="H370" s="78">
        <f t="shared" si="141"/>
        <v>0</v>
      </c>
      <c r="I370" s="78">
        <f t="shared" si="141"/>
        <v>0</v>
      </c>
      <c r="J370" s="78">
        <f t="shared" si="141"/>
        <v>0</v>
      </c>
      <c r="K370" s="78">
        <f t="shared" ref="K370" si="142">SUM(K369:K369)</f>
        <v>0</v>
      </c>
      <c r="L370" s="78">
        <f t="shared" si="141"/>
        <v>0</v>
      </c>
      <c r="M370" s="116"/>
      <c r="N370" s="116"/>
    </row>
    <row r="371" spans="1:14" s="117" customFormat="1" ht="25.5">
      <c r="A371" s="67" t="s">
        <v>17</v>
      </c>
      <c r="B371" s="161">
        <v>80</v>
      </c>
      <c r="C371" s="74" t="s">
        <v>93</v>
      </c>
      <c r="D371" s="101">
        <f t="shared" ref="D371:L371" si="143">D370</f>
        <v>499</v>
      </c>
      <c r="E371" s="78">
        <f t="shared" si="143"/>
        <v>0</v>
      </c>
      <c r="F371" s="78">
        <f t="shared" si="143"/>
        <v>0</v>
      </c>
      <c r="G371" s="78">
        <f t="shared" si="143"/>
        <v>0</v>
      </c>
      <c r="H371" s="78">
        <f t="shared" si="143"/>
        <v>0</v>
      </c>
      <c r="I371" s="78">
        <f t="shared" si="143"/>
        <v>0</v>
      </c>
      <c r="J371" s="78">
        <f t="shared" si="143"/>
        <v>0</v>
      </c>
      <c r="K371" s="78">
        <f t="shared" ref="K371" si="144">K370</f>
        <v>0</v>
      </c>
      <c r="L371" s="78">
        <f t="shared" si="143"/>
        <v>0</v>
      </c>
      <c r="M371" s="116"/>
      <c r="N371" s="116"/>
    </row>
    <row r="372" spans="1:14" s="117" customFormat="1" ht="8.1" customHeight="1">
      <c r="A372" s="67"/>
      <c r="B372" s="161"/>
      <c r="C372" s="74"/>
      <c r="D372" s="76"/>
      <c r="E372" s="76"/>
      <c r="F372" s="173"/>
      <c r="G372" s="173"/>
      <c r="H372" s="100"/>
      <c r="I372" s="173"/>
      <c r="J372" s="100"/>
      <c r="K372" s="173"/>
      <c r="L372" s="173"/>
      <c r="M372" s="116"/>
      <c r="N372" s="116"/>
    </row>
    <row r="373" spans="1:14" s="117" customFormat="1">
      <c r="A373" s="166"/>
      <c r="B373" s="167">
        <v>82</v>
      </c>
      <c r="C373" s="168" t="s">
        <v>239</v>
      </c>
      <c r="D373" s="100"/>
      <c r="E373" s="76"/>
      <c r="F373" s="76"/>
      <c r="G373" s="76"/>
      <c r="H373" s="76"/>
      <c r="I373" s="76"/>
      <c r="J373" s="76"/>
      <c r="K373" s="76"/>
      <c r="L373" s="76"/>
      <c r="M373" s="116"/>
      <c r="N373" s="116"/>
    </row>
    <row r="374" spans="1:14" s="117" customFormat="1">
      <c r="A374" s="166"/>
      <c r="B374" s="161">
        <v>44</v>
      </c>
      <c r="C374" s="74" t="s">
        <v>190</v>
      </c>
      <c r="D374" s="100"/>
      <c r="E374" s="76"/>
      <c r="F374" s="76"/>
      <c r="G374" s="76"/>
      <c r="H374" s="76"/>
      <c r="I374" s="76"/>
      <c r="J374" s="76"/>
      <c r="K374" s="76"/>
      <c r="L374" s="76"/>
      <c r="M374" s="116"/>
      <c r="N374" s="116"/>
    </row>
    <row r="375" spans="1:14" s="117" customFormat="1" ht="25.5">
      <c r="A375" s="166"/>
      <c r="B375" s="167" t="s">
        <v>240</v>
      </c>
      <c r="C375" s="168" t="s">
        <v>241</v>
      </c>
      <c r="D375" s="76">
        <v>0</v>
      </c>
      <c r="E375" s="76">
        <v>0</v>
      </c>
      <c r="F375" s="100">
        <v>28243</v>
      </c>
      <c r="G375" s="76">
        <v>0</v>
      </c>
      <c r="H375" s="100">
        <v>28243</v>
      </c>
      <c r="I375" s="76">
        <v>0</v>
      </c>
      <c r="J375" s="100">
        <v>22300</v>
      </c>
      <c r="K375" s="76">
        <v>0</v>
      </c>
      <c r="L375" s="100">
        <f>SUM(J375:K375)</f>
        <v>22300</v>
      </c>
      <c r="M375" s="116"/>
      <c r="N375" s="116"/>
    </row>
    <row r="376" spans="1:14" s="117" customFormat="1" ht="25.5">
      <c r="A376" s="113"/>
      <c r="B376" s="167" t="s">
        <v>242</v>
      </c>
      <c r="C376" s="168" t="s">
        <v>243</v>
      </c>
      <c r="D376" s="100">
        <v>22122</v>
      </c>
      <c r="E376" s="76">
        <v>0</v>
      </c>
      <c r="F376" s="100">
        <v>28864</v>
      </c>
      <c r="G376" s="76">
        <v>0</v>
      </c>
      <c r="H376" s="100">
        <v>28864</v>
      </c>
      <c r="I376" s="76">
        <v>0</v>
      </c>
      <c r="J376" s="100">
        <v>27484</v>
      </c>
      <c r="K376" s="76">
        <v>0</v>
      </c>
      <c r="L376" s="100">
        <f>SUM(J376:K376)</f>
        <v>27484</v>
      </c>
      <c r="M376" s="116"/>
      <c r="N376" s="116"/>
    </row>
    <row r="377" spans="1:14" s="117" customFormat="1" ht="26.1" customHeight="1">
      <c r="A377" s="113"/>
      <c r="B377" s="167" t="s">
        <v>246</v>
      </c>
      <c r="C377" s="168" t="s">
        <v>244</v>
      </c>
      <c r="D377" s="100">
        <v>7499</v>
      </c>
      <c r="E377" s="76">
        <v>0</v>
      </c>
      <c r="F377" s="100">
        <v>33856</v>
      </c>
      <c r="G377" s="76">
        <v>0</v>
      </c>
      <c r="H377" s="100">
        <v>33856</v>
      </c>
      <c r="I377" s="76">
        <v>0</v>
      </c>
      <c r="J377" s="100">
        <v>22528</v>
      </c>
      <c r="K377" s="76">
        <v>0</v>
      </c>
      <c r="L377" s="100">
        <f>SUM(J377:K377)</f>
        <v>22528</v>
      </c>
      <c r="M377" s="116"/>
      <c r="N377" s="116"/>
    </row>
    <row r="378" spans="1:14" s="117" customFormat="1" ht="13.9" customHeight="1">
      <c r="A378" s="113"/>
      <c r="B378" s="167" t="s">
        <v>267</v>
      </c>
      <c r="C378" s="168" t="s">
        <v>268</v>
      </c>
      <c r="D378" s="100">
        <v>1500</v>
      </c>
      <c r="E378" s="76">
        <v>0</v>
      </c>
      <c r="F378" s="100">
        <v>1</v>
      </c>
      <c r="G378" s="76">
        <v>0</v>
      </c>
      <c r="H378" s="100">
        <v>1</v>
      </c>
      <c r="I378" s="76">
        <v>0</v>
      </c>
      <c r="J378" s="100">
        <v>1</v>
      </c>
      <c r="K378" s="76">
        <v>0</v>
      </c>
      <c r="L378" s="100">
        <f>SUM(J378:K378)</f>
        <v>1</v>
      </c>
      <c r="M378" s="116"/>
      <c r="N378" s="116"/>
    </row>
    <row r="379" spans="1:14" s="117" customFormat="1">
      <c r="A379" s="67" t="s">
        <v>17</v>
      </c>
      <c r="B379" s="161">
        <v>44</v>
      </c>
      <c r="C379" s="74" t="s">
        <v>190</v>
      </c>
      <c r="D379" s="129">
        <f t="shared" ref="D379:I379" si="145">SUM(D375:D378)</f>
        <v>31121</v>
      </c>
      <c r="E379" s="95">
        <f t="shared" si="145"/>
        <v>0</v>
      </c>
      <c r="F379" s="129">
        <f t="shared" si="145"/>
        <v>90964</v>
      </c>
      <c r="G379" s="95">
        <f t="shared" si="145"/>
        <v>0</v>
      </c>
      <c r="H379" s="129">
        <f t="shared" si="145"/>
        <v>90964</v>
      </c>
      <c r="I379" s="95">
        <f t="shared" si="145"/>
        <v>0</v>
      </c>
      <c r="J379" s="129">
        <f>SUM(J375:J378)</f>
        <v>72313</v>
      </c>
      <c r="K379" s="95">
        <f t="shared" ref="K379" si="146">SUM(K375:K378)</f>
        <v>0</v>
      </c>
      <c r="L379" s="129">
        <f t="shared" ref="L379" si="147">SUM(L375:L378)</f>
        <v>72313</v>
      </c>
      <c r="M379" s="116"/>
      <c r="N379" s="116"/>
    </row>
    <row r="380" spans="1:14" s="117" customFormat="1">
      <c r="A380" s="67" t="s">
        <v>17</v>
      </c>
      <c r="B380" s="167">
        <v>82</v>
      </c>
      <c r="C380" s="168" t="s">
        <v>239</v>
      </c>
      <c r="D380" s="129">
        <f t="shared" ref="D380:I380" si="148">D379</f>
        <v>31121</v>
      </c>
      <c r="E380" s="95">
        <f t="shared" si="148"/>
        <v>0</v>
      </c>
      <c r="F380" s="129">
        <f t="shared" si="148"/>
        <v>90964</v>
      </c>
      <c r="G380" s="95">
        <f t="shared" si="148"/>
        <v>0</v>
      </c>
      <c r="H380" s="129">
        <f t="shared" si="148"/>
        <v>90964</v>
      </c>
      <c r="I380" s="95">
        <f t="shared" si="148"/>
        <v>0</v>
      </c>
      <c r="J380" s="129">
        <f>J379</f>
        <v>72313</v>
      </c>
      <c r="K380" s="95">
        <f t="shared" ref="K380" si="149">K379</f>
        <v>0</v>
      </c>
      <c r="L380" s="129">
        <f t="shared" ref="L380" si="150">L379</f>
        <v>72313</v>
      </c>
      <c r="M380" s="116"/>
      <c r="N380" s="116"/>
    </row>
    <row r="381" spans="1:14" s="117" customFormat="1">
      <c r="A381" s="67" t="s">
        <v>17</v>
      </c>
      <c r="B381" s="120">
        <v>3.0510000000000002</v>
      </c>
      <c r="C381" s="69" t="s">
        <v>46</v>
      </c>
      <c r="D381" s="101">
        <f t="shared" ref="D381:I381" si="151">D298+D292+D284+D277+D322+D317+D310+D359+D365+D371+D380+D304</f>
        <v>705021</v>
      </c>
      <c r="E381" s="181">
        <f t="shared" si="151"/>
        <v>0</v>
      </c>
      <c r="F381" s="101">
        <f t="shared" si="151"/>
        <v>711477</v>
      </c>
      <c r="G381" s="181">
        <f t="shared" si="151"/>
        <v>0</v>
      </c>
      <c r="H381" s="101">
        <f t="shared" si="151"/>
        <v>785557</v>
      </c>
      <c r="I381" s="181">
        <f t="shared" si="151"/>
        <v>0</v>
      </c>
      <c r="J381" s="101">
        <f>J298+J292+J284+J277+J322+J317+J310+J359+J365+J371+J380+J304</f>
        <v>592657</v>
      </c>
      <c r="K381" s="181">
        <f t="shared" ref="K381:L381" si="152">K298+K292+K284+K277+K322+K317+K310+K359+K365+K371+K380+K304</f>
        <v>0</v>
      </c>
      <c r="L381" s="101">
        <f t="shared" si="152"/>
        <v>592657</v>
      </c>
      <c r="M381" s="116"/>
      <c r="N381" s="116"/>
    </row>
    <row r="382" spans="1:14" s="117" customFormat="1" ht="25.5">
      <c r="A382" s="67" t="s">
        <v>17</v>
      </c>
      <c r="B382" s="104">
        <v>3</v>
      </c>
      <c r="C382" s="74" t="s">
        <v>81</v>
      </c>
      <c r="D382" s="101">
        <f t="shared" ref="D382:L383" si="153">D381</f>
        <v>705021</v>
      </c>
      <c r="E382" s="78">
        <f t="shared" si="153"/>
        <v>0</v>
      </c>
      <c r="F382" s="101">
        <f t="shared" si="153"/>
        <v>711477</v>
      </c>
      <c r="G382" s="78">
        <f t="shared" si="153"/>
        <v>0</v>
      </c>
      <c r="H382" s="101">
        <f t="shared" si="153"/>
        <v>785557</v>
      </c>
      <c r="I382" s="78">
        <f t="shared" si="153"/>
        <v>0</v>
      </c>
      <c r="J382" s="101">
        <f t="shared" si="153"/>
        <v>592657</v>
      </c>
      <c r="K382" s="78">
        <f t="shared" ref="K382" si="154">K381</f>
        <v>0</v>
      </c>
      <c r="L382" s="101">
        <f t="shared" si="153"/>
        <v>592657</v>
      </c>
      <c r="M382" s="116"/>
      <c r="N382" s="116"/>
    </row>
    <row r="383" spans="1:14" s="117" customFormat="1">
      <c r="A383" s="67" t="s">
        <v>17</v>
      </c>
      <c r="B383" s="68">
        <v>4217</v>
      </c>
      <c r="C383" s="69" t="s">
        <v>9</v>
      </c>
      <c r="D383" s="101">
        <f t="shared" si="153"/>
        <v>705021</v>
      </c>
      <c r="E383" s="78">
        <f t="shared" si="153"/>
        <v>0</v>
      </c>
      <c r="F383" s="101">
        <f t="shared" si="153"/>
        <v>711477</v>
      </c>
      <c r="G383" s="78">
        <f t="shared" si="153"/>
        <v>0</v>
      </c>
      <c r="H383" s="101">
        <f t="shared" si="153"/>
        <v>785557</v>
      </c>
      <c r="I383" s="78">
        <f t="shared" si="153"/>
        <v>0</v>
      </c>
      <c r="J383" s="101">
        <f t="shared" si="153"/>
        <v>592657</v>
      </c>
      <c r="K383" s="78">
        <f t="shared" ref="K383:L384" si="155">K382</f>
        <v>0</v>
      </c>
      <c r="L383" s="101">
        <f t="shared" si="153"/>
        <v>592657</v>
      </c>
      <c r="M383" s="116"/>
      <c r="N383" s="116"/>
    </row>
    <row r="384" spans="1:14" s="117" customFormat="1">
      <c r="A384" s="157" t="s">
        <v>17</v>
      </c>
      <c r="B384" s="157"/>
      <c r="C384" s="159" t="s">
        <v>80</v>
      </c>
      <c r="D384" s="108">
        <f t="shared" ref="D384:I384" si="156">D383</f>
        <v>705021</v>
      </c>
      <c r="E384" s="86">
        <f t="shared" si="156"/>
        <v>0</v>
      </c>
      <c r="F384" s="108">
        <f t="shared" si="156"/>
        <v>711477</v>
      </c>
      <c r="G384" s="86">
        <f t="shared" si="156"/>
        <v>0</v>
      </c>
      <c r="H384" s="108">
        <f t="shared" si="156"/>
        <v>785557</v>
      </c>
      <c r="I384" s="86">
        <f t="shared" si="156"/>
        <v>0</v>
      </c>
      <c r="J384" s="108">
        <f>J383</f>
        <v>592657</v>
      </c>
      <c r="K384" s="86">
        <f t="shared" si="155"/>
        <v>0</v>
      </c>
      <c r="L384" s="108">
        <f t="shared" si="155"/>
        <v>592657</v>
      </c>
      <c r="M384" s="116"/>
      <c r="N384" s="116"/>
    </row>
    <row r="385" spans="1:14" s="117" customFormat="1">
      <c r="A385" s="157" t="s">
        <v>17</v>
      </c>
      <c r="B385" s="157"/>
      <c r="C385" s="159" t="s">
        <v>10</v>
      </c>
      <c r="D385" s="109">
        <f t="shared" ref="D385:L385" si="157">D384+D268</f>
        <v>1000992</v>
      </c>
      <c r="E385" s="109">
        <f t="shared" si="157"/>
        <v>114618</v>
      </c>
      <c r="F385" s="109">
        <f t="shared" si="157"/>
        <v>1100129</v>
      </c>
      <c r="G385" s="109">
        <f t="shared" si="157"/>
        <v>135774</v>
      </c>
      <c r="H385" s="109">
        <f t="shared" si="157"/>
        <v>1174209</v>
      </c>
      <c r="I385" s="109">
        <f t="shared" si="157"/>
        <v>135774</v>
      </c>
      <c r="J385" s="129">
        <f t="shared" si="157"/>
        <v>1589460</v>
      </c>
      <c r="K385" s="109">
        <f t="shared" si="157"/>
        <v>141944</v>
      </c>
      <c r="L385" s="109">
        <f t="shared" si="157"/>
        <v>1731404</v>
      </c>
      <c r="M385" s="116"/>
      <c r="N385" s="116"/>
    </row>
    <row r="386" spans="1:14" s="117" customFormat="1">
      <c r="A386" s="67"/>
      <c r="B386" s="67"/>
      <c r="C386" s="174"/>
      <c r="D386" s="77"/>
      <c r="E386" s="77"/>
      <c r="F386" s="77"/>
      <c r="G386" s="77"/>
      <c r="H386" s="77"/>
      <c r="I386" s="77"/>
      <c r="J386" s="77"/>
      <c r="K386" s="77"/>
      <c r="L386" s="77"/>
      <c r="M386" s="116"/>
      <c r="N386" s="116"/>
    </row>
    <row r="387" spans="1:14" s="117" customFormat="1" ht="25.5">
      <c r="A387" s="175" t="s">
        <v>277</v>
      </c>
      <c r="B387" s="176">
        <v>2217</v>
      </c>
      <c r="C387" s="145" t="s">
        <v>278</v>
      </c>
      <c r="D387" s="76">
        <v>0</v>
      </c>
      <c r="E387" s="77">
        <v>3</v>
      </c>
      <c r="F387" s="76">
        <v>0</v>
      </c>
      <c r="G387" s="76">
        <v>0</v>
      </c>
      <c r="H387" s="76">
        <v>0</v>
      </c>
      <c r="I387" s="76">
        <v>0</v>
      </c>
      <c r="J387" s="76">
        <v>0</v>
      </c>
      <c r="K387" s="76">
        <v>0</v>
      </c>
      <c r="L387" s="76">
        <v>0</v>
      </c>
      <c r="M387" s="116"/>
      <c r="N387" s="116"/>
    </row>
    <row r="388" spans="1:14" s="117" customFormat="1" ht="41.25" customHeight="1">
      <c r="A388" s="185" t="s">
        <v>277</v>
      </c>
      <c r="B388" s="80">
        <v>2217</v>
      </c>
      <c r="C388" s="186" t="s">
        <v>284</v>
      </c>
      <c r="D388" s="78">
        <v>0</v>
      </c>
      <c r="E388" s="78">
        <v>0</v>
      </c>
      <c r="F388" s="101">
        <v>50000</v>
      </c>
      <c r="G388" s="78">
        <v>0</v>
      </c>
      <c r="H388" s="101">
        <v>50000</v>
      </c>
      <c r="I388" s="78">
        <v>0</v>
      </c>
      <c r="J388" s="187">
        <f>J123</f>
        <v>0</v>
      </c>
      <c r="K388" s="78">
        <v>0</v>
      </c>
      <c r="L388" s="187">
        <f>J388</f>
        <v>0</v>
      </c>
      <c r="M388" s="116"/>
      <c r="N388" s="116"/>
    </row>
    <row r="389" spans="1:14">
      <c r="K389" s="177"/>
      <c r="L389" s="177"/>
    </row>
    <row r="390" spans="1:14">
      <c r="K390" s="177"/>
      <c r="L390" s="177"/>
    </row>
    <row r="391" spans="1:14">
      <c r="K391" s="177"/>
      <c r="L391" s="177"/>
    </row>
    <row r="392" spans="1:14">
      <c r="K392" s="177"/>
      <c r="L392" s="177"/>
    </row>
    <row r="393" spans="1:14">
      <c r="K393" s="177"/>
      <c r="L393" s="177"/>
    </row>
    <row r="394" spans="1:14">
      <c r="K394" s="177"/>
      <c r="L394" s="177"/>
    </row>
    <row r="395" spans="1:14">
      <c r="K395" s="177"/>
      <c r="L395" s="177"/>
    </row>
    <row r="396" spans="1:14">
      <c r="K396" s="177"/>
      <c r="L396" s="177"/>
    </row>
    <row r="397" spans="1:14">
      <c r="K397" s="177"/>
      <c r="L397" s="177"/>
    </row>
    <row r="398" spans="1:14">
      <c r="K398" s="177"/>
      <c r="L398" s="177"/>
    </row>
    <row r="399" spans="1:14">
      <c r="K399" s="177"/>
      <c r="L399" s="177"/>
    </row>
    <row r="400" spans="1:14">
      <c r="K400" s="177"/>
      <c r="L400" s="177"/>
    </row>
    <row r="401" spans="11:12">
      <c r="K401" s="177"/>
      <c r="L401" s="177"/>
    </row>
    <row r="402" spans="11:12">
      <c r="K402" s="177"/>
      <c r="L402" s="177"/>
    </row>
    <row r="403" spans="11:12">
      <c r="K403" s="177"/>
      <c r="L403" s="177"/>
    </row>
    <row r="404" spans="11:12">
      <c r="K404" s="177"/>
      <c r="L404" s="177"/>
    </row>
    <row r="405" spans="11:12">
      <c r="K405" s="177"/>
      <c r="L405" s="177"/>
    </row>
    <row r="406" spans="11:12">
      <c r="K406" s="177"/>
      <c r="L406" s="177"/>
    </row>
    <row r="407" spans="11:12">
      <c r="K407" s="177"/>
      <c r="L407" s="177"/>
    </row>
    <row r="408" spans="11:12">
      <c r="K408" s="177"/>
      <c r="L408" s="177"/>
    </row>
    <row r="409" spans="11:12">
      <c r="K409" s="177"/>
      <c r="L409" s="177"/>
    </row>
    <row r="410" spans="11:12">
      <c r="K410" s="177"/>
      <c r="L410" s="177"/>
    </row>
    <row r="411" spans="11:12">
      <c r="K411" s="177"/>
      <c r="L411" s="177"/>
    </row>
    <row r="412" spans="11:12">
      <c r="K412" s="177"/>
      <c r="L412" s="177"/>
    </row>
    <row r="413" spans="11:12">
      <c r="K413" s="177"/>
      <c r="L413" s="177"/>
    </row>
    <row r="414" spans="11:12">
      <c r="K414" s="177"/>
      <c r="L414" s="177"/>
    </row>
    <row r="415" spans="11:12">
      <c r="K415" s="177"/>
      <c r="L415" s="177"/>
    </row>
    <row r="416" spans="11:12">
      <c r="K416" s="177"/>
      <c r="L416" s="177"/>
    </row>
    <row r="417" spans="11:12">
      <c r="K417" s="177"/>
      <c r="L417" s="177"/>
    </row>
    <row r="418" spans="11:12">
      <c r="K418" s="177"/>
      <c r="L418" s="177"/>
    </row>
    <row r="419" spans="11:12">
      <c r="K419" s="177"/>
      <c r="L419" s="177"/>
    </row>
    <row r="420" spans="11:12">
      <c r="K420" s="177"/>
      <c r="L420" s="177"/>
    </row>
    <row r="421" spans="11:12">
      <c r="K421" s="177"/>
      <c r="L421" s="177"/>
    </row>
    <row r="422" spans="11:12">
      <c r="K422" s="177"/>
      <c r="L422" s="177"/>
    </row>
    <row r="423" spans="11:12">
      <c r="K423" s="177"/>
      <c r="L423" s="177"/>
    </row>
    <row r="424" spans="11:12">
      <c r="K424" s="177"/>
      <c r="L424" s="177"/>
    </row>
    <row r="425" spans="11:12">
      <c r="K425" s="177"/>
      <c r="L425" s="177"/>
    </row>
    <row r="426" spans="11:12">
      <c r="K426" s="177"/>
      <c r="L426" s="177"/>
    </row>
    <row r="427" spans="11:12">
      <c r="K427" s="177"/>
      <c r="L427" s="177"/>
    </row>
    <row r="428" spans="11:12">
      <c r="K428" s="177"/>
      <c r="L428" s="177"/>
    </row>
    <row r="429" spans="11:12">
      <c r="K429" s="177"/>
      <c r="L429" s="177"/>
    </row>
    <row r="430" spans="11:12">
      <c r="K430" s="177"/>
      <c r="L430" s="177"/>
    </row>
    <row r="431" spans="11:12">
      <c r="K431" s="177"/>
      <c r="L431" s="177"/>
    </row>
    <row r="432" spans="11:12">
      <c r="K432" s="177"/>
      <c r="L432" s="177"/>
    </row>
    <row r="433" spans="11:12">
      <c r="K433" s="177"/>
      <c r="L433" s="177"/>
    </row>
    <row r="434" spans="11:12">
      <c r="K434" s="177"/>
      <c r="L434" s="177"/>
    </row>
    <row r="435" spans="11:12">
      <c r="K435" s="177"/>
      <c r="L435" s="177"/>
    </row>
    <row r="436" spans="11:12">
      <c r="K436" s="177"/>
      <c r="L436" s="177"/>
    </row>
    <row r="437" spans="11:12">
      <c r="K437" s="177"/>
      <c r="L437" s="177"/>
    </row>
    <row r="438" spans="11:12">
      <c r="K438" s="177"/>
      <c r="L438" s="177"/>
    </row>
    <row r="439" spans="11:12">
      <c r="K439" s="177"/>
      <c r="L439" s="177"/>
    </row>
    <row r="440" spans="11:12">
      <c r="K440" s="177"/>
      <c r="L440" s="177"/>
    </row>
    <row r="441" spans="11:12">
      <c r="K441" s="177"/>
      <c r="L441" s="177"/>
    </row>
    <row r="442" spans="11:12">
      <c r="K442" s="177"/>
      <c r="L442" s="177"/>
    </row>
    <row r="443" spans="11:12">
      <c r="K443" s="177"/>
      <c r="L443" s="177"/>
    </row>
    <row r="444" spans="11:12">
      <c r="K444" s="177"/>
      <c r="L444" s="177"/>
    </row>
    <row r="445" spans="11:12">
      <c r="K445" s="177"/>
      <c r="L445" s="177"/>
    </row>
    <row r="446" spans="11:12">
      <c r="K446" s="177"/>
      <c r="L446" s="177"/>
    </row>
    <row r="447" spans="11:12">
      <c r="K447" s="177"/>
      <c r="L447" s="177"/>
    </row>
    <row r="448" spans="11:12">
      <c r="K448" s="177"/>
      <c r="L448" s="177"/>
    </row>
    <row r="449" spans="11:12">
      <c r="K449" s="177"/>
      <c r="L449" s="177"/>
    </row>
    <row r="450" spans="11:12">
      <c r="K450" s="177"/>
      <c r="L450" s="177"/>
    </row>
    <row r="451" spans="11:12">
      <c r="K451" s="177"/>
      <c r="L451" s="177"/>
    </row>
    <row r="452" spans="11:12">
      <c r="K452" s="177"/>
      <c r="L452" s="177"/>
    </row>
    <row r="453" spans="11:12">
      <c r="K453" s="177"/>
      <c r="L453" s="177"/>
    </row>
    <row r="454" spans="11:12">
      <c r="K454" s="177"/>
      <c r="L454" s="177"/>
    </row>
    <row r="455" spans="11:12">
      <c r="K455" s="177"/>
      <c r="L455" s="177"/>
    </row>
    <row r="456" spans="11:12">
      <c r="K456" s="177"/>
      <c r="L456" s="177"/>
    </row>
    <row r="457" spans="11:12">
      <c r="K457" s="177"/>
      <c r="L457" s="177"/>
    </row>
    <row r="458" spans="11:12">
      <c r="K458" s="177"/>
      <c r="L458" s="177"/>
    </row>
    <row r="459" spans="11:12">
      <c r="K459" s="177"/>
      <c r="L459" s="177"/>
    </row>
    <row r="460" spans="11:12">
      <c r="K460" s="177"/>
      <c r="L460" s="177"/>
    </row>
    <row r="461" spans="11:12">
      <c r="K461" s="177"/>
      <c r="L461" s="177"/>
    </row>
    <row r="462" spans="11:12">
      <c r="K462" s="177"/>
      <c r="L462" s="177"/>
    </row>
    <row r="463" spans="11:12">
      <c r="K463" s="177"/>
      <c r="L463" s="177"/>
    </row>
    <row r="464" spans="11:12">
      <c r="K464" s="177"/>
      <c r="L464" s="177"/>
    </row>
    <row r="465" spans="11:12">
      <c r="K465" s="177"/>
      <c r="L465" s="177"/>
    </row>
    <row r="466" spans="11:12">
      <c r="K466" s="177"/>
      <c r="L466" s="177"/>
    </row>
    <row r="467" spans="11:12">
      <c r="K467" s="177"/>
      <c r="L467" s="177"/>
    </row>
    <row r="468" spans="11:12">
      <c r="K468" s="177"/>
      <c r="L468" s="177"/>
    </row>
  </sheetData>
  <autoFilter ref="A22:L388">
    <filterColumn colId="2"/>
  </autoFilter>
  <mergeCells count="9">
    <mergeCell ref="J20:L20"/>
    <mergeCell ref="J21:L21"/>
    <mergeCell ref="H21:I21"/>
    <mergeCell ref="C4:D4"/>
    <mergeCell ref="D20:E20"/>
    <mergeCell ref="F20:G20"/>
    <mergeCell ref="F21:G21"/>
    <mergeCell ref="D21:E21"/>
    <mergeCell ref="H20:I20"/>
  </mergeCells>
  <phoneticPr fontId="2" type="noConversion"/>
  <printOptions horizontalCentered="1"/>
  <pageMargins left="0.74803149606299213" right="0.39370078740157483" top="0.74803149606299213" bottom="0.9055118110236221" header="0.51181102362204722" footer="0.59055118110236227"/>
  <pageSetup paperSize="9" firstPageNumber="44" orientation="landscape" blackAndWhite="1" useFirstPageNumber="1" r:id="rId1"/>
  <headerFooter alignWithMargins="0">
    <oddHeader xml:space="preserve">&amp;C   </oddHeader>
    <oddFooter>&amp;C&amp;"Times New Roman,Bold"   Vol-IV     -    &amp;P</oddFooter>
  </headerFooter>
  <rowBreaks count="3" manualBreakCount="3">
    <brk id="58" max="11" man="1"/>
    <brk id="199" max="11" man="1"/>
    <brk id="260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:C31"/>
  <sheetViews>
    <sheetView topLeftCell="A23" workbookViewId="0">
      <selection activeCell="B2" sqref="B2:B16"/>
    </sheetView>
  </sheetViews>
  <sheetFormatPr defaultRowHeight="12.75"/>
  <cols>
    <col min="1" max="1" width="30.7109375" customWidth="1"/>
  </cols>
  <sheetData>
    <row r="1" spans="1:3">
      <c r="B1" t="s">
        <v>195</v>
      </c>
      <c r="C1" t="s">
        <v>227</v>
      </c>
    </row>
    <row r="2" spans="1:3" ht="14.25">
      <c r="A2" s="8" t="s">
        <v>213</v>
      </c>
      <c r="B2" s="7">
        <v>150</v>
      </c>
      <c r="C2" s="10">
        <v>10</v>
      </c>
    </row>
    <row r="3" spans="1:3" ht="28.5">
      <c r="A3" s="8" t="s">
        <v>214</v>
      </c>
      <c r="B3" s="7">
        <v>200</v>
      </c>
      <c r="C3" s="10">
        <v>15</v>
      </c>
    </row>
    <row r="4" spans="1:3" ht="28.5">
      <c r="A4" s="8" t="s">
        <v>215</v>
      </c>
      <c r="B4" s="7">
        <v>50</v>
      </c>
      <c r="C4" s="10"/>
    </row>
    <row r="5" spans="1:3" ht="28.5">
      <c r="A5" s="8" t="s">
        <v>216</v>
      </c>
      <c r="B5" s="7">
        <v>50</v>
      </c>
      <c r="C5" s="10"/>
    </row>
    <row r="6" spans="1:3" ht="42.75">
      <c r="A6" s="8" t="s">
        <v>217</v>
      </c>
      <c r="B6" s="7">
        <v>50</v>
      </c>
      <c r="C6" s="10"/>
    </row>
    <row r="7" spans="1:3" ht="28.5">
      <c r="A7" s="8" t="s">
        <v>218</v>
      </c>
      <c r="B7" s="7">
        <v>50</v>
      </c>
      <c r="C7" s="10"/>
    </row>
    <row r="8" spans="1:3" ht="28.5">
      <c r="A8" s="8" t="s">
        <v>219</v>
      </c>
      <c r="B8" s="7">
        <v>200</v>
      </c>
      <c r="C8" s="10">
        <v>15</v>
      </c>
    </row>
    <row r="9" spans="1:3" ht="42.75">
      <c r="A9" s="8" t="s">
        <v>220</v>
      </c>
      <c r="B9" s="7">
        <v>300</v>
      </c>
      <c r="C9" s="10">
        <v>20</v>
      </c>
    </row>
    <row r="10" spans="1:3" ht="28.5">
      <c r="A10" s="8" t="s">
        <v>221</v>
      </c>
      <c r="B10" s="7">
        <v>50</v>
      </c>
      <c r="C10" s="10"/>
    </row>
    <row r="11" spans="1:3" ht="28.5">
      <c r="A11" s="8" t="s">
        <v>222</v>
      </c>
      <c r="B11" s="7">
        <v>50</v>
      </c>
      <c r="C11" s="10"/>
    </row>
    <row r="12" spans="1:3" ht="28.5">
      <c r="A12" s="8" t="s">
        <v>223</v>
      </c>
      <c r="B12" s="7">
        <v>50</v>
      </c>
      <c r="C12" s="10"/>
    </row>
    <row r="13" spans="1:3" ht="42.75">
      <c r="A13" s="8" t="s">
        <v>224</v>
      </c>
      <c r="B13" s="7">
        <v>200</v>
      </c>
      <c r="C13" s="10">
        <v>20</v>
      </c>
    </row>
    <row r="14" spans="1:3" ht="28.5">
      <c r="A14" s="8" t="s">
        <v>225</v>
      </c>
      <c r="B14" s="7">
        <v>100</v>
      </c>
      <c r="C14" s="10">
        <v>10</v>
      </c>
    </row>
    <row r="15" spans="1:3" ht="28.5">
      <c r="A15" s="8" t="s">
        <v>226</v>
      </c>
      <c r="B15" s="7">
        <v>100</v>
      </c>
      <c r="C15" s="10">
        <v>10</v>
      </c>
    </row>
    <row r="16" spans="1:3">
      <c r="A16" s="10" t="s">
        <v>195</v>
      </c>
      <c r="B16" s="11">
        <f>SUM(B2:B15)</f>
        <v>1600</v>
      </c>
      <c r="C16" s="10"/>
    </row>
    <row r="17" spans="1:3">
      <c r="A17" s="10"/>
      <c r="B17" s="10"/>
      <c r="C17" s="10"/>
    </row>
    <row r="18" spans="1:3">
      <c r="A18" s="10"/>
      <c r="B18" s="10"/>
      <c r="C18" s="10"/>
    </row>
    <row r="19" spans="1:3" ht="25.5">
      <c r="A19" s="12" t="s">
        <v>199</v>
      </c>
      <c r="B19" s="10">
        <v>116.63</v>
      </c>
      <c r="C19" s="16">
        <v>15</v>
      </c>
    </row>
    <row r="20" spans="1:3">
      <c r="A20" s="10"/>
      <c r="B20" s="10"/>
      <c r="C20" s="10"/>
    </row>
    <row r="21" spans="1:3" ht="25.5">
      <c r="A21" s="13" t="s">
        <v>100</v>
      </c>
      <c r="B21" s="10"/>
      <c r="C21" s="10">
        <v>100</v>
      </c>
    </row>
    <row r="22" spans="1:3">
      <c r="A22" s="10"/>
      <c r="B22" s="10"/>
      <c r="C22" s="10"/>
    </row>
    <row r="23" spans="1:3">
      <c r="A23" s="13" t="s">
        <v>112</v>
      </c>
      <c r="B23" s="10"/>
      <c r="C23" s="10">
        <v>35</v>
      </c>
    </row>
    <row r="24" spans="1:3">
      <c r="A24" s="10"/>
      <c r="B24" s="10"/>
      <c r="C24" s="10"/>
    </row>
    <row r="25" spans="1:3" ht="38.25">
      <c r="A25" s="14" t="s">
        <v>138</v>
      </c>
      <c r="B25" s="10"/>
      <c r="C25" s="16">
        <v>15</v>
      </c>
    </row>
    <row r="26" spans="1:3">
      <c r="A26" s="10"/>
      <c r="B26" s="10"/>
      <c r="C26" s="10"/>
    </row>
    <row r="27" spans="1:3" ht="38.25">
      <c r="A27" s="15" t="s">
        <v>200</v>
      </c>
      <c r="B27" s="10"/>
      <c r="C27" s="16">
        <v>10</v>
      </c>
    </row>
    <row r="28" spans="1:3">
      <c r="A28" s="10"/>
      <c r="B28" s="10"/>
      <c r="C28" s="10"/>
    </row>
    <row r="29" spans="1:3" ht="38.25">
      <c r="A29" s="15" t="s">
        <v>202</v>
      </c>
      <c r="B29" s="10"/>
      <c r="C29" s="16">
        <v>15</v>
      </c>
    </row>
    <row r="30" spans="1:3">
      <c r="A30" s="14" t="s">
        <v>137</v>
      </c>
      <c r="B30" s="10"/>
      <c r="C30" s="16">
        <v>10</v>
      </c>
    </row>
    <row r="31" spans="1:3">
      <c r="B31" s="9"/>
      <c r="C31" s="9">
        <f>SUM(C2:C30)</f>
        <v>300</v>
      </c>
    </row>
  </sheetData>
  <phoneticPr fontId="1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K35"/>
  <sheetViews>
    <sheetView topLeftCell="A10" workbookViewId="0">
      <selection activeCell="K15" sqref="K15"/>
    </sheetView>
  </sheetViews>
  <sheetFormatPr defaultRowHeight="12.75"/>
  <cols>
    <col min="1" max="1" width="5.85546875" customWidth="1"/>
    <col min="2" max="2" width="7.28515625" customWidth="1"/>
    <col min="3" max="4" width="4.85546875" customWidth="1"/>
    <col min="5" max="8" width="5.28515625" customWidth="1"/>
  </cols>
  <sheetData>
    <row r="1" spans="1:11">
      <c r="A1" t="s">
        <v>177</v>
      </c>
    </row>
    <row r="3" spans="1:11">
      <c r="A3" s="4" t="s">
        <v>175</v>
      </c>
      <c r="B3" s="197" t="s">
        <v>176</v>
      </c>
      <c r="C3" s="197"/>
      <c r="D3" s="197"/>
      <c r="E3" s="197"/>
      <c r="F3" s="197"/>
      <c r="G3" s="197"/>
      <c r="H3" s="4"/>
      <c r="I3" s="6" t="s">
        <v>15</v>
      </c>
      <c r="J3" s="6" t="s">
        <v>86</v>
      </c>
      <c r="K3" s="4" t="s">
        <v>17</v>
      </c>
    </row>
    <row r="4" spans="1:11">
      <c r="A4">
        <v>1</v>
      </c>
      <c r="B4" s="1">
        <v>2045</v>
      </c>
      <c r="C4" s="1" t="s">
        <v>141</v>
      </c>
      <c r="D4" s="1" t="s">
        <v>142</v>
      </c>
      <c r="E4" s="1" t="s">
        <v>143</v>
      </c>
      <c r="F4" s="1" t="s">
        <v>144</v>
      </c>
      <c r="G4" s="1" t="s">
        <v>145</v>
      </c>
      <c r="H4" s="1"/>
      <c r="I4">
        <v>0</v>
      </c>
      <c r="J4">
        <v>505376</v>
      </c>
      <c r="K4">
        <f>J4+I4</f>
        <v>505376</v>
      </c>
    </row>
    <row r="5" spans="1:11">
      <c r="A5">
        <v>2</v>
      </c>
      <c r="B5" s="1" t="s">
        <v>146</v>
      </c>
      <c r="C5" s="1" t="s">
        <v>145</v>
      </c>
      <c r="D5" s="1" t="s">
        <v>147</v>
      </c>
      <c r="E5" s="1" t="s">
        <v>143</v>
      </c>
      <c r="F5" s="1" t="s">
        <v>144</v>
      </c>
      <c r="G5" s="1" t="s">
        <v>145</v>
      </c>
      <c r="H5" s="1"/>
      <c r="I5">
        <v>0</v>
      </c>
      <c r="J5">
        <v>1851632</v>
      </c>
      <c r="K5">
        <f t="shared" ref="K5:K34" si="0">J5+I5</f>
        <v>1851632</v>
      </c>
    </row>
    <row r="6" spans="1:11">
      <c r="A6">
        <v>3</v>
      </c>
      <c r="B6" s="1" t="s">
        <v>146</v>
      </c>
      <c r="C6" s="1" t="s">
        <v>148</v>
      </c>
      <c r="D6" s="1" t="s">
        <v>147</v>
      </c>
      <c r="E6" s="1" t="s">
        <v>141</v>
      </c>
      <c r="F6" s="1" t="s">
        <v>144</v>
      </c>
      <c r="G6" s="1" t="s">
        <v>145</v>
      </c>
      <c r="H6" s="1"/>
      <c r="I6">
        <v>0</v>
      </c>
      <c r="J6">
        <v>1571232</v>
      </c>
      <c r="K6">
        <f t="shared" si="0"/>
        <v>1571232</v>
      </c>
    </row>
    <row r="7" spans="1:11">
      <c r="A7">
        <v>4</v>
      </c>
      <c r="B7" s="1" t="s">
        <v>146</v>
      </c>
      <c r="C7" s="1" t="s">
        <v>148</v>
      </c>
      <c r="D7" s="1" t="s">
        <v>149</v>
      </c>
      <c r="E7" s="1" t="s">
        <v>150</v>
      </c>
      <c r="F7" s="1" t="s">
        <v>151</v>
      </c>
      <c r="G7" s="1" t="s">
        <v>145</v>
      </c>
      <c r="H7" s="1"/>
      <c r="I7">
        <v>0</v>
      </c>
      <c r="J7">
        <v>2606912</v>
      </c>
      <c r="K7">
        <f t="shared" si="0"/>
        <v>2606912</v>
      </c>
    </row>
    <row r="8" spans="1:11">
      <c r="A8">
        <v>5</v>
      </c>
      <c r="B8" s="1" t="s">
        <v>146</v>
      </c>
      <c r="C8" s="1" t="s">
        <v>152</v>
      </c>
      <c r="D8" s="1" t="s">
        <v>147</v>
      </c>
      <c r="E8" s="1" t="s">
        <v>143</v>
      </c>
      <c r="F8" s="1" t="s">
        <v>144</v>
      </c>
      <c r="G8" s="1" t="s">
        <v>145</v>
      </c>
      <c r="H8" s="1"/>
      <c r="I8">
        <v>1271688</v>
      </c>
      <c r="J8">
        <v>0</v>
      </c>
      <c r="K8">
        <f t="shared" si="0"/>
        <v>1271688</v>
      </c>
    </row>
    <row r="9" spans="1:11">
      <c r="A9">
        <v>6</v>
      </c>
      <c r="B9" s="1" t="s">
        <v>146</v>
      </c>
      <c r="C9" s="1" t="s">
        <v>148</v>
      </c>
      <c r="D9" s="1" t="s">
        <v>147</v>
      </c>
      <c r="E9" s="1" t="s">
        <v>141</v>
      </c>
      <c r="F9" s="1" t="s">
        <v>144</v>
      </c>
      <c r="G9" s="1" t="s">
        <v>145</v>
      </c>
      <c r="H9" s="1"/>
      <c r="I9">
        <v>487696</v>
      </c>
      <c r="J9">
        <v>0</v>
      </c>
      <c r="K9">
        <f t="shared" si="0"/>
        <v>487696</v>
      </c>
    </row>
    <row r="10" spans="1:11">
      <c r="A10">
        <v>7</v>
      </c>
      <c r="B10" s="1" t="s">
        <v>146</v>
      </c>
      <c r="C10" s="1" t="s">
        <v>148</v>
      </c>
      <c r="D10" s="1" t="s">
        <v>147</v>
      </c>
      <c r="E10" s="1" t="s">
        <v>141</v>
      </c>
      <c r="F10" s="1" t="s">
        <v>153</v>
      </c>
      <c r="G10" s="1" t="s">
        <v>145</v>
      </c>
      <c r="H10" s="1"/>
      <c r="I10">
        <v>0</v>
      </c>
      <c r="J10">
        <v>852280</v>
      </c>
      <c r="K10">
        <f t="shared" si="0"/>
        <v>852280</v>
      </c>
    </row>
    <row r="11" spans="1:11">
      <c r="A11">
        <v>8</v>
      </c>
      <c r="B11" s="1" t="s">
        <v>146</v>
      </c>
      <c r="C11" s="1" t="s">
        <v>148</v>
      </c>
      <c r="D11" s="1" t="s">
        <v>149</v>
      </c>
      <c r="E11" s="1" t="s">
        <v>150</v>
      </c>
      <c r="F11" s="1" t="s">
        <v>153</v>
      </c>
      <c r="G11" s="1" t="s">
        <v>145</v>
      </c>
      <c r="H11" s="1"/>
      <c r="I11">
        <v>0</v>
      </c>
      <c r="J11">
        <v>372416</v>
      </c>
      <c r="K11">
        <f t="shared" si="0"/>
        <v>372416</v>
      </c>
    </row>
    <row r="12" spans="1:11">
      <c r="A12">
        <v>9</v>
      </c>
      <c r="B12" s="1" t="s">
        <v>146</v>
      </c>
      <c r="C12" s="1" t="s">
        <v>148</v>
      </c>
      <c r="D12" s="1" t="s">
        <v>147</v>
      </c>
      <c r="E12" s="1" t="s">
        <v>141</v>
      </c>
      <c r="F12" s="1" t="s">
        <v>153</v>
      </c>
      <c r="G12" s="1" t="s">
        <v>145</v>
      </c>
      <c r="H12" s="1"/>
      <c r="I12">
        <v>723584</v>
      </c>
      <c r="J12">
        <v>0</v>
      </c>
      <c r="K12">
        <f t="shared" si="0"/>
        <v>723584</v>
      </c>
    </row>
    <row r="13" spans="1:11">
      <c r="A13">
        <v>10</v>
      </c>
      <c r="B13" s="1" t="s">
        <v>146</v>
      </c>
      <c r="C13" s="1" t="s">
        <v>148</v>
      </c>
      <c r="D13" s="1" t="s">
        <v>147</v>
      </c>
      <c r="E13" s="1" t="s">
        <v>141</v>
      </c>
      <c r="F13" s="1" t="s">
        <v>144</v>
      </c>
      <c r="G13" s="1" t="s">
        <v>154</v>
      </c>
      <c r="H13" s="1"/>
      <c r="I13">
        <v>1662103</v>
      </c>
      <c r="J13">
        <v>0</v>
      </c>
      <c r="K13">
        <f t="shared" si="0"/>
        <v>1662103</v>
      </c>
    </row>
    <row r="14" spans="1:11">
      <c r="A14">
        <v>11</v>
      </c>
      <c r="B14" s="1" t="s">
        <v>155</v>
      </c>
      <c r="C14" s="1" t="s">
        <v>156</v>
      </c>
      <c r="D14" s="1" t="s">
        <v>157</v>
      </c>
      <c r="E14" s="1" t="s">
        <v>141</v>
      </c>
      <c r="F14" s="1" t="s">
        <v>151</v>
      </c>
      <c r="G14" s="1" t="s">
        <v>154</v>
      </c>
      <c r="H14" s="1"/>
      <c r="I14">
        <v>0</v>
      </c>
      <c r="J14">
        <v>480432</v>
      </c>
      <c r="K14">
        <f t="shared" si="0"/>
        <v>480432</v>
      </c>
    </row>
    <row r="15" spans="1:11">
      <c r="A15">
        <v>12</v>
      </c>
      <c r="B15" s="1" t="s">
        <v>158</v>
      </c>
      <c r="C15" s="1" t="s">
        <v>148</v>
      </c>
      <c r="D15" s="1" t="s">
        <v>159</v>
      </c>
      <c r="E15" s="1" t="s">
        <v>143</v>
      </c>
      <c r="F15" s="1" t="s">
        <v>160</v>
      </c>
      <c r="G15" s="1" t="s">
        <v>154</v>
      </c>
      <c r="H15" s="1"/>
      <c r="I15">
        <v>0</v>
      </c>
      <c r="J15">
        <v>186208</v>
      </c>
      <c r="K15">
        <f t="shared" si="0"/>
        <v>186208</v>
      </c>
    </row>
    <row r="16" spans="1:11">
      <c r="A16">
        <v>13</v>
      </c>
      <c r="B16" s="1" t="s">
        <v>161</v>
      </c>
      <c r="C16" s="1" t="s">
        <v>154</v>
      </c>
      <c r="D16" s="1" t="s">
        <v>162</v>
      </c>
      <c r="E16" s="1" t="s">
        <v>163</v>
      </c>
      <c r="F16" s="1" t="s">
        <v>151</v>
      </c>
      <c r="G16" s="1" t="s">
        <v>164</v>
      </c>
      <c r="H16" s="1"/>
      <c r="I16">
        <v>0</v>
      </c>
      <c r="J16">
        <v>2823956</v>
      </c>
      <c r="K16">
        <f t="shared" si="0"/>
        <v>2823956</v>
      </c>
    </row>
    <row r="17" spans="1:11">
      <c r="A17">
        <v>14</v>
      </c>
      <c r="B17" s="1" t="s">
        <v>146</v>
      </c>
      <c r="C17" s="1" t="s">
        <v>148</v>
      </c>
      <c r="D17" s="1" t="s">
        <v>147</v>
      </c>
      <c r="E17" s="1" t="s">
        <v>141</v>
      </c>
      <c r="F17" s="1" t="s">
        <v>153</v>
      </c>
      <c r="G17" s="1" t="s">
        <v>154</v>
      </c>
      <c r="H17" s="1"/>
      <c r="I17">
        <v>277248</v>
      </c>
      <c r="J17">
        <v>0</v>
      </c>
      <c r="K17">
        <f t="shared" si="0"/>
        <v>277248</v>
      </c>
    </row>
    <row r="18" spans="1:11">
      <c r="A18">
        <v>15</v>
      </c>
      <c r="B18" s="1" t="s">
        <v>161</v>
      </c>
      <c r="C18" s="1" t="s">
        <v>154</v>
      </c>
      <c r="D18" s="1" t="s">
        <v>157</v>
      </c>
      <c r="E18" s="1" t="s">
        <v>163</v>
      </c>
      <c r="F18" s="1" t="s">
        <v>153</v>
      </c>
      <c r="G18" s="1" t="s">
        <v>165</v>
      </c>
      <c r="H18" s="1"/>
      <c r="I18">
        <v>0</v>
      </c>
      <c r="J18">
        <v>1632260</v>
      </c>
      <c r="K18">
        <f t="shared" si="0"/>
        <v>1632260</v>
      </c>
    </row>
    <row r="19" spans="1:11">
      <c r="A19">
        <v>16</v>
      </c>
      <c r="B19" s="1" t="s">
        <v>146</v>
      </c>
      <c r="C19" s="1" t="s">
        <v>152</v>
      </c>
      <c r="D19" s="1" t="s">
        <v>159</v>
      </c>
      <c r="E19" s="1" t="s">
        <v>141</v>
      </c>
      <c r="F19" s="1" t="s">
        <v>151</v>
      </c>
      <c r="G19" s="1" t="s">
        <v>166</v>
      </c>
      <c r="H19" s="1"/>
      <c r="I19">
        <v>0</v>
      </c>
      <c r="J19">
        <v>138880</v>
      </c>
      <c r="K19">
        <f t="shared" si="0"/>
        <v>138880</v>
      </c>
    </row>
    <row r="20" spans="1:11">
      <c r="A20">
        <v>17</v>
      </c>
      <c r="B20" s="1" t="s">
        <v>158</v>
      </c>
      <c r="C20" s="1" t="s">
        <v>148</v>
      </c>
      <c r="D20" s="1" t="s">
        <v>159</v>
      </c>
      <c r="E20" s="1" t="s">
        <v>143</v>
      </c>
      <c r="F20" s="1" t="s">
        <v>167</v>
      </c>
      <c r="G20" s="1" t="s">
        <v>154</v>
      </c>
      <c r="H20" s="1"/>
      <c r="I20">
        <v>0</v>
      </c>
      <c r="J20">
        <v>385952</v>
      </c>
      <c r="K20">
        <f t="shared" si="0"/>
        <v>385952</v>
      </c>
    </row>
    <row r="21" spans="1:11">
      <c r="A21">
        <v>18</v>
      </c>
      <c r="B21" s="1" t="s">
        <v>146</v>
      </c>
      <c r="C21" s="1" t="s">
        <v>148</v>
      </c>
      <c r="D21" s="1" t="s">
        <v>147</v>
      </c>
      <c r="E21" s="1" t="s">
        <v>141</v>
      </c>
      <c r="F21" s="1" t="s">
        <v>144</v>
      </c>
      <c r="G21" s="1" t="s">
        <v>168</v>
      </c>
      <c r="H21" s="1"/>
      <c r="I21">
        <v>1285000</v>
      </c>
      <c r="J21">
        <v>0</v>
      </c>
      <c r="K21">
        <f t="shared" si="0"/>
        <v>1285000</v>
      </c>
    </row>
    <row r="22" spans="1:11">
      <c r="A22">
        <v>19</v>
      </c>
      <c r="B22" s="1" t="s">
        <v>146</v>
      </c>
      <c r="C22" s="1" t="s">
        <v>148</v>
      </c>
      <c r="D22" s="1" t="s">
        <v>147</v>
      </c>
      <c r="E22" s="1" t="s">
        <v>141</v>
      </c>
      <c r="F22" s="1" t="s">
        <v>144</v>
      </c>
      <c r="G22" s="1" t="s">
        <v>169</v>
      </c>
      <c r="H22" s="1"/>
      <c r="I22">
        <v>368500</v>
      </c>
      <c r="J22">
        <v>0</v>
      </c>
      <c r="K22">
        <f t="shared" si="0"/>
        <v>368500</v>
      </c>
    </row>
    <row r="23" spans="1:11">
      <c r="A23">
        <v>20</v>
      </c>
      <c r="B23" s="1" t="s">
        <v>146</v>
      </c>
      <c r="C23" s="1" t="s">
        <v>148</v>
      </c>
      <c r="D23" s="1" t="s">
        <v>147</v>
      </c>
      <c r="E23" s="1" t="s">
        <v>141</v>
      </c>
      <c r="F23" s="1" t="s">
        <v>153</v>
      </c>
      <c r="G23" s="1" t="s">
        <v>168</v>
      </c>
      <c r="H23" s="1"/>
      <c r="I23">
        <v>614000</v>
      </c>
      <c r="J23">
        <v>0</v>
      </c>
      <c r="K23">
        <f t="shared" si="0"/>
        <v>614000</v>
      </c>
    </row>
    <row r="24" spans="1:11">
      <c r="A24">
        <v>21</v>
      </c>
      <c r="B24" s="1" t="s">
        <v>146</v>
      </c>
      <c r="C24" s="1" t="s">
        <v>148</v>
      </c>
      <c r="D24" s="1" t="s">
        <v>147</v>
      </c>
      <c r="E24" s="1" t="s">
        <v>141</v>
      </c>
      <c r="F24" s="1" t="s">
        <v>153</v>
      </c>
      <c r="G24" s="1" t="s">
        <v>169</v>
      </c>
      <c r="H24" s="1"/>
      <c r="I24">
        <v>197500</v>
      </c>
      <c r="J24">
        <v>0</v>
      </c>
      <c r="K24">
        <f t="shared" si="0"/>
        <v>197500</v>
      </c>
    </row>
    <row r="25" spans="1:11">
      <c r="A25">
        <v>22</v>
      </c>
      <c r="B25" s="1" t="s">
        <v>146</v>
      </c>
      <c r="C25" s="1" t="s">
        <v>145</v>
      </c>
      <c r="D25" s="1" t="s">
        <v>159</v>
      </c>
      <c r="E25" s="1" t="s">
        <v>141</v>
      </c>
      <c r="F25" s="1" t="s">
        <v>144</v>
      </c>
      <c r="G25" s="1" t="s">
        <v>164</v>
      </c>
      <c r="H25" s="1"/>
      <c r="I25">
        <v>0</v>
      </c>
      <c r="J25">
        <v>1196580</v>
      </c>
      <c r="K25">
        <f t="shared" si="0"/>
        <v>1196580</v>
      </c>
    </row>
    <row r="26" spans="1:11">
      <c r="A26">
        <v>23</v>
      </c>
      <c r="B26" s="1" t="s">
        <v>161</v>
      </c>
      <c r="C26" s="1" t="s">
        <v>154</v>
      </c>
      <c r="D26" s="1" t="s">
        <v>157</v>
      </c>
      <c r="E26" s="1" t="s">
        <v>163</v>
      </c>
      <c r="F26" s="1" t="s">
        <v>151</v>
      </c>
      <c r="G26" s="1" t="s">
        <v>165</v>
      </c>
      <c r="H26" s="1"/>
      <c r="I26">
        <v>0</v>
      </c>
      <c r="J26">
        <v>300000</v>
      </c>
      <c r="K26">
        <f t="shared" si="0"/>
        <v>300000</v>
      </c>
    </row>
    <row r="27" spans="1:11">
      <c r="A27">
        <v>24</v>
      </c>
      <c r="B27" s="1" t="s">
        <v>146</v>
      </c>
      <c r="C27" s="1" t="s">
        <v>148</v>
      </c>
      <c r="D27" s="1" t="s">
        <v>149</v>
      </c>
      <c r="E27" s="1" t="s">
        <v>150</v>
      </c>
      <c r="F27" s="1" t="s">
        <v>151</v>
      </c>
      <c r="G27" s="1" t="s">
        <v>170</v>
      </c>
      <c r="H27" s="1"/>
      <c r="I27">
        <v>1150000</v>
      </c>
      <c r="J27">
        <v>0</v>
      </c>
      <c r="K27">
        <f t="shared" si="0"/>
        <v>1150000</v>
      </c>
    </row>
    <row r="28" spans="1:11">
      <c r="A28">
        <v>25</v>
      </c>
      <c r="B28" s="1">
        <v>2217</v>
      </c>
      <c r="C28" s="1">
        <v>80</v>
      </c>
      <c r="D28" s="1">
        <v>800</v>
      </c>
      <c r="E28" s="1" t="s">
        <v>150</v>
      </c>
      <c r="F28" s="1" t="s">
        <v>151</v>
      </c>
      <c r="G28" s="1" t="s">
        <v>171</v>
      </c>
      <c r="I28">
        <v>650000</v>
      </c>
      <c r="J28">
        <v>0</v>
      </c>
      <c r="K28">
        <f t="shared" si="0"/>
        <v>650000</v>
      </c>
    </row>
    <row r="29" spans="1:11">
      <c r="A29">
        <v>26</v>
      </c>
      <c r="B29" s="1" t="s">
        <v>146</v>
      </c>
      <c r="C29" s="1">
        <v>80</v>
      </c>
      <c r="D29" s="1">
        <v>800</v>
      </c>
      <c r="E29" s="1" t="s">
        <v>150</v>
      </c>
      <c r="F29" s="1" t="s">
        <v>153</v>
      </c>
      <c r="G29" s="1" t="s">
        <v>170</v>
      </c>
      <c r="I29">
        <v>250000</v>
      </c>
      <c r="J29">
        <v>0</v>
      </c>
      <c r="K29">
        <f t="shared" si="0"/>
        <v>250000</v>
      </c>
    </row>
    <row r="30" spans="1:11">
      <c r="A30">
        <v>27</v>
      </c>
      <c r="B30" s="1" t="s">
        <v>146</v>
      </c>
      <c r="C30" s="1">
        <v>80</v>
      </c>
      <c r="D30" s="1">
        <v>800</v>
      </c>
      <c r="E30" s="1" t="s">
        <v>150</v>
      </c>
      <c r="F30" s="1" t="s">
        <v>153</v>
      </c>
      <c r="G30" s="1" t="s">
        <v>171</v>
      </c>
      <c r="I30">
        <v>200000</v>
      </c>
      <c r="J30">
        <v>0</v>
      </c>
      <c r="K30">
        <f t="shared" si="0"/>
        <v>200000</v>
      </c>
    </row>
    <row r="31" spans="1:11">
      <c r="A31">
        <v>28</v>
      </c>
      <c r="B31" s="1" t="s">
        <v>158</v>
      </c>
      <c r="C31" s="1" t="s">
        <v>148</v>
      </c>
      <c r="D31" s="1" t="s">
        <v>159</v>
      </c>
      <c r="E31" s="1" t="s">
        <v>150</v>
      </c>
      <c r="F31" s="1" t="s">
        <v>167</v>
      </c>
      <c r="G31" s="1" t="s">
        <v>172</v>
      </c>
      <c r="I31">
        <v>0</v>
      </c>
      <c r="J31">
        <v>800000</v>
      </c>
      <c r="K31">
        <f t="shared" si="0"/>
        <v>800000</v>
      </c>
    </row>
    <row r="32" spans="1:11">
      <c r="A32">
        <v>29</v>
      </c>
      <c r="B32" s="1" t="s">
        <v>158</v>
      </c>
      <c r="C32" s="1" t="s">
        <v>148</v>
      </c>
      <c r="D32" s="1" t="s">
        <v>159</v>
      </c>
      <c r="E32" s="1" t="s">
        <v>150</v>
      </c>
      <c r="F32" s="1" t="s">
        <v>160</v>
      </c>
      <c r="G32" s="1" t="s">
        <v>172</v>
      </c>
      <c r="I32">
        <v>0</v>
      </c>
      <c r="J32">
        <v>500000</v>
      </c>
      <c r="K32">
        <f t="shared" si="0"/>
        <v>500000</v>
      </c>
    </row>
    <row r="33" spans="1:11">
      <c r="A33">
        <v>30</v>
      </c>
      <c r="B33" s="1" t="s">
        <v>173</v>
      </c>
      <c r="C33" s="1" t="s">
        <v>154</v>
      </c>
      <c r="D33" s="1" t="s">
        <v>174</v>
      </c>
      <c r="E33" s="1" t="s">
        <v>163</v>
      </c>
      <c r="F33" s="2" t="s">
        <v>151</v>
      </c>
      <c r="G33" s="2" t="s">
        <v>164</v>
      </c>
      <c r="I33">
        <v>950000</v>
      </c>
      <c r="J33">
        <v>0</v>
      </c>
      <c r="K33">
        <f t="shared" si="0"/>
        <v>950000</v>
      </c>
    </row>
    <row r="34" spans="1:11">
      <c r="A34">
        <v>31</v>
      </c>
      <c r="B34" s="1" t="s">
        <v>173</v>
      </c>
      <c r="C34" s="1" t="s">
        <v>154</v>
      </c>
      <c r="D34" s="1" t="s">
        <v>174</v>
      </c>
      <c r="E34" s="1" t="s">
        <v>163</v>
      </c>
      <c r="F34" s="3">
        <v>48</v>
      </c>
      <c r="G34" s="3">
        <v>71</v>
      </c>
      <c r="I34">
        <v>500000</v>
      </c>
      <c r="J34">
        <v>0</v>
      </c>
      <c r="K34">
        <f t="shared" si="0"/>
        <v>500000</v>
      </c>
    </row>
    <row r="35" spans="1:11">
      <c r="A35" s="4"/>
      <c r="B35" s="4"/>
      <c r="C35" s="4"/>
      <c r="D35" s="4"/>
      <c r="E35" s="4"/>
      <c r="F35" s="5" t="s">
        <v>17</v>
      </c>
      <c r="G35" s="4"/>
      <c r="H35" s="4"/>
      <c r="I35" s="4">
        <f>SUM(I4:I34)</f>
        <v>10587319</v>
      </c>
      <c r="J35" s="4">
        <f>SUM(J4:J34)</f>
        <v>16204116</v>
      </c>
      <c r="K35" s="4">
        <f>SUM(K4:K34)</f>
        <v>26791435</v>
      </c>
    </row>
  </sheetData>
  <mergeCells count="1">
    <mergeCell ref="B3:G3"/>
  </mergeCells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dem41</vt:lpstr>
      <vt:lpstr>share cal sheet</vt:lpstr>
      <vt:lpstr>trans_Municipal</vt:lpstr>
      <vt:lpstr>'dem41'!np</vt:lpstr>
      <vt:lpstr>'dem41'!oges</vt:lpstr>
      <vt:lpstr>'dem41'!Print_Area</vt:lpstr>
      <vt:lpstr>'dem41'!Print_Titles</vt:lpstr>
      <vt:lpstr>'dem41'!pw</vt:lpstr>
      <vt:lpstr>'dem41'!tax</vt:lpstr>
      <vt:lpstr>'dem41'!udhd</vt:lpstr>
      <vt:lpstr>'dem41'!udroad</vt:lpstr>
      <vt:lpstr>'dem41'!urbancap</vt:lpstr>
      <vt:lpstr>'dem41'!urbanDevelopment</vt:lpstr>
      <vt:lpstr>'dem41'!Voted</vt:lpstr>
      <vt:lpstr>'dem41'!water</vt:lpstr>
    </vt:vector>
  </TitlesOfParts>
  <Company>Government of Sikkim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Secretary Finance</dc:creator>
  <cp:lastModifiedBy>siyon</cp:lastModifiedBy>
  <cp:lastPrinted>2016-03-15T11:38:17Z</cp:lastPrinted>
  <dcterms:created xsi:type="dcterms:W3CDTF">2004-06-02T16:28:26Z</dcterms:created>
  <dcterms:modified xsi:type="dcterms:W3CDTF">2016-03-28T07:45:15Z</dcterms:modified>
</cp:coreProperties>
</file>