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4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'dem34'!$A$16:$H$356</definedName>
    <definedName name="_rec2" localSheetId="0">'dem34'!#REF!</definedName>
    <definedName name="_Regression_Int" localSheetId="0" hidden="1">1</definedName>
    <definedName name="cacap" localSheetId="0">'dem34'!#REF!</definedName>
    <definedName name="CAPPW" localSheetId="0">'dem34'!#REF!</definedName>
    <definedName name="np" localSheetId="0">'dem34'!#REF!</definedName>
    <definedName name="_xlnm.Print_Area" localSheetId="0">'dem34'!$A$1:$H$354</definedName>
    <definedName name="_xlnm.Print_Titles" localSheetId="0">'dem34'!$13:$16</definedName>
    <definedName name="pw" localSheetId="0">'dem34'!$D$33:$H$33</definedName>
    <definedName name="rb" localSheetId="0">'dem34'!$D$161:$H$161</definedName>
    <definedName name="rbcap" localSheetId="0">'dem34'!$D$341:$H$341</definedName>
    <definedName name="rbrec" localSheetId="0">'dem34'!#REF!</definedName>
    <definedName name="rbrec3" localSheetId="0">'dem34'!#REF!</definedName>
    <definedName name="revise" localSheetId="0">'dem34'!$D$370:$G$370</definedName>
    <definedName name="roadsrec" localSheetId="0">'dem34'!#REF!</definedName>
    <definedName name="roadsrevenue">'dem34'!$E$10:$F$10</definedName>
    <definedName name="summary" localSheetId="0">'dem34'!$D$361:$G$361</definedName>
    <definedName name="suspense" localSheetId="0">'dem34'!$D$346:$H$346</definedName>
    <definedName name="Voted" localSheetId="0">'dem34'!$E$10:$F$10</definedName>
    <definedName name="Z_239EE218_578E_4317_BEED_14D5D7089E27_.wvu.Cols" localSheetId="0" hidden="1">'dem34'!#REF!</definedName>
    <definedName name="Z_239EE218_578E_4317_BEED_14D5D7089E27_.wvu.FilterData" localSheetId="0" hidden="1">'dem34'!$A$1:$H$350</definedName>
    <definedName name="Z_239EE218_578E_4317_BEED_14D5D7089E27_.wvu.PrintArea" localSheetId="0" hidden="1">'dem34'!$A$1:$H$350</definedName>
    <definedName name="Z_239EE218_578E_4317_BEED_14D5D7089E27_.wvu.PrintTitles" localSheetId="0" hidden="1">'dem34'!$13:$16</definedName>
    <definedName name="Z_302A3EA3_AE96_11D5_A646_0050BA3D7AFD_.wvu.Cols" localSheetId="0" hidden="1">'dem34'!#REF!</definedName>
    <definedName name="Z_302A3EA3_AE96_11D5_A646_0050BA3D7AFD_.wvu.FilterData" localSheetId="0" hidden="1">'dem34'!$A$1:$H$350</definedName>
    <definedName name="Z_302A3EA3_AE96_11D5_A646_0050BA3D7AFD_.wvu.PrintArea" localSheetId="0" hidden="1">'dem34'!$A$1:$H$350</definedName>
    <definedName name="Z_302A3EA3_AE96_11D5_A646_0050BA3D7AFD_.wvu.PrintTitles" localSheetId="0" hidden="1">'dem34'!$13:$16</definedName>
    <definedName name="Z_36DBA021_0ECB_11D4_8064_004005726899_.wvu.Cols" localSheetId="0" hidden="1">'dem34'!#REF!</definedName>
    <definedName name="Z_36DBA021_0ECB_11D4_8064_004005726899_.wvu.FilterData" localSheetId="0" hidden="1">'dem34'!$C$35:$C$343</definedName>
    <definedName name="Z_36DBA021_0ECB_11D4_8064_004005726899_.wvu.PrintArea" localSheetId="0" hidden="1">'dem34'!$A$1:$H$346</definedName>
    <definedName name="Z_36DBA021_0ECB_11D4_8064_004005726899_.wvu.PrintTitles" localSheetId="0" hidden="1">'dem34'!$13:$16</definedName>
    <definedName name="Z_93EBE921_AE91_11D5_8685_004005726899_.wvu.Cols" localSheetId="0" hidden="1">'dem34'!#REF!</definedName>
    <definedName name="Z_93EBE921_AE91_11D5_8685_004005726899_.wvu.FilterData" localSheetId="0" hidden="1">'dem34'!$C$35:$C$343</definedName>
    <definedName name="Z_93EBE921_AE91_11D5_8685_004005726899_.wvu.PrintArea" localSheetId="0" hidden="1">'dem34'!$A$1:$H$346</definedName>
    <definedName name="Z_93EBE921_AE91_11D5_8685_004005726899_.wvu.PrintTitles" localSheetId="0" hidden="1">'dem34'!$13:$16</definedName>
    <definedName name="Z_94DA79C1_0FDE_11D5_9579_000021DAEEA2_.wvu.Cols" localSheetId="0" hidden="1">'dem34'!#REF!</definedName>
    <definedName name="Z_94DA79C1_0FDE_11D5_9579_000021DAEEA2_.wvu.FilterData" localSheetId="0" hidden="1">'dem34'!$C$35:$C$343</definedName>
    <definedName name="Z_94DA79C1_0FDE_11D5_9579_000021DAEEA2_.wvu.PrintArea" localSheetId="0" hidden="1">'dem34'!$A$1:$H$346</definedName>
    <definedName name="Z_94DA79C1_0FDE_11D5_9579_000021DAEEA2_.wvu.PrintTitles" localSheetId="0" hidden="1">'dem34'!$13:$16</definedName>
    <definedName name="Z_B4CB097C_161F_11D5_8064_004005726899_.wvu.FilterData" localSheetId="0" hidden="1">'dem34'!$C$35:$C$343</definedName>
    <definedName name="Z_B4CB097F_161F_11D5_8064_004005726899_.wvu.FilterData" localSheetId="0" hidden="1">'dem34'!$C$35:$C$343</definedName>
    <definedName name="Z_B4CB099B_161F_11D5_8064_004005726899_.wvu.FilterData" localSheetId="0" hidden="1">'dem34'!$C$35:$C$343</definedName>
    <definedName name="Z_C868F8C3_16D7_11D5_A68D_81D6213F5331_.wvu.Cols" localSheetId="0" hidden="1">'dem34'!#REF!</definedName>
    <definedName name="Z_C868F8C3_16D7_11D5_A68D_81D6213F5331_.wvu.FilterData" localSheetId="0" hidden="1">'dem34'!$C$35:$C$343</definedName>
    <definedName name="Z_C868F8C3_16D7_11D5_A68D_81D6213F5331_.wvu.PrintArea" localSheetId="0" hidden="1">'dem34'!$A$1:$H$346</definedName>
    <definedName name="Z_C868F8C3_16D7_11D5_A68D_81D6213F5331_.wvu.PrintTitles" localSheetId="0" hidden="1">'dem34'!$13:$16</definedName>
    <definedName name="Z_E5DF37BD_125C_11D5_8DC4_D0F5D88B3549_.wvu.Cols" localSheetId="0" hidden="1">'dem34'!#REF!</definedName>
    <definedName name="Z_E5DF37BD_125C_11D5_8DC4_D0F5D88B3549_.wvu.FilterData" localSheetId="0" hidden="1">'dem34'!$C$35:$C$343</definedName>
    <definedName name="Z_E5DF37BD_125C_11D5_8DC4_D0F5D88B3549_.wvu.PrintArea" localSheetId="0" hidden="1">'dem34'!$A$1:$H$346</definedName>
    <definedName name="Z_E5DF37BD_125C_11D5_8DC4_D0F5D88B3549_.wvu.PrintTitles" localSheetId="0" hidden="1">'dem34'!$13:$16</definedName>
    <definedName name="Z_F8ADACC1_164E_11D6_B603_000021DAEEA2_.wvu.Cols" localSheetId="0" hidden="1">'dem34'!#REF!</definedName>
    <definedName name="Z_F8ADACC1_164E_11D6_B603_000021DAEEA2_.wvu.FilterData" localSheetId="0" hidden="1">'dem34'!$C$35:$C$343</definedName>
    <definedName name="Z_F8ADACC1_164E_11D6_B603_000021DAEEA2_.wvu.PrintArea" localSheetId="0" hidden="1">'dem34'!$A$1:$H$346</definedName>
    <definedName name="Z_F8ADACC1_164E_11D6_B603_000021DAEEA2_.wvu.PrintTitles" localSheetId="0" hidden="1">'dem34'!$13:$16</definedName>
  </definedNames>
  <calcPr calcId="125725"/>
</workbook>
</file>

<file path=xl/calcChain.xml><?xml version="1.0" encoding="utf-8"?>
<calcChain xmlns="http://schemas.openxmlformats.org/spreadsheetml/2006/main">
  <c r="E271" i="4"/>
  <c r="F271"/>
  <c r="G271"/>
  <c r="D271"/>
  <c r="E251"/>
  <c r="F251"/>
  <c r="G251"/>
  <c r="D251"/>
  <c r="E240"/>
  <c r="F240"/>
  <c r="G240"/>
  <c r="D240"/>
  <c r="E227"/>
  <c r="F227"/>
  <c r="G227"/>
  <c r="D227"/>
  <c r="E213"/>
  <c r="F213"/>
  <c r="G213"/>
  <c r="D213"/>
  <c r="E185"/>
  <c r="F185"/>
  <c r="G185"/>
  <c r="D185"/>
  <c r="E181"/>
  <c r="F181"/>
  <c r="G181"/>
  <c r="D181"/>
  <c r="E174"/>
  <c r="F174"/>
  <c r="G174"/>
  <c r="E170"/>
  <c r="F170"/>
  <c r="G170"/>
  <c r="D170"/>
  <c r="D174"/>
  <c r="E57"/>
  <c r="F57"/>
  <c r="G57"/>
  <c r="D57"/>
  <c r="E50"/>
  <c r="F50"/>
  <c r="G50"/>
  <c r="D50"/>
  <c r="E30"/>
  <c r="E31" s="1"/>
  <c r="F30"/>
  <c r="F31" s="1"/>
  <c r="G30"/>
  <c r="G31" s="1"/>
  <c r="D30"/>
  <c r="D31" s="1"/>
  <c r="E252" l="1"/>
  <c r="F252"/>
  <c r="D252"/>
  <c r="G252"/>
  <c r="E189" l="1"/>
  <c r="E190" s="1"/>
  <c r="F189"/>
  <c r="F190" s="1"/>
  <c r="G189"/>
  <c r="G190" s="1"/>
  <c r="D189"/>
  <c r="D190" s="1"/>
  <c r="G338" l="1"/>
  <c r="F338"/>
  <c r="E338"/>
  <c r="D338"/>
  <c r="G293"/>
  <c r="F293"/>
  <c r="E293"/>
  <c r="D293"/>
  <c r="G286"/>
  <c r="F286"/>
  <c r="E286"/>
  <c r="D286"/>
  <c r="G280"/>
  <c r="F280"/>
  <c r="E280"/>
  <c r="D280"/>
  <c r="G158"/>
  <c r="G159" s="1"/>
  <c r="F158"/>
  <c r="F159" s="1"/>
  <c r="E158"/>
  <c r="E159" s="1"/>
  <c r="D158"/>
  <c r="D159" s="1"/>
  <c r="G150"/>
  <c r="F150"/>
  <c r="F151" s="1"/>
  <c r="E150"/>
  <c r="E151" s="1"/>
  <c r="D150"/>
  <c r="D151" s="1"/>
  <c r="G143"/>
  <c r="F143"/>
  <c r="E143"/>
  <c r="D143"/>
  <c r="G136"/>
  <c r="F136"/>
  <c r="E136"/>
  <c r="D136"/>
  <c r="G129"/>
  <c r="F129"/>
  <c r="E129"/>
  <c r="D129"/>
  <c r="G121"/>
  <c r="F121"/>
  <c r="E121"/>
  <c r="D121"/>
  <c r="G113"/>
  <c r="F113"/>
  <c r="E113"/>
  <c r="D113"/>
  <c r="G106"/>
  <c r="F106"/>
  <c r="E106"/>
  <c r="D106"/>
  <c r="G99"/>
  <c r="F99"/>
  <c r="E99"/>
  <c r="D99"/>
  <c r="G92"/>
  <c r="F92"/>
  <c r="E92"/>
  <c r="D92"/>
  <c r="G78"/>
  <c r="F78"/>
  <c r="E78"/>
  <c r="D78"/>
  <c r="G72"/>
  <c r="F72"/>
  <c r="E72"/>
  <c r="D72"/>
  <c r="G67"/>
  <c r="F67"/>
  <c r="E67"/>
  <c r="D67"/>
  <c r="G62"/>
  <c r="F62"/>
  <c r="E62"/>
  <c r="D62"/>
  <c r="G24"/>
  <c r="G25" s="1"/>
  <c r="G32" s="1"/>
  <c r="G33" s="1"/>
  <c r="F24"/>
  <c r="F25" s="1"/>
  <c r="F32" s="1"/>
  <c r="F33" s="1"/>
  <c r="E24"/>
  <c r="E25" s="1"/>
  <c r="E32" s="1"/>
  <c r="E33" s="1"/>
  <c r="D24"/>
  <c r="D25" s="1"/>
  <c r="D32" s="1"/>
  <c r="D33" s="1"/>
  <c r="C330"/>
  <c r="D73" l="1"/>
  <c r="D74" s="1"/>
  <c r="D79" s="1"/>
  <c r="G73"/>
  <c r="G74" s="1"/>
  <c r="G79" s="1"/>
  <c r="F73"/>
  <c r="F74" s="1"/>
  <c r="F79" s="1"/>
  <c r="E73"/>
  <c r="E74" s="1"/>
  <c r="E79" s="1"/>
  <c r="E272"/>
  <c r="D294"/>
  <c r="F294"/>
  <c r="F339" s="1"/>
  <c r="F340" s="1"/>
  <c r="F272"/>
  <c r="D144"/>
  <c r="D145" s="1"/>
  <c r="D160" s="1"/>
  <c r="G144"/>
  <c r="G145" s="1"/>
  <c r="F144"/>
  <c r="F145" s="1"/>
  <c r="F160" s="1"/>
  <c r="E144"/>
  <c r="E145" s="1"/>
  <c r="E160" s="1"/>
  <c r="G151"/>
  <c r="G294"/>
  <c r="G339" s="1"/>
  <c r="G340" s="1"/>
  <c r="D272"/>
  <c r="E294"/>
  <c r="E339" s="1"/>
  <c r="E340" s="1"/>
  <c r="G272"/>
  <c r="E161" l="1"/>
  <c r="E162" s="1"/>
  <c r="D339"/>
  <c r="D340" s="1"/>
  <c r="D161"/>
  <c r="D162" s="1"/>
  <c r="E273"/>
  <c r="E341" s="1"/>
  <c r="E342" s="1"/>
  <c r="F161"/>
  <c r="F162" s="1"/>
  <c r="F273"/>
  <c r="F341" s="1"/>
  <c r="F342" s="1"/>
  <c r="G273"/>
  <c r="G341" s="1"/>
  <c r="G342" s="1"/>
  <c r="G160"/>
  <c r="G161" s="1"/>
  <c r="G162" s="1"/>
  <c r="D273"/>
  <c r="E10" l="1"/>
  <c r="F10"/>
  <c r="D341"/>
  <c r="D342" s="1"/>
  <c r="F343"/>
  <c r="E343"/>
  <c r="G343"/>
  <c r="D343" l="1"/>
</calcChain>
</file>

<file path=xl/sharedStrings.xml><?xml version="1.0" encoding="utf-8"?>
<sst xmlns="http://schemas.openxmlformats.org/spreadsheetml/2006/main" count="547" uniqueCount="342">
  <si>
    <t>Public Works</t>
  </si>
  <si>
    <t>Roads &amp; Bridges</t>
  </si>
  <si>
    <t>(g) Capital Account of Transport</t>
  </si>
  <si>
    <t>Capital Outlay on Roads and Bridges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</si>
  <si>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</si>
  <si>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</si>
  <si>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</si>
  <si>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</si>
  <si>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</si>
  <si>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</si>
  <si>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</si>
  <si>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Other Buildings</t>
  </si>
  <si>
    <t>Maintenance &amp; Repairs</t>
  </si>
  <si>
    <t>Roads and Bridges Department</t>
  </si>
  <si>
    <t>East District</t>
  </si>
  <si>
    <t>West District</t>
  </si>
  <si>
    <t>North District</t>
  </si>
  <si>
    <t>South District</t>
  </si>
  <si>
    <t>Suspense</t>
  </si>
  <si>
    <t>35.00.43</t>
  </si>
  <si>
    <t>60.00.71</t>
  </si>
  <si>
    <t>00.00.71</t>
  </si>
  <si>
    <t>District &amp; Other Roads</t>
  </si>
  <si>
    <t>Road Works</t>
  </si>
  <si>
    <t>District Roads</t>
  </si>
  <si>
    <t>General</t>
  </si>
  <si>
    <t>Direction &amp; Administration</t>
  </si>
  <si>
    <t>Head Office Establishment</t>
  </si>
  <si>
    <t>35.44.01</t>
  </si>
  <si>
    <t>Salaries</t>
  </si>
  <si>
    <t>35.44.11</t>
  </si>
  <si>
    <t>Travel Expenses</t>
  </si>
  <si>
    <t>35.44.13</t>
  </si>
  <si>
    <t>Office Expenses</t>
  </si>
  <si>
    <t>35.44.26</t>
  </si>
  <si>
    <t>Advertisement &amp; Publicity</t>
  </si>
  <si>
    <t>35.44.50</t>
  </si>
  <si>
    <t>Other Charges</t>
  </si>
  <si>
    <t>35.44.51</t>
  </si>
  <si>
    <t>Motor Vehicles</t>
  </si>
  <si>
    <t>35.45.01</t>
  </si>
  <si>
    <t>35.45.11</t>
  </si>
  <si>
    <t>35.45.13</t>
  </si>
  <si>
    <t>35.45.51</t>
  </si>
  <si>
    <t>35.46.01</t>
  </si>
  <si>
    <t>35.46.11</t>
  </si>
  <si>
    <t>35.46.13</t>
  </si>
  <si>
    <t>35.46.51</t>
  </si>
  <si>
    <t>35.47.01</t>
  </si>
  <si>
    <t>35.47.11</t>
  </si>
  <si>
    <t>35.47.13</t>
  </si>
  <si>
    <t>35.47.51</t>
  </si>
  <si>
    <t>35.48.01</t>
  </si>
  <si>
    <t>35.48.11</t>
  </si>
  <si>
    <t>35.48.13</t>
  </si>
  <si>
    <t>35.48.51</t>
  </si>
  <si>
    <t>35.60.01</t>
  </si>
  <si>
    <t>35.60.11</t>
  </si>
  <si>
    <t>35.60.13</t>
  </si>
  <si>
    <t>35.60.51</t>
  </si>
  <si>
    <t>Research &amp; Development</t>
  </si>
  <si>
    <t>Survey and Testing Works</t>
  </si>
  <si>
    <t>62.00.71</t>
  </si>
  <si>
    <t>Survey &amp; Investigation</t>
  </si>
  <si>
    <t>Machinery &amp; Equipment</t>
  </si>
  <si>
    <t>CAPITAL SECTION</t>
  </si>
  <si>
    <t>60.45.71</t>
  </si>
  <si>
    <t>60.45.76</t>
  </si>
  <si>
    <t>60.45.79</t>
  </si>
  <si>
    <t>Schemes Financed by NABARD</t>
  </si>
  <si>
    <t>60.45.81</t>
  </si>
  <si>
    <t>60.46.71</t>
  </si>
  <si>
    <t>60.46.76</t>
  </si>
  <si>
    <t>60.46.79</t>
  </si>
  <si>
    <t>60.46.83</t>
  </si>
  <si>
    <t>47</t>
  </si>
  <si>
    <t>60.47.71</t>
  </si>
  <si>
    <t>60.47.76</t>
  </si>
  <si>
    <t>60.47.79</t>
  </si>
  <si>
    <t>48</t>
  </si>
  <si>
    <t>60.48.71</t>
  </si>
  <si>
    <t>60.48.76</t>
  </si>
  <si>
    <t>60.48.79</t>
  </si>
  <si>
    <t>Bridges</t>
  </si>
  <si>
    <t>61.00.72</t>
  </si>
  <si>
    <t>62.00.73</t>
  </si>
  <si>
    <t>60.46.84</t>
  </si>
  <si>
    <t>60.46.85</t>
  </si>
  <si>
    <t>60.48.84</t>
  </si>
  <si>
    <t>60.48.85</t>
  </si>
  <si>
    <t>60.45.88</t>
  </si>
  <si>
    <t>60.48.88</t>
  </si>
  <si>
    <t>Mechanical (West)</t>
  </si>
  <si>
    <t>35.61.01</t>
  </si>
  <si>
    <t>35.61.11</t>
  </si>
  <si>
    <t>35.61.13</t>
  </si>
  <si>
    <t>35.61.51</t>
  </si>
  <si>
    <t>Mechanical (South)</t>
  </si>
  <si>
    <t>35.62.01</t>
  </si>
  <si>
    <t>35.62.11</t>
  </si>
  <si>
    <t>35.62.13</t>
  </si>
  <si>
    <t>35.62.51</t>
  </si>
  <si>
    <t>60.46.89</t>
  </si>
  <si>
    <t>Improvement of Chakung Khaniserbong Road in West Sikkim (NEC)</t>
  </si>
  <si>
    <t>35.60.02</t>
  </si>
  <si>
    <t>Wages</t>
  </si>
  <si>
    <t>60.48.83</t>
  </si>
  <si>
    <t>Improvement of Sombaria-Hilley Road (NEC)</t>
  </si>
  <si>
    <t>60.46.90</t>
  </si>
  <si>
    <t>Improvement of Ralong-Phamtam Road (NEC)</t>
  </si>
  <si>
    <t>60.48.90</t>
  </si>
  <si>
    <t>WorkCharged Establishment</t>
  </si>
  <si>
    <t>Other Maintenance Expenditure</t>
  </si>
  <si>
    <t>Supplies and Materials</t>
  </si>
  <si>
    <t>Minor Works</t>
  </si>
  <si>
    <t>Maintenance and Repairs</t>
  </si>
  <si>
    <t>60.72.02</t>
  </si>
  <si>
    <t>60.73.02</t>
  </si>
  <si>
    <t>60.74.02</t>
  </si>
  <si>
    <t>60.75.02</t>
  </si>
  <si>
    <t>61.72.21</t>
  </si>
  <si>
    <t>61.72.27</t>
  </si>
  <si>
    <t>61.73.21</t>
  </si>
  <si>
    <t>61.73.27</t>
  </si>
  <si>
    <t>61.74.21</t>
  </si>
  <si>
    <t>61.74.27</t>
  </si>
  <si>
    <t>61.75.21</t>
  </si>
  <si>
    <t>61.75.27</t>
  </si>
  <si>
    <t>61.67.27</t>
  </si>
  <si>
    <t>71.00.02</t>
  </si>
  <si>
    <t>71.00.21</t>
  </si>
  <si>
    <t>71.00.27</t>
  </si>
  <si>
    <t>Rent Rates &amp; Taxes</t>
  </si>
  <si>
    <t>35.48.14</t>
  </si>
  <si>
    <t>External Aided Project</t>
  </si>
  <si>
    <t>60.47.84</t>
  </si>
  <si>
    <t>Capital Outlay on Roads &amp; Bridges</t>
  </si>
  <si>
    <t>Revenue</t>
  </si>
  <si>
    <t>Capital</t>
  </si>
  <si>
    <t>II. Details of the estimates and the heads under which this grant will be accounted for:</t>
  </si>
  <si>
    <t>60.45.91</t>
  </si>
  <si>
    <t>A - General Services (d) Administrative Services</t>
  </si>
  <si>
    <t>C - Economic Services (g) Transport</t>
  </si>
  <si>
    <t>62.00.75</t>
  </si>
  <si>
    <t>61</t>
  </si>
  <si>
    <t>Schemes Funded under Sikkim Transport Infrastructure Development Fund</t>
  </si>
  <si>
    <t>66</t>
  </si>
  <si>
    <t>61.66.53</t>
  </si>
  <si>
    <t>Major Works</t>
  </si>
  <si>
    <t>68</t>
  </si>
  <si>
    <t>61.68.53</t>
  </si>
  <si>
    <t>69</t>
  </si>
  <si>
    <t>61.69.53</t>
  </si>
  <si>
    <t>71</t>
  </si>
  <si>
    <t>61.71.53</t>
  </si>
  <si>
    <t>Note:</t>
  </si>
  <si>
    <t>70.00.80</t>
  </si>
  <si>
    <t>60.45.92</t>
  </si>
  <si>
    <t>60.46.91</t>
  </si>
  <si>
    <t>60.46.92</t>
  </si>
  <si>
    <t>60.47.86</t>
  </si>
  <si>
    <t>Construction of Pre-Stressed Bridge over River Rangit on Legship Tashiding Road (NLCPR)</t>
  </si>
  <si>
    <t>Construction of Bridge over River Teesta 
on Dikchu-Sankalang-Mangan Road (North)</t>
  </si>
  <si>
    <t xml:space="preserve">Note: </t>
  </si>
  <si>
    <t>Maintenance and Repairs of Rest Houses and Dak Bungalows (HQ)</t>
  </si>
  <si>
    <t>Maintenance &amp; Repairs of Roads under East District</t>
  </si>
  <si>
    <t>Maintenance &amp; Repairs of Roads under West District</t>
  </si>
  <si>
    <t>Maintenance &amp; Repairs of Roads under North District</t>
  </si>
  <si>
    <t>Maintenance &amp; Repairs of Roads under South District</t>
  </si>
  <si>
    <t>Extension of Road from Chakung Khaniserbong SPWD Road to Majuwa Village via Chota Samdong (NLCPR)</t>
  </si>
  <si>
    <t>Construction of Roads from 10th Mile Legship-Kewzing Road to Tingmoo village in South Sikkim (NEC)</t>
  </si>
  <si>
    <t>Replacement of Existing Wooden 
Suspension Bridge by 50 Meters Span 
Steel Bridge (NEC)</t>
  </si>
  <si>
    <t>Removal of Deficiencies in Existing Network</t>
  </si>
  <si>
    <t>60.45.94</t>
  </si>
  <si>
    <t>Upgradation of Sangkhola-Sumin Road (NEC)</t>
  </si>
  <si>
    <t>60.45.95</t>
  </si>
  <si>
    <t>Special Plan Assistance</t>
  </si>
  <si>
    <t>68.00.84</t>
  </si>
  <si>
    <t>Construction of Steel Bridge over Khundrukay Khola along Yangyang Makha Road in South Sikkim (NLCPR)</t>
  </si>
  <si>
    <t>68.00.85</t>
  </si>
  <si>
    <t>68.00.86</t>
  </si>
  <si>
    <t>60.47.90</t>
  </si>
  <si>
    <t>60.48.97</t>
  </si>
  <si>
    <t>60.45.96</t>
  </si>
  <si>
    <t>Land Compensation</t>
  </si>
  <si>
    <t>(In Thousands of Rupees)</t>
  </si>
  <si>
    <t>Construction of Gurassey Road from Bio-Diversity Park (Temi) (50:50% CSS)</t>
  </si>
  <si>
    <t>75</t>
  </si>
  <si>
    <t>Improvement of Kholaghari-Jaubari Road in South Sikkim</t>
  </si>
  <si>
    <t>61.75.53</t>
  </si>
  <si>
    <t>76</t>
  </si>
  <si>
    <t>61.76.53</t>
  </si>
  <si>
    <t>78</t>
  </si>
  <si>
    <t>61.78.53</t>
  </si>
  <si>
    <t>79</t>
  </si>
  <si>
    <t>61.79.53</t>
  </si>
  <si>
    <t>80</t>
  </si>
  <si>
    <t>61.80.53</t>
  </si>
  <si>
    <t>82</t>
  </si>
  <si>
    <t>Construction of approach road to Zoom School under Soreng Division</t>
  </si>
  <si>
    <t>61.82.53</t>
  </si>
  <si>
    <t>61.83.53</t>
  </si>
  <si>
    <t>61.84.53</t>
  </si>
  <si>
    <t>61.85.53</t>
  </si>
  <si>
    <t>60.48.86</t>
  </si>
  <si>
    <t>Double laning of Sichey - Ranka Road (11km)(NLCPR)</t>
  </si>
  <si>
    <t>Replacement of Existing Gor Suspension Bridge with 100 meters Span Steel Bridge (NEC)</t>
  </si>
  <si>
    <t>Construction of 40 Meters of Span Bridge over Lwang Khola along Namchi Phongla Road km 8th in South Sikkim (NLCPR)</t>
  </si>
  <si>
    <t>Construction of Road from Ringchenpong Mangalbarey - Deorali to Upper Chechen Primary School</t>
  </si>
  <si>
    <t>Upgradation &amp; Carpeting Works on Dara to Nimbus Road</t>
  </si>
  <si>
    <t>Upgradation of Radu Khandu Road (5 - 6 KMs)</t>
  </si>
  <si>
    <t>Upgradation of Ringchenpong to Meyong School Road (6.80 KMs) in West Sikkim</t>
  </si>
  <si>
    <t>60.46.94</t>
  </si>
  <si>
    <t>State Share for NEC Schemes</t>
  </si>
  <si>
    <t>State Share for NLCPR Schemes</t>
  </si>
  <si>
    <t>60.45.98</t>
  </si>
  <si>
    <t>60.45.99</t>
  </si>
  <si>
    <t>60.45.80</t>
  </si>
  <si>
    <t>State Share for SPA</t>
  </si>
  <si>
    <t>Construction of Steel Bridge in South Sikkim</t>
  </si>
  <si>
    <t>Construction of Bridges in West Sikkim</t>
  </si>
  <si>
    <t>The above estimate do not include the recoveries shown below which are adjusted in accounts as reduction of expenditure.</t>
  </si>
  <si>
    <t>Rec</t>
  </si>
  <si>
    <t>Improvement of Reshi-Legship to Bermiok Road (NEC)</t>
  </si>
  <si>
    <t>60.46.96</t>
  </si>
  <si>
    <t>60.46.97</t>
  </si>
  <si>
    <t>New Schemes under NABARD</t>
  </si>
  <si>
    <t>Samardung to Burul Busty (3 Kms)</t>
  </si>
  <si>
    <t>Link Road from Tingrithang School to Mamley-Namchi-Sikip -Vok road</t>
  </si>
  <si>
    <t>62.00.72</t>
  </si>
  <si>
    <t>62.00.74</t>
  </si>
  <si>
    <t>62.00.76</t>
  </si>
  <si>
    <t>62.00.77</t>
  </si>
  <si>
    <t>62.00.78</t>
  </si>
  <si>
    <t>62.00.79</t>
  </si>
  <si>
    <t>62.00.80</t>
  </si>
  <si>
    <t>62.00.81</t>
  </si>
  <si>
    <t>62.00.82</t>
  </si>
  <si>
    <t>62.00.83</t>
  </si>
  <si>
    <t>Public Works, 60-Other
 Buildings, 60.799-Suspense</t>
  </si>
  <si>
    <t>Pungdara-Namchi-Bhanjyang Road to Upper Phalidara (3 Kms)</t>
  </si>
  <si>
    <t xml:space="preserve">Upper Yangyang to Gurung Gumpa (2 Kms) </t>
  </si>
  <si>
    <t>State Share for CSS (Economic Importance)</t>
  </si>
  <si>
    <t>61.72.50</t>
  </si>
  <si>
    <t>60.45.72</t>
  </si>
  <si>
    <t>60.45.75</t>
  </si>
  <si>
    <t>60.46.99</t>
  </si>
  <si>
    <t>61.86.53</t>
  </si>
  <si>
    <t>60.48.99</t>
  </si>
  <si>
    <t>Upgradation and Carpeting of Namchi-Phong-Mamring Road (NLCPR)</t>
  </si>
  <si>
    <t>60.45.77</t>
  </si>
  <si>
    <t>Construction of Link Road from Middle Tumin to Dhanbari via Namrang in East Sikkim (NLCPR)</t>
  </si>
  <si>
    <t>60.47.91</t>
  </si>
  <si>
    <t>Upgradation, Improvement, Drainage and Carpeting along Gangtok-Rumtek Sang Road in East Sikkim (NLCPR)</t>
  </si>
  <si>
    <t>Upgradation and Carpeting of Link Road from Kaluk-Dentam Road km 4th to Legship Bermoik Road 10th km (Shivalaya Mandir) (NLCPR)</t>
  </si>
  <si>
    <t>Construction of New Road from Ranipool to Lower Samdur  in East Sikkim</t>
  </si>
  <si>
    <t>Construction of 3.45 KMs Doha Diversion Road i/c Construction of 30 meter &amp; 40 meter bridge from Karki Golai to Ravongla Yangang Road</t>
  </si>
  <si>
    <t>Upgradation of Soreng Kaluk road to Lower Samdong (4Kms) i/c Construction of 2 nos of Steel Bridge</t>
  </si>
  <si>
    <t>Diversion of Mangzing Slipson - Yangang - Makha in South Sikkim</t>
  </si>
  <si>
    <t>Improvement of Mamring - Tareythang - Rorathang Road in East Sikkim</t>
  </si>
  <si>
    <t>Construction of 2.15 Kms Link Road from Yangang -Makha Road to Yangang- Rangang road</t>
  </si>
  <si>
    <t>Link Road from Phidang to Sangtok village, Lower Dzongu (2.5 Kms)</t>
  </si>
  <si>
    <t>Link Road Rizey- Namok to Nandok Secondary School (2 Kms)</t>
  </si>
  <si>
    <t>Link Road from Amlisay to Sokpay (4 Kms)</t>
  </si>
  <si>
    <t>Link Road Namchi to Chamgoan (3 Kms)</t>
  </si>
  <si>
    <t>Construction, Widening and Carpeting of Pabong - Simchuthang - Yangyang Road (NEC)</t>
  </si>
  <si>
    <t>Upgradation of LLHP to Nandok Road (4 Kms) (NLCPR)</t>
  </si>
  <si>
    <t xml:space="preserve">Construction of Road from Power Intake Milling JHH to Jhakri Dunga </t>
  </si>
  <si>
    <t>Construction/Improvement of 18.3 Kms Sribadam-Deythang-Mangalbarey Road (NLCPR)</t>
  </si>
  <si>
    <t>Construction of Pakyong-Machong-Rolep Road (35 Kms) (NLCPR)</t>
  </si>
  <si>
    <t>Upgradation of Rongli Rorathang Road
(NLCPR)</t>
  </si>
  <si>
    <t>Construction of 70 Meters of Span Bridge over Dew Khola along GLVC Road km 8th in South Sikkim (NLCPR)</t>
  </si>
  <si>
    <t>Transfer to Reserve Fund/Deposit Accounts</t>
  </si>
  <si>
    <t>Transfer to Road Fund</t>
  </si>
  <si>
    <t>Capital Outlay on Roads &amp; Bridges, 04-901-Deduct amount met from Central Road Fund</t>
  </si>
  <si>
    <t>Link Road Satam to Gangla (3 Kms)</t>
  </si>
  <si>
    <t>(B) 8449-Other Deposits, 103- Subvention of Central Road Fund  and Credit to as under</t>
  </si>
  <si>
    <t>(A) 8235- General and Other Reserve funds, 200-Other Funds and Credit to as under:</t>
  </si>
  <si>
    <t>Chief Engineer (Mechanical) Establishment</t>
  </si>
  <si>
    <t>Removal of Deficiencies in Existing 
Network</t>
  </si>
  <si>
    <t>Roads of Inter State or Economic Importance</t>
  </si>
  <si>
    <t>Other Charge (Agency Charges)</t>
  </si>
  <si>
    <t>60.47.85</t>
  </si>
  <si>
    <t>60.47.92</t>
  </si>
  <si>
    <t>The estimate also does not include the recoveries shown below which are adjusted in accounts as reduction of expenditure by debit to  :-</t>
  </si>
  <si>
    <t>3054</t>
  </si>
  <si>
    <t>60.47.93</t>
  </si>
  <si>
    <t>Construction of Road from Thasa to Navey</t>
  </si>
  <si>
    <t>60.48.72</t>
  </si>
  <si>
    <t>Surface improvement, drainage, carpeting &amp; Protective work from Cultural Park to Dhappar Dara Under Yangyang subdivision</t>
  </si>
  <si>
    <t>62.00.85</t>
  </si>
  <si>
    <t>62.00.86</t>
  </si>
  <si>
    <t>Link road to Lower Salleybong from Namchi Rong Road</t>
  </si>
  <si>
    <t>Construction of Road from Tassithang to Chowri</t>
  </si>
  <si>
    <t>68.00.87</t>
  </si>
  <si>
    <t>Construction of Bridge over Rangit River at Kitchudumra, Namchi-Sikip (NLCPR)</t>
  </si>
  <si>
    <t>Surface Strengthening CRF ( Central Share)</t>
  </si>
  <si>
    <t>Drainage, Protective works and Premix Carpeting along Reshi-Mangalbaria Road (24 KM) (Central Share)</t>
  </si>
  <si>
    <t>Upgradation of Chuchajen-Rolep Road 1st Km to 16th Km (ISC) (Central Share)</t>
  </si>
  <si>
    <t>Construction of Road from Salangdang to Ramam (ISC) (Central Share)</t>
  </si>
  <si>
    <t>Upgradation of Single Lane Road to Intermediate Lane from Ramam bridge (West Bengal) to Sombarey (ISC) (Central Share)</t>
  </si>
  <si>
    <t>Emergency Surfacing Works and Upgradation of Approach to Himalayan Orchid Centre and Lingzey Assam Road (Km 1st to 8th) (SIDF) (Central Share)</t>
  </si>
  <si>
    <t>Surface Strengthening CRF (Central Share)</t>
  </si>
  <si>
    <t>Widening and improvement from KM 25th of Budang Chumbong Chakung Soreng Road in West Sikkim (ISC) (Central Share)</t>
  </si>
  <si>
    <t>Strengthening Road Infrastructure in Dzongu</t>
  </si>
  <si>
    <t>60.45.97</t>
  </si>
  <si>
    <t>Financing of ongoing schemes sanctioned under NABARD (State Share)</t>
  </si>
  <si>
    <t>Maintenance &amp; Repairs of Road Machineries</t>
  </si>
  <si>
    <t>Improvement of Sangkalang - Bay - Sakyong Road and replacement of 2 nos of suspension bridge by steel bridge</t>
  </si>
  <si>
    <t>I. Estimate of the amount required in the year ending 31st March, 2019 to defray the charges in respect of Roads &amp; Bridges</t>
  </si>
  <si>
    <t>Budget Estimate</t>
  </si>
  <si>
    <t>Revised Estimate</t>
  </si>
  <si>
    <t xml:space="preserve"> 2017-18</t>
  </si>
  <si>
    <t>60.45.70</t>
  </si>
  <si>
    <t>Upgradation Works of various roads</t>
  </si>
  <si>
    <t>Construction of Bridges in East Sikkim</t>
  </si>
  <si>
    <t>71.00.80</t>
  </si>
  <si>
    <t>60.45.82</t>
  </si>
  <si>
    <t>Construction of Road from Latuk Thek to Rolep 5Km including one bridge over Rangpo Khola East Sikkim (NLCPR Central Sector)</t>
  </si>
  <si>
    <t>62.00.87</t>
  </si>
  <si>
    <t>Upgradation of Road from Kongri to Labdang, West Sikkim</t>
  </si>
  <si>
    <t>35.44.42</t>
  </si>
  <si>
    <t>Upgradation, Widening, Drainage, Carpeting and Protective Works on Chuba-Parbing Road 1st Km to 11th Km (EI) (Central Share)</t>
  </si>
  <si>
    <t xml:space="preserve">Upgradation of Melli-Payong Road to Mellidara and Kerabari Road (ISC) (Central Share) 
</t>
  </si>
  <si>
    <t>Upgradation and Carpeting of Namchi-Sikip-Wok Roads (ISC) (Central Share)</t>
  </si>
  <si>
    <t xml:space="preserve">Lump sum provision for revision of Pay &amp; Allowances </t>
  </si>
  <si>
    <t>Upgradation of Machak-Tumlabong Road (NEC)</t>
  </si>
  <si>
    <t>Nangdang to Lower Kamrey Mainabotey (3 Kms)</t>
  </si>
  <si>
    <t>Sripatam Kalungdara Village via Brum Busty (5 Kms)</t>
  </si>
  <si>
    <t>Bhusuk PWD Road to Shoteylakha, Bhusuk   (2 Kms)</t>
  </si>
  <si>
    <t>Construction of  Road from Upper Raying to Samdong Turning upto lower Raying JHS</t>
  </si>
  <si>
    <t>Construction of Damthang - Kiting - Boring Road (Scheme under Sikkim Transport Infrastructure Development 
Fund)</t>
  </si>
  <si>
    <t>Carpeting and Upgradation of Various Roads</t>
  </si>
  <si>
    <t xml:space="preserve">            Actuals</t>
  </si>
  <si>
    <t xml:space="preserve">             2016-17</t>
  </si>
  <si>
    <t xml:space="preserve">                                                        DEMAND NO. 34</t>
  </si>
  <si>
    <t xml:space="preserve">                                                           ROADS AND BRIDGES</t>
  </si>
  <si>
    <t>Construction of Steel Bridge on Sangkhola-Sumin Road
 (East)</t>
  </si>
  <si>
    <t>Construction of seventy meter span Roro -Chu Steel Bridge along GRBA road in East Sikkim (NLCPR) 
(Central Sector)</t>
  </si>
  <si>
    <t xml:space="preserve">Capital Outlay on Roads &amp; Bridges, 05.901-Deduct amount met from Sikkim Transport Infrastructure Development
 Fund
</t>
  </si>
  <si>
    <t>Roads &amp; Bridges, 00.911 Deduct recoveries of 
overpayment</t>
  </si>
  <si>
    <t xml:space="preserve"> 2018-19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</si>
</sst>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0#"/>
    <numFmt numFmtId="166" formatCode="00000#"/>
    <numFmt numFmtId="167" formatCode="00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/>
  </cellStyleXfs>
  <cellXfs count="177">
    <xf numFmtId="0" fontId="0" fillId="0" borderId="0" xfId="0"/>
    <xf numFmtId="0" fontId="6" fillId="0" borderId="0" xfId="4" applyFont="1" applyFill="1"/>
    <xf numFmtId="0" fontId="6" fillId="0" borderId="0" xfId="10" applyFont="1" applyFill="1"/>
    <xf numFmtId="0" fontId="6" fillId="0" borderId="0" xfId="4" applyFont="1" applyFill="1" applyBorder="1"/>
    <xf numFmtId="0" fontId="7" fillId="0" borderId="0" xfId="4" applyFont="1" applyFill="1"/>
    <xf numFmtId="0" fontId="3" fillId="0" borderId="0" xfId="4" applyFont="1" applyFill="1" applyBorder="1" applyAlignment="1">
      <alignment horizontal="left" vertical="top"/>
    </xf>
    <xf numFmtId="0" fontId="4" fillId="0" borderId="0" xfId="4" applyFont="1" applyFill="1" applyBorder="1" applyAlignment="1" applyProtection="1">
      <alignment horizontal="center"/>
    </xf>
    <xf numFmtId="0" fontId="4" fillId="0" borderId="0" xfId="4" applyNumberFormat="1" applyFont="1" applyFill="1" applyBorder="1" applyAlignment="1" applyProtection="1">
      <alignment horizontal="center"/>
    </xf>
    <xf numFmtId="0" fontId="3" fillId="0" borderId="0" xfId="4" applyFont="1" applyFill="1" applyBorder="1"/>
    <xf numFmtId="0" fontId="3" fillId="0" borderId="0" xfId="4" applyNumberFormat="1" applyFont="1" applyFill="1" applyAlignment="1" applyProtection="1">
      <alignment horizontal="right"/>
    </xf>
    <xf numFmtId="0" fontId="4" fillId="0" borderId="0" xfId="10" applyNumberFormat="1" applyFont="1" applyFill="1" applyAlignment="1">
      <alignment horizontal="center"/>
    </xf>
    <xf numFmtId="0" fontId="3" fillId="0" borderId="0" xfId="10" applyFont="1" applyFill="1" applyAlignment="1" applyProtection="1">
      <alignment horizontal="left"/>
    </xf>
    <xf numFmtId="0" fontId="3" fillId="0" borderId="0" xfId="4" applyNumberFormat="1" applyFont="1" applyFill="1" applyAlignment="1" applyProtection="1">
      <alignment horizontal="center"/>
    </xf>
    <xf numFmtId="0" fontId="4" fillId="0" borderId="0" xfId="4" applyNumberFormat="1" applyFont="1" applyFill="1" applyAlignment="1">
      <alignment horizontal="center"/>
    </xf>
    <xf numFmtId="0" fontId="3" fillId="0" borderId="0" xfId="4" applyFont="1" applyFill="1" applyAlignment="1" applyProtection="1">
      <alignment horizontal="left"/>
    </xf>
    <xf numFmtId="0" fontId="3" fillId="0" borderId="0" xfId="4" applyNumberFormat="1" applyFont="1" applyFill="1"/>
    <xf numFmtId="0" fontId="4" fillId="0" borderId="0" xfId="4" applyNumberFormat="1" applyFont="1" applyFill="1" applyBorder="1" applyAlignment="1">
      <alignment horizontal="right"/>
    </xf>
    <xf numFmtId="0" fontId="4" fillId="0" borderId="0" xfId="4" applyNumberFormat="1" applyFont="1" applyFill="1" applyBorder="1" applyAlignment="1" applyProtection="1">
      <alignment horizontal="right"/>
    </xf>
    <xf numFmtId="0" fontId="3" fillId="0" borderId="1" xfId="8" applyFont="1" applyFill="1" applyBorder="1"/>
    <xf numFmtId="0" fontId="3" fillId="0" borderId="1" xfId="8" applyNumberFormat="1" applyFont="1" applyFill="1" applyBorder="1"/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10" applyFont="1" applyFill="1" applyBorder="1" applyAlignment="1" applyProtection="1">
      <alignment horizontal="left" vertical="top" wrapText="1"/>
    </xf>
    <xf numFmtId="167" fontId="3" fillId="0" borderId="0" xfId="10" applyNumberFormat="1" applyFont="1" applyFill="1" applyBorder="1" applyAlignment="1" applyProtection="1">
      <alignment horizontal="left" vertical="top" wrapText="1"/>
    </xf>
    <xf numFmtId="0" fontId="3" fillId="0" borderId="0" xfId="10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10" applyNumberFormat="1" applyFont="1" applyFill="1" applyBorder="1" applyAlignment="1" applyProtection="1">
      <alignment horizontal="right" wrapText="1"/>
    </xf>
    <xf numFmtId="0" fontId="3" fillId="0" borderId="0" xfId="10" applyNumberFormat="1" applyFont="1" applyFill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2" xfId="10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>
      <alignment horizontal="right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4" applyNumberFormat="1" applyFont="1" applyFill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0" fontId="3" fillId="0" borderId="2" xfId="4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3" fillId="0" borderId="1" xfId="10" applyFont="1" applyFill="1" applyBorder="1" applyAlignment="1" applyProtection="1">
      <alignment horizontal="left" vertical="top" wrapText="1"/>
    </xf>
    <xf numFmtId="164" fontId="3" fillId="0" borderId="1" xfId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 wrapText="1"/>
    </xf>
    <xf numFmtId="0" fontId="3" fillId="0" borderId="3" xfId="4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4" applyFont="1" applyFill="1" applyBorder="1" applyAlignment="1" applyProtection="1">
      <alignment horizontal="left" vertical="top"/>
    </xf>
    <xf numFmtId="0" fontId="4" fillId="0" borderId="0" xfId="4" applyFont="1" applyFill="1" applyBorder="1" applyAlignment="1" applyProtection="1">
      <alignment horizontal="left" vertical="top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1" xfId="4" applyNumberFormat="1" applyFont="1" applyFill="1" applyBorder="1" applyAlignment="1" applyProtection="1">
      <alignment horizontal="right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 applyProtection="1">
      <alignment horizontal="center" vertical="top" wrapText="1"/>
    </xf>
    <xf numFmtId="44" fontId="3" fillId="0" borderId="0" xfId="3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4" applyFont="1" applyFill="1"/>
    <xf numFmtId="0" fontId="3" fillId="0" borderId="0" xfId="5" applyFont="1" applyFill="1" applyBorder="1" applyAlignment="1">
      <alignment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3" xfId="4" applyNumberFormat="1" applyFont="1" applyFill="1" applyBorder="1" applyAlignment="1" applyProtection="1">
      <alignment horizontal="right" wrapText="1"/>
    </xf>
    <xf numFmtId="0" fontId="4" fillId="0" borderId="0" xfId="4" applyFont="1" applyFill="1" applyBorder="1" applyAlignment="1">
      <alignment vertical="top" wrapText="1"/>
    </xf>
    <xf numFmtId="0" fontId="3" fillId="0" borderId="0" xfId="4" applyFont="1" applyFill="1" applyBorder="1" applyAlignment="1">
      <alignment vertical="top" wrapText="1"/>
    </xf>
    <xf numFmtId="0" fontId="3" fillId="0" borderId="1" xfId="4" applyFont="1" applyFill="1" applyBorder="1" applyAlignment="1">
      <alignment vertical="top" wrapText="1"/>
    </xf>
    <xf numFmtId="0" fontId="3" fillId="0" borderId="0" xfId="4" applyFont="1" applyFill="1" applyBorder="1" applyAlignment="1" applyProtection="1">
      <alignment vertical="top" wrapText="1"/>
    </xf>
    <xf numFmtId="0" fontId="3" fillId="0" borderId="0" xfId="5" applyFont="1" applyFill="1" applyBorder="1" applyAlignment="1" applyProtection="1">
      <alignment vertical="justify" wrapText="1"/>
    </xf>
    <xf numFmtId="0" fontId="3" fillId="0" borderId="0" xfId="5" applyFont="1" applyFill="1" applyBorder="1" applyAlignment="1" applyProtection="1">
      <alignment vertical="top" wrapText="1"/>
    </xf>
    <xf numFmtId="0" fontId="3" fillId="0" borderId="0" xfId="5" applyFont="1" applyFill="1" applyBorder="1" applyAlignment="1">
      <alignment vertical="justify"/>
    </xf>
    <xf numFmtId="0" fontId="3" fillId="0" borderId="0" xfId="9" applyFont="1" applyFill="1" applyBorder="1" applyAlignment="1" applyProtection="1">
      <alignment vertical="top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10" applyNumberFormat="1" applyFont="1" applyFill="1"/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0" applyNumberFormat="1" applyFont="1" applyFill="1" applyBorder="1" applyAlignment="1" applyProtection="1">
      <alignment horizontal="right"/>
    </xf>
    <xf numFmtId="0" fontId="3" fillId="0" borderId="0" xfId="7" applyFont="1" applyFill="1" applyBorder="1" applyAlignment="1" applyProtection="1">
      <alignment horizontal="left" vertical="justify" wrapText="1"/>
    </xf>
    <xf numFmtId="164" fontId="3" fillId="0" borderId="0" xfId="1" applyNumberFormat="1" applyFont="1" applyFill="1" applyBorder="1" applyAlignment="1">
      <alignment horizontal="right" wrapText="1"/>
    </xf>
    <xf numFmtId="0" fontId="3" fillId="0" borderId="1" xfId="1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9" applyNumberFormat="1" applyFont="1" applyFill="1" applyProtection="1"/>
    <xf numFmtId="0" fontId="3" fillId="0" borderId="0" xfId="4" applyFont="1" applyFill="1" applyBorder="1" applyAlignment="1">
      <alignment horizontal="right"/>
    </xf>
    <xf numFmtId="0" fontId="3" fillId="0" borderId="0" xfId="9" applyNumberFormat="1" applyFont="1" applyFill="1" applyAlignment="1" applyProtection="1">
      <alignment horizontal="right"/>
    </xf>
    <xf numFmtId="0" fontId="3" fillId="0" borderId="0" xfId="4" applyNumberFormat="1" applyFont="1" applyFill="1" applyAlignment="1"/>
    <xf numFmtId="0" fontId="3" fillId="0" borderId="0" xfId="4" applyNumberFormat="1" applyFont="1" applyFill="1" applyBorder="1"/>
    <xf numFmtId="0" fontId="3" fillId="0" borderId="0" xfId="4" applyNumberFormat="1" applyFont="1" applyFill="1" applyBorder="1" applyAlignment="1"/>
    <xf numFmtId="0" fontId="3" fillId="0" borderId="0" xfId="4" applyNumberFormat="1" applyFont="1" applyFill="1" applyAlignment="1">
      <alignment horizontal="right"/>
    </xf>
    <xf numFmtId="0" fontId="5" fillId="0" borderId="0" xfId="4" applyNumberFormat="1" applyFont="1" applyFill="1" applyBorder="1" applyAlignment="1" applyProtection="1">
      <alignment horizontal="right"/>
    </xf>
    <xf numFmtId="0" fontId="4" fillId="0" borderId="0" xfId="4" applyFont="1" applyFill="1" applyBorder="1" applyAlignment="1" applyProtection="1">
      <alignment vertical="top" wrapText="1"/>
    </xf>
    <xf numFmtId="0" fontId="3" fillId="0" borderId="1" xfId="8" applyNumberFormat="1" applyFont="1" applyFill="1" applyBorder="1" applyAlignment="1" applyProtection="1">
      <alignment vertical="center" wrapText="1"/>
    </xf>
    <xf numFmtId="164" fontId="3" fillId="0" borderId="3" xfId="1" applyFont="1" applyFill="1" applyBorder="1" applyAlignment="1">
      <alignment horizontal="right" wrapText="1"/>
    </xf>
    <xf numFmtId="0" fontId="3" fillId="0" borderId="3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right" vertical="top" wrapText="1"/>
    </xf>
    <xf numFmtId="0" fontId="3" fillId="0" borderId="0" xfId="8" applyFont="1" applyFill="1" applyBorder="1" applyAlignment="1" applyProtection="1">
      <alignment horizontal="left"/>
    </xf>
    <xf numFmtId="0" fontId="3" fillId="0" borderId="0" xfId="9" applyFont="1" applyFill="1" applyProtection="1"/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right"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horizontal="right" vertical="top" wrapText="1"/>
    </xf>
    <xf numFmtId="0" fontId="3" fillId="0" borderId="1" xfId="8" applyFont="1" applyFill="1" applyBorder="1" applyAlignment="1" applyProtection="1">
      <alignment horizontal="left"/>
    </xf>
    <xf numFmtId="0" fontId="3" fillId="0" borderId="1" xfId="8" applyNumberFormat="1" applyFont="1" applyFill="1" applyBorder="1" applyAlignment="1" applyProtection="1">
      <alignment horizontal="right"/>
    </xf>
    <xf numFmtId="0" fontId="6" fillId="2" borderId="0" xfId="4" applyFont="1" applyFill="1"/>
    <xf numFmtId="0" fontId="3" fillId="0" borderId="0" xfId="4" applyFont="1" applyFill="1" applyAlignment="1">
      <alignment horizontal="right"/>
    </xf>
    <xf numFmtId="0" fontId="3" fillId="0" borderId="0" xfId="8" applyNumberFormat="1" applyFont="1" applyFill="1" applyBorder="1" applyAlignment="1" applyProtection="1">
      <alignment horizontal="right"/>
    </xf>
    <xf numFmtId="0" fontId="4" fillId="0" borderId="0" xfId="4" applyNumberFormat="1" applyFont="1" applyFill="1" applyBorder="1" applyAlignment="1" applyProtection="1">
      <alignment horizontal="center"/>
    </xf>
    <xf numFmtId="1" fontId="4" fillId="0" borderId="0" xfId="4" applyNumberFormat="1" applyFont="1" applyFill="1" applyBorder="1" applyAlignment="1" applyProtection="1">
      <alignment horizontal="center"/>
    </xf>
    <xf numFmtId="1" fontId="3" fillId="0" borderId="0" xfId="4" applyNumberFormat="1" applyFont="1" applyFill="1" applyAlignment="1" applyProtection="1">
      <alignment horizontal="center"/>
    </xf>
    <xf numFmtId="1" fontId="3" fillId="0" borderId="0" xfId="4" applyNumberFormat="1" applyFont="1" applyFill="1"/>
    <xf numFmtId="0" fontId="3" fillId="0" borderId="0" xfId="10" applyFont="1" applyFill="1" applyBorder="1" applyAlignment="1">
      <alignment horizontal="left" vertical="top"/>
    </xf>
    <xf numFmtId="0" fontId="3" fillId="0" borderId="0" xfId="10" applyFont="1" applyFill="1" applyBorder="1" applyAlignment="1">
      <alignment horizontal="right"/>
    </xf>
    <xf numFmtId="0" fontId="8" fillId="0" borderId="1" xfId="8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1" fontId="3" fillId="0" borderId="0" xfId="8" applyNumberFormat="1" applyFont="1" applyFill="1" applyBorder="1" applyAlignment="1" applyProtection="1">
      <alignment horizontal="right"/>
    </xf>
    <xf numFmtId="0" fontId="4" fillId="0" borderId="0" xfId="10" applyFont="1" applyFill="1" applyBorder="1" applyAlignment="1">
      <alignment horizontal="right" vertical="top" wrapText="1"/>
    </xf>
    <xf numFmtId="0" fontId="3" fillId="0" borderId="0" xfId="10" applyFont="1" applyFill="1" applyBorder="1" applyAlignment="1">
      <alignment horizontal="left" vertical="top" wrapText="1"/>
    </xf>
    <xf numFmtId="0" fontId="3" fillId="0" borderId="0" xfId="10" applyFont="1" applyFill="1" applyBorder="1" applyAlignment="1">
      <alignment horizontal="right" vertical="top" wrapText="1"/>
    </xf>
    <xf numFmtId="167" fontId="4" fillId="0" borderId="0" xfId="10" applyNumberFormat="1" applyFont="1" applyFill="1" applyBorder="1" applyAlignment="1">
      <alignment horizontal="right" vertical="top" wrapText="1"/>
    </xf>
    <xf numFmtId="165" fontId="3" fillId="0" borderId="0" xfId="7" applyNumberFormat="1" applyFont="1" applyFill="1" applyBorder="1" applyAlignment="1">
      <alignment horizontal="right" vertical="top"/>
    </xf>
    <xf numFmtId="1" fontId="3" fillId="0" borderId="0" xfId="8" applyNumberFormat="1" applyFont="1" applyFill="1" applyBorder="1" applyAlignment="1" applyProtection="1">
      <alignment horizontal="right" wrapText="1"/>
    </xf>
    <xf numFmtId="0" fontId="3" fillId="0" borderId="2" xfId="8" applyNumberFormat="1" applyFont="1" applyFill="1" applyBorder="1" applyAlignment="1" applyProtection="1">
      <alignment horizontal="right" wrapText="1"/>
    </xf>
    <xf numFmtId="1" fontId="3" fillId="0" borderId="3" xfId="10" applyNumberFormat="1" applyFont="1" applyFill="1" applyBorder="1" applyAlignment="1" applyProtection="1">
      <alignment horizontal="right" wrapText="1"/>
    </xf>
    <xf numFmtId="166" fontId="3" fillId="0" borderId="0" xfId="10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right" vertical="top" wrapText="1"/>
    </xf>
    <xf numFmtId="1" fontId="3" fillId="0" borderId="0" xfId="4" applyNumberFormat="1" applyFont="1" applyFill="1" applyBorder="1" applyAlignment="1">
      <alignment horizontal="right" wrapText="1"/>
    </xf>
    <xf numFmtId="165" fontId="3" fillId="0" borderId="0" xfId="4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1" fontId="3" fillId="0" borderId="0" xfId="4" applyNumberFormat="1" applyFont="1" applyFill="1" applyAlignment="1">
      <alignment horizontal="right" wrapText="1"/>
    </xf>
    <xf numFmtId="165" fontId="3" fillId="0" borderId="1" xfId="7" applyNumberFormat="1" applyFont="1" applyFill="1" applyBorder="1" applyAlignment="1">
      <alignment horizontal="right" vertical="top"/>
    </xf>
    <xf numFmtId="164" fontId="3" fillId="0" borderId="2" xfId="1" applyNumberFormat="1" applyFont="1" applyFill="1" applyBorder="1" applyAlignment="1">
      <alignment horizontal="right" wrapText="1"/>
    </xf>
    <xf numFmtId="167" fontId="3" fillId="0" borderId="0" xfId="10" applyNumberFormat="1" applyFont="1" applyFill="1" applyBorder="1" applyAlignment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 wrapText="1"/>
    </xf>
    <xf numFmtId="1" fontId="3" fillId="0" borderId="0" xfId="4" applyNumberFormat="1" applyFont="1" applyFill="1" applyBorder="1" applyAlignment="1" applyProtection="1">
      <alignment horizontal="right" wrapText="1"/>
    </xf>
    <xf numFmtId="166" fontId="3" fillId="0" borderId="0" xfId="4" applyNumberFormat="1" applyFont="1" applyFill="1" applyBorder="1" applyAlignment="1">
      <alignment horizontal="left" vertical="top" wrapText="1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Alignment="1" applyProtection="1">
      <alignment horizontal="right" wrapText="1"/>
    </xf>
    <xf numFmtId="166" fontId="3" fillId="0" borderId="1" xfId="4" applyNumberFormat="1" applyFont="1" applyFill="1" applyBorder="1" applyAlignment="1">
      <alignment horizontal="right" vertical="top" wrapText="1"/>
    </xf>
    <xf numFmtId="165" fontId="3" fillId="0" borderId="1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 vertical="top" wrapText="1"/>
    </xf>
    <xf numFmtId="1" fontId="3" fillId="0" borderId="0" xfId="4" applyNumberFormat="1" applyFont="1" applyFill="1" applyAlignment="1" applyProtection="1">
      <alignment horizontal="right" wrapText="1"/>
    </xf>
    <xf numFmtId="49" fontId="3" fillId="0" borderId="0" xfId="4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horizontal="right" vertical="top" wrapText="1"/>
    </xf>
    <xf numFmtId="49" fontId="3" fillId="0" borderId="0" xfId="10" applyNumberFormat="1" applyFont="1" applyFill="1" applyBorder="1" applyAlignment="1">
      <alignment horizontal="right" vertical="top" wrapText="1"/>
    </xf>
    <xf numFmtId="49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horizontal="right"/>
    </xf>
    <xf numFmtId="0" fontId="3" fillId="0" borderId="0" xfId="5" applyFont="1" applyFill="1" applyBorder="1" applyAlignment="1">
      <alignment horizontal="right" vertical="top"/>
    </xf>
    <xf numFmtId="0" fontId="4" fillId="0" borderId="1" xfId="4" applyFont="1" applyFill="1" applyBorder="1" applyAlignment="1">
      <alignment horizontal="right" vertical="top" wrapText="1"/>
    </xf>
    <xf numFmtId="0" fontId="3" fillId="0" borderId="2" xfId="4" applyFont="1" applyFill="1" applyBorder="1" applyAlignment="1">
      <alignment horizontal="left" vertical="top" wrapText="1"/>
    </xf>
    <xf numFmtId="0" fontId="3" fillId="0" borderId="2" xfId="4" applyFont="1" applyFill="1" applyBorder="1" applyAlignment="1">
      <alignment horizontal="right" vertical="top" wrapText="1"/>
    </xf>
    <xf numFmtId="1" fontId="3" fillId="0" borderId="0" xfId="4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left"/>
    </xf>
    <xf numFmtId="1" fontId="3" fillId="0" borderId="0" xfId="10" applyNumberFormat="1" applyFont="1" applyFill="1"/>
    <xf numFmtId="0" fontId="3" fillId="0" borderId="0" xfId="10" applyFont="1" applyFill="1" applyBorder="1" applyAlignment="1">
      <alignment horizontal="right" vertical="top"/>
    </xf>
    <xf numFmtId="0" fontId="3" fillId="0" borderId="0" xfId="7" applyFont="1" applyFill="1" applyBorder="1" applyAlignment="1" applyProtection="1">
      <alignment horizontal="right" vertical="justify" wrapText="1"/>
    </xf>
    <xf numFmtId="49" fontId="3" fillId="0" borderId="0" xfId="6" applyNumberFormat="1" applyFont="1" applyFill="1" applyBorder="1" applyAlignment="1">
      <alignment horizontal="right" vertical="top" wrapText="1"/>
    </xf>
    <xf numFmtId="49" fontId="4" fillId="0" borderId="0" xfId="6" applyNumberFormat="1" applyFont="1" applyFill="1" applyBorder="1" applyAlignment="1">
      <alignment horizontal="right" vertical="top" wrapText="1"/>
    </xf>
    <xf numFmtId="1" fontId="3" fillId="0" borderId="0" xfId="9" applyNumberFormat="1" applyFont="1" applyFill="1" applyAlignment="1" applyProtection="1"/>
    <xf numFmtId="0" fontId="3" fillId="0" borderId="0" xfId="10" applyFont="1" applyFill="1" applyAlignment="1"/>
    <xf numFmtId="0" fontId="3" fillId="0" borderId="0" xfId="4" applyFont="1" applyFill="1" applyAlignment="1"/>
    <xf numFmtId="0" fontId="3" fillId="0" borderId="0" xfId="7" applyFont="1" applyFill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0" xfId="11" applyFont="1" applyFill="1" applyBorder="1" applyAlignment="1">
      <alignment horizontal="right" vertical="top" wrapText="1"/>
    </xf>
    <xf numFmtId="0" fontId="3" fillId="0" borderId="0" xfId="11" applyFont="1" applyFill="1" applyBorder="1" applyAlignment="1" applyProtection="1">
      <alignment horizontal="left" vertical="top" wrapText="1"/>
    </xf>
    <xf numFmtId="167" fontId="4" fillId="0" borderId="1" xfId="1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4" applyNumberFormat="1" applyFont="1" applyFill="1" applyBorder="1" applyAlignment="1">
      <alignment horizontal="right" vertical="top" wrapText="1"/>
    </xf>
    <xf numFmtId="0" fontId="3" fillId="0" borderId="1" xfId="5" applyFont="1" applyFill="1" applyBorder="1" applyAlignment="1">
      <alignment horizontal="right"/>
    </xf>
    <xf numFmtId="0" fontId="3" fillId="0" borderId="1" xfId="5" applyFont="1" applyFill="1" applyBorder="1" applyAlignment="1">
      <alignment vertical="justify"/>
    </xf>
    <xf numFmtId="0" fontId="3" fillId="0" borderId="0" xfId="7" applyFont="1" applyFill="1" applyBorder="1" applyAlignment="1" applyProtection="1">
      <alignment horizontal="left" vertical="justify" wrapText="1"/>
    </xf>
    <xf numFmtId="0" fontId="5" fillId="0" borderId="0" xfId="4" applyNumberFormat="1" applyFont="1" applyFill="1" applyBorder="1" applyAlignment="1" applyProtection="1">
      <alignment horizontal="center"/>
    </xf>
    <xf numFmtId="0" fontId="3" fillId="0" borderId="0" xfId="8" applyNumberFormat="1" applyFont="1" applyFill="1" applyBorder="1" applyAlignment="1" applyProtection="1">
      <alignment horizontal="right"/>
    </xf>
    <xf numFmtId="0" fontId="3" fillId="0" borderId="0" xfId="7" applyFont="1" applyFill="1" applyBorder="1" applyAlignment="1" applyProtection="1">
      <alignment horizontal="left" vertical="justify" wrapText="1"/>
    </xf>
    <xf numFmtId="0" fontId="4" fillId="0" borderId="0" xfId="4" applyNumberFormat="1" applyFont="1" applyFill="1" applyBorder="1" applyAlignment="1" applyProtection="1">
      <alignment horizontal="center"/>
    </xf>
    <xf numFmtId="0" fontId="3" fillId="0" borderId="0" xfId="8" applyNumberFormat="1" applyFont="1" applyFill="1" applyBorder="1" applyAlignment="1" applyProtection="1">
      <alignment horizontal="center"/>
    </xf>
    <xf numFmtId="0" fontId="3" fillId="0" borderId="3" xfId="8" applyNumberFormat="1" applyFont="1" applyFill="1" applyBorder="1" applyAlignment="1" applyProtection="1">
      <alignment horizontal="center"/>
    </xf>
  </cellXfs>
  <cellStyles count="12">
    <cellStyle name="Comma" xfId="1" builtinId="3"/>
    <cellStyle name="Comma 2" xfId="2"/>
    <cellStyle name="Currency" xfId="3" builtinId="4"/>
    <cellStyle name="Normal" xfId="0" builtinId="0"/>
    <cellStyle name="Normal_budget 2004-05_2.6.04" xfId="4"/>
    <cellStyle name="Normal_budget 2004-05_2.6.04_1st supp.vol.III" xfId="5"/>
    <cellStyle name="Normal_budget 2004-05_2.6.04_1st supp.vol.III 2" xfId="11"/>
    <cellStyle name="Normal_BUDGET FOR  03-04..." xfId="6"/>
    <cellStyle name="Normal_budget for 03-04" xfId="7"/>
    <cellStyle name="Normal_BUDGET-2000" xfId="8"/>
    <cellStyle name="Normal_budgetDocNIC02-03" xfId="9"/>
    <cellStyle name="Normal_DEMAND17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49" transitionEvaluation="1" codeName="Sheet56"/>
  <dimension ref="A1:H383"/>
  <sheetViews>
    <sheetView tabSelected="1" view="pageBreakPreview" topLeftCell="A349" zoomScaleNormal="145" zoomScaleSheetLayoutView="100" workbookViewId="0">
      <selection activeCell="D37" sqref="D37"/>
    </sheetView>
  </sheetViews>
  <sheetFormatPr defaultColWidth="11" defaultRowHeight="12.75"/>
  <cols>
    <col min="1" max="1" width="7.42578125" style="5" customWidth="1"/>
    <col min="2" max="2" width="8.140625" style="81" customWidth="1"/>
    <col min="3" max="3" width="45.7109375" style="8" customWidth="1"/>
    <col min="4" max="5" width="10.7109375" style="15" customWidth="1"/>
    <col min="6" max="6" width="15.7109375" style="60" customWidth="1"/>
    <col min="7" max="7" width="15.7109375" style="15" customWidth="1"/>
    <col min="8" max="8" width="15.7109375" style="107" customWidth="1"/>
    <col min="9" max="16384" width="11" style="1"/>
  </cols>
  <sheetData>
    <row r="1" spans="1:8">
      <c r="A1" s="174" t="s">
        <v>335</v>
      </c>
      <c r="B1" s="174"/>
      <c r="C1" s="174"/>
      <c r="D1" s="174"/>
      <c r="E1" s="174"/>
      <c r="F1" s="174"/>
      <c r="G1" s="174"/>
      <c r="H1" s="174"/>
    </row>
    <row r="2" spans="1:8">
      <c r="A2" s="174" t="s">
        <v>336</v>
      </c>
      <c r="B2" s="174"/>
      <c r="C2" s="174"/>
      <c r="D2" s="174"/>
      <c r="E2" s="174"/>
      <c r="F2" s="174"/>
      <c r="G2" s="174"/>
      <c r="H2" s="174"/>
    </row>
    <row r="3" spans="1:8" ht="8.4499999999999993" customHeight="1">
      <c r="C3" s="6"/>
      <c r="D3" s="7"/>
      <c r="E3" s="7"/>
      <c r="F3" s="6"/>
      <c r="G3" s="7"/>
      <c r="H3" s="105"/>
    </row>
    <row r="4" spans="1:8">
      <c r="D4" s="9" t="s">
        <v>141</v>
      </c>
      <c r="E4" s="10">
        <v>2059</v>
      </c>
      <c r="F4" s="11" t="s">
        <v>0</v>
      </c>
      <c r="G4" s="12"/>
      <c r="H4" s="106"/>
    </row>
    <row r="5" spans="1:8">
      <c r="D5" s="9" t="s">
        <v>142</v>
      </c>
      <c r="E5" s="13">
        <v>3054</v>
      </c>
      <c r="F5" s="14" t="s">
        <v>1</v>
      </c>
      <c r="G5" s="12"/>
      <c r="H5" s="106"/>
    </row>
    <row r="6" spans="1:8">
      <c r="D6" s="9" t="s">
        <v>2</v>
      </c>
      <c r="E6" s="13">
        <v>5054</v>
      </c>
      <c r="F6" s="14" t="s">
        <v>3</v>
      </c>
      <c r="G6" s="12"/>
      <c r="H6" s="106"/>
    </row>
    <row r="7" spans="1:8">
      <c r="D7" s="9"/>
      <c r="E7" s="13"/>
      <c r="F7" s="14"/>
      <c r="G7" s="12"/>
      <c r="H7" s="106"/>
    </row>
    <row r="8" spans="1:8" ht="15" customHeight="1">
      <c r="A8" s="50" t="s">
        <v>309</v>
      </c>
      <c r="D8" s="12"/>
      <c r="F8" s="15"/>
      <c r="G8" s="12"/>
      <c r="H8" s="106"/>
    </row>
    <row r="9" spans="1:8">
      <c r="D9" s="16"/>
      <c r="E9" s="104" t="s">
        <v>137</v>
      </c>
      <c r="F9" s="104" t="s">
        <v>138</v>
      </c>
      <c r="G9" s="104" t="s">
        <v>8</v>
      </c>
    </row>
    <row r="10" spans="1:8">
      <c r="D10" s="104" t="s">
        <v>4</v>
      </c>
      <c r="E10" s="171">
        <f>H162</f>
        <v>1097742</v>
      </c>
      <c r="F10" s="171">
        <f>H342</f>
        <v>1688136</v>
      </c>
      <c r="G10" s="171">
        <v>2785878</v>
      </c>
    </row>
    <row r="11" spans="1:8" ht="8.4499999999999993" customHeight="1">
      <c r="D11" s="17"/>
      <c r="E11" s="87"/>
      <c r="F11" s="87"/>
    </row>
    <row r="12" spans="1:8" ht="15" customHeight="1">
      <c r="A12" s="50" t="s">
        <v>139</v>
      </c>
      <c r="F12" s="15"/>
    </row>
    <row r="13" spans="1:8">
      <c r="A13" s="108"/>
      <c r="B13" s="109"/>
      <c r="C13" s="18"/>
      <c r="D13" s="19"/>
      <c r="E13" s="19"/>
      <c r="F13" s="19"/>
      <c r="G13" s="19"/>
      <c r="H13" s="110" t="s">
        <v>185</v>
      </c>
    </row>
    <row r="14" spans="1:8" s="94" customFormat="1" ht="13.15" customHeight="1">
      <c r="A14" s="91"/>
      <c r="B14" s="92"/>
      <c r="C14" s="93"/>
      <c r="D14" s="176" t="s">
        <v>333</v>
      </c>
      <c r="E14" s="176"/>
      <c r="F14" s="172" t="s">
        <v>310</v>
      </c>
      <c r="G14" s="172" t="s">
        <v>311</v>
      </c>
      <c r="H14" s="172" t="s">
        <v>310</v>
      </c>
    </row>
    <row r="15" spans="1:8" s="94" customFormat="1">
      <c r="A15" s="95"/>
      <c r="B15" s="96"/>
      <c r="C15" s="93" t="s">
        <v>5</v>
      </c>
      <c r="D15" s="175" t="s">
        <v>334</v>
      </c>
      <c r="E15" s="175"/>
      <c r="F15" s="172" t="s">
        <v>312</v>
      </c>
      <c r="G15" s="172" t="s">
        <v>312</v>
      </c>
      <c r="H15" s="172" t="s">
        <v>341</v>
      </c>
    </row>
    <row r="16" spans="1:8" s="94" customFormat="1">
      <c r="A16" s="97"/>
      <c r="B16" s="98"/>
      <c r="C16" s="99"/>
      <c r="D16" s="100" t="s">
        <v>6</v>
      </c>
      <c r="E16" s="100" t="s">
        <v>7</v>
      </c>
      <c r="F16" s="100"/>
      <c r="G16" s="100"/>
      <c r="H16" s="89"/>
    </row>
    <row r="17" spans="1:8" ht="14.45" customHeight="1">
      <c r="A17" s="111"/>
      <c r="B17" s="112"/>
      <c r="C17" s="20" t="s">
        <v>9</v>
      </c>
      <c r="D17" s="103"/>
      <c r="E17" s="103"/>
      <c r="F17" s="103"/>
      <c r="G17" s="103"/>
      <c r="H17" s="113"/>
    </row>
    <row r="18" spans="1:8" ht="14.45" customHeight="1">
      <c r="A18" s="111" t="s">
        <v>10</v>
      </c>
      <c r="B18" s="114">
        <v>2059</v>
      </c>
      <c r="C18" s="21" t="s">
        <v>0</v>
      </c>
      <c r="D18" s="103"/>
      <c r="E18" s="103"/>
      <c r="F18" s="103"/>
      <c r="G18" s="103"/>
      <c r="H18" s="113"/>
    </row>
    <row r="19" spans="1:8" ht="14.45" customHeight="1">
      <c r="A19" s="115"/>
      <c r="B19" s="116">
        <v>60</v>
      </c>
      <c r="C19" s="22" t="s">
        <v>11</v>
      </c>
      <c r="D19" s="103"/>
      <c r="E19" s="103"/>
      <c r="F19" s="103"/>
      <c r="G19" s="103"/>
      <c r="H19" s="113"/>
    </row>
    <row r="20" spans="1:8" ht="14.45" customHeight="1">
      <c r="A20" s="115"/>
      <c r="B20" s="117">
        <v>60.052999999999997</v>
      </c>
      <c r="C20" s="21" t="s">
        <v>12</v>
      </c>
      <c r="D20" s="103"/>
      <c r="E20" s="103"/>
      <c r="F20" s="103"/>
      <c r="G20" s="103"/>
      <c r="H20" s="113"/>
    </row>
    <row r="21" spans="1:8" ht="14.45" customHeight="1">
      <c r="A21" s="115"/>
      <c r="B21" s="118">
        <v>61</v>
      </c>
      <c r="C21" s="23" t="s">
        <v>112</v>
      </c>
      <c r="D21" s="24"/>
      <c r="E21" s="24"/>
      <c r="F21" s="24"/>
      <c r="G21" s="24"/>
      <c r="H21" s="119"/>
    </row>
    <row r="22" spans="1:8" ht="14.45" customHeight="1">
      <c r="A22" s="115"/>
      <c r="B22" s="118">
        <v>67</v>
      </c>
      <c r="C22" s="23" t="s">
        <v>164</v>
      </c>
      <c r="D22" s="24"/>
      <c r="E22" s="24"/>
      <c r="F22" s="24"/>
      <c r="G22" s="24"/>
      <c r="H22" s="119"/>
    </row>
    <row r="23" spans="1:8" ht="14.45" customHeight="1">
      <c r="A23" s="115"/>
      <c r="B23" s="118" t="s">
        <v>128</v>
      </c>
      <c r="C23" s="23" t="s">
        <v>114</v>
      </c>
      <c r="D23" s="25">
        <v>0</v>
      </c>
      <c r="E23" s="26">
        <v>621</v>
      </c>
      <c r="F23" s="26">
        <v>621</v>
      </c>
      <c r="G23" s="26">
        <v>621</v>
      </c>
      <c r="H23" s="24">
        <v>621</v>
      </c>
    </row>
    <row r="24" spans="1:8" ht="14.45" customHeight="1">
      <c r="A24" s="115" t="s">
        <v>8</v>
      </c>
      <c r="B24" s="118">
        <v>61</v>
      </c>
      <c r="C24" s="23" t="s">
        <v>112</v>
      </c>
      <c r="D24" s="27">
        <f t="shared" ref="D24:G24" si="0">SUM(D22:D23)</f>
        <v>0</v>
      </c>
      <c r="E24" s="120">
        <f t="shared" si="0"/>
        <v>621</v>
      </c>
      <c r="F24" s="34">
        <f t="shared" si="0"/>
        <v>621</v>
      </c>
      <c r="G24" s="34">
        <f t="shared" si="0"/>
        <v>621</v>
      </c>
      <c r="H24" s="120">
        <v>621</v>
      </c>
    </row>
    <row r="25" spans="1:8" s="2" customFormat="1" ht="14.45" customHeight="1">
      <c r="A25" s="111" t="s">
        <v>8</v>
      </c>
      <c r="B25" s="117">
        <v>60.052999999999997</v>
      </c>
      <c r="C25" s="21" t="s">
        <v>12</v>
      </c>
      <c r="D25" s="28">
        <f t="shared" ref="D25:G25" si="1">D24</f>
        <v>0</v>
      </c>
      <c r="E25" s="29">
        <f t="shared" si="1"/>
        <v>621</v>
      </c>
      <c r="F25" s="29">
        <f t="shared" si="1"/>
        <v>621</v>
      </c>
      <c r="G25" s="29">
        <f t="shared" si="1"/>
        <v>621</v>
      </c>
      <c r="H25" s="29">
        <v>621</v>
      </c>
    </row>
    <row r="26" spans="1:8" s="2" customFormat="1" ht="14.45" customHeight="1">
      <c r="A26" s="111"/>
      <c r="B26" s="116"/>
      <c r="C26" s="23"/>
      <c r="D26" s="30"/>
      <c r="E26" s="30"/>
      <c r="F26" s="30"/>
      <c r="G26" s="30"/>
      <c r="H26" s="121"/>
    </row>
    <row r="27" spans="1:8" s="2" customFormat="1" ht="14.45" customHeight="1">
      <c r="A27" s="115"/>
      <c r="B27" s="117">
        <v>60.798999999999999</v>
      </c>
      <c r="C27" s="21" t="s">
        <v>18</v>
      </c>
      <c r="D27" s="24"/>
      <c r="E27" s="24"/>
      <c r="F27" s="24"/>
      <c r="G27" s="24"/>
      <c r="H27" s="119"/>
    </row>
    <row r="28" spans="1:8" s="2" customFormat="1" ht="14.45" customHeight="1">
      <c r="A28" s="115"/>
      <c r="B28" s="116">
        <v>35</v>
      </c>
      <c r="C28" s="23" t="s">
        <v>13</v>
      </c>
      <c r="D28" s="24"/>
      <c r="E28" s="24"/>
      <c r="F28" s="24"/>
      <c r="G28" s="24"/>
      <c r="H28" s="24"/>
    </row>
    <row r="29" spans="1:8" s="2" customFormat="1" ht="14.45" customHeight="1">
      <c r="A29" s="115"/>
      <c r="B29" s="122" t="s">
        <v>19</v>
      </c>
      <c r="C29" s="23" t="s">
        <v>18</v>
      </c>
      <c r="D29" s="31">
        <v>8768</v>
      </c>
      <c r="E29" s="25">
        <v>0</v>
      </c>
      <c r="F29" s="123">
        <v>10000</v>
      </c>
      <c r="G29" s="31">
        <v>10000</v>
      </c>
      <c r="H29" s="123">
        <v>10000</v>
      </c>
    </row>
    <row r="30" spans="1:8" s="2" customFormat="1" ht="14.45" customHeight="1">
      <c r="A30" s="111" t="s">
        <v>8</v>
      </c>
      <c r="B30" s="116">
        <v>35</v>
      </c>
      <c r="C30" s="23" t="s">
        <v>13</v>
      </c>
      <c r="D30" s="33">
        <f>D29</f>
        <v>8768</v>
      </c>
      <c r="E30" s="27">
        <f t="shared" ref="E30:G31" si="2">E29</f>
        <v>0</v>
      </c>
      <c r="F30" s="33">
        <f t="shared" si="2"/>
        <v>10000</v>
      </c>
      <c r="G30" s="33">
        <f t="shared" si="2"/>
        <v>10000</v>
      </c>
      <c r="H30" s="33">
        <v>10000</v>
      </c>
    </row>
    <row r="31" spans="1:8" s="2" customFormat="1" ht="14.45" customHeight="1">
      <c r="A31" s="111" t="s">
        <v>8</v>
      </c>
      <c r="B31" s="117">
        <v>60.798999999999999</v>
      </c>
      <c r="C31" s="21" t="s">
        <v>18</v>
      </c>
      <c r="D31" s="31">
        <f>D30</f>
        <v>8768</v>
      </c>
      <c r="E31" s="32">
        <f t="shared" si="2"/>
        <v>0</v>
      </c>
      <c r="F31" s="31">
        <f t="shared" si="2"/>
        <v>10000</v>
      </c>
      <c r="G31" s="31">
        <f t="shared" si="2"/>
        <v>10000</v>
      </c>
      <c r="H31" s="31">
        <v>10000</v>
      </c>
    </row>
    <row r="32" spans="1:8" s="2" customFormat="1" ht="14.45" customHeight="1">
      <c r="A32" s="111" t="s">
        <v>8</v>
      </c>
      <c r="B32" s="116">
        <v>60</v>
      </c>
      <c r="C32" s="23" t="s">
        <v>11</v>
      </c>
      <c r="D32" s="33">
        <f>D31+D25</f>
        <v>8768</v>
      </c>
      <c r="E32" s="33">
        <f t="shared" ref="E32:G32" si="3">E31+E25</f>
        <v>621</v>
      </c>
      <c r="F32" s="33">
        <f t="shared" si="3"/>
        <v>10621</v>
      </c>
      <c r="G32" s="33">
        <f t="shared" si="3"/>
        <v>10621</v>
      </c>
      <c r="H32" s="33">
        <v>10621</v>
      </c>
    </row>
    <row r="33" spans="1:8" s="2" customFormat="1" ht="14.45" customHeight="1">
      <c r="A33" s="111" t="s">
        <v>8</v>
      </c>
      <c r="B33" s="114">
        <v>2059</v>
      </c>
      <c r="C33" s="21" t="s">
        <v>0</v>
      </c>
      <c r="D33" s="33">
        <f>D32</f>
        <v>8768</v>
      </c>
      <c r="E33" s="33">
        <f t="shared" ref="E33:G33" si="4">E32</f>
        <v>621</v>
      </c>
      <c r="F33" s="33">
        <f t="shared" si="4"/>
        <v>10621</v>
      </c>
      <c r="G33" s="33">
        <f t="shared" si="4"/>
        <v>10621</v>
      </c>
      <c r="H33" s="33">
        <v>10621</v>
      </c>
    </row>
    <row r="34" spans="1:8" ht="14.45" customHeight="1">
      <c r="A34" s="111"/>
      <c r="B34" s="114"/>
      <c r="C34" s="23"/>
      <c r="D34" s="24"/>
      <c r="E34" s="24"/>
      <c r="F34" s="24"/>
      <c r="G34" s="24"/>
      <c r="H34" s="119"/>
    </row>
    <row r="35" spans="1:8" ht="14.45" customHeight="1">
      <c r="A35" s="111" t="s">
        <v>10</v>
      </c>
      <c r="B35" s="125">
        <v>3054</v>
      </c>
      <c r="C35" s="20" t="s">
        <v>1</v>
      </c>
      <c r="D35" s="35"/>
      <c r="E35" s="35"/>
      <c r="F35" s="35"/>
      <c r="G35" s="35"/>
      <c r="H35" s="126"/>
    </row>
    <row r="36" spans="1:8" ht="14.45" customHeight="1">
      <c r="A36" s="111"/>
      <c r="B36" s="127">
        <v>4</v>
      </c>
      <c r="C36" s="36" t="s">
        <v>22</v>
      </c>
      <c r="D36" s="35"/>
      <c r="E36" s="35"/>
      <c r="F36" s="35"/>
      <c r="G36" s="35"/>
      <c r="H36" s="126"/>
    </row>
    <row r="37" spans="1:8" ht="14.45" customHeight="1">
      <c r="A37" s="111"/>
      <c r="B37" s="117">
        <v>4.1050000000000004</v>
      </c>
      <c r="C37" s="20" t="s">
        <v>115</v>
      </c>
      <c r="D37" s="35"/>
      <c r="E37" s="35"/>
      <c r="F37" s="35"/>
      <c r="G37" s="35"/>
      <c r="H37" s="126"/>
    </row>
    <row r="38" spans="1:8" ht="14.45" customHeight="1">
      <c r="A38" s="111"/>
      <c r="B38" s="118">
        <v>60</v>
      </c>
      <c r="C38" s="23" t="s">
        <v>111</v>
      </c>
      <c r="D38" s="35"/>
      <c r="E38" s="35"/>
      <c r="F38" s="35"/>
      <c r="G38" s="35"/>
      <c r="H38" s="126"/>
    </row>
    <row r="39" spans="1:8" ht="14.45" customHeight="1">
      <c r="A39" s="111"/>
      <c r="B39" s="127">
        <v>72</v>
      </c>
      <c r="C39" s="36" t="s">
        <v>165</v>
      </c>
      <c r="D39" s="35"/>
      <c r="E39" s="35"/>
      <c r="F39" s="35"/>
      <c r="G39" s="35"/>
      <c r="H39" s="126"/>
    </row>
    <row r="40" spans="1:8" ht="15" customHeight="1">
      <c r="A40" s="124"/>
      <c r="B40" s="130" t="s">
        <v>116</v>
      </c>
      <c r="C40" s="44" t="s">
        <v>105</v>
      </c>
      <c r="D40" s="47">
        <v>21143</v>
      </c>
      <c r="E40" s="47">
        <v>22490</v>
      </c>
      <c r="F40" s="46">
        <v>44971</v>
      </c>
      <c r="G40" s="47">
        <v>54113</v>
      </c>
      <c r="H40" s="47">
        <v>61513</v>
      </c>
    </row>
    <row r="41" spans="1:8" ht="5.45" customHeight="1">
      <c r="A41" s="111"/>
      <c r="B41" s="118"/>
      <c r="C41" s="23"/>
      <c r="D41" s="35"/>
      <c r="E41" s="35"/>
      <c r="F41" s="37"/>
      <c r="G41" s="35"/>
      <c r="H41" s="126"/>
    </row>
    <row r="42" spans="1:8" ht="14.45" customHeight="1">
      <c r="A42" s="111"/>
      <c r="B42" s="118">
        <v>73</v>
      </c>
      <c r="C42" s="36" t="s">
        <v>166</v>
      </c>
      <c r="D42" s="35"/>
      <c r="E42" s="35"/>
      <c r="F42" s="35"/>
      <c r="G42" s="35"/>
      <c r="H42" s="126"/>
    </row>
    <row r="43" spans="1:8" ht="15" customHeight="1">
      <c r="A43" s="111"/>
      <c r="B43" s="118" t="s">
        <v>117</v>
      </c>
      <c r="C43" s="23" t="s">
        <v>105</v>
      </c>
      <c r="D43" s="39">
        <v>28121</v>
      </c>
      <c r="E43" s="39">
        <v>58136</v>
      </c>
      <c r="F43" s="128">
        <v>86161</v>
      </c>
      <c r="G43" s="39">
        <v>101083</v>
      </c>
      <c r="H43" s="39">
        <v>100054</v>
      </c>
    </row>
    <row r="44" spans="1:8">
      <c r="A44" s="111"/>
      <c r="B44" s="118"/>
      <c r="C44" s="23"/>
      <c r="D44" s="39"/>
      <c r="E44" s="39"/>
      <c r="F44" s="39"/>
      <c r="G44" s="39"/>
      <c r="H44" s="129"/>
    </row>
    <row r="45" spans="1:8" ht="14.45" customHeight="1">
      <c r="A45" s="111"/>
      <c r="B45" s="127">
        <v>74</v>
      </c>
      <c r="C45" s="36" t="s">
        <v>167</v>
      </c>
      <c r="D45" s="35"/>
      <c r="E45" s="35"/>
      <c r="F45" s="35"/>
      <c r="G45" s="35"/>
      <c r="H45" s="126"/>
    </row>
    <row r="46" spans="1:8" ht="15" customHeight="1">
      <c r="A46" s="111"/>
      <c r="B46" s="118" t="s">
        <v>118</v>
      </c>
      <c r="C46" s="23" t="s">
        <v>105</v>
      </c>
      <c r="D46" s="35">
        <v>20053</v>
      </c>
      <c r="E46" s="35">
        <v>21969</v>
      </c>
      <c r="F46" s="37">
        <v>42836</v>
      </c>
      <c r="G46" s="35">
        <v>49221</v>
      </c>
      <c r="H46" s="35">
        <v>45682</v>
      </c>
    </row>
    <row r="47" spans="1:8">
      <c r="A47" s="111"/>
      <c r="B47" s="118"/>
      <c r="C47" s="23"/>
      <c r="D47" s="35"/>
      <c r="E47" s="35"/>
      <c r="F47" s="35"/>
      <c r="G47" s="35"/>
      <c r="H47" s="126"/>
    </row>
    <row r="48" spans="1:8" ht="14.45" customHeight="1">
      <c r="A48" s="111"/>
      <c r="B48" s="127">
        <v>75</v>
      </c>
      <c r="C48" s="36" t="s">
        <v>168</v>
      </c>
      <c r="D48" s="39"/>
      <c r="E48" s="39"/>
      <c r="F48" s="39"/>
      <c r="G48" s="39"/>
      <c r="H48" s="129"/>
    </row>
    <row r="49" spans="1:8" ht="15" customHeight="1">
      <c r="A49" s="111"/>
      <c r="B49" s="118" t="s">
        <v>119</v>
      </c>
      <c r="C49" s="23" t="s">
        <v>105</v>
      </c>
      <c r="D49" s="39">
        <v>24224</v>
      </c>
      <c r="E49" s="39">
        <v>61011</v>
      </c>
      <c r="F49" s="128">
        <v>86823</v>
      </c>
      <c r="G49" s="39">
        <v>102394</v>
      </c>
      <c r="H49" s="39">
        <v>113363</v>
      </c>
    </row>
    <row r="50" spans="1:8" ht="15" customHeight="1">
      <c r="A50" s="111" t="s">
        <v>8</v>
      </c>
      <c r="B50" s="118">
        <v>60</v>
      </c>
      <c r="C50" s="23" t="s">
        <v>111</v>
      </c>
      <c r="D50" s="41">
        <f>SUM(D40:D49)</f>
        <v>93541</v>
      </c>
      <c r="E50" s="41">
        <f t="shared" ref="E50:G50" si="5">SUM(E40:E49)</f>
        <v>163606</v>
      </c>
      <c r="F50" s="41">
        <f t="shared" si="5"/>
        <v>260791</v>
      </c>
      <c r="G50" s="41">
        <f t="shared" si="5"/>
        <v>306811</v>
      </c>
      <c r="H50" s="41">
        <v>320612</v>
      </c>
    </row>
    <row r="51" spans="1:8">
      <c r="A51" s="111"/>
      <c r="B51" s="127"/>
      <c r="C51" s="36"/>
      <c r="D51" s="39"/>
      <c r="E51" s="39"/>
      <c r="F51" s="39"/>
      <c r="G51" s="39"/>
      <c r="H51" s="129"/>
    </row>
    <row r="52" spans="1:8" ht="15" customHeight="1">
      <c r="A52" s="111"/>
      <c r="B52" s="118">
        <v>61</v>
      </c>
      <c r="C52" s="23" t="s">
        <v>112</v>
      </c>
      <c r="D52" s="39"/>
      <c r="E52" s="39"/>
      <c r="F52" s="39"/>
      <c r="G52" s="39"/>
      <c r="H52" s="129"/>
    </row>
    <row r="53" spans="1:8" ht="14.45" customHeight="1">
      <c r="A53" s="111"/>
      <c r="B53" s="127">
        <v>72</v>
      </c>
      <c r="C53" s="36" t="s">
        <v>165</v>
      </c>
      <c r="D53" s="39"/>
      <c r="E53" s="39"/>
      <c r="F53" s="39"/>
      <c r="G53" s="39"/>
      <c r="H53" s="129"/>
    </row>
    <row r="54" spans="1:8" ht="15" customHeight="1">
      <c r="A54" s="111"/>
      <c r="B54" s="118" t="s">
        <v>120</v>
      </c>
      <c r="C54" s="23" t="s">
        <v>113</v>
      </c>
      <c r="D54" s="40">
        <v>0</v>
      </c>
      <c r="E54" s="39">
        <v>2550</v>
      </c>
      <c r="F54" s="128">
        <v>486</v>
      </c>
      <c r="G54" s="128">
        <v>486</v>
      </c>
      <c r="H54" s="39">
        <v>486</v>
      </c>
    </row>
    <row r="55" spans="1:8" ht="15" customHeight="1">
      <c r="A55" s="111"/>
      <c r="B55" s="118" t="s">
        <v>121</v>
      </c>
      <c r="C55" s="23" t="s">
        <v>114</v>
      </c>
      <c r="D55" s="128">
        <v>25400</v>
      </c>
      <c r="E55" s="39">
        <v>7723</v>
      </c>
      <c r="F55" s="128">
        <v>78340</v>
      </c>
      <c r="G55" s="128">
        <v>154097</v>
      </c>
      <c r="H55" s="39">
        <v>58340</v>
      </c>
    </row>
    <row r="56" spans="1:8" ht="15" customHeight="1">
      <c r="A56" s="111"/>
      <c r="B56" s="118" t="s">
        <v>243</v>
      </c>
      <c r="C56" s="23" t="s">
        <v>281</v>
      </c>
      <c r="D56" s="128">
        <v>4991</v>
      </c>
      <c r="E56" s="40">
        <v>0</v>
      </c>
      <c r="F56" s="128">
        <v>5000</v>
      </c>
      <c r="G56" s="128">
        <v>10500</v>
      </c>
      <c r="H56" s="128">
        <v>5000</v>
      </c>
    </row>
    <row r="57" spans="1:8" ht="14.45" customHeight="1">
      <c r="A57" s="111" t="s">
        <v>8</v>
      </c>
      <c r="B57" s="127">
        <v>72</v>
      </c>
      <c r="C57" s="36" t="s">
        <v>165</v>
      </c>
      <c r="D57" s="42">
        <f>SUM(D54:D56)</f>
        <v>30391</v>
      </c>
      <c r="E57" s="42">
        <f t="shared" ref="E57:G57" si="6">SUM(E54:E56)</f>
        <v>10273</v>
      </c>
      <c r="F57" s="42">
        <f t="shared" si="6"/>
        <v>83826</v>
      </c>
      <c r="G57" s="42">
        <f t="shared" si="6"/>
        <v>165083</v>
      </c>
      <c r="H57" s="42">
        <v>63826</v>
      </c>
    </row>
    <row r="58" spans="1:8">
      <c r="A58" s="111"/>
      <c r="B58" s="127"/>
      <c r="C58" s="36"/>
      <c r="D58" s="35"/>
      <c r="E58" s="35"/>
      <c r="F58" s="35"/>
      <c r="G58" s="35"/>
      <c r="H58" s="126"/>
    </row>
    <row r="59" spans="1:8" ht="15" customHeight="1">
      <c r="A59" s="111"/>
      <c r="B59" s="118">
        <v>73</v>
      </c>
      <c r="C59" s="36" t="s">
        <v>166</v>
      </c>
      <c r="D59" s="35"/>
      <c r="E59" s="35"/>
      <c r="F59" s="35"/>
      <c r="G59" s="35"/>
      <c r="H59" s="126"/>
    </row>
    <row r="60" spans="1:8" ht="15" customHeight="1">
      <c r="A60" s="111"/>
      <c r="B60" s="118" t="s">
        <v>122</v>
      </c>
      <c r="C60" s="23" t="s">
        <v>113</v>
      </c>
      <c r="D60" s="38">
        <v>0</v>
      </c>
      <c r="E60" s="37">
        <v>60</v>
      </c>
      <c r="F60" s="37">
        <v>583</v>
      </c>
      <c r="G60" s="37">
        <v>583</v>
      </c>
      <c r="H60" s="35">
        <v>583</v>
      </c>
    </row>
    <row r="61" spans="1:8" ht="15" customHeight="1">
      <c r="A61" s="111"/>
      <c r="B61" s="118" t="s">
        <v>123</v>
      </c>
      <c r="C61" s="23" t="s">
        <v>114</v>
      </c>
      <c r="D61" s="45">
        <v>0</v>
      </c>
      <c r="E61" s="47">
        <v>3599</v>
      </c>
      <c r="F61" s="46">
        <v>8008</v>
      </c>
      <c r="G61" s="46">
        <v>8008</v>
      </c>
      <c r="H61" s="47">
        <v>8008</v>
      </c>
    </row>
    <row r="62" spans="1:8" ht="15" customHeight="1">
      <c r="A62" s="111" t="s">
        <v>8</v>
      </c>
      <c r="B62" s="118">
        <v>73</v>
      </c>
      <c r="C62" s="36" t="s">
        <v>166</v>
      </c>
      <c r="D62" s="45">
        <f t="shared" ref="D62:G62" si="7">SUM(D60:D61)</f>
        <v>0</v>
      </c>
      <c r="E62" s="47">
        <f t="shared" si="7"/>
        <v>3659</v>
      </c>
      <c r="F62" s="46">
        <f t="shared" si="7"/>
        <v>8591</v>
      </c>
      <c r="G62" s="46">
        <f t="shared" si="7"/>
        <v>8591</v>
      </c>
      <c r="H62" s="47">
        <v>8591</v>
      </c>
    </row>
    <row r="63" spans="1:8">
      <c r="A63" s="111"/>
      <c r="B63" s="118"/>
      <c r="C63" s="36"/>
      <c r="D63" s="35"/>
      <c r="E63" s="35"/>
      <c r="F63" s="35"/>
      <c r="G63" s="35"/>
      <c r="H63" s="126"/>
    </row>
    <row r="64" spans="1:8" ht="15" customHeight="1">
      <c r="A64" s="111"/>
      <c r="B64" s="127">
        <v>74</v>
      </c>
      <c r="C64" s="36" t="s">
        <v>167</v>
      </c>
      <c r="D64" s="35"/>
      <c r="E64" s="35"/>
      <c r="F64" s="35"/>
      <c r="G64" s="35"/>
      <c r="H64" s="126"/>
    </row>
    <row r="65" spans="1:8" ht="15" customHeight="1">
      <c r="A65" s="111"/>
      <c r="B65" s="118" t="s">
        <v>124</v>
      </c>
      <c r="C65" s="23" t="s">
        <v>113</v>
      </c>
      <c r="D65" s="38">
        <v>0</v>
      </c>
      <c r="E65" s="37">
        <v>30</v>
      </c>
      <c r="F65" s="37">
        <v>292</v>
      </c>
      <c r="G65" s="37">
        <v>292</v>
      </c>
      <c r="H65" s="35">
        <v>292</v>
      </c>
    </row>
    <row r="66" spans="1:8" ht="15" customHeight="1">
      <c r="A66" s="111"/>
      <c r="B66" s="118" t="s">
        <v>125</v>
      </c>
      <c r="C66" s="23" t="s">
        <v>114</v>
      </c>
      <c r="D66" s="45">
        <v>0</v>
      </c>
      <c r="E66" s="47">
        <v>2720</v>
      </c>
      <c r="F66" s="46">
        <v>5200</v>
      </c>
      <c r="G66" s="46">
        <v>5200</v>
      </c>
      <c r="H66" s="47">
        <v>5200</v>
      </c>
    </row>
    <row r="67" spans="1:8" ht="15" customHeight="1">
      <c r="A67" s="111" t="s">
        <v>8</v>
      </c>
      <c r="B67" s="127">
        <v>74</v>
      </c>
      <c r="C67" s="36" t="s">
        <v>167</v>
      </c>
      <c r="D67" s="45">
        <f t="shared" ref="D67:G67" si="8">SUM(D65:D66)</f>
        <v>0</v>
      </c>
      <c r="E67" s="47">
        <f t="shared" si="8"/>
        <v>2750</v>
      </c>
      <c r="F67" s="46">
        <f t="shared" si="8"/>
        <v>5492</v>
      </c>
      <c r="G67" s="46">
        <f t="shared" si="8"/>
        <v>5492</v>
      </c>
      <c r="H67" s="47">
        <v>5492</v>
      </c>
    </row>
    <row r="68" spans="1:8" ht="13.9" customHeight="1">
      <c r="A68" s="111"/>
      <c r="B68" s="127"/>
      <c r="C68" s="36"/>
      <c r="D68" s="35"/>
      <c r="E68" s="35"/>
      <c r="F68" s="35"/>
      <c r="G68" s="35"/>
      <c r="H68" s="126"/>
    </row>
    <row r="69" spans="1:8" ht="15" customHeight="1">
      <c r="A69" s="111"/>
      <c r="B69" s="127">
        <v>75</v>
      </c>
      <c r="C69" s="36" t="s">
        <v>168</v>
      </c>
      <c r="D69" s="39"/>
      <c r="E69" s="39"/>
      <c r="F69" s="39"/>
      <c r="G69" s="39"/>
      <c r="H69" s="129"/>
    </row>
    <row r="70" spans="1:8" ht="15" customHeight="1">
      <c r="A70" s="111"/>
      <c r="B70" s="118" t="s">
        <v>126</v>
      </c>
      <c r="C70" s="23" t="s">
        <v>113</v>
      </c>
      <c r="D70" s="38">
        <v>0</v>
      </c>
      <c r="E70" s="38">
        <v>0</v>
      </c>
      <c r="F70" s="37">
        <v>648</v>
      </c>
      <c r="G70" s="37">
        <v>648</v>
      </c>
      <c r="H70" s="35">
        <v>648</v>
      </c>
    </row>
    <row r="71" spans="1:8" ht="15" customHeight="1">
      <c r="A71" s="111"/>
      <c r="B71" s="118" t="s">
        <v>127</v>
      </c>
      <c r="C71" s="23" t="s">
        <v>114</v>
      </c>
      <c r="D71" s="40">
        <v>0</v>
      </c>
      <c r="E71" s="39">
        <v>3593</v>
      </c>
      <c r="F71" s="128">
        <v>8008</v>
      </c>
      <c r="G71" s="128">
        <v>8008</v>
      </c>
      <c r="H71" s="39">
        <v>8008</v>
      </c>
    </row>
    <row r="72" spans="1:8" ht="15" customHeight="1">
      <c r="A72" s="111" t="s">
        <v>8</v>
      </c>
      <c r="B72" s="127">
        <v>75</v>
      </c>
      <c r="C72" s="36" t="s">
        <v>168</v>
      </c>
      <c r="D72" s="43">
        <f t="shared" ref="D72:G72" si="9">SUM(D70:D71)</f>
        <v>0</v>
      </c>
      <c r="E72" s="41">
        <f t="shared" si="9"/>
        <v>3593</v>
      </c>
      <c r="F72" s="42">
        <f t="shared" si="9"/>
        <v>8656</v>
      </c>
      <c r="G72" s="42">
        <f t="shared" si="9"/>
        <v>8656</v>
      </c>
      <c r="H72" s="41">
        <v>8656</v>
      </c>
    </row>
    <row r="73" spans="1:8" ht="15" customHeight="1">
      <c r="A73" s="111" t="s">
        <v>8</v>
      </c>
      <c r="B73" s="118">
        <v>61</v>
      </c>
      <c r="C73" s="23" t="s">
        <v>112</v>
      </c>
      <c r="D73" s="42">
        <f>D72+D67+D62+D57</f>
        <v>30391</v>
      </c>
      <c r="E73" s="42">
        <f t="shared" ref="E73:G73" si="10">E72+E67+E62+E57</f>
        <v>20275</v>
      </c>
      <c r="F73" s="42">
        <f t="shared" si="10"/>
        <v>106565</v>
      </c>
      <c r="G73" s="42">
        <f t="shared" si="10"/>
        <v>187822</v>
      </c>
      <c r="H73" s="42">
        <v>86565</v>
      </c>
    </row>
    <row r="74" spans="1:8" ht="15" customHeight="1">
      <c r="A74" s="124" t="s">
        <v>8</v>
      </c>
      <c r="B74" s="165">
        <v>4.1050000000000004</v>
      </c>
      <c r="C74" s="55" t="s">
        <v>115</v>
      </c>
      <c r="D74" s="41">
        <f t="shared" ref="D74:G74" si="11">D73+D50</f>
        <v>123932</v>
      </c>
      <c r="E74" s="41">
        <f t="shared" si="11"/>
        <v>183881</v>
      </c>
      <c r="F74" s="42">
        <f t="shared" si="11"/>
        <v>367356</v>
      </c>
      <c r="G74" s="41">
        <f t="shared" si="11"/>
        <v>494633</v>
      </c>
      <c r="H74" s="41">
        <v>407177</v>
      </c>
    </row>
    <row r="75" spans="1:8">
      <c r="A75" s="111"/>
      <c r="B75" s="117"/>
      <c r="C75" s="20"/>
      <c r="D75" s="48"/>
      <c r="E75" s="48"/>
      <c r="F75" s="49"/>
      <c r="G75" s="48"/>
      <c r="H75" s="48"/>
    </row>
    <row r="76" spans="1:8" ht="13.9" customHeight="1">
      <c r="A76" s="111"/>
      <c r="B76" s="117">
        <v>4.7969999999999997</v>
      </c>
      <c r="C76" s="51" t="s">
        <v>272</v>
      </c>
      <c r="D76" s="35"/>
      <c r="E76" s="35"/>
      <c r="F76" s="37"/>
      <c r="G76" s="35"/>
      <c r="H76" s="35"/>
    </row>
    <row r="77" spans="1:8" ht="13.9" customHeight="1">
      <c r="A77" s="111"/>
      <c r="B77" s="132" t="s">
        <v>21</v>
      </c>
      <c r="C77" s="36" t="s">
        <v>273</v>
      </c>
      <c r="D77" s="37">
        <v>50300</v>
      </c>
      <c r="E77" s="38">
        <v>0</v>
      </c>
      <c r="F77" s="37">
        <v>60000</v>
      </c>
      <c r="G77" s="37">
        <v>60000</v>
      </c>
      <c r="H77" s="35">
        <v>100000</v>
      </c>
    </row>
    <row r="78" spans="1:8" ht="13.9" customHeight="1">
      <c r="A78" s="111" t="s">
        <v>8</v>
      </c>
      <c r="B78" s="117">
        <v>4.7969999999999997</v>
      </c>
      <c r="C78" s="51" t="s">
        <v>272</v>
      </c>
      <c r="D78" s="42">
        <f t="shared" ref="D78:G78" si="12">D77</f>
        <v>50300</v>
      </c>
      <c r="E78" s="43">
        <f t="shared" si="12"/>
        <v>0</v>
      </c>
      <c r="F78" s="42">
        <f t="shared" si="12"/>
        <v>60000</v>
      </c>
      <c r="G78" s="42">
        <f t="shared" si="12"/>
        <v>60000</v>
      </c>
      <c r="H78" s="41">
        <v>100000</v>
      </c>
    </row>
    <row r="79" spans="1:8" ht="13.9" customHeight="1">
      <c r="A79" s="111" t="s">
        <v>8</v>
      </c>
      <c r="B79" s="127">
        <v>4</v>
      </c>
      <c r="C79" s="36" t="s">
        <v>22</v>
      </c>
      <c r="D79" s="133">
        <f t="shared" ref="D79:G79" si="13">D74+D78</f>
        <v>174232</v>
      </c>
      <c r="E79" s="133">
        <f t="shared" si="13"/>
        <v>183881</v>
      </c>
      <c r="F79" s="133">
        <f t="shared" si="13"/>
        <v>427356</v>
      </c>
      <c r="G79" s="133">
        <f t="shared" si="13"/>
        <v>554633</v>
      </c>
      <c r="H79" s="133">
        <v>507177</v>
      </c>
    </row>
    <row r="80" spans="1:8" ht="10.15" customHeight="1">
      <c r="A80" s="111"/>
      <c r="B80" s="127"/>
      <c r="C80" s="36"/>
      <c r="D80" s="52"/>
      <c r="E80" s="52"/>
      <c r="F80" s="52"/>
      <c r="G80" s="52"/>
      <c r="H80" s="134"/>
    </row>
    <row r="81" spans="1:8" ht="13.9" customHeight="1">
      <c r="A81" s="111"/>
      <c r="B81" s="112">
        <v>80</v>
      </c>
      <c r="C81" s="36" t="s">
        <v>25</v>
      </c>
      <c r="D81" s="39"/>
      <c r="E81" s="39"/>
      <c r="F81" s="39"/>
      <c r="G81" s="39"/>
      <c r="H81" s="129"/>
    </row>
    <row r="82" spans="1:8" ht="13.9" customHeight="1">
      <c r="A82" s="111"/>
      <c r="B82" s="117">
        <v>80.001000000000005</v>
      </c>
      <c r="C82" s="20" t="s">
        <v>26</v>
      </c>
      <c r="D82" s="39"/>
      <c r="E82" s="39"/>
      <c r="F82" s="39"/>
      <c r="G82" s="39"/>
      <c r="H82" s="129"/>
    </row>
    <row r="83" spans="1:8" ht="13.9" customHeight="1">
      <c r="A83" s="111"/>
      <c r="B83" s="116">
        <v>35</v>
      </c>
      <c r="C83" s="23" t="s">
        <v>13</v>
      </c>
      <c r="D83" s="35"/>
      <c r="E83" s="35"/>
      <c r="F83" s="35"/>
      <c r="G83" s="35"/>
      <c r="H83" s="126"/>
    </row>
    <row r="84" spans="1:8" ht="13.9" customHeight="1">
      <c r="A84" s="111"/>
      <c r="B84" s="112">
        <v>44</v>
      </c>
      <c r="C84" s="36" t="s">
        <v>27</v>
      </c>
      <c r="D84" s="35"/>
      <c r="E84" s="35"/>
      <c r="F84" s="35"/>
      <c r="G84" s="35"/>
      <c r="H84" s="126"/>
    </row>
    <row r="85" spans="1:8" ht="13.9" customHeight="1">
      <c r="A85" s="135"/>
      <c r="B85" s="136" t="s">
        <v>28</v>
      </c>
      <c r="C85" s="36" t="s">
        <v>29</v>
      </c>
      <c r="D85" s="35">
        <v>29371</v>
      </c>
      <c r="E85" s="52">
        <v>65338</v>
      </c>
      <c r="F85" s="37">
        <v>109564</v>
      </c>
      <c r="G85" s="35">
        <v>109564</v>
      </c>
      <c r="H85" s="52">
        <v>142461</v>
      </c>
    </row>
    <row r="86" spans="1:8" ht="13.9" customHeight="1">
      <c r="A86" s="135"/>
      <c r="B86" s="136" t="s">
        <v>30</v>
      </c>
      <c r="C86" s="36" t="s">
        <v>31</v>
      </c>
      <c r="D86" s="35">
        <v>110</v>
      </c>
      <c r="E86" s="35">
        <v>194</v>
      </c>
      <c r="F86" s="37">
        <v>304</v>
      </c>
      <c r="G86" s="35">
        <v>304</v>
      </c>
      <c r="H86" s="52">
        <v>350</v>
      </c>
    </row>
    <row r="87" spans="1:8" ht="13.9" customHeight="1">
      <c r="A87" s="135"/>
      <c r="B87" s="136" t="s">
        <v>32</v>
      </c>
      <c r="C87" s="36" t="s">
        <v>33</v>
      </c>
      <c r="D87" s="37">
        <v>1725</v>
      </c>
      <c r="E87" s="52">
        <v>393</v>
      </c>
      <c r="F87" s="37">
        <v>1125</v>
      </c>
      <c r="G87" s="35">
        <v>1125</v>
      </c>
      <c r="H87" s="52">
        <v>1500</v>
      </c>
    </row>
    <row r="88" spans="1:8" ht="13.9" customHeight="1">
      <c r="A88" s="135"/>
      <c r="B88" s="136" t="s">
        <v>34</v>
      </c>
      <c r="C88" s="36" t="s">
        <v>35</v>
      </c>
      <c r="D88" s="37">
        <v>59</v>
      </c>
      <c r="E88" s="26">
        <v>1000</v>
      </c>
      <c r="F88" s="37">
        <v>1060</v>
      </c>
      <c r="G88" s="35">
        <v>1060</v>
      </c>
      <c r="H88" s="26">
        <v>1060</v>
      </c>
    </row>
    <row r="89" spans="1:8" ht="13.9" customHeight="1">
      <c r="A89" s="135"/>
      <c r="B89" s="136" t="s">
        <v>321</v>
      </c>
      <c r="C89" s="161" t="s">
        <v>325</v>
      </c>
      <c r="D89" s="38">
        <v>0</v>
      </c>
      <c r="E89" s="25">
        <v>0</v>
      </c>
      <c r="F89" s="38">
        <v>0</v>
      </c>
      <c r="G89" s="38">
        <v>0</v>
      </c>
      <c r="H89" s="26">
        <v>76000</v>
      </c>
    </row>
    <row r="90" spans="1:8" ht="13.9" customHeight="1">
      <c r="A90" s="135"/>
      <c r="B90" s="136" t="s">
        <v>36</v>
      </c>
      <c r="C90" s="36" t="s">
        <v>37</v>
      </c>
      <c r="D90" s="37">
        <v>100</v>
      </c>
      <c r="E90" s="26">
        <v>1434</v>
      </c>
      <c r="F90" s="37">
        <v>2144</v>
      </c>
      <c r="G90" s="37">
        <v>2144</v>
      </c>
      <c r="H90" s="52">
        <v>2144</v>
      </c>
    </row>
    <row r="91" spans="1:8" ht="13.9" customHeight="1">
      <c r="A91" s="135"/>
      <c r="B91" s="136" t="s">
        <v>38</v>
      </c>
      <c r="C91" s="36" t="s">
        <v>39</v>
      </c>
      <c r="D91" s="35">
        <v>625</v>
      </c>
      <c r="E91" s="53">
        <v>3602</v>
      </c>
      <c r="F91" s="37">
        <v>1532</v>
      </c>
      <c r="G91" s="35">
        <v>1532</v>
      </c>
      <c r="H91" s="52">
        <v>2900</v>
      </c>
    </row>
    <row r="92" spans="1:8" ht="13.9" customHeight="1">
      <c r="A92" s="111" t="s">
        <v>8</v>
      </c>
      <c r="B92" s="112">
        <v>44</v>
      </c>
      <c r="C92" s="36" t="s">
        <v>27</v>
      </c>
      <c r="D92" s="133">
        <f t="shared" ref="D92:G92" si="14">SUM(D85:D91)</f>
        <v>31990</v>
      </c>
      <c r="E92" s="133">
        <f t="shared" si="14"/>
        <v>71961</v>
      </c>
      <c r="F92" s="34">
        <f t="shared" si="14"/>
        <v>115729</v>
      </c>
      <c r="G92" s="133">
        <f t="shared" si="14"/>
        <v>115729</v>
      </c>
      <c r="H92" s="133">
        <v>226415</v>
      </c>
    </row>
    <row r="93" spans="1:8" ht="10.15" customHeight="1">
      <c r="A93" s="111"/>
      <c r="B93" s="112"/>
      <c r="C93" s="36"/>
      <c r="D93" s="52"/>
      <c r="E93" s="52"/>
      <c r="F93" s="52"/>
      <c r="G93" s="52"/>
      <c r="H93" s="134"/>
    </row>
    <row r="94" spans="1:8" ht="13.9" customHeight="1">
      <c r="A94" s="111"/>
      <c r="B94" s="112">
        <v>45</v>
      </c>
      <c r="C94" s="36" t="s">
        <v>14</v>
      </c>
      <c r="D94" s="52"/>
      <c r="E94" s="52"/>
      <c r="F94" s="52"/>
      <c r="G94" s="52"/>
      <c r="H94" s="134"/>
    </row>
    <row r="95" spans="1:8" ht="13.9" customHeight="1">
      <c r="A95" s="111"/>
      <c r="B95" s="136" t="s">
        <v>40</v>
      </c>
      <c r="C95" s="36" t="s">
        <v>29</v>
      </c>
      <c r="D95" s="52">
        <v>18166</v>
      </c>
      <c r="E95" s="52">
        <v>21466</v>
      </c>
      <c r="F95" s="26">
        <v>41502</v>
      </c>
      <c r="G95" s="52">
        <v>41502</v>
      </c>
      <c r="H95" s="52">
        <v>61239</v>
      </c>
    </row>
    <row r="96" spans="1:8" ht="13.9" customHeight="1">
      <c r="A96" s="111"/>
      <c r="B96" s="136" t="s">
        <v>41</v>
      </c>
      <c r="C96" s="36" t="s">
        <v>31</v>
      </c>
      <c r="D96" s="52">
        <v>50</v>
      </c>
      <c r="E96" s="52">
        <v>170</v>
      </c>
      <c r="F96" s="26">
        <v>225</v>
      </c>
      <c r="G96" s="52">
        <v>225</v>
      </c>
      <c r="H96" s="52">
        <v>250</v>
      </c>
    </row>
    <row r="97" spans="1:8" ht="13.9" customHeight="1">
      <c r="A97" s="111"/>
      <c r="B97" s="136" t="s">
        <v>42</v>
      </c>
      <c r="C97" s="36" t="s">
        <v>33</v>
      </c>
      <c r="D97" s="26">
        <v>50</v>
      </c>
      <c r="E97" s="52">
        <v>242</v>
      </c>
      <c r="F97" s="26">
        <v>298</v>
      </c>
      <c r="G97" s="52">
        <v>298</v>
      </c>
      <c r="H97" s="52">
        <v>350</v>
      </c>
    </row>
    <row r="98" spans="1:8" ht="13.9" customHeight="1">
      <c r="A98" s="111"/>
      <c r="B98" s="136" t="s">
        <v>43</v>
      </c>
      <c r="C98" s="36" t="s">
        <v>39</v>
      </c>
      <c r="D98" s="29">
        <v>50</v>
      </c>
      <c r="E98" s="53">
        <v>248</v>
      </c>
      <c r="F98" s="29">
        <v>298</v>
      </c>
      <c r="G98" s="53">
        <v>298</v>
      </c>
      <c r="H98" s="53">
        <v>350</v>
      </c>
    </row>
    <row r="99" spans="1:8" ht="13.9" customHeight="1">
      <c r="A99" s="111" t="s">
        <v>8</v>
      </c>
      <c r="B99" s="112">
        <v>45</v>
      </c>
      <c r="C99" s="36" t="s">
        <v>14</v>
      </c>
      <c r="D99" s="53">
        <f t="shared" ref="D99:G99" si="15">SUM(D95:D98)</f>
        <v>18316</v>
      </c>
      <c r="E99" s="53">
        <f t="shared" si="15"/>
        <v>22126</v>
      </c>
      <c r="F99" s="29">
        <f t="shared" si="15"/>
        <v>42323</v>
      </c>
      <c r="G99" s="53">
        <f t="shared" si="15"/>
        <v>42323</v>
      </c>
      <c r="H99" s="53">
        <v>62189</v>
      </c>
    </row>
    <row r="100" spans="1:8" ht="10.15" customHeight="1">
      <c r="A100" s="111"/>
      <c r="B100" s="112"/>
      <c r="C100" s="36"/>
      <c r="D100" s="52"/>
      <c r="E100" s="52"/>
      <c r="F100" s="52"/>
      <c r="G100" s="52"/>
      <c r="H100" s="134"/>
    </row>
    <row r="101" spans="1:8" ht="13.9" customHeight="1">
      <c r="A101" s="111"/>
      <c r="B101" s="112">
        <v>46</v>
      </c>
      <c r="C101" s="36" t="s">
        <v>15</v>
      </c>
      <c r="D101" s="35"/>
      <c r="E101" s="35"/>
      <c r="F101" s="35"/>
      <c r="G101" s="35"/>
      <c r="H101" s="126"/>
    </row>
    <row r="102" spans="1:8" ht="13.9" customHeight="1">
      <c r="A102" s="111"/>
      <c r="B102" s="136" t="s">
        <v>44</v>
      </c>
      <c r="C102" s="36" t="s">
        <v>29</v>
      </c>
      <c r="D102" s="39">
        <v>19879</v>
      </c>
      <c r="E102" s="137">
        <v>23019</v>
      </c>
      <c r="F102" s="128">
        <v>47781</v>
      </c>
      <c r="G102" s="39">
        <v>51068</v>
      </c>
      <c r="H102" s="137">
        <v>80150</v>
      </c>
    </row>
    <row r="103" spans="1:8" ht="13.9" customHeight="1">
      <c r="A103" s="111"/>
      <c r="B103" s="136" t="s">
        <v>45</v>
      </c>
      <c r="C103" s="36" t="s">
        <v>31</v>
      </c>
      <c r="D103" s="37">
        <v>50</v>
      </c>
      <c r="E103" s="52">
        <v>54</v>
      </c>
      <c r="F103" s="37">
        <v>104</v>
      </c>
      <c r="G103" s="35">
        <v>104</v>
      </c>
      <c r="H103" s="52">
        <v>150</v>
      </c>
    </row>
    <row r="104" spans="1:8" ht="13.9" customHeight="1">
      <c r="A104" s="111"/>
      <c r="B104" s="136" t="s">
        <v>46</v>
      </c>
      <c r="C104" s="36" t="s">
        <v>33</v>
      </c>
      <c r="D104" s="37">
        <v>50</v>
      </c>
      <c r="E104" s="52">
        <v>97</v>
      </c>
      <c r="F104" s="37">
        <v>147</v>
      </c>
      <c r="G104" s="35">
        <v>147</v>
      </c>
      <c r="H104" s="52">
        <v>180</v>
      </c>
    </row>
    <row r="105" spans="1:8" ht="13.9" customHeight="1">
      <c r="A105" s="111"/>
      <c r="B105" s="136" t="s">
        <v>47</v>
      </c>
      <c r="C105" s="36" t="s">
        <v>39</v>
      </c>
      <c r="D105" s="37">
        <v>99</v>
      </c>
      <c r="E105" s="26">
        <v>169</v>
      </c>
      <c r="F105" s="37">
        <v>278</v>
      </c>
      <c r="G105" s="35">
        <v>278</v>
      </c>
      <c r="H105" s="52">
        <v>300</v>
      </c>
    </row>
    <row r="106" spans="1:8" ht="13.9" customHeight="1">
      <c r="A106" s="111" t="s">
        <v>8</v>
      </c>
      <c r="B106" s="112">
        <v>46</v>
      </c>
      <c r="C106" s="36" t="s">
        <v>15</v>
      </c>
      <c r="D106" s="133">
        <f t="shared" ref="D106:G106" si="16">SUM(D102:D105)</f>
        <v>20078</v>
      </c>
      <c r="E106" s="133">
        <f t="shared" si="16"/>
        <v>23339</v>
      </c>
      <c r="F106" s="34">
        <f t="shared" si="16"/>
        <v>48310</v>
      </c>
      <c r="G106" s="133">
        <f t="shared" si="16"/>
        <v>51597</v>
      </c>
      <c r="H106" s="133">
        <v>80780</v>
      </c>
    </row>
    <row r="107" spans="1:8" ht="10.15" customHeight="1">
      <c r="A107" s="111"/>
      <c r="B107" s="112"/>
      <c r="C107" s="36"/>
      <c r="D107" s="52"/>
      <c r="E107" s="52"/>
      <c r="F107" s="52"/>
      <c r="G107" s="52"/>
      <c r="H107" s="134"/>
    </row>
    <row r="108" spans="1:8" ht="15" customHeight="1">
      <c r="A108" s="111"/>
      <c r="B108" s="112">
        <v>47</v>
      </c>
      <c r="C108" s="36" t="s">
        <v>16</v>
      </c>
      <c r="D108" s="39"/>
      <c r="E108" s="39"/>
      <c r="F108" s="39"/>
      <c r="G108" s="39"/>
      <c r="H108" s="129"/>
    </row>
    <row r="109" spans="1:8" ht="15" customHeight="1">
      <c r="A109" s="111"/>
      <c r="B109" s="136" t="s">
        <v>48</v>
      </c>
      <c r="C109" s="36" t="s">
        <v>29</v>
      </c>
      <c r="D109" s="40">
        <v>0</v>
      </c>
      <c r="E109" s="137">
        <v>7687</v>
      </c>
      <c r="F109" s="128">
        <v>8395</v>
      </c>
      <c r="G109" s="128">
        <v>8395</v>
      </c>
      <c r="H109" s="137">
        <v>14426</v>
      </c>
    </row>
    <row r="110" spans="1:8" ht="15" customHeight="1">
      <c r="A110" s="111"/>
      <c r="B110" s="136" t="s">
        <v>49</v>
      </c>
      <c r="C110" s="36" t="s">
        <v>31</v>
      </c>
      <c r="D110" s="38">
        <v>0</v>
      </c>
      <c r="E110" s="52">
        <v>54</v>
      </c>
      <c r="F110" s="37">
        <v>54</v>
      </c>
      <c r="G110" s="37">
        <v>54</v>
      </c>
      <c r="H110" s="52">
        <v>100</v>
      </c>
    </row>
    <row r="111" spans="1:8" ht="15" customHeight="1">
      <c r="A111" s="111"/>
      <c r="B111" s="136" t="s">
        <v>50</v>
      </c>
      <c r="C111" s="36" t="s">
        <v>33</v>
      </c>
      <c r="D111" s="38">
        <v>0</v>
      </c>
      <c r="E111" s="52">
        <v>63</v>
      </c>
      <c r="F111" s="37">
        <v>63</v>
      </c>
      <c r="G111" s="37">
        <v>63</v>
      </c>
      <c r="H111" s="52">
        <v>600</v>
      </c>
    </row>
    <row r="112" spans="1:8" ht="15" customHeight="1">
      <c r="A112" s="124"/>
      <c r="B112" s="138" t="s">
        <v>51</v>
      </c>
      <c r="C112" s="54" t="s">
        <v>39</v>
      </c>
      <c r="D112" s="45">
        <v>0</v>
      </c>
      <c r="E112" s="53">
        <v>67</v>
      </c>
      <c r="F112" s="46">
        <v>67</v>
      </c>
      <c r="G112" s="46">
        <v>67</v>
      </c>
      <c r="H112" s="53">
        <v>150</v>
      </c>
    </row>
    <row r="113" spans="1:8" ht="15" customHeight="1">
      <c r="A113" s="111" t="s">
        <v>8</v>
      </c>
      <c r="B113" s="112">
        <v>47</v>
      </c>
      <c r="C113" s="36" t="s">
        <v>16</v>
      </c>
      <c r="D113" s="28">
        <f t="shared" ref="D113:G113" si="17">SUM(D109:D112)</f>
        <v>0</v>
      </c>
      <c r="E113" s="53">
        <f t="shared" si="17"/>
        <v>7871</v>
      </c>
      <c r="F113" s="29">
        <f t="shared" si="17"/>
        <v>8579</v>
      </c>
      <c r="G113" s="29">
        <f t="shared" si="17"/>
        <v>8579</v>
      </c>
      <c r="H113" s="53">
        <v>15276</v>
      </c>
    </row>
    <row r="114" spans="1:8" ht="10.15" customHeight="1">
      <c r="A114" s="111"/>
      <c r="B114" s="112"/>
      <c r="C114" s="36"/>
      <c r="D114" s="52"/>
      <c r="E114" s="52"/>
      <c r="F114" s="52"/>
      <c r="G114" s="52"/>
      <c r="H114" s="134"/>
    </row>
    <row r="115" spans="1:8" ht="13.9" customHeight="1">
      <c r="A115" s="111"/>
      <c r="B115" s="112">
        <v>48</v>
      </c>
      <c r="C115" s="36" t="s">
        <v>17</v>
      </c>
      <c r="D115" s="35"/>
      <c r="E115" s="35"/>
      <c r="F115" s="35"/>
      <c r="G115" s="35"/>
      <c r="H115" s="126"/>
    </row>
    <row r="116" spans="1:8" ht="13.9" customHeight="1">
      <c r="A116" s="111"/>
      <c r="B116" s="136" t="s">
        <v>52</v>
      </c>
      <c r="C116" s="36" t="s">
        <v>29</v>
      </c>
      <c r="D116" s="35">
        <v>17686</v>
      </c>
      <c r="E116" s="52">
        <v>29686</v>
      </c>
      <c r="F116" s="37">
        <v>49100</v>
      </c>
      <c r="G116" s="35">
        <v>51597</v>
      </c>
      <c r="H116" s="52">
        <v>73449</v>
      </c>
    </row>
    <row r="117" spans="1:8" ht="13.9" customHeight="1">
      <c r="A117" s="111"/>
      <c r="B117" s="136" t="s">
        <v>53</v>
      </c>
      <c r="C117" s="36" t="s">
        <v>31</v>
      </c>
      <c r="D117" s="128">
        <v>50</v>
      </c>
      <c r="E117" s="137">
        <v>78</v>
      </c>
      <c r="F117" s="128">
        <v>128</v>
      </c>
      <c r="G117" s="39">
        <v>128</v>
      </c>
      <c r="H117" s="137">
        <v>150</v>
      </c>
    </row>
    <row r="118" spans="1:8" ht="13.9" customHeight="1">
      <c r="A118" s="111"/>
      <c r="B118" s="136" t="s">
        <v>54</v>
      </c>
      <c r="C118" s="36" t="s">
        <v>33</v>
      </c>
      <c r="D118" s="128">
        <v>49</v>
      </c>
      <c r="E118" s="52">
        <v>104</v>
      </c>
      <c r="F118" s="37">
        <v>146</v>
      </c>
      <c r="G118" s="35">
        <v>146</v>
      </c>
      <c r="H118" s="52">
        <v>200</v>
      </c>
    </row>
    <row r="119" spans="1:8" ht="13.9" customHeight="1">
      <c r="A119" s="111"/>
      <c r="B119" s="136" t="s">
        <v>133</v>
      </c>
      <c r="C119" s="36" t="s">
        <v>132</v>
      </c>
      <c r="D119" s="37">
        <v>209</v>
      </c>
      <c r="E119" s="38">
        <v>0</v>
      </c>
      <c r="F119" s="37">
        <v>250</v>
      </c>
      <c r="G119" s="37">
        <v>250</v>
      </c>
      <c r="H119" s="26">
        <v>250</v>
      </c>
    </row>
    <row r="120" spans="1:8" ht="13.9" customHeight="1">
      <c r="A120" s="111"/>
      <c r="B120" s="136" t="s">
        <v>55</v>
      </c>
      <c r="C120" s="36" t="s">
        <v>39</v>
      </c>
      <c r="D120" s="128">
        <v>150</v>
      </c>
      <c r="E120" s="26">
        <v>478</v>
      </c>
      <c r="F120" s="37">
        <v>328</v>
      </c>
      <c r="G120" s="35">
        <v>328</v>
      </c>
      <c r="H120" s="52">
        <v>350</v>
      </c>
    </row>
    <row r="121" spans="1:8" ht="13.9" customHeight="1">
      <c r="A121" s="111" t="s">
        <v>8</v>
      </c>
      <c r="B121" s="112">
        <v>48</v>
      </c>
      <c r="C121" s="36" t="s">
        <v>17</v>
      </c>
      <c r="D121" s="133">
        <f t="shared" ref="D121:G121" si="18">SUM(D116:D120)</f>
        <v>18144</v>
      </c>
      <c r="E121" s="133">
        <f t="shared" si="18"/>
        <v>30346</v>
      </c>
      <c r="F121" s="34">
        <f t="shared" si="18"/>
        <v>49952</v>
      </c>
      <c r="G121" s="133">
        <f t="shared" si="18"/>
        <v>52449</v>
      </c>
      <c r="H121" s="133">
        <v>74399</v>
      </c>
    </row>
    <row r="122" spans="1:8" ht="9" customHeight="1">
      <c r="A122" s="111"/>
      <c r="B122" s="112"/>
      <c r="C122" s="36"/>
      <c r="D122" s="52"/>
      <c r="E122" s="52"/>
      <c r="F122" s="26"/>
      <c r="G122" s="52"/>
      <c r="H122" s="134"/>
    </row>
    <row r="123" spans="1:8" ht="13.9" customHeight="1">
      <c r="A123" s="111"/>
      <c r="B123" s="112">
        <v>60</v>
      </c>
      <c r="C123" s="36" t="s">
        <v>278</v>
      </c>
      <c r="D123" s="39"/>
      <c r="E123" s="39"/>
      <c r="F123" s="39"/>
      <c r="G123" s="39"/>
      <c r="H123" s="129"/>
    </row>
    <row r="124" spans="1:8" ht="13.9" customHeight="1">
      <c r="A124" s="111"/>
      <c r="B124" s="136" t="s">
        <v>56</v>
      </c>
      <c r="C124" s="36" t="s">
        <v>29</v>
      </c>
      <c r="D124" s="35">
        <v>13240</v>
      </c>
      <c r="E124" s="52">
        <v>37548</v>
      </c>
      <c r="F124" s="37">
        <v>51469</v>
      </c>
      <c r="G124" s="35">
        <v>51469</v>
      </c>
      <c r="H124" s="52">
        <v>58559</v>
      </c>
    </row>
    <row r="125" spans="1:8" ht="13.9" customHeight="1">
      <c r="A125" s="111"/>
      <c r="B125" s="136" t="s">
        <v>104</v>
      </c>
      <c r="C125" s="36" t="s">
        <v>105</v>
      </c>
      <c r="D125" s="35">
        <v>4095</v>
      </c>
      <c r="E125" s="38">
        <v>0</v>
      </c>
      <c r="F125" s="37">
        <v>8395</v>
      </c>
      <c r="G125" s="35">
        <v>8395</v>
      </c>
      <c r="H125" s="26">
        <v>9450</v>
      </c>
    </row>
    <row r="126" spans="1:8" ht="13.9" customHeight="1">
      <c r="A126" s="111"/>
      <c r="B126" s="136" t="s">
        <v>57</v>
      </c>
      <c r="C126" s="36" t="s">
        <v>31</v>
      </c>
      <c r="D126" s="128">
        <v>239</v>
      </c>
      <c r="E126" s="26">
        <v>43</v>
      </c>
      <c r="F126" s="128">
        <v>89</v>
      </c>
      <c r="G126" s="39">
        <v>89</v>
      </c>
      <c r="H126" s="137">
        <v>89</v>
      </c>
    </row>
    <row r="127" spans="1:8" ht="13.9" customHeight="1">
      <c r="A127" s="111"/>
      <c r="B127" s="136" t="s">
        <v>58</v>
      </c>
      <c r="C127" s="36" t="s">
        <v>33</v>
      </c>
      <c r="D127" s="37">
        <v>650</v>
      </c>
      <c r="E127" s="26">
        <v>53</v>
      </c>
      <c r="F127" s="128">
        <v>206</v>
      </c>
      <c r="G127" s="39">
        <v>206</v>
      </c>
      <c r="H127" s="137">
        <v>230</v>
      </c>
    </row>
    <row r="128" spans="1:8" ht="13.9" customHeight="1">
      <c r="A128" s="111"/>
      <c r="B128" s="136" t="s">
        <v>59</v>
      </c>
      <c r="C128" s="36" t="s">
        <v>39</v>
      </c>
      <c r="D128" s="47">
        <v>145</v>
      </c>
      <c r="E128" s="26">
        <v>1091</v>
      </c>
      <c r="F128" s="128">
        <v>841</v>
      </c>
      <c r="G128" s="39">
        <v>841</v>
      </c>
      <c r="H128" s="137">
        <v>900</v>
      </c>
    </row>
    <row r="129" spans="1:8" ht="13.9" customHeight="1">
      <c r="A129" s="111" t="s">
        <v>8</v>
      </c>
      <c r="B129" s="112">
        <v>60</v>
      </c>
      <c r="C129" s="36" t="s">
        <v>278</v>
      </c>
      <c r="D129" s="133">
        <f t="shared" ref="D129:G129" si="19">SUM(D124:D128)</f>
        <v>18369</v>
      </c>
      <c r="E129" s="133">
        <f t="shared" si="19"/>
        <v>38735</v>
      </c>
      <c r="F129" s="34">
        <f t="shared" si="19"/>
        <v>61000</v>
      </c>
      <c r="G129" s="133">
        <f t="shared" si="19"/>
        <v>61000</v>
      </c>
      <c r="H129" s="133">
        <v>69228</v>
      </c>
    </row>
    <row r="130" spans="1:8" ht="9" customHeight="1">
      <c r="A130" s="111"/>
      <c r="B130" s="112"/>
      <c r="C130" s="36"/>
      <c r="D130" s="52"/>
      <c r="E130" s="52"/>
      <c r="F130" s="26"/>
      <c r="G130" s="52"/>
      <c r="H130" s="52"/>
    </row>
    <row r="131" spans="1:8" ht="13.9" customHeight="1">
      <c r="A131" s="111"/>
      <c r="B131" s="112">
        <v>61</v>
      </c>
      <c r="C131" s="36" t="s">
        <v>92</v>
      </c>
      <c r="D131" s="52"/>
      <c r="E131" s="52"/>
      <c r="F131" s="52"/>
      <c r="G131" s="52"/>
      <c r="H131" s="134"/>
    </row>
    <row r="132" spans="1:8" ht="13.9" customHeight="1">
      <c r="A132" s="111"/>
      <c r="B132" s="136" t="s">
        <v>93</v>
      </c>
      <c r="C132" s="36" t="s">
        <v>29</v>
      </c>
      <c r="D132" s="52">
        <v>7964</v>
      </c>
      <c r="E132" s="52">
        <v>4019</v>
      </c>
      <c r="F132" s="26">
        <v>13460</v>
      </c>
      <c r="G132" s="52">
        <v>13460</v>
      </c>
      <c r="H132" s="52">
        <v>13234</v>
      </c>
    </row>
    <row r="133" spans="1:8" ht="13.9" customHeight="1">
      <c r="A133" s="111"/>
      <c r="B133" s="136" t="s">
        <v>94</v>
      </c>
      <c r="C133" s="36" t="s">
        <v>31</v>
      </c>
      <c r="D133" s="26">
        <v>20</v>
      </c>
      <c r="E133" s="52">
        <v>39</v>
      </c>
      <c r="F133" s="26">
        <v>59</v>
      </c>
      <c r="G133" s="52">
        <v>59</v>
      </c>
      <c r="H133" s="52">
        <v>80</v>
      </c>
    </row>
    <row r="134" spans="1:8" ht="13.9" customHeight="1">
      <c r="A134" s="111"/>
      <c r="B134" s="136" t="s">
        <v>95</v>
      </c>
      <c r="C134" s="36" t="s">
        <v>33</v>
      </c>
      <c r="D134" s="26">
        <v>25</v>
      </c>
      <c r="E134" s="52">
        <v>56</v>
      </c>
      <c r="F134" s="26">
        <v>81</v>
      </c>
      <c r="G134" s="52">
        <v>81</v>
      </c>
      <c r="H134" s="52">
        <v>110</v>
      </c>
    </row>
    <row r="135" spans="1:8" ht="13.9" customHeight="1">
      <c r="A135" s="111"/>
      <c r="B135" s="136" t="s">
        <v>96</v>
      </c>
      <c r="C135" s="36" t="s">
        <v>39</v>
      </c>
      <c r="D135" s="26">
        <v>30</v>
      </c>
      <c r="E135" s="52">
        <v>82</v>
      </c>
      <c r="F135" s="26">
        <v>112</v>
      </c>
      <c r="G135" s="52">
        <v>112</v>
      </c>
      <c r="H135" s="52">
        <v>130</v>
      </c>
    </row>
    <row r="136" spans="1:8" ht="13.9" customHeight="1">
      <c r="A136" s="111" t="s">
        <v>8</v>
      </c>
      <c r="B136" s="112">
        <v>61</v>
      </c>
      <c r="C136" s="36" t="s">
        <v>92</v>
      </c>
      <c r="D136" s="133">
        <f t="shared" ref="D136:G136" si="20">SUM(D132:D135)</f>
        <v>8039</v>
      </c>
      <c r="E136" s="133">
        <f t="shared" si="20"/>
        <v>4196</v>
      </c>
      <c r="F136" s="34">
        <f t="shared" si="20"/>
        <v>13712</v>
      </c>
      <c r="G136" s="133">
        <f t="shared" si="20"/>
        <v>13712</v>
      </c>
      <c r="H136" s="133">
        <v>13554</v>
      </c>
    </row>
    <row r="137" spans="1:8" ht="9" customHeight="1">
      <c r="A137" s="111"/>
      <c r="B137" s="112"/>
      <c r="C137" s="36"/>
      <c r="D137" s="52"/>
      <c r="E137" s="52"/>
      <c r="F137" s="26"/>
      <c r="G137" s="52"/>
      <c r="H137" s="52"/>
    </row>
    <row r="138" spans="1:8" ht="13.9" customHeight="1">
      <c r="A138" s="111"/>
      <c r="B138" s="112">
        <v>62</v>
      </c>
      <c r="C138" s="36" t="s">
        <v>97</v>
      </c>
      <c r="D138" s="52"/>
      <c r="E138" s="52"/>
      <c r="F138" s="52"/>
      <c r="G138" s="52"/>
      <c r="H138" s="134"/>
    </row>
    <row r="139" spans="1:8" ht="13.9" customHeight="1">
      <c r="A139" s="111"/>
      <c r="B139" s="136" t="s">
        <v>98</v>
      </c>
      <c r="C139" s="36" t="s">
        <v>29</v>
      </c>
      <c r="D139" s="52">
        <v>3709</v>
      </c>
      <c r="E139" s="52">
        <v>16342</v>
      </c>
      <c r="F139" s="26">
        <v>22204</v>
      </c>
      <c r="G139" s="52">
        <v>22204</v>
      </c>
      <c r="H139" s="52">
        <v>21999</v>
      </c>
    </row>
    <row r="140" spans="1:8" ht="13.9" customHeight="1">
      <c r="A140" s="111"/>
      <c r="B140" s="136" t="s">
        <v>99</v>
      </c>
      <c r="C140" s="36" t="s">
        <v>31</v>
      </c>
      <c r="D140" s="26">
        <v>30</v>
      </c>
      <c r="E140" s="26">
        <v>39</v>
      </c>
      <c r="F140" s="26">
        <v>69</v>
      </c>
      <c r="G140" s="52">
        <v>69</v>
      </c>
      <c r="H140" s="52">
        <v>90</v>
      </c>
    </row>
    <row r="141" spans="1:8" ht="13.9" customHeight="1">
      <c r="A141" s="111"/>
      <c r="B141" s="136" t="s">
        <v>100</v>
      </c>
      <c r="C141" s="36" t="s">
        <v>33</v>
      </c>
      <c r="D141" s="26">
        <v>35</v>
      </c>
      <c r="E141" s="52">
        <v>63</v>
      </c>
      <c r="F141" s="26">
        <v>98</v>
      </c>
      <c r="G141" s="52">
        <v>98</v>
      </c>
      <c r="H141" s="52">
        <v>150</v>
      </c>
    </row>
    <row r="142" spans="1:8" ht="13.9" customHeight="1">
      <c r="A142" s="111"/>
      <c r="B142" s="136" t="s">
        <v>101</v>
      </c>
      <c r="C142" s="36" t="s">
        <v>39</v>
      </c>
      <c r="D142" s="26">
        <v>50</v>
      </c>
      <c r="E142" s="52">
        <v>82</v>
      </c>
      <c r="F142" s="26">
        <v>132</v>
      </c>
      <c r="G142" s="52">
        <v>132</v>
      </c>
      <c r="H142" s="52">
        <v>160</v>
      </c>
    </row>
    <row r="143" spans="1:8" ht="13.9" customHeight="1">
      <c r="A143" s="111" t="s">
        <v>8</v>
      </c>
      <c r="B143" s="112">
        <v>62</v>
      </c>
      <c r="C143" s="36" t="s">
        <v>97</v>
      </c>
      <c r="D143" s="133">
        <f t="shared" ref="D143:G143" si="21">SUM(D139:D142)</f>
        <v>3824</v>
      </c>
      <c r="E143" s="133">
        <f t="shared" si="21"/>
        <v>16526</v>
      </c>
      <c r="F143" s="34">
        <f t="shared" si="21"/>
        <v>22503</v>
      </c>
      <c r="G143" s="133">
        <f t="shared" si="21"/>
        <v>22503</v>
      </c>
      <c r="H143" s="133">
        <v>22399</v>
      </c>
    </row>
    <row r="144" spans="1:8" ht="13.9" customHeight="1">
      <c r="A144" s="111" t="s">
        <v>8</v>
      </c>
      <c r="B144" s="116">
        <v>35</v>
      </c>
      <c r="C144" s="23" t="s">
        <v>13</v>
      </c>
      <c r="D144" s="53">
        <f t="shared" ref="D144:G144" si="22">D129+D121+D113+D106+D99+D92+D143+D136</f>
        <v>118760</v>
      </c>
      <c r="E144" s="53">
        <f t="shared" si="22"/>
        <v>215100</v>
      </c>
      <c r="F144" s="29">
        <f t="shared" si="22"/>
        <v>362108</v>
      </c>
      <c r="G144" s="53">
        <f t="shared" si="22"/>
        <v>367892</v>
      </c>
      <c r="H144" s="53">
        <v>564240</v>
      </c>
    </row>
    <row r="145" spans="1:8" ht="13.9" customHeight="1">
      <c r="A145" s="111" t="s">
        <v>8</v>
      </c>
      <c r="B145" s="117">
        <v>80.001000000000005</v>
      </c>
      <c r="C145" s="20" t="s">
        <v>26</v>
      </c>
      <c r="D145" s="133">
        <f t="shared" ref="D145:G145" si="23">D144</f>
        <v>118760</v>
      </c>
      <c r="E145" s="133">
        <f t="shared" si="23"/>
        <v>215100</v>
      </c>
      <c r="F145" s="34">
        <f t="shared" si="23"/>
        <v>362108</v>
      </c>
      <c r="G145" s="133">
        <f t="shared" si="23"/>
        <v>367892</v>
      </c>
      <c r="H145" s="133">
        <v>564240</v>
      </c>
    </row>
    <row r="146" spans="1:8" ht="10.9" customHeight="1">
      <c r="A146" s="111"/>
      <c r="B146" s="117"/>
      <c r="C146" s="20"/>
      <c r="D146" s="52"/>
      <c r="E146" s="52"/>
      <c r="F146" s="52"/>
      <c r="G146" s="52"/>
      <c r="H146" s="134"/>
    </row>
    <row r="147" spans="1:8" ht="14.65" customHeight="1">
      <c r="A147" s="111"/>
      <c r="B147" s="117">
        <v>80.004000000000005</v>
      </c>
      <c r="C147" s="20" t="s">
        <v>60</v>
      </c>
      <c r="D147" s="35"/>
      <c r="E147" s="35"/>
      <c r="F147" s="35"/>
      <c r="G147" s="35"/>
      <c r="H147" s="126"/>
    </row>
    <row r="148" spans="1:8" ht="14.65" customHeight="1">
      <c r="A148" s="112"/>
      <c r="B148" s="112">
        <v>62</v>
      </c>
      <c r="C148" s="36" t="s">
        <v>61</v>
      </c>
      <c r="D148" s="35"/>
      <c r="E148" s="35"/>
      <c r="F148" s="35"/>
      <c r="G148" s="35"/>
      <c r="H148" s="126"/>
    </row>
    <row r="149" spans="1:8" ht="14.65" customHeight="1">
      <c r="A149" s="124"/>
      <c r="B149" s="138" t="s">
        <v>62</v>
      </c>
      <c r="C149" s="54" t="s">
        <v>63</v>
      </c>
      <c r="D149" s="28">
        <v>0</v>
      </c>
      <c r="E149" s="29">
        <v>289</v>
      </c>
      <c r="F149" s="46">
        <v>300</v>
      </c>
      <c r="G149" s="46">
        <v>300</v>
      </c>
      <c r="H149" s="29">
        <v>300</v>
      </c>
    </row>
    <row r="150" spans="1:8" ht="14.65" customHeight="1">
      <c r="A150" s="111" t="s">
        <v>8</v>
      </c>
      <c r="B150" s="112">
        <v>62</v>
      </c>
      <c r="C150" s="36" t="s">
        <v>61</v>
      </c>
      <c r="D150" s="45">
        <f t="shared" ref="D150:G150" si="24">SUM(D149:D149)</f>
        <v>0</v>
      </c>
      <c r="E150" s="46">
        <f t="shared" si="24"/>
        <v>289</v>
      </c>
      <c r="F150" s="46">
        <f t="shared" si="24"/>
        <v>300</v>
      </c>
      <c r="G150" s="46">
        <f t="shared" si="24"/>
        <v>300</v>
      </c>
      <c r="H150" s="47">
        <v>300</v>
      </c>
    </row>
    <row r="151" spans="1:8" ht="14.65" customHeight="1">
      <c r="A151" s="111" t="s">
        <v>8</v>
      </c>
      <c r="B151" s="117">
        <v>80.004000000000005</v>
      </c>
      <c r="C151" s="20" t="s">
        <v>60</v>
      </c>
      <c r="D151" s="28">
        <f t="shared" ref="D151:G151" si="25">D150</f>
        <v>0</v>
      </c>
      <c r="E151" s="29">
        <f t="shared" si="25"/>
        <v>289</v>
      </c>
      <c r="F151" s="29">
        <f t="shared" si="25"/>
        <v>300</v>
      </c>
      <c r="G151" s="29">
        <f t="shared" si="25"/>
        <v>300</v>
      </c>
      <c r="H151" s="53">
        <v>300</v>
      </c>
    </row>
    <row r="152" spans="1:8" ht="8.4499999999999993" customHeight="1">
      <c r="A152" s="111"/>
      <c r="B152" s="117"/>
      <c r="C152" s="20"/>
      <c r="D152" s="52"/>
      <c r="E152" s="52"/>
      <c r="F152" s="52"/>
      <c r="G152" s="52"/>
      <c r="H152" s="134"/>
    </row>
    <row r="153" spans="1:8" s="3" customFormat="1" ht="14.65" customHeight="1">
      <c r="A153" s="111"/>
      <c r="B153" s="117">
        <v>80.052000000000007</v>
      </c>
      <c r="C153" s="20" t="s">
        <v>64</v>
      </c>
      <c r="D153" s="35"/>
      <c r="E153" s="35"/>
      <c r="F153" s="35"/>
      <c r="G153" s="35"/>
      <c r="H153" s="126"/>
    </row>
    <row r="154" spans="1:8" ht="14.65" customHeight="1">
      <c r="A154" s="111"/>
      <c r="B154" s="112">
        <v>71</v>
      </c>
      <c r="C154" s="36" t="s">
        <v>307</v>
      </c>
      <c r="D154" s="35"/>
      <c r="E154" s="35"/>
      <c r="F154" s="35"/>
      <c r="G154" s="35"/>
      <c r="H154" s="126"/>
    </row>
    <row r="155" spans="1:8" ht="14.65" customHeight="1">
      <c r="A155" s="111"/>
      <c r="B155" s="118" t="s">
        <v>129</v>
      </c>
      <c r="C155" s="23" t="s">
        <v>105</v>
      </c>
      <c r="D155" s="38">
        <v>0</v>
      </c>
      <c r="E155" s="35">
        <v>5038</v>
      </c>
      <c r="F155" s="37">
        <v>4987</v>
      </c>
      <c r="G155" s="37">
        <v>4987</v>
      </c>
      <c r="H155" s="37">
        <v>5156</v>
      </c>
    </row>
    <row r="156" spans="1:8" ht="14.65" customHeight="1">
      <c r="A156" s="111"/>
      <c r="B156" s="118" t="s">
        <v>130</v>
      </c>
      <c r="C156" s="23" t="s">
        <v>113</v>
      </c>
      <c r="D156" s="40">
        <v>0</v>
      </c>
      <c r="E156" s="39">
        <v>10246</v>
      </c>
      <c r="F156" s="128">
        <v>10247</v>
      </c>
      <c r="G156" s="128">
        <v>10247</v>
      </c>
      <c r="H156" s="39">
        <v>10247</v>
      </c>
    </row>
    <row r="157" spans="1:8" ht="14.65" customHeight="1">
      <c r="A157" s="111"/>
      <c r="B157" s="118" t="s">
        <v>131</v>
      </c>
      <c r="C157" s="23" t="s">
        <v>114</v>
      </c>
      <c r="D157" s="38">
        <v>0</v>
      </c>
      <c r="E157" s="38">
        <v>0</v>
      </c>
      <c r="F157" s="37">
        <v>1</v>
      </c>
      <c r="G157" s="37">
        <v>1</v>
      </c>
      <c r="H157" s="35">
        <v>1</v>
      </c>
    </row>
    <row r="158" spans="1:8" ht="15" customHeight="1">
      <c r="A158" s="111" t="s">
        <v>8</v>
      </c>
      <c r="B158" s="112">
        <v>71</v>
      </c>
      <c r="C158" s="36" t="s">
        <v>307</v>
      </c>
      <c r="D158" s="43">
        <f t="shared" ref="D158:G158" si="26">SUM(D155:D157)</f>
        <v>0</v>
      </c>
      <c r="E158" s="41">
        <f t="shared" si="26"/>
        <v>15284</v>
      </c>
      <c r="F158" s="42">
        <f t="shared" si="26"/>
        <v>15235</v>
      </c>
      <c r="G158" s="42">
        <f t="shared" si="26"/>
        <v>15235</v>
      </c>
      <c r="H158" s="41">
        <v>15404</v>
      </c>
    </row>
    <row r="159" spans="1:8" ht="15" customHeight="1">
      <c r="A159" s="111" t="s">
        <v>8</v>
      </c>
      <c r="B159" s="117">
        <v>80.052000000000007</v>
      </c>
      <c r="C159" s="20" t="s">
        <v>64</v>
      </c>
      <c r="D159" s="27">
        <f t="shared" ref="D159:G159" si="27">D158</f>
        <v>0</v>
      </c>
      <c r="E159" s="133">
        <f t="shared" si="27"/>
        <v>15284</v>
      </c>
      <c r="F159" s="34">
        <f t="shared" si="27"/>
        <v>15235</v>
      </c>
      <c r="G159" s="34">
        <f t="shared" si="27"/>
        <v>15235</v>
      </c>
      <c r="H159" s="133">
        <v>15404</v>
      </c>
    </row>
    <row r="160" spans="1:8" ht="15" customHeight="1">
      <c r="A160" s="111" t="s">
        <v>8</v>
      </c>
      <c r="B160" s="112">
        <v>80</v>
      </c>
      <c r="C160" s="36" t="s">
        <v>25</v>
      </c>
      <c r="D160" s="53">
        <f t="shared" ref="D160:G160" si="28">D159+D151+D145</f>
        <v>118760</v>
      </c>
      <c r="E160" s="53">
        <f t="shared" si="28"/>
        <v>230673</v>
      </c>
      <c r="F160" s="53">
        <f t="shared" si="28"/>
        <v>377643</v>
      </c>
      <c r="G160" s="53">
        <f t="shared" si="28"/>
        <v>383427</v>
      </c>
      <c r="H160" s="53">
        <v>579944</v>
      </c>
    </row>
    <row r="161" spans="1:8" ht="15" customHeight="1">
      <c r="A161" s="111" t="s">
        <v>8</v>
      </c>
      <c r="B161" s="125">
        <v>3054</v>
      </c>
      <c r="C161" s="20" t="s">
        <v>1</v>
      </c>
      <c r="D161" s="137">
        <f t="shared" ref="D161:G161" si="29">SUM(D160,D79)</f>
        <v>292992</v>
      </c>
      <c r="E161" s="137">
        <f t="shared" si="29"/>
        <v>414554</v>
      </c>
      <c r="F161" s="137">
        <f t="shared" si="29"/>
        <v>804999</v>
      </c>
      <c r="G161" s="137">
        <f t="shared" si="29"/>
        <v>938060</v>
      </c>
      <c r="H161" s="137">
        <v>1087121</v>
      </c>
    </row>
    <row r="162" spans="1:8" s="101" customFormat="1" ht="15" customHeight="1">
      <c r="A162" s="149" t="s">
        <v>8</v>
      </c>
      <c r="B162" s="150"/>
      <c r="C162" s="56" t="s">
        <v>9</v>
      </c>
      <c r="D162" s="133">
        <f t="shared" ref="D162:G162" si="30">D161+D33</f>
        <v>301760</v>
      </c>
      <c r="E162" s="133">
        <f t="shared" si="30"/>
        <v>415175</v>
      </c>
      <c r="F162" s="133">
        <f t="shared" si="30"/>
        <v>815620</v>
      </c>
      <c r="G162" s="133">
        <f t="shared" si="30"/>
        <v>948681</v>
      </c>
      <c r="H162" s="133">
        <v>1097742</v>
      </c>
    </row>
    <row r="163" spans="1:8" ht="5.45" customHeight="1">
      <c r="A163" s="111"/>
      <c r="B163" s="112"/>
      <c r="C163" s="57"/>
      <c r="D163" s="52"/>
      <c r="E163" s="52"/>
      <c r="F163" s="52"/>
      <c r="G163" s="52"/>
      <c r="H163" s="134"/>
    </row>
    <row r="164" spans="1:8" ht="13.9" customHeight="1">
      <c r="A164" s="111"/>
      <c r="B164" s="112"/>
      <c r="C164" s="20" t="s">
        <v>65</v>
      </c>
      <c r="D164" s="52"/>
      <c r="E164" s="52"/>
      <c r="F164" s="52"/>
      <c r="G164" s="52"/>
      <c r="H164" s="134"/>
    </row>
    <row r="165" spans="1:8" ht="13.9" customHeight="1">
      <c r="A165" s="111" t="s">
        <v>10</v>
      </c>
      <c r="B165" s="125">
        <v>5054</v>
      </c>
      <c r="C165" s="20" t="s">
        <v>136</v>
      </c>
      <c r="D165" s="39"/>
      <c r="E165" s="39"/>
      <c r="F165" s="39"/>
      <c r="G165" s="39"/>
      <c r="H165" s="129"/>
    </row>
    <row r="166" spans="1:8" ht="13.9" customHeight="1">
      <c r="A166" s="111"/>
      <c r="B166" s="127">
        <v>4</v>
      </c>
      <c r="C166" s="36" t="s">
        <v>22</v>
      </c>
      <c r="D166" s="39"/>
      <c r="E166" s="39"/>
      <c r="F166" s="39"/>
      <c r="G166" s="39"/>
      <c r="H166" s="129"/>
    </row>
    <row r="167" spans="1:8" ht="13.9" customHeight="1">
      <c r="A167" s="111"/>
      <c r="B167" s="117">
        <v>4.101</v>
      </c>
      <c r="C167" s="20" t="s">
        <v>83</v>
      </c>
      <c r="D167" s="35"/>
      <c r="E167" s="35"/>
      <c r="F167" s="35"/>
      <c r="G167" s="35"/>
      <c r="H167" s="126"/>
    </row>
    <row r="168" spans="1:8" ht="27.6" customHeight="1">
      <c r="A168" s="111"/>
      <c r="B168" s="127">
        <v>60</v>
      </c>
      <c r="C168" s="36" t="s">
        <v>162</v>
      </c>
      <c r="D168" s="35"/>
      <c r="E168" s="35"/>
      <c r="F168" s="35"/>
      <c r="G168" s="35"/>
      <c r="H168" s="126"/>
    </row>
    <row r="169" spans="1:8" ht="28.9" customHeight="1">
      <c r="A169" s="111"/>
      <c r="B169" s="127" t="s">
        <v>20</v>
      </c>
      <c r="C169" s="36" t="s">
        <v>206</v>
      </c>
      <c r="D169" s="45">
        <v>0</v>
      </c>
      <c r="E169" s="28">
        <v>0</v>
      </c>
      <c r="F169" s="46">
        <v>1</v>
      </c>
      <c r="G169" s="29">
        <v>1</v>
      </c>
      <c r="H169" s="45">
        <v>0</v>
      </c>
    </row>
    <row r="170" spans="1:8" ht="28.9" customHeight="1">
      <c r="A170" s="111" t="s">
        <v>8</v>
      </c>
      <c r="B170" s="127">
        <v>60</v>
      </c>
      <c r="C170" s="36" t="s">
        <v>162</v>
      </c>
      <c r="D170" s="45">
        <f>D169</f>
        <v>0</v>
      </c>
      <c r="E170" s="45">
        <f t="shared" ref="E170:G170" si="31">E169</f>
        <v>0</v>
      </c>
      <c r="F170" s="46">
        <f t="shared" si="31"/>
        <v>1</v>
      </c>
      <c r="G170" s="46">
        <f t="shared" si="31"/>
        <v>1</v>
      </c>
      <c r="H170" s="45">
        <v>0</v>
      </c>
    </row>
    <row r="171" spans="1:8">
      <c r="A171" s="111"/>
      <c r="B171" s="127"/>
      <c r="C171" s="36"/>
      <c r="D171" s="35"/>
      <c r="E171" s="35"/>
      <c r="F171" s="35"/>
      <c r="G171" s="35"/>
      <c r="H171" s="126"/>
    </row>
    <row r="172" spans="1:8" ht="28.9" customHeight="1">
      <c r="A172" s="111"/>
      <c r="B172" s="127">
        <v>61</v>
      </c>
      <c r="C172" s="36" t="s">
        <v>337</v>
      </c>
      <c r="D172" s="35"/>
      <c r="E172" s="35"/>
      <c r="F172" s="35"/>
      <c r="G172" s="35"/>
      <c r="H172" s="126"/>
    </row>
    <row r="173" spans="1:8" ht="38.25">
      <c r="A173" s="111"/>
      <c r="B173" s="127" t="s">
        <v>84</v>
      </c>
      <c r="C173" s="36" t="s">
        <v>171</v>
      </c>
      <c r="D173" s="28">
        <v>0</v>
      </c>
      <c r="E173" s="28">
        <v>0</v>
      </c>
      <c r="F173" s="45">
        <v>0</v>
      </c>
      <c r="G173" s="45">
        <v>0</v>
      </c>
      <c r="H173" s="46">
        <v>426</v>
      </c>
    </row>
    <row r="174" spans="1:8" ht="28.9" customHeight="1">
      <c r="A174" s="111" t="s">
        <v>8</v>
      </c>
      <c r="B174" s="127">
        <v>61</v>
      </c>
      <c r="C174" s="36" t="s">
        <v>337</v>
      </c>
      <c r="D174" s="27">
        <f>D173</f>
        <v>0</v>
      </c>
      <c r="E174" s="27">
        <f t="shared" ref="E174:G174" si="32">E173</f>
        <v>0</v>
      </c>
      <c r="F174" s="27">
        <f t="shared" si="32"/>
        <v>0</v>
      </c>
      <c r="G174" s="27">
        <f t="shared" si="32"/>
        <v>0</v>
      </c>
      <c r="H174" s="34">
        <v>426</v>
      </c>
    </row>
    <row r="175" spans="1:8" ht="12" customHeight="1">
      <c r="A175" s="111"/>
      <c r="B175" s="127"/>
      <c r="C175" s="36"/>
      <c r="D175" s="35"/>
      <c r="E175" s="35"/>
      <c r="F175" s="35"/>
      <c r="G175" s="35"/>
      <c r="H175" s="126"/>
    </row>
    <row r="176" spans="1:8" s="3" customFormat="1" ht="15" customHeight="1">
      <c r="A176" s="111"/>
      <c r="B176" s="127">
        <v>68</v>
      </c>
      <c r="C176" s="50" t="s">
        <v>219</v>
      </c>
      <c r="D176" s="35"/>
      <c r="E176" s="35"/>
      <c r="F176" s="35"/>
      <c r="G176" s="35"/>
      <c r="H176" s="126"/>
    </row>
    <row r="177" spans="1:8" ht="28.9" customHeight="1">
      <c r="A177" s="124"/>
      <c r="B177" s="139" t="s">
        <v>177</v>
      </c>
      <c r="C177" s="54" t="s">
        <v>178</v>
      </c>
      <c r="D177" s="46">
        <v>1284</v>
      </c>
      <c r="E177" s="28">
        <v>0</v>
      </c>
      <c r="F177" s="47">
        <v>3282</v>
      </c>
      <c r="G177" s="47">
        <v>3282</v>
      </c>
      <c r="H177" s="46">
        <v>1057</v>
      </c>
    </row>
    <row r="178" spans="1:8" ht="39.6" customHeight="1">
      <c r="A178" s="111"/>
      <c r="B178" s="127" t="s">
        <v>179</v>
      </c>
      <c r="C178" s="36" t="s">
        <v>207</v>
      </c>
      <c r="D178" s="38">
        <v>0</v>
      </c>
      <c r="E178" s="25">
        <v>0</v>
      </c>
      <c r="F178" s="35">
        <v>5880</v>
      </c>
      <c r="G178" s="35">
        <v>5880</v>
      </c>
      <c r="H178" s="37">
        <v>2000</v>
      </c>
    </row>
    <row r="179" spans="1:8" ht="28.9" customHeight="1">
      <c r="A179" s="111"/>
      <c r="B179" s="127" t="s">
        <v>180</v>
      </c>
      <c r="C179" s="36" t="s">
        <v>271</v>
      </c>
      <c r="D179" s="38">
        <v>0</v>
      </c>
      <c r="E179" s="25">
        <v>0</v>
      </c>
      <c r="F179" s="35">
        <v>5000</v>
      </c>
      <c r="G179" s="35">
        <v>5000</v>
      </c>
      <c r="H179" s="37">
        <v>4000</v>
      </c>
    </row>
    <row r="180" spans="1:8" ht="30" customHeight="1">
      <c r="A180" s="111"/>
      <c r="B180" s="127" t="s">
        <v>294</v>
      </c>
      <c r="C180" s="36" t="s">
        <v>295</v>
      </c>
      <c r="D180" s="45">
        <v>0</v>
      </c>
      <c r="E180" s="28">
        <v>0</v>
      </c>
      <c r="F180" s="46">
        <v>50000</v>
      </c>
      <c r="G180" s="46">
        <v>50000</v>
      </c>
      <c r="H180" s="46">
        <v>50000</v>
      </c>
    </row>
    <row r="181" spans="1:8" ht="13.9" customHeight="1">
      <c r="A181" s="111" t="s">
        <v>8</v>
      </c>
      <c r="B181" s="127">
        <v>68</v>
      </c>
      <c r="C181" s="50" t="s">
        <v>219</v>
      </c>
      <c r="D181" s="46">
        <f>SUM(D177:D180)</f>
        <v>1284</v>
      </c>
      <c r="E181" s="45">
        <f t="shared" ref="E181:G181" si="33">SUM(E177:E180)</f>
        <v>0</v>
      </c>
      <c r="F181" s="46">
        <f t="shared" si="33"/>
        <v>64162</v>
      </c>
      <c r="G181" s="46">
        <f t="shared" si="33"/>
        <v>64162</v>
      </c>
      <c r="H181" s="46">
        <v>57057</v>
      </c>
    </row>
    <row r="182" spans="1:8">
      <c r="A182" s="111"/>
      <c r="B182" s="127"/>
      <c r="C182" s="50"/>
      <c r="D182" s="38"/>
      <c r="E182" s="38"/>
      <c r="F182" s="35"/>
      <c r="G182" s="35"/>
      <c r="H182" s="37"/>
    </row>
    <row r="183" spans="1:8" ht="13.9" customHeight="1">
      <c r="A183" s="112"/>
      <c r="B183" s="127">
        <v>70</v>
      </c>
      <c r="C183" s="36" t="s">
        <v>220</v>
      </c>
      <c r="D183" s="35"/>
      <c r="E183" s="35"/>
      <c r="F183" s="35"/>
      <c r="G183" s="35"/>
      <c r="H183" s="126"/>
    </row>
    <row r="184" spans="1:8" ht="28.9" customHeight="1">
      <c r="A184" s="112"/>
      <c r="B184" s="127" t="s">
        <v>156</v>
      </c>
      <c r="C184" s="36" t="s">
        <v>161</v>
      </c>
      <c r="D184" s="38">
        <v>0</v>
      </c>
      <c r="E184" s="25">
        <v>0</v>
      </c>
      <c r="F184" s="35">
        <v>18720</v>
      </c>
      <c r="G184" s="35">
        <v>18720</v>
      </c>
      <c r="H184" s="37">
        <v>18720</v>
      </c>
    </row>
    <row r="185" spans="1:8" ht="15" customHeight="1">
      <c r="A185" s="112" t="s">
        <v>8</v>
      </c>
      <c r="B185" s="127">
        <v>70</v>
      </c>
      <c r="C185" s="58" t="s">
        <v>220</v>
      </c>
      <c r="D185" s="43">
        <f>SUM(D184:D184)</f>
        <v>0</v>
      </c>
      <c r="E185" s="43">
        <f t="shared" ref="E185:G185" si="34">SUM(E184:E184)</f>
        <v>0</v>
      </c>
      <c r="F185" s="42">
        <f t="shared" si="34"/>
        <v>18720</v>
      </c>
      <c r="G185" s="42">
        <f t="shared" si="34"/>
        <v>18720</v>
      </c>
      <c r="H185" s="42">
        <v>18720</v>
      </c>
    </row>
    <row r="186" spans="1:8" ht="15" customHeight="1">
      <c r="A186" s="112"/>
      <c r="B186" s="127"/>
      <c r="C186" s="58"/>
      <c r="D186" s="90"/>
      <c r="E186" s="90"/>
      <c r="F186" s="48"/>
      <c r="G186" s="48"/>
      <c r="H186" s="49"/>
    </row>
    <row r="187" spans="1:8" ht="15" customHeight="1">
      <c r="A187" s="112"/>
      <c r="B187" s="127">
        <v>71</v>
      </c>
      <c r="C187" s="36" t="s">
        <v>315</v>
      </c>
      <c r="D187" s="38"/>
      <c r="E187" s="38"/>
      <c r="F187" s="35"/>
      <c r="G187" s="35"/>
      <c r="H187" s="37"/>
    </row>
    <row r="188" spans="1:8" ht="38.25">
      <c r="A188" s="112"/>
      <c r="B188" s="127" t="s">
        <v>316</v>
      </c>
      <c r="C188" s="36" t="s">
        <v>338</v>
      </c>
      <c r="D188" s="45">
        <v>0</v>
      </c>
      <c r="E188" s="45">
        <v>0</v>
      </c>
      <c r="F188" s="45">
        <v>0</v>
      </c>
      <c r="G188" s="47">
        <v>1</v>
      </c>
      <c r="H188" s="46">
        <v>38700</v>
      </c>
    </row>
    <row r="189" spans="1:8" ht="15" customHeight="1">
      <c r="A189" s="112" t="s">
        <v>8</v>
      </c>
      <c r="B189" s="127">
        <v>71</v>
      </c>
      <c r="C189" s="36" t="s">
        <v>315</v>
      </c>
      <c r="D189" s="43">
        <f>D188</f>
        <v>0</v>
      </c>
      <c r="E189" s="43">
        <f t="shared" ref="E189:G189" si="35">E188</f>
        <v>0</v>
      </c>
      <c r="F189" s="43">
        <f t="shared" si="35"/>
        <v>0</v>
      </c>
      <c r="G189" s="42">
        <f t="shared" si="35"/>
        <v>1</v>
      </c>
      <c r="H189" s="42">
        <v>38700</v>
      </c>
    </row>
    <row r="190" spans="1:8" ht="15" customHeight="1">
      <c r="A190" s="112" t="s">
        <v>8</v>
      </c>
      <c r="B190" s="117">
        <v>4.101</v>
      </c>
      <c r="C190" s="88" t="s">
        <v>83</v>
      </c>
      <c r="D190" s="42">
        <f>D181+D185+D174+D170+D189</f>
        <v>1284</v>
      </c>
      <c r="E190" s="131">
        <f t="shared" ref="E190:G190" si="36">E181+E185+E174+E170+E189</f>
        <v>0</v>
      </c>
      <c r="F190" s="42">
        <f t="shared" si="36"/>
        <v>82883</v>
      </c>
      <c r="G190" s="42">
        <f t="shared" si="36"/>
        <v>82884</v>
      </c>
      <c r="H190" s="42">
        <v>114903</v>
      </c>
    </row>
    <row r="191" spans="1:8">
      <c r="A191" s="111"/>
      <c r="B191" s="117"/>
      <c r="C191" s="20"/>
      <c r="D191" s="35"/>
      <c r="E191" s="35"/>
      <c r="F191" s="35"/>
      <c r="G191" s="35"/>
      <c r="H191" s="134"/>
    </row>
    <row r="192" spans="1:8" ht="14.65" customHeight="1">
      <c r="A192" s="111"/>
      <c r="B192" s="117">
        <v>4.3369999999999997</v>
      </c>
      <c r="C192" s="20" t="s">
        <v>23</v>
      </c>
      <c r="D192" s="35"/>
      <c r="E192" s="35"/>
      <c r="F192" s="35"/>
      <c r="G192" s="35"/>
      <c r="H192" s="126"/>
    </row>
    <row r="193" spans="1:8" ht="14.65" customHeight="1">
      <c r="A193" s="111"/>
      <c r="B193" s="112">
        <v>60</v>
      </c>
      <c r="C193" s="36" t="s">
        <v>24</v>
      </c>
      <c r="D193" s="35"/>
      <c r="E193" s="35"/>
      <c r="F193" s="35"/>
      <c r="G193" s="35"/>
      <c r="H193" s="126"/>
    </row>
    <row r="194" spans="1:8" ht="14.65" customHeight="1">
      <c r="A194" s="111"/>
      <c r="B194" s="112">
        <v>45</v>
      </c>
      <c r="C194" s="36" t="s">
        <v>14</v>
      </c>
      <c r="D194" s="35"/>
      <c r="E194" s="35"/>
      <c r="F194" s="35"/>
      <c r="G194" s="35"/>
      <c r="H194" s="126"/>
    </row>
    <row r="195" spans="1:8" ht="14.65" customHeight="1">
      <c r="A195" s="111"/>
      <c r="B195" s="136" t="s">
        <v>313</v>
      </c>
      <c r="C195" s="36" t="s">
        <v>314</v>
      </c>
      <c r="D195" s="38">
        <v>0</v>
      </c>
      <c r="E195" s="38">
        <v>0</v>
      </c>
      <c r="F195" s="38">
        <v>0</v>
      </c>
      <c r="G195" s="35">
        <v>700000</v>
      </c>
      <c r="H195" s="25">
        <v>0</v>
      </c>
    </row>
    <row r="196" spans="1:8" ht="15.75" customHeight="1">
      <c r="A196" s="111"/>
      <c r="B196" s="136" t="s">
        <v>66</v>
      </c>
      <c r="C196" s="50" t="s">
        <v>172</v>
      </c>
      <c r="D196" s="37">
        <v>107015</v>
      </c>
      <c r="E196" s="38">
        <v>0</v>
      </c>
      <c r="F196" s="37">
        <v>95131</v>
      </c>
      <c r="G196" s="35">
        <v>396731</v>
      </c>
      <c r="H196" s="26">
        <v>168000</v>
      </c>
    </row>
    <row r="197" spans="1:8" ht="25.5">
      <c r="A197" s="111"/>
      <c r="B197" s="136" t="s">
        <v>244</v>
      </c>
      <c r="C197" s="59" t="s">
        <v>270</v>
      </c>
      <c r="D197" s="37">
        <v>4287</v>
      </c>
      <c r="E197" s="38">
        <v>0</v>
      </c>
      <c r="F197" s="37">
        <v>15000</v>
      </c>
      <c r="G197" s="35">
        <v>15000</v>
      </c>
      <c r="H197" s="26">
        <v>5000</v>
      </c>
    </row>
    <row r="198" spans="1:8" ht="43.15" customHeight="1">
      <c r="A198" s="111"/>
      <c r="B198" s="136" t="s">
        <v>245</v>
      </c>
      <c r="C198" s="59" t="s">
        <v>301</v>
      </c>
      <c r="D198" s="37">
        <v>9054</v>
      </c>
      <c r="E198" s="38">
        <v>0</v>
      </c>
      <c r="F198" s="37">
        <v>1</v>
      </c>
      <c r="G198" s="37">
        <v>1</v>
      </c>
      <c r="H198" s="26">
        <v>1</v>
      </c>
    </row>
    <row r="199" spans="1:8" ht="14.65" customHeight="1">
      <c r="A199" s="111"/>
      <c r="B199" s="136" t="s">
        <v>67</v>
      </c>
      <c r="C199" s="36" t="s">
        <v>302</v>
      </c>
      <c r="D199" s="37">
        <v>20017</v>
      </c>
      <c r="E199" s="25">
        <v>0</v>
      </c>
      <c r="F199" s="37">
        <v>30000</v>
      </c>
      <c r="G199" s="35">
        <v>30000</v>
      </c>
      <c r="H199" s="26">
        <v>50000</v>
      </c>
    </row>
    <row r="200" spans="1:8" ht="28.9" customHeight="1">
      <c r="A200" s="111"/>
      <c r="B200" s="136" t="s">
        <v>250</v>
      </c>
      <c r="C200" s="36" t="s">
        <v>251</v>
      </c>
      <c r="D200" s="37">
        <v>13130</v>
      </c>
      <c r="E200" s="25">
        <v>0</v>
      </c>
      <c r="F200" s="37">
        <v>27152</v>
      </c>
      <c r="G200" s="37">
        <v>27152</v>
      </c>
      <c r="H200" s="37">
        <v>9050</v>
      </c>
    </row>
    <row r="201" spans="1:8" ht="14.25" customHeight="1">
      <c r="A201" s="124"/>
      <c r="B201" s="138" t="s">
        <v>68</v>
      </c>
      <c r="C201" s="54" t="s">
        <v>69</v>
      </c>
      <c r="D201" s="47">
        <v>26326</v>
      </c>
      <c r="E201" s="28">
        <v>0</v>
      </c>
      <c r="F201" s="46">
        <v>20000</v>
      </c>
      <c r="G201" s="46">
        <v>20000</v>
      </c>
      <c r="H201" s="29">
        <v>64900</v>
      </c>
    </row>
    <row r="202" spans="1:8" ht="15" customHeight="1">
      <c r="A202" s="111"/>
      <c r="B202" s="136" t="s">
        <v>217</v>
      </c>
      <c r="C202" s="36" t="s">
        <v>242</v>
      </c>
      <c r="D202" s="38">
        <v>0</v>
      </c>
      <c r="E202" s="38">
        <v>0</v>
      </c>
      <c r="F202" s="37">
        <v>7091</v>
      </c>
      <c r="G202" s="37">
        <v>7091</v>
      </c>
      <c r="H202" s="25">
        <v>0</v>
      </c>
    </row>
    <row r="203" spans="1:8" ht="15" customHeight="1">
      <c r="A203" s="111"/>
      <c r="B203" s="136" t="s">
        <v>70</v>
      </c>
      <c r="C203" s="36" t="s">
        <v>218</v>
      </c>
      <c r="D203" s="38">
        <v>0</v>
      </c>
      <c r="E203" s="38">
        <v>0</v>
      </c>
      <c r="F203" s="37">
        <v>8500</v>
      </c>
      <c r="G203" s="37">
        <v>8500</v>
      </c>
      <c r="H203" s="25">
        <v>0</v>
      </c>
    </row>
    <row r="204" spans="1:8" ht="43.15" customHeight="1">
      <c r="A204" s="111"/>
      <c r="B204" s="136" t="s">
        <v>317</v>
      </c>
      <c r="C204" s="36" t="s">
        <v>318</v>
      </c>
      <c r="D204" s="38">
        <v>0</v>
      </c>
      <c r="E204" s="38">
        <v>0</v>
      </c>
      <c r="F204" s="38">
        <v>0</v>
      </c>
      <c r="G204" s="37">
        <v>1</v>
      </c>
      <c r="H204" s="26">
        <v>31000</v>
      </c>
    </row>
    <row r="205" spans="1:8" ht="15" customHeight="1">
      <c r="A205" s="112"/>
      <c r="B205" s="136" t="s">
        <v>140</v>
      </c>
      <c r="C205" s="36" t="s">
        <v>134</v>
      </c>
      <c r="D205" s="37">
        <v>58678</v>
      </c>
      <c r="E205" s="25">
        <v>0</v>
      </c>
      <c r="F205" s="37">
        <v>150000</v>
      </c>
      <c r="G205" s="37">
        <v>150000</v>
      </c>
      <c r="H205" s="26">
        <v>150000</v>
      </c>
    </row>
    <row r="206" spans="1:8" ht="28.9" customHeight="1">
      <c r="A206" s="111"/>
      <c r="B206" s="136" t="s">
        <v>157</v>
      </c>
      <c r="C206" s="36" t="s">
        <v>269</v>
      </c>
      <c r="D206" s="38">
        <v>0</v>
      </c>
      <c r="E206" s="25">
        <v>0</v>
      </c>
      <c r="F206" s="37">
        <v>10000</v>
      </c>
      <c r="G206" s="35">
        <v>10000</v>
      </c>
      <c r="H206" s="26">
        <v>10000</v>
      </c>
    </row>
    <row r="207" spans="1:8" ht="15" customHeight="1">
      <c r="A207" s="111"/>
      <c r="B207" s="136" t="s">
        <v>173</v>
      </c>
      <c r="C207" s="36" t="s">
        <v>174</v>
      </c>
      <c r="D207" s="37">
        <v>4404</v>
      </c>
      <c r="E207" s="32">
        <v>0</v>
      </c>
      <c r="F207" s="128">
        <v>150</v>
      </c>
      <c r="G207" s="128">
        <v>150</v>
      </c>
      <c r="H207" s="123">
        <v>150</v>
      </c>
    </row>
    <row r="208" spans="1:8" ht="15" customHeight="1">
      <c r="A208" s="111"/>
      <c r="B208" s="136" t="s">
        <v>175</v>
      </c>
      <c r="C208" s="36" t="s">
        <v>176</v>
      </c>
      <c r="D208" s="128">
        <v>1637</v>
      </c>
      <c r="E208" s="32">
        <v>0</v>
      </c>
      <c r="F208" s="40">
        <v>0</v>
      </c>
      <c r="G208" s="128">
        <v>2791</v>
      </c>
      <c r="H208" s="32">
        <v>0</v>
      </c>
    </row>
    <row r="209" spans="1:8" ht="15" customHeight="1">
      <c r="A209" s="111"/>
      <c r="B209" s="136" t="s">
        <v>183</v>
      </c>
      <c r="C209" s="36" t="s">
        <v>184</v>
      </c>
      <c r="D209" s="38">
        <v>0</v>
      </c>
      <c r="E209" s="38">
        <v>0</v>
      </c>
      <c r="F209" s="37">
        <v>80000</v>
      </c>
      <c r="G209" s="37">
        <v>157200</v>
      </c>
      <c r="H209" s="26">
        <v>50000</v>
      </c>
    </row>
    <row r="210" spans="1:8" ht="28.9" customHeight="1">
      <c r="A210" s="111"/>
      <c r="B210" s="136" t="s">
        <v>305</v>
      </c>
      <c r="C210" s="36" t="s">
        <v>306</v>
      </c>
      <c r="D210" s="38">
        <v>0</v>
      </c>
      <c r="E210" s="38">
        <v>0</v>
      </c>
      <c r="F210" s="37">
        <v>21500</v>
      </c>
      <c r="G210" s="37">
        <v>21500</v>
      </c>
      <c r="H210" s="26">
        <v>10000</v>
      </c>
    </row>
    <row r="211" spans="1:8" ht="15" customHeight="1">
      <c r="A211" s="111"/>
      <c r="B211" s="136" t="s">
        <v>215</v>
      </c>
      <c r="C211" s="36" t="s">
        <v>213</v>
      </c>
      <c r="D211" s="37">
        <v>120000</v>
      </c>
      <c r="E211" s="38">
        <v>0</v>
      </c>
      <c r="F211" s="37">
        <v>143372</v>
      </c>
      <c r="G211" s="37">
        <v>189172</v>
      </c>
      <c r="H211" s="26">
        <v>19990</v>
      </c>
    </row>
    <row r="212" spans="1:8" ht="15" customHeight="1">
      <c r="A212" s="111"/>
      <c r="B212" s="136" t="s">
        <v>216</v>
      </c>
      <c r="C212" s="36" t="s">
        <v>214</v>
      </c>
      <c r="D212" s="37">
        <v>65595</v>
      </c>
      <c r="E212" s="38">
        <v>0</v>
      </c>
      <c r="F212" s="37">
        <v>128211</v>
      </c>
      <c r="G212" s="37">
        <v>211639</v>
      </c>
      <c r="H212" s="26">
        <v>83428</v>
      </c>
    </row>
    <row r="213" spans="1:8" ht="15" customHeight="1">
      <c r="A213" s="111" t="s">
        <v>8</v>
      </c>
      <c r="B213" s="112">
        <v>45</v>
      </c>
      <c r="C213" s="36" t="s">
        <v>14</v>
      </c>
      <c r="D213" s="41">
        <f>SUM(D195:D212)</f>
        <v>430143</v>
      </c>
      <c r="E213" s="43">
        <f t="shared" ref="E213:G213" si="37">SUM(E195:E212)</f>
        <v>0</v>
      </c>
      <c r="F213" s="41">
        <f t="shared" si="37"/>
        <v>736108</v>
      </c>
      <c r="G213" s="41">
        <f t="shared" si="37"/>
        <v>1946928</v>
      </c>
      <c r="H213" s="41">
        <v>651519</v>
      </c>
    </row>
    <row r="214" spans="1:8">
      <c r="A214" s="111"/>
      <c r="B214" s="8"/>
      <c r="D214" s="39"/>
      <c r="E214" s="39"/>
      <c r="F214" s="39"/>
      <c r="G214" s="39"/>
      <c r="H214" s="141"/>
    </row>
    <row r="215" spans="1:8" ht="15" customHeight="1">
      <c r="A215" s="111"/>
      <c r="B215" s="142">
        <v>46</v>
      </c>
      <c r="C215" s="36" t="s">
        <v>15</v>
      </c>
      <c r="D215" s="39"/>
      <c r="E215" s="39"/>
      <c r="F215" s="39"/>
      <c r="G215" s="39"/>
      <c r="H215" s="141"/>
    </row>
    <row r="216" spans="1:8" ht="15" customHeight="1">
      <c r="A216" s="111"/>
      <c r="B216" s="136" t="s">
        <v>71</v>
      </c>
      <c r="C216" s="50" t="s">
        <v>172</v>
      </c>
      <c r="D216" s="128">
        <v>9486</v>
      </c>
      <c r="E216" s="40">
        <v>0</v>
      </c>
      <c r="F216" s="128">
        <v>19799</v>
      </c>
      <c r="G216" s="128">
        <v>124193</v>
      </c>
      <c r="H216" s="123">
        <v>82418</v>
      </c>
    </row>
    <row r="217" spans="1:8" ht="15" customHeight="1">
      <c r="A217" s="111"/>
      <c r="B217" s="136" t="s">
        <v>72</v>
      </c>
      <c r="C217" s="36" t="s">
        <v>302</v>
      </c>
      <c r="D217" s="38">
        <v>0</v>
      </c>
      <c r="E217" s="32">
        <v>0</v>
      </c>
      <c r="F217" s="37">
        <v>15000</v>
      </c>
      <c r="G217" s="35">
        <v>15000</v>
      </c>
      <c r="H217" s="26">
        <v>25000</v>
      </c>
    </row>
    <row r="218" spans="1:8" ht="15" customHeight="1">
      <c r="A218" s="111"/>
      <c r="B218" s="136" t="s">
        <v>73</v>
      </c>
      <c r="C218" s="36" t="s">
        <v>69</v>
      </c>
      <c r="D218" s="37">
        <v>96175</v>
      </c>
      <c r="E218" s="25">
        <v>0</v>
      </c>
      <c r="F218" s="37">
        <v>40000</v>
      </c>
      <c r="G218" s="35">
        <v>40000</v>
      </c>
      <c r="H218" s="26">
        <v>100000</v>
      </c>
    </row>
    <row r="219" spans="1:8" ht="28.9" customHeight="1">
      <c r="A219" s="111"/>
      <c r="B219" s="136" t="s">
        <v>102</v>
      </c>
      <c r="C219" s="36" t="s">
        <v>103</v>
      </c>
      <c r="D219" s="38">
        <v>0</v>
      </c>
      <c r="E219" s="25">
        <v>0</v>
      </c>
      <c r="F219" s="37">
        <v>1</v>
      </c>
      <c r="G219" s="37">
        <v>1</v>
      </c>
      <c r="H219" s="25">
        <v>0</v>
      </c>
    </row>
    <row r="220" spans="1:8" ht="15" customHeight="1">
      <c r="A220" s="111"/>
      <c r="B220" s="136" t="s">
        <v>108</v>
      </c>
      <c r="C220" s="50" t="s">
        <v>107</v>
      </c>
      <c r="D220" s="38">
        <v>0</v>
      </c>
      <c r="E220" s="25">
        <v>0</v>
      </c>
      <c r="F220" s="37">
        <v>1</v>
      </c>
      <c r="G220" s="37">
        <v>1</v>
      </c>
      <c r="H220" s="25">
        <v>0</v>
      </c>
    </row>
    <row r="221" spans="1:8" ht="28.9" customHeight="1">
      <c r="A221" s="111"/>
      <c r="B221" s="136" t="s">
        <v>158</v>
      </c>
      <c r="C221" s="36" t="s">
        <v>169</v>
      </c>
      <c r="D221" s="26">
        <v>4779</v>
      </c>
      <c r="E221" s="25">
        <v>0</v>
      </c>
      <c r="F221" s="35">
        <v>4779</v>
      </c>
      <c r="G221" s="35">
        <v>4779</v>
      </c>
      <c r="H221" s="26">
        <v>478</v>
      </c>
    </row>
    <row r="222" spans="1:8" ht="28.9" customHeight="1">
      <c r="A222" s="111"/>
      <c r="B222" s="136" t="s">
        <v>159</v>
      </c>
      <c r="C222" s="36" t="s">
        <v>268</v>
      </c>
      <c r="D222" s="37">
        <v>16068</v>
      </c>
      <c r="E222" s="25">
        <v>0</v>
      </c>
      <c r="F222" s="35">
        <v>28187</v>
      </c>
      <c r="G222" s="35">
        <v>28187</v>
      </c>
      <c r="H222" s="26">
        <v>10288</v>
      </c>
    </row>
    <row r="223" spans="1:8" ht="28.9" customHeight="1">
      <c r="A223" s="111"/>
      <c r="B223" s="136" t="s">
        <v>212</v>
      </c>
      <c r="C223" s="59" t="s">
        <v>267</v>
      </c>
      <c r="D223" s="38">
        <v>0</v>
      </c>
      <c r="E223" s="38">
        <v>0</v>
      </c>
      <c r="F223" s="37">
        <v>1</v>
      </c>
      <c r="G223" s="37">
        <v>1</v>
      </c>
      <c r="H223" s="26">
        <v>1</v>
      </c>
    </row>
    <row r="224" spans="1:8" ht="15" customHeight="1">
      <c r="A224" s="111"/>
      <c r="B224" s="136" t="s">
        <v>224</v>
      </c>
      <c r="C224" s="36" t="s">
        <v>223</v>
      </c>
      <c r="D224" s="38">
        <v>0</v>
      </c>
      <c r="E224" s="38">
        <v>0</v>
      </c>
      <c r="F224" s="37">
        <v>17000</v>
      </c>
      <c r="G224" s="37">
        <v>17000</v>
      </c>
      <c r="H224" s="26">
        <v>11800</v>
      </c>
    </row>
    <row r="225" spans="1:8" ht="28.9" customHeight="1">
      <c r="A225" s="124"/>
      <c r="B225" s="138" t="s">
        <v>225</v>
      </c>
      <c r="C225" s="166" t="s">
        <v>297</v>
      </c>
      <c r="D225" s="45">
        <v>0</v>
      </c>
      <c r="E225" s="45">
        <v>0</v>
      </c>
      <c r="F225" s="46">
        <v>1</v>
      </c>
      <c r="G225" s="46">
        <v>1</v>
      </c>
      <c r="H225" s="29">
        <v>1</v>
      </c>
    </row>
    <row r="226" spans="1:8" ht="40.9" customHeight="1">
      <c r="A226" s="111"/>
      <c r="B226" s="136" t="s">
        <v>246</v>
      </c>
      <c r="C226" s="61" t="s">
        <v>254</v>
      </c>
      <c r="D226" s="37">
        <v>18438</v>
      </c>
      <c r="E226" s="38">
        <v>0</v>
      </c>
      <c r="F226" s="37">
        <v>20000</v>
      </c>
      <c r="G226" s="37">
        <v>20000</v>
      </c>
      <c r="H226" s="123">
        <v>10283</v>
      </c>
    </row>
    <row r="227" spans="1:8" ht="15" customHeight="1">
      <c r="A227" s="111" t="s">
        <v>8</v>
      </c>
      <c r="B227" s="142">
        <v>46</v>
      </c>
      <c r="C227" s="36" t="s">
        <v>15</v>
      </c>
      <c r="D227" s="41">
        <f>SUM(D216:D226)</f>
        <v>144946</v>
      </c>
      <c r="E227" s="43">
        <f t="shared" ref="E227:G227" si="38">SUM(E216:E226)</f>
        <v>0</v>
      </c>
      <c r="F227" s="41">
        <f t="shared" si="38"/>
        <v>144769</v>
      </c>
      <c r="G227" s="41">
        <f t="shared" si="38"/>
        <v>249163</v>
      </c>
      <c r="H227" s="41">
        <v>240269</v>
      </c>
    </row>
    <row r="228" spans="1:8">
      <c r="A228" s="111"/>
      <c r="B228" s="136"/>
      <c r="C228" s="36"/>
      <c r="D228" s="35"/>
      <c r="E228" s="35"/>
      <c r="F228" s="35"/>
      <c r="G228" s="35"/>
      <c r="H228" s="134"/>
    </row>
    <row r="229" spans="1:8" ht="14.25" customHeight="1">
      <c r="A229" s="111"/>
      <c r="B229" s="142" t="s">
        <v>75</v>
      </c>
      <c r="C229" s="36" t="s">
        <v>16</v>
      </c>
      <c r="D229" s="35"/>
      <c r="E229" s="35"/>
      <c r="F229" s="35"/>
      <c r="G229" s="35"/>
      <c r="H229" s="134"/>
    </row>
    <row r="230" spans="1:8" ht="25.5">
      <c r="A230" s="111"/>
      <c r="B230" s="136" t="s">
        <v>76</v>
      </c>
      <c r="C230" s="36" t="s">
        <v>279</v>
      </c>
      <c r="D230" s="38">
        <v>0</v>
      </c>
      <c r="E230" s="38">
        <v>0</v>
      </c>
      <c r="F230" s="37">
        <v>5570</v>
      </c>
      <c r="G230" s="37">
        <v>51822</v>
      </c>
      <c r="H230" s="26">
        <v>42477</v>
      </c>
    </row>
    <row r="231" spans="1:8" ht="14.25" customHeight="1">
      <c r="A231" s="111"/>
      <c r="B231" s="136" t="s">
        <v>77</v>
      </c>
      <c r="C231" s="36" t="s">
        <v>296</v>
      </c>
      <c r="D231" s="37">
        <v>9058</v>
      </c>
      <c r="E231" s="25">
        <v>0</v>
      </c>
      <c r="F231" s="37">
        <v>5000</v>
      </c>
      <c r="G231" s="35">
        <v>5000</v>
      </c>
      <c r="H231" s="26">
        <v>10000</v>
      </c>
    </row>
    <row r="232" spans="1:8" ht="14.25" customHeight="1">
      <c r="A232" s="111"/>
      <c r="B232" s="136" t="s">
        <v>78</v>
      </c>
      <c r="C232" s="36" t="s">
        <v>69</v>
      </c>
      <c r="D232" s="35">
        <v>10746</v>
      </c>
      <c r="E232" s="25">
        <v>0</v>
      </c>
      <c r="F232" s="37">
        <v>15000</v>
      </c>
      <c r="G232" s="35">
        <v>15000</v>
      </c>
      <c r="H232" s="26">
        <v>79600</v>
      </c>
    </row>
    <row r="233" spans="1:8">
      <c r="A233" s="111"/>
      <c r="B233" s="136" t="s">
        <v>135</v>
      </c>
      <c r="C233" s="36" t="s">
        <v>326</v>
      </c>
      <c r="D233" s="38">
        <v>0</v>
      </c>
      <c r="E233" s="25">
        <v>0</v>
      </c>
      <c r="F233" s="35">
        <v>1</v>
      </c>
      <c r="G233" s="35">
        <v>1</v>
      </c>
      <c r="H233" s="26">
        <v>1</v>
      </c>
    </row>
    <row r="234" spans="1:8" ht="14.25" customHeight="1">
      <c r="A234" s="111"/>
      <c r="B234" s="136" t="s">
        <v>282</v>
      </c>
      <c r="C234" s="36" t="s">
        <v>304</v>
      </c>
      <c r="D234" s="38">
        <v>0</v>
      </c>
      <c r="E234" s="25">
        <v>0</v>
      </c>
      <c r="F234" s="37">
        <v>7219</v>
      </c>
      <c r="G234" s="37">
        <v>7219</v>
      </c>
      <c r="H234" s="25">
        <v>0</v>
      </c>
    </row>
    <row r="235" spans="1:8" ht="14.45" customHeight="1">
      <c r="A235" s="111"/>
      <c r="B235" s="136" t="s">
        <v>160</v>
      </c>
      <c r="C235" s="36" t="s">
        <v>266</v>
      </c>
      <c r="D235" s="37">
        <v>9683</v>
      </c>
      <c r="E235" s="25">
        <v>0</v>
      </c>
      <c r="F235" s="35">
        <v>5000</v>
      </c>
      <c r="G235" s="35">
        <v>5000</v>
      </c>
      <c r="H235" s="25">
        <v>0</v>
      </c>
    </row>
    <row r="236" spans="1:8" ht="14.45" customHeight="1">
      <c r="A236" s="111"/>
      <c r="B236" s="136" t="s">
        <v>181</v>
      </c>
      <c r="C236" s="59" t="s">
        <v>205</v>
      </c>
      <c r="D236" s="37">
        <v>15739</v>
      </c>
      <c r="E236" s="25">
        <v>0</v>
      </c>
      <c r="F236" s="35">
        <v>45000</v>
      </c>
      <c r="G236" s="37">
        <v>45000</v>
      </c>
      <c r="H236" s="26">
        <v>5000</v>
      </c>
    </row>
    <row r="237" spans="1:8" ht="28.9" customHeight="1">
      <c r="A237" s="111"/>
      <c r="B237" s="136" t="s">
        <v>252</v>
      </c>
      <c r="C237" s="59" t="s">
        <v>253</v>
      </c>
      <c r="D237" s="37">
        <v>18646</v>
      </c>
      <c r="E237" s="25">
        <v>0</v>
      </c>
      <c r="F237" s="37">
        <v>170000</v>
      </c>
      <c r="G237" s="37">
        <v>170000</v>
      </c>
      <c r="H237" s="37">
        <v>75000</v>
      </c>
    </row>
    <row r="238" spans="1:8" ht="28.9" customHeight="1">
      <c r="A238" s="111"/>
      <c r="B238" s="136" t="s">
        <v>283</v>
      </c>
      <c r="C238" s="59" t="s">
        <v>308</v>
      </c>
      <c r="D238" s="37">
        <v>22100</v>
      </c>
      <c r="E238" s="32">
        <v>0</v>
      </c>
      <c r="F238" s="38">
        <v>0</v>
      </c>
      <c r="G238" s="38">
        <v>0</v>
      </c>
      <c r="H238" s="38">
        <v>0</v>
      </c>
    </row>
    <row r="239" spans="1:8" ht="15.6" customHeight="1">
      <c r="A239" s="111"/>
      <c r="B239" s="136" t="s">
        <v>286</v>
      </c>
      <c r="C239" s="59" t="s">
        <v>287</v>
      </c>
      <c r="D239" s="37">
        <v>10000</v>
      </c>
      <c r="E239" s="32">
        <v>0</v>
      </c>
      <c r="F239" s="37">
        <v>10000</v>
      </c>
      <c r="G239" s="37">
        <v>10000</v>
      </c>
      <c r="H239" s="37">
        <v>5000</v>
      </c>
    </row>
    <row r="240" spans="1:8" ht="14.25" customHeight="1">
      <c r="A240" s="111" t="s">
        <v>8</v>
      </c>
      <c r="B240" s="142" t="s">
        <v>75</v>
      </c>
      <c r="C240" s="36" t="s">
        <v>16</v>
      </c>
      <c r="D240" s="41">
        <f>SUM(D230:D239)</f>
        <v>95972</v>
      </c>
      <c r="E240" s="43">
        <f t="shared" ref="E240:G240" si="39">SUM(E230:E239)</f>
        <v>0</v>
      </c>
      <c r="F240" s="41">
        <f t="shared" si="39"/>
        <v>262790</v>
      </c>
      <c r="G240" s="41">
        <f t="shared" si="39"/>
        <v>309042</v>
      </c>
      <c r="H240" s="41">
        <v>217078</v>
      </c>
    </row>
    <row r="241" spans="1:8">
      <c r="A241" s="111"/>
      <c r="B241" s="136"/>
      <c r="C241" s="36"/>
      <c r="D241" s="39"/>
      <c r="E241" s="39"/>
      <c r="F241" s="39"/>
      <c r="G241" s="39"/>
      <c r="H241" s="141"/>
    </row>
    <row r="242" spans="1:8" ht="14.25" customHeight="1">
      <c r="A242" s="111"/>
      <c r="B242" s="142" t="s">
        <v>79</v>
      </c>
      <c r="C242" s="36" t="s">
        <v>17</v>
      </c>
      <c r="D242" s="35"/>
      <c r="E242" s="35"/>
      <c r="F242" s="35"/>
      <c r="G242" s="35"/>
      <c r="H242" s="134"/>
    </row>
    <row r="243" spans="1:8" ht="14.25" customHeight="1">
      <c r="A243" s="111"/>
      <c r="B243" s="136" t="s">
        <v>80</v>
      </c>
      <c r="C243" s="50" t="s">
        <v>172</v>
      </c>
      <c r="D243" s="37">
        <v>4596</v>
      </c>
      <c r="E243" s="38">
        <v>0</v>
      </c>
      <c r="F243" s="37">
        <v>107233</v>
      </c>
      <c r="G243" s="37">
        <v>126165</v>
      </c>
      <c r="H243" s="26">
        <v>73860</v>
      </c>
    </row>
    <row r="244" spans="1:8" ht="42" customHeight="1">
      <c r="A244" s="111"/>
      <c r="B244" s="136" t="s">
        <v>288</v>
      </c>
      <c r="C244" s="36" t="s">
        <v>289</v>
      </c>
      <c r="D244" s="37">
        <v>10000</v>
      </c>
      <c r="E244" s="38">
        <v>0</v>
      </c>
      <c r="F244" s="37">
        <v>25000</v>
      </c>
      <c r="G244" s="37">
        <v>25000</v>
      </c>
      <c r="H244" s="25">
        <v>0</v>
      </c>
    </row>
    <row r="245" spans="1:8" ht="14.25" customHeight="1">
      <c r="A245" s="111"/>
      <c r="B245" s="136" t="s">
        <v>81</v>
      </c>
      <c r="C245" s="36" t="s">
        <v>302</v>
      </c>
      <c r="D245" s="37">
        <v>18924</v>
      </c>
      <c r="E245" s="25">
        <v>0</v>
      </c>
      <c r="F245" s="37">
        <v>10000</v>
      </c>
      <c r="G245" s="35">
        <v>10000</v>
      </c>
      <c r="H245" s="26">
        <v>15000</v>
      </c>
    </row>
    <row r="246" spans="1:8" ht="14.25" customHeight="1">
      <c r="A246" s="111"/>
      <c r="B246" s="136" t="s">
        <v>82</v>
      </c>
      <c r="C246" s="36" t="s">
        <v>69</v>
      </c>
      <c r="D246" s="37">
        <v>90679</v>
      </c>
      <c r="E246" s="25">
        <v>0</v>
      </c>
      <c r="F246" s="37">
        <v>65000</v>
      </c>
      <c r="G246" s="35">
        <v>65000</v>
      </c>
      <c r="H246" s="26">
        <v>100000</v>
      </c>
    </row>
    <row r="247" spans="1:8" ht="25.5">
      <c r="A247" s="111"/>
      <c r="B247" s="136" t="s">
        <v>91</v>
      </c>
      <c r="C247" s="36" t="s">
        <v>170</v>
      </c>
      <c r="D247" s="25">
        <v>0</v>
      </c>
      <c r="E247" s="25">
        <v>0</v>
      </c>
      <c r="F247" s="37">
        <v>1</v>
      </c>
      <c r="G247" s="37">
        <v>1</v>
      </c>
      <c r="H247" s="26">
        <v>1</v>
      </c>
    </row>
    <row r="248" spans="1:8" ht="14.25" customHeight="1">
      <c r="A248" s="111"/>
      <c r="B248" s="136" t="s">
        <v>110</v>
      </c>
      <c r="C248" s="36" t="s">
        <v>109</v>
      </c>
      <c r="D248" s="25">
        <v>0</v>
      </c>
      <c r="E248" s="25">
        <v>0</v>
      </c>
      <c r="F248" s="37">
        <v>1</v>
      </c>
      <c r="G248" s="37">
        <v>1</v>
      </c>
      <c r="H248" s="26">
        <v>1</v>
      </c>
    </row>
    <row r="249" spans="1:8" ht="27.6" customHeight="1">
      <c r="A249" s="111"/>
      <c r="B249" s="136" t="s">
        <v>182</v>
      </c>
      <c r="C249" s="36" t="s">
        <v>265</v>
      </c>
      <c r="D249" s="38">
        <v>0</v>
      </c>
      <c r="E249" s="25">
        <v>0</v>
      </c>
      <c r="F249" s="37">
        <v>79000</v>
      </c>
      <c r="G249" s="37">
        <v>78998</v>
      </c>
      <c r="H249" s="26">
        <v>1</v>
      </c>
    </row>
    <row r="250" spans="1:8" ht="25.5">
      <c r="A250" s="111"/>
      <c r="B250" s="136" t="s">
        <v>248</v>
      </c>
      <c r="C250" s="36" t="s">
        <v>249</v>
      </c>
      <c r="D250" s="29">
        <v>70000</v>
      </c>
      <c r="E250" s="28">
        <v>0</v>
      </c>
      <c r="F250" s="46">
        <v>60000</v>
      </c>
      <c r="G250" s="46">
        <v>60000</v>
      </c>
      <c r="H250" s="29">
        <v>1</v>
      </c>
    </row>
    <row r="251" spans="1:8" ht="14.25" customHeight="1">
      <c r="A251" s="124" t="s">
        <v>8</v>
      </c>
      <c r="B251" s="167" t="s">
        <v>79</v>
      </c>
      <c r="C251" s="54" t="s">
        <v>17</v>
      </c>
      <c r="D251" s="47">
        <f>SUM(D243:D250)</f>
        <v>194199</v>
      </c>
      <c r="E251" s="45">
        <f t="shared" ref="E251:G251" si="40">SUM(E243:E250)</f>
        <v>0</v>
      </c>
      <c r="F251" s="47">
        <f t="shared" si="40"/>
        <v>346235</v>
      </c>
      <c r="G251" s="47">
        <f t="shared" si="40"/>
        <v>365165</v>
      </c>
      <c r="H251" s="47">
        <v>188864</v>
      </c>
    </row>
    <row r="252" spans="1:8" ht="13.9" customHeight="1">
      <c r="A252" s="111" t="s">
        <v>8</v>
      </c>
      <c r="B252" s="112">
        <v>60</v>
      </c>
      <c r="C252" s="36" t="s">
        <v>24</v>
      </c>
      <c r="D252" s="53">
        <f t="shared" ref="D252:G252" si="41">D251+D240+D227+D213</f>
        <v>865260</v>
      </c>
      <c r="E252" s="28">
        <f t="shared" si="41"/>
        <v>0</v>
      </c>
      <c r="F252" s="53">
        <f t="shared" si="41"/>
        <v>1489902</v>
      </c>
      <c r="G252" s="53">
        <f t="shared" si="41"/>
        <v>2870298</v>
      </c>
      <c r="H252" s="53">
        <v>1297730</v>
      </c>
    </row>
    <row r="253" spans="1:8" ht="9" customHeight="1">
      <c r="A253" s="111"/>
      <c r="B253" s="112"/>
      <c r="C253" s="36"/>
      <c r="D253" s="52"/>
      <c r="E253" s="25"/>
      <c r="F253" s="52"/>
      <c r="G253" s="52"/>
      <c r="H253" s="52"/>
    </row>
    <row r="254" spans="1:8" ht="13.9" customHeight="1">
      <c r="A254" s="111"/>
      <c r="B254" s="143">
        <v>62</v>
      </c>
      <c r="C254" s="62" t="s">
        <v>226</v>
      </c>
      <c r="D254" s="26"/>
      <c r="E254" s="25"/>
      <c r="F254" s="25"/>
      <c r="G254" s="25"/>
      <c r="H254" s="25"/>
    </row>
    <row r="255" spans="1:8" ht="25.5">
      <c r="A255" s="111"/>
      <c r="B255" s="143" t="s">
        <v>62</v>
      </c>
      <c r="C255" s="62" t="s">
        <v>240</v>
      </c>
      <c r="D255" s="26">
        <v>903</v>
      </c>
      <c r="E255" s="25">
        <v>0</v>
      </c>
      <c r="F255" s="26">
        <v>7500</v>
      </c>
      <c r="G255" s="26">
        <v>7500</v>
      </c>
      <c r="H255" s="26">
        <v>5000</v>
      </c>
    </row>
    <row r="256" spans="1:8">
      <c r="A256" s="111"/>
      <c r="B256" s="143" t="s">
        <v>229</v>
      </c>
      <c r="C256" s="62" t="s">
        <v>327</v>
      </c>
      <c r="D256" s="26">
        <v>5289</v>
      </c>
      <c r="E256" s="25">
        <v>0</v>
      </c>
      <c r="F256" s="26">
        <v>12500</v>
      </c>
      <c r="G256" s="26">
        <v>12500</v>
      </c>
      <c r="H256" s="26">
        <v>5000</v>
      </c>
    </row>
    <row r="257" spans="1:8" ht="13.9" customHeight="1">
      <c r="A257" s="111"/>
      <c r="B257" s="143" t="s">
        <v>85</v>
      </c>
      <c r="C257" s="162" t="s">
        <v>241</v>
      </c>
      <c r="D257" s="26">
        <v>3039</v>
      </c>
      <c r="E257" s="25">
        <v>0</v>
      </c>
      <c r="F257" s="26">
        <v>7500</v>
      </c>
      <c r="G257" s="26">
        <v>7500</v>
      </c>
      <c r="H257" s="26">
        <v>2000</v>
      </c>
    </row>
    <row r="258" spans="1:8">
      <c r="A258" s="111"/>
      <c r="B258" s="143" t="s">
        <v>230</v>
      </c>
      <c r="C258" s="62" t="s">
        <v>328</v>
      </c>
      <c r="D258" s="26">
        <v>2829</v>
      </c>
      <c r="E258" s="25">
        <v>0</v>
      </c>
      <c r="F258" s="26">
        <v>20000</v>
      </c>
      <c r="G258" s="26">
        <v>20000</v>
      </c>
      <c r="H258" s="26">
        <v>10000</v>
      </c>
    </row>
    <row r="259" spans="1:8" ht="14.45" customHeight="1">
      <c r="A259" s="111"/>
      <c r="B259" s="143" t="s">
        <v>143</v>
      </c>
      <c r="C259" s="62" t="s">
        <v>227</v>
      </c>
      <c r="D259" s="26">
        <v>998</v>
      </c>
      <c r="E259" s="25">
        <v>0</v>
      </c>
      <c r="F259" s="26">
        <v>10000</v>
      </c>
      <c r="G259" s="26">
        <v>10000</v>
      </c>
      <c r="H259" s="26">
        <v>6000</v>
      </c>
    </row>
    <row r="260" spans="1:8" ht="14.45" customHeight="1">
      <c r="A260" s="111"/>
      <c r="B260" s="143" t="s">
        <v>231</v>
      </c>
      <c r="C260" s="62" t="s">
        <v>264</v>
      </c>
      <c r="D260" s="26">
        <v>1000</v>
      </c>
      <c r="E260" s="25">
        <v>0</v>
      </c>
      <c r="F260" s="26">
        <v>10000</v>
      </c>
      <c r="G260" s="26">
        <v>10000</v>
      </c>
      <c r="H260" s="26">
        <v>4000</v>
      </c>
    </row>
    <row r="261" spans="1:8" ht="14.45" customHeight="1">
      <c r="A261" s="111"/>
      <c r="B261" s="143" t="s">
        <v>232</v>
      </c>
      <c r="C261" s="62" t="s">
        <v>275</v>
      </c>
      <c r="D261" s="26">
        <v>5901</v>
      </c>
      <c r="E261" s="25">
        <v>0</v>
      </c>
      <c r="F261" s="26">
        <v>12500</v>
      </c>
      <c r="G261" s="26">
        <v>12500</v>
      </c>
      <c r="H261" s="26">
        <v>5000</v>
      </c>
    </row>
    <row r="262" spans="1:8" ht="14.45" customHeight="1">
      <c r="A262" s="111"/>
      <c r="B262" s="143" t="s">
        <v>233</v>
      </c>
      <c r="C262" s="62" t="s">
        <v>263</v>
      </c>
      <c r="D262" s="25">
        <v>0</v>
      </c>
      <c r="E262" s="25">
        <v>0</v>
      </c>
      <c r="F262" s="26">
        <v>2500</v>
      </c>
      <c r="G262" s="26">
        <v>2500</v>
      </c>
      <c r="H262" s="26">
        <v>2000</v>
      </c>
    </row>
    <row r="263" spans="1:8" ht="25.5">
      <c r="A263" s="111"/>
      <c r="B263" s="143" t="s">
        <v>234</v>
      </c>
      <c r="C263" s="62" t="s">
        <v>262</v>
      </c>
      <c r="D263" s="26">
        <v>1000</v>
      </c>
      <c r="E263" s="25">
        <v>0</v>
      </c>
      <c r="F263" s="26">
        <v>5000</v>
      </c>
      <c r="G263" s="26">
        <v>5000</v>
      </c>
      <c r="H263" s="26">
        <v>4000</v>
      </c>
    </row>
    <row r="264" spans="1:8">
      <c r="A264" s="111"/>
      <c r="B264" s="143" t="s">
        <v>235</v>
      </c>
      <c r="C264" s="62" t="s">
        <v>329</v>
      </c>
      <c r="D264" s="26">
        <v>2000</v>
      </c>
      <c r="E264" s="25">
        <v>0</v>
      </c>
      <c r="F264" s="26">
        <v>5000</v>
      </c>
      <c r="G264" s="26">
        <v>5000</v>
      </c>
      <c r="H264" s="26">
        <v>3500</v>
      </c>
    </row>
    <row r="265" spans="1:8" ht="28.15" customHeight="1">
      <c r="A265" s="111"/>
      <c r="B265" s="143" t="s">
        <v>236</v>
      </c>
      <c r="C265" s="62" t="s">
        <v>228</v>
      </c>
      <c r="D265" s="26">
        <v>999</v>
      </c>
      <c r="E265" s="25">
        <v>0</v>
      </c>
      <c r="F265" s="26">
        <v>10000</v>
      </c>
      <c r="G265" s="26">
        <v>10000</v>
      </c>
      <c r="H265" s="26">
        <v>6000</v>
      </c>
    </row>
    <row r="266" spans="1:8" ht="28.15" customHeight="1">
      <c r="A266" s="111"/>
      <c r="B266" s="143" t="s">
        <v>237</v>
      </c>
      <c r="C266" s="62" t="s">
        <v>261</v>
      </c>
      <c r="D266" s="26">
        <v>791</v>
      </c>
      <c r="E266" s="25">
        <v>0</v>
      </c>
      <c r="F266" s="26">
        <v>10000</v>
      </c>
      <c r="G266" s="26">
        <v>10000</v>
      </c>
      <c r="H266" s="26">
        <v>4000</v>
      </c>
    </row>
    <row r="267" spans="1:8" ht="28.15" customHeight="1">
      <c r="A267" s="112"/>
      <c r="B267" s="143" t="s">
        <v>238</v>
      </c>
      <c r="C267" s="62" t="s">
        <v>260</v>
      </c>
      <c r="D267" s="26">
        <v>1107</v>
      </c>
      <c r="E267" s="25">
        <v>0</v>
      </c>
      <c r="F267" s="26">
        <v>7500</v>
      </c>
      <c r="G267" s="26">
        <v>7500</v>
      </c>
      <c r="H267" s="26">
        <v>4000</v>
      </c>
    </row>
    <row r="268" spans="1:8" ht="14.45" customHeight="1">
      <c r="A268" s="112"/>
      <c r="B268" s="143" t="s">
        <v>290</v>
      </c>
      <c r="C268" s="62" t="s">
        <v>292</v>
      </c>
      <c r="D268" s="25">
        <v>0</v>
      </c>
      <c r="E268" s="25">
        <v>0</v>
      </c>
      <c r="F268" s="26">
        <v>15000</v>
      </c>
      <c r="G268" s="26">
        <v>15000</v>
      </c>
      <c r="H268" s="26">
        <v>5000</v>
      </c>
    </row>
    <row r="269" spans="1:8" ht="14.45" customHeight="1">
      <c r="A269" s="112"/>
      <c r="B269" s="143" t="s">
        <v>291</v>
      </c>
      <c r="C269" s="62" t="s">
        <v>293</v>
      </c>
      <c r="D269" s="25">
        <v>0</v>
      </c>
      <c r="E269" s="25">
        <v>0</v>
      </c>
      <c r="F269" s="26">
        <v>25000</v>
      </c>
      <c r="G269" s="26">
        <v>25000</v>
      </c>
      <c r="H269" s="26">
        <v>10000</v>
      </c>
    </row>
    <row r="270" spans="1:8" ht="14.45" customHeight="1">
      <c r="A270" s="112"/>
      <c r="B270" s="163" t="s">
        <v>319</v>
      </c>
      <c r="C270" s="164" t="s">
        <v>320</v>
      </c>
      <c r="D270" s="25">
        <v>0</v>
      </c>
      <c r="E270" s="25">
        <v>0</v>
      </c>
      <c r="F270" s="25">
        <v>0</v>
      </c>
      <c r="G270" s="26">
        <v>65176</v>
      </c>
      <c r="H270" s="26">
        <v>20000</v>
      </c>
    </row>
    <row r="271" spans="1:8" ht="15" customHeight="1">
      <c r="A271" s="111" t="s">
        <v>8</v>
      </c>
      <c r="B271" s="143">
        <v>62</v>
      </c>
      <c r="C271" s="62" t="s">
        <v>226</v>
      </c>
      <c r="D271" s="34">
        <f>SUM(D255:D270)</f>
        <v>25856</v>
      </c>
      <c r="E271" s="27">
        <f t="shared" ref="E271:G271" si="42">SUM(E255:E270)</f>
        <v>0</v>
      </c>
      <c r="F271" s="34">
        <f t="shared" si="42"/>
        <v>160000</v>
      </c>
      <c r="G271" s="34">
        <f t="shared" si="42"/>
        <v>225176</v>
      </c>
      <c r="H271" s="34">
        <v>95500</v>
      </c>
    </row>
    <row r="272" spans="1:8" ht="15" customHeight="1">
      <c r="A272" s="111" t="s">
        <v>8</v>
      </c>
      <c r="B272" s="117">
        <v>4.3369999999999997</v>
      </c>
      <c r="C272" s="20" t="s">
        <v>23</v>
      </c>
      <c r="D272" s="29">
        <f t="shared" ref="D272:G272" si="43">D252+D271</f>
        <v>891116</v>
      </c>
      <c r="E272" s="28">
        <f t="shared" si="43"/>
        <v>0</v>
      </c>
      <c r="F272" s="29">
        <f t="shared" si="43"/>
        <v>1649902</v>
      </c>
      <c r="G272" s="29">
        <f t="shared" si="43"/>
        <v>3095474</v>
      </c>
      <c r="H272" s="29">
        <v>1393230</v>
      </c>
    </row>
    <row r="273" spans="1:8" ht="15" customHeight="1">
      <c r="A273" s="111" t="s">
        <v>8</v>
      </c>
      <c r="B273" s="127">
        <v>4</v>
      </c>
      <c r="C273" s="36" t="s">
        <v>22</v>
      </c>
      <c r="D273" s="133">
        <f t="shared" ref="D273:G273" si="44">D272+D190</f>
        <v>892400</v>
      </c>
      <c r="E273" s="27">
        <f t="shared" si="44"/>
        <v>0</v>
      </c>
      <c r="F273" s="133">
        <f t="shared" si="44"/>
        <v>1732785</v>
      </c>
      <c r="G273" s="133">
        <f t="shared" si="44"/>
        <v>3178358</v>
      </c>
      <c r="H273" s="34">
        <v>1508133</v>
      </c>
    </row>
    <row r="274" spans="1:8" ht="11.45" customHeight="1">
      <c r="A274" s="111"/>
      <c r="B274" s="127"/>
      <c r="C274" s="36"/>
      <c r="D274" s="52"/>
      <c r="E274" s="52"/>
      <c r="F274" s="63"/>
      <c r="G274" s="63"/>
      <c r="H274" s="134"/>
    </row>
    <row r="275" spans="1:8" ht="15" customHeight="1">
      <c r="A275" s="111"/>
      <c r="B275" s="127">
        <v>5</v>
      </c>
      <c r="C275" s="50" t="s">
        <v>280</v>
      </c>
      <c r="D275" s="35"/>
      <c r="E275" s="35"/>
      <c r="F275" s="52"/>
      <c r="G275" s="52"/>
      <c r="H275" s="126"/>
    </row>
    <row r="276" spans="1:8" ht="15" customHeight="1">
      <c r="A276" s="111"/>
      <c r="B276" s="117">
        <v>5.3369999999999997</v>
      </c>
      <c r="C276" s="64" t="s">
        <v>23</v>
      </c>
      <c r="D276" s="52"/>
      <c r="E276" s="52"/>
      <c r="F276" s="52"/>
      <c r="G276" s="52"/>
      <c r="H276" s="134"/>
    </row>
    <row r="277" spans="1:8" ht="15" customHeight="1">
      <c r="A277" s="111"/>
      <c r="B277" s="112">
        <v>60</v>
      </c>
      <c r="C277" s="65" t="s">
        <v>24</v>
      </c>
      <c r="D277" s="52"/>
      <c r="E277" s="52"/>
      <c r="F277" s="52"/>
      <c r="G277" s="52"/>
      <c r="H277" s="134"/>
    </row>
    <row r="278" spans="1:8" ht="15" customHeight="1">
      <c r="A278" s="111"/>
      <c r="B278" s="112">
        <v>45</v>
      </c>
      <c r="C278" s="65" t="s">
        <v>14</v>
      </c>
      <c r="D278" s="52"/>
      <c r="E278" s="52"/>
      <c r="F278" s="52"/>
      <c r="G278" s="52"/>
      <c r="H278" s="134"/>
    </row>
    <row r="279" spans="1:8" ht="25.5">
      <c r="A279" s="111"/>
      <c r="B279" s="112" t="s">
        <v>90</v>
      </c>
      <c r="C279" s="65" t="s">
        <v>298</v>
      </c>
      <c r="D279" s="25">
        <v>0</v>
      </c>
      <c r="E279" s="25">
        <v>0</v>
      </c>
      <c r="F279" s="52">
        <v>10000</v>
      </c>
      <c r="G279" s="26">
        <v>10000</v>
      </c>
      <c r="H279" s="26">
        <v>1</v>
      </c>
    </row>
    <row r="280" spans="1:8" ht="15" customHeight="1">
      <c r="A280" s="124" t="s">
        <v>8</v>
      </c>
      <c r="B280" s="140">
        <v>45</v>
      </c>
      <c r="C280" s="66" t="s">
        <v>14</v>
      </c>
      <c r="D280" s="27">
        <f t="shared" ref="D280:G280" si="45">SUM(D279:D279)</f>
        <v>0</v>
      </c>
      <c r="E280" s="27">
        <f t="shared" si="45"/>
        <v>0</v>
      </c>
      <c r="F280" s="133">
        <f t="shared" si="45"/>
        <v>10000</v>
      </c>
      <c r="G280" s="133">
        <f t="shared" si="45"/>
        <v>10000</v>
      </c>
      <c r="H280" s="34">
        <v>1</v>
      </c>
    </row>
    <row r="281" spans="1:8" ht="7.9" customHeight="1">
      <c r="A281" s="111"/>
      <c r="B281" s="112"/>
      <c r="C281" s="65"/>
      <c r="D281" s="52"/>
      <c r="E281" s="52"/>
      <c r="F281" s="52"/>
      <c r="G281" s="52"/>
      <c r="H281" s="134"/>
    </row>
    <row r="282" spans="1:8" ht="15" customHeight="1">
      <c r="A282" s="111"/>
      <c r="B282" s="144">
        <v>46</v>
      </c>
      <c r="C282" s="65" t="s">
        <v>15</v>
      </c>
      <c r="D282" s="52"/>
      <c r="E282" s="52"/>
      <c r="F282" s="52"/>
      <c r="G282" s="52"/>
      <c r="H282" s="134"/>
    </row>
    <row r="283" spans="1:8" ht="25.5">
      <c r="A283" s="111"/>
      <c r="B283" s="127" t="s">
        <v>74</v>
      </c>
      <c r="C283" s="36" t="s">
        <v>299</v>
      </c>
      <c r="D283" s="26">
        <v>2308</v>
      </c>
      <c r="E283" s="25">
        <v>0</v>
      </c>
      <c r="F283" s="52">
        <v>5000</v>
      </c>
      <c r="G283" s="52">
        <v>5000</v>
      </c>
      <c r="H283" s="26">
        <v>12000</v>
      </c>
    </row>
    <row r="284" spans="1:8" ht="42.6" customHeight="1">
      <c r="A284" s="111"/>
      <c r="B284" s="127" t="s">
        <v>86</v>
      </c>
      <c r="C284" s="36" t="s">
        <v>300</v>
      </c>
      <c r="D284" s="26">
        <v>6149</v>
      </c>
      <c r="E284" s="25">
        <v>0</v>
      </c>
      <c r="F284" s="52">
        <v>20000</v>
      </c>
      <c r="G284" s="26">
        <v>20000</v>
      </c>
      <c r="H284" s="26">
        <v>10000</v>
      </c>
    </row>
    <row r="285" spans="1:8" ht="38.25">
      <c r="A285" s="111"/>
      <c r="B285" s="127" t="s">
        <v>87</v>
      </c>
      <c r="C285" s="36" t="s">
        <v>303</v>
      </c>
      <c r="D285" s="32">
        <v>0</v>
      </c>
      <c r="E285" s="32">
        <v>0</v>
      </c>
      <c r="F285" s="26">
        <v>20000</v>
      </c>
      <c r="G285" s="26">
        <v>20000</v>
      </c>
      <c r="H285" s="26">
        <v>1</v>
      </c>
    </row>
    <row r="286" spans="1:8" ht="15" customHeight="1">
      <c r="A286" s="111" t="s">
        <v>8</v>
      </c>
      <c r="B286" s="144">
        <v>46</v>
      </c>
      <c r="C286" s="65" t="s">
        <v>15</v>
      </c>
      <c r="D286" s="34">
        <f t="shared" ref="D286:G286" si="46">D283+D284+D285</f>
        <v>8457</v>
      </c>
      <c r="E286" s="27">
        <f t="shared" si="46"/>
        <v>0</v>
      </c>
      <c r="F286" s="133">
        <f t="shared" si="46"/>
        <v>45000</v>
      </c>
      <c r="G286" s="133">
        <f t="shared" si="46"/>
        <v>45000</v>
      </c>
      <c r="H286" s="34">
        <v>22001</v>
      </c>
    </row>
    <row r="287" spans="1:8">
      <c r="A287" s="111"/>
      <c r="B287" s="142"/>
      <c r="C287" s="65"/>
      <c r="D287" s="52"/>
      <c r="E287" s="52"/>
      <c r="F287" s="52"/>
      <c r="G287" s="52"/>
      <c r="H287" s="134"/>
    </row>
    <row r="288" spans="1:8" ht="15" customHeight="1">
      <c r="A288" s="111"/>
      <c r="B288" s="142" t="s">
        <v>79</v>
      </c>
      <c r="C288" s="65" t="s">
        <v>17</v>
      </c>
      <c r="D288" s="52"/>
      <c r="E288" s="52"/>
      <c r="F288" s="52"/>
      <c r="G288" s="52"/>
      <c r="H288" s="134"/>
    </row>
    <row r="289" spans="1:8" ht="25.5">
      <c r="A289" s="111"/>
      <c r="B289" s="136" t="s">
        <v>106</v>
      </c>
      <c r="C289" s="65" t="s">
        <v>186</v>
      </c>
      <c r="D289" s="25">
        <v>0</v>
      </c>
      <c r="E289" s="25">
        <v>0</v>
      </c>
      <c r="F289" s="52">
        <v>15000</v>
      </c>
      <c r="G289" s="52">
        <v>15000</v>
      </c>
      <c r="H289" s="26">
        <v>2000</v>
      </c>
    </row>
    <row r="290" spans="1:8" ht="41.45" customHeight="1">
      <c r="A290" s="111"/>
      <c r="B290" s="136" t="s">
        <v>88</v>
      </c>
      <c r="C290" s="65" t="s">
        <v>322</v>
      </c>
      <c r="D290" s="25">
        <v>0</v>
      </c>
      <c r="E290" s="25">
        <v>0</v>
      </c>
      <c r="F290" s="52">
        <v>3000</v>
      </c>
      <c r="G290" s="26">
        <v>3000</v>
      </c>
      <c r="H290" s="26">
        <v>1000</v>
      </c>
    </row>
    <row r="291" spans="1:8" ht="28.9" customHeight="1">
      <c r="A291" s="111"/>
      <c r="B291" s="136" t="s">
        <v>89</v>
      </c>
      <c r="C291" s="65" t="s">
        <v>323</v>
      </c>
      <c r="D291" s="25">
        <v>0</v>
      </c>
      <c r="E291" s="25">
        <v>0</v>
      </c>
      <c r="F291" s="52">
        <v>1</v>
      </c>
      <c r="G291" s="26">
        <v>1</v>
      </c>
      <c r="H291" s="26">
        <v>1</v>
      </c>
    </row>
    <row r="292" spans="1:8" ht="25.5">
      <c r="A292" s="111"/>
      <c r="B292" s="136" t="s">
        <v>204</v>
      </c>
      <c r="C292" s="65" t="s">
        <v>324</v>
      </c>
      <c r="D292" s="25">
        <v>0</v>
      </c>
      <c r="E292" s="25">
        <v>0</v>
      </c>
      <c r="F292" s="26">
        <v>5000</v>
      </c>
      <c r="G292" s="26">
        <v>5000</v>
      </c>
      <c r="H292" s="26">
        <v>1</v>
      </c>
    </row>
    <row r="293" spans="1:8" ht="15" customHeight="1">
      <c r="A293" s="111" t="s">
        <v>8</v>
      </c>
      <c r="B293" s="142" t="s">
        <v>79</v>
      </c>
      <c r="C293" s="65" t="s">
        <v>17</v>
      </c>
      <c r="D293" s="27">
        <f t="shared" ref="D293:G293" si="47">SUM(D289:D292)</f>
        <v>0</v>
      </c>
      <c r="E293" s="27">
        <f t="shared" si="47"/>
        <v>0</v>
      </c>
      <c r="F293" s="133">
        <f t="shared" si="47"/>
        <v>23001</v>
      </c>
      <c r="G293" s="133">
        <f t="shared" si="47"/>
        <v>23001</v>
      </c>
      <c r="H293" s="34">
        <v>3002</v>
      </c>
    </row>
    <row r="294" spans="1:8" ht="15" customHeight="1">
      <c r="A294" s="111" t="s">
        <v>8</v>
      </c>
      <c r="B294" s="112">
        <v>60</v>
      </c>
      <c r="C294" s="65" t="s">
        <v>24</v>
      </c>
      <c r="D294" s="133">
        <f t="shared" ref="D294:G294" si="48">D293+D286+D280</f>
        <v>8457</v>
      </c>
      <c r="E294" s="27">
        <f t="shared" si="48"/>
        <v>0</v>
      </c>
      <c r="F294" s="133">
        <f t="shared" si="48"/>
        <v>78001</v>
      </c>
      <c r="G294" s="133">
        <f t="shared" si="48"/>
        <v>78001</v>
      </c>
      <c r="H294" s="34">
        <v>25004</v>
      </c>
    </row>
    <row r="295" spans="1:8">
      <c r="A295" s="111"/>
      <c r="B295" s="112"/>
      <c r="C295" s="65"/>
      <c r="D295" s="52"/>
      <c r="E295" s="26"/>
      <c r="F295" s="52"/>
      <c r="G295" s="52"/>
      <c r="H295" s="134"/>
    </row>
    <row r="296" spans="1:8" ht="25.5">
      <c r="A296" s="111"/>
      <c r="B296" s="142" t="s">
        <v>144</v>
      </c>
      <c r="C296" s="36" t="s">
        <v>145</v>
      </c>
      <c r="D296" s="52"/>
      <c r="E296" s="26"/>
      <c r="F296" s="52"/>
      <c r="G296" s="52"/>
      <c r="H296" s="134"/>
    </row>
    <row r="297" spans="1:8" ht="28.9" customHeight="1">
      <c r="A297" s="111"/>
      <c r="B297" s="142" t="s">
        <v>146</v>
      </c>
      <c r="C297" s="36" t="s">
        <v>208</v>
      </c>
      <c r="D297" s="52"/>
      <c r="E297" s="26"/>
      <c r="F297" s="52"/>
      <c r="G297" s="52"/>
      <c r="H297" s="134"/>
    </row>
    <row r="298" spans="1:8" ht="15" customHeight="1">
      <c r="A298" s="111"/>
      <c r="B298" s="142" t="s">
        <v>147</v>
      </c>
      <c r="C298" s="36" t="s">
        <v>148</v>
      </c>
      <c r="D298" s="26">
        <v>17887</v>
      </c>
      <c r="E298" s="25">
        <v>0</v>
      </c>
      <c r="F298" s="26">
        <v>1</v>
      </c>
      <c r="G298" s="26">
        <v>1</v>
      </c>
      <c r="H298" s="26">
        <v>1</v>
      </c>
    </row>
    <row r="299" spans="1:8" ht="14.45" customHeight="1">
      <c r="A299" s="111"/>
      <c r="B299" s="142" t="s">
        <v>149</v>
      </c>
      <c r="C299" s="67" t="s">
        <v>209</v>
      </c>
      <c r="D299" s="52"/>
      <c r="E299" s="26"/>
      <c r="F299" s="26"/>
      <c r="G299" s="52"/>
      <c r="H299" s="26"/>
    </row>
    <row r="300" spans="1:8" ht="15" customHeight="1">
      <c r="A300" s="111"/>
      <c r="B300" s="142" t="s">
        <v>150</v>
      </c>
      <c r="C300" s="36" t="s">
        <v>148</v>
      </c>
      <c r="D300" s="25">
        <v>0</v>
      </c>
      <c r="E300" s="25">
        <v>0</v>
      </c>
      <c r="F300" s="26">
        <v>1</v>
      </c>
      <c r="G300" s="26">
        <v>1</v>
      </c>
      <c r="H300" s="26">
        <v>1</v>
      </c>
    </row>
    <row r="301" spans="1:8">
      <c r="A301" s="111"/>
      <c r="B301" s="142"/>
      <c r="C301" s="36"/>
      <c r="D301" s="26"/>
      <c r="E301" s="26"/>
      <c r="F301" s="26"/>
      <c r="G301" s="52"/>
      <c r="H301" s="26"/>
    </row>
    <row r="302" spans="1:8" ht="30.6" customHeight="1">
      <c r="A302" s="111"/>
      <c r="B302" s="142" t="s">
        <v>151</v>
      </c>
      <c r="C302" s="36" t="s">
        <v>330</v>
      </c>
      <c r="D302" s="52"/>
      <c r="E302" s="26"/>
      <c r="F302" s="26"/>
      <c r="G302" s="52"/>
      <c r="H302" s="26"/>
    </row>
    <row r="303" spans="1:8">
      <c r="A303" s="124"/>
      <c r="B303" s="167" t="s">
        <v>152</v>
      </c>
      <c r="C303" s="54" t="s">
        <v>148</v>
      </c>
      <c r="D303" s="28">
        <v>0</v>
      </c>
      <c r="E303" s="28">
        <v>0</v>
      </c>
      <c r="F303" s="29">
        <v>1</v>
      </c>
      <c r="G303" s="29">
        <v>1</v>
      </c>
      <c r="H303" s="29">
        <v>1</v>
      </c>
    </row>
    <row r="304" spans="1:8">
      <c r="A304" s="111"/>
      <c r="B304" s="142"/>
      <c r="C304" s="36"/>
      <c r="D304" s="26"/>
      <c r="E304" s="26"/>
      <c r="F304" s="26"/>
      <c r="G304" s="52"/>
      <c r="H304" s="26"/>
    </row>
    <row r="305" spans="1:8" ht="43.15" customHeight="1">
      <c r="A305" s="111"/>
      <c r="B305" s="142" t="s">
        <v>153</v>
      </c>
      <c r="C305" s="36" t="s">
        <v>331</v>
      </c>
      <c r="D305" s="52"/>
      <c r="E305" s="26"/>
      <c r="F305" s="26"/>
      <c r="G305" s="52"/>
      <c r="H305" s="26"/>
    </row>
    <row r="306" spans="1:8" ht="15" customHeight="1">
      <c r="A306" s="111"/>
      <c r="B306" s="142" t="s">
        <v>154</v>
      </c>
      <c r="C306" s="36" t="s">
        <v>148</v>
      </c>
      <c r="D306" s="25">
        <v>0</v>
      </c>
      <c r="E306" s="25">
        <v>0</v>
      </c>
      <c r="F306" s="26">
        <v>1</v>
      </c>
      <c r="G306" s="26">
        <v>1</v>
      </c>
      <c r="H306" s="26">
        <v>1</v>
      </c>
    </row>
    <row r="307" spans="1:8">
      <c r="A307" s="111"/>
      <c r="B307" s="142"/>
      <c r="C307" s="36"/>
      <c r="D307" s="26"/>
      <c r="E307" s="26"/>
      <c r="F307" s="26"/>
      <c r="G307" s="52"/>
      <c r="H307" s="26"/>
    </row>
    <row r="308" spans="1:8" ht="14.45" customHeight="1">
      <c r="A308" s="111"/>
      <c r="B308" s="145" t="s">
        <v>187</v>
      </c>
      <c r="C308" s="68" t="s">
        <v>188</v>
      </c>
      <c r="D308" s="26"/>
      <c r="E308" s="25"/>
      <c r="F308" s="26"/>
      <c r="G308" s="26"/>
      <c r="H308" s="26"/>
    </row>
    <row r="309" spans="1:8" ht="15" customHeight="1">
      <c r="A309" s="111"/>
      <c r="B309" s="145" t="s">
        <v>189</v>
      </c>
      <c r="C309" s="68" t="s">
        <v>148</v>
      </c>
      <c r="D309" s="25">
        <v>0</v>
      </c>
      <c r="E309" s="25">
        <v>0</v>
      </c>
      <c r="F309" s="26">
        <v>1</v>
      </c>
      <c r="G309" s="26">
        <v>1</v>
      </c>
      <c r="H309" s="26">
        <v>1</v>
      </c>
    </row>
    <row r="310" spans="1:8">
      <c r="A310" s="111"/>
      <c r="B310" s="145"/>
      <c r="C310" s="68"/>
      <c r="D310" s="26"/>
      <c r="E310" s="25"/>
      <c r="F310" s="26"/>
      <c r="G310" s="26"/>
      <c r="H310" s="26"/>
    </row>
    <row r="311" spans="1:8" ht="28.9" customHeight="1">
      <c r="A311" s="111"/>
      <c r="B311" s="145" t="s">
        <v>190</v>
      </c>
      <c r="C311" s="69" t="s">
        <v>259</v>
      </c>
      <c r="D311" s="25"/>
      <c r="E311" s="25"/>
      <c r="F311" s="26"/>
      <c r="G311" s="26"/>
      <c r="H311" s="26"/>
    </row>
    <row r="312" spans="1:8" ht="15" customHeight="1">
      <c r="A312" s="111"/>
      <c r="B312" s="145" t="s">
        <v>191</v>
      </c>
      <c r="C312" s="68" t="s">
        <v>148</v>
      </c>
      <c r="D312" s="26">
        <v>95000</v>
      </c>
      <c r="E312" s="25">
        <v>0</v>
      </c>
      <c r="F312" s="26">
        <v>1</v>
      </c>
      <c r="G312" s="26">
        <v>1</v>
      </c>
      <c r="H312" s="26">
        <v>70000</v>
      </c>
    </row>
    <row r="313" spans="1:8">
      <c r="A313" s="111"/>
      <c r="B313" s="145"/>
      <c r="C313" s="68"/>
      <c r="D313" s="25"/>
      <c r="E313" s="25"/>
      <c r="F313" s="26"/>
      <c r="G313" s="26"/>
      <c r="H313" s="26"/>
    </row>
    <row r="314" spans="1:8" ht="28.15" customHeight="1">
      <c r="A314" s="111"/>
      <c r="B314" s="145" t="s">
        <v>192</v>
      </c>
      <c r="C314" s="69" t="s">
        <v>258</v>
      </c>
      <c r="D314" s="25"/>
      <c r="E314" s="25"/>
      <c r="F314" s="26"/>
      <c r="G314" s="26"/>
      <c r="H314" s="26"/>
    </row>
    <row r="315" spans="1:8" ht="15" customHeight="1">
      <c r="A315" s="111"/>
      <c r="B315" s="145" t="s">
        <v>193</v>
      </c>
      <c r="C315" s="68" t="s">
        <v>148</v>
      </c>
      <c r="D315" s="25">
        <v>0</v>
      </c>
      <c r="E315" s="25">
        <v>0</v>
      </c>
      <c r="F315" s="26">
        <v>1</v>
      </c>
      <c r="G315" s="26">
        <v>1</v>
      </c>
      <c r="H315" s="26">
        <v>1</v>
      </c>
    </row>
    <row r="316" spans="1:8">
      <c r="A316" s="111"/>
      <c r="B316" s="145"/>
      <c r="C316" s="68"/>
      <c r="D316" s="25"/>
      <c r="E316" s="25"/>
      <c r="F316" s="26"/>
      <c r="G316" s="26"/>
      <c r="H316" s="26"/>
    </row>
    <row r="317" spans="1:8" ht="16.149999999999999" customHeight="1">
      <c r="A317" s="111"/>
      <c r="B317" s="145" t="s">
        <v>194</v>
      </c>
      <c r="C317" s="68" t="s">
        <v>210</v>
      </c>
      <c r="D317" s="25"/>
      <c r="E317" s="25"/>
      <c r="F317" s="26"/>
      <c r="G317" s="26"/>
      <c r="H317" s="26"/>
    </row>
    <row r="318" spans="1:8" ht="15" customHeight="1">
      <c r="A318" s="111"/>
      <c r="B318" s="145" t="s">
        <v>195</v>
      </c>
      <c r="C318" s="68" t="s">
        <v>148</v>
      </c>
      <c r="D318" s="25">
        <v>0</v>
      </c>
      <c r="E318" s="25">
        <v>0</v>
      </c>
      <c r="F318" s="26">
        <v>1</v>
      </c>
      <c r="G318" s="26">
        <v>1</v>
      </c>
      <c r="H318" s="26">
        <v>1</v>
      </c>
    </row>
    <row r="319" spans="1:8">
      <c r="A319" s="111"/>
      <c r="B319" s="145"/>
      <c r="C319" s="68"/>
      <c r="D319" s="25"/>
      <c r="E319" s="25"/>
      <c r="F319" s="26"/>
      <c r="G319" s="26"/>
      <c r="H319" s="26"/>
    </row>
    <row r="320" spans="1:8" ht="28.9" customHeight="1">
      <c r="A320" s="111"/>
      <c r="B320" s="145" t="s">
        <v>196</v>
      </c>
      <c r="C320" s="68" t="s">
        <v>257</v>
      </c>
      <c r="D320" s="25"/>
      <c r="E320" s="25"/>
      <c r="F320" s="26"/>
      <c r="G320" s="26"/>
      <c r="H320" s="26"/>
    </row>
    <row r="321" spans="1:8" ht="15" customHeight="1">
      <c r="A321" s="111"/>
      <c r="B321" s="145" t="s">
        <v>197</v>
      </c>
      <c r="C321" s="68" t="s">
        <v>148</v>
      </c>
      <c r="D321" s="26">
        <v>15797</v>
      </c>
      <c r="E321" s="25">
        <v>0</v>
      </c>
      <c r="F321" s="26">
        <v>1</v>
      </c>
      <c r="G321" s="26">
        <v>1</v>
      </c>
      <c r="H321" s="26">
        <v>1</v>
      </c>
    </row>
    <row r="322" spans="1:8">
      <c r="A322" s="111"/>
      <c r="B322" s="145"/>
      <c r="C322" s="68"/>
      <c r="D322" s="25"/>
      <c r="E322" s="25"/>
      <c r="F322" s="26"/>
      <c r="G322" s="26"/>
      <c r="H322" s="26"/>
    </row>
    <row r="323" spans="1:8" ht="27" customHeight="1">
      <c r="A323" s="111"/>
      <c r="B323" s="145" t="s">
        <v>198</v>
      </c>
      <c r="C323" s="68" t="s">
        <v>199</v>
      </c>
      <c r="D323" s="25"/>
      <c r="E323" s="25"/>
      <c r="F323" s="26"/>
      <c r="G323" s="26"/>
      <c r="H323" s="26"/>
    </row>
    <row r="324" spans="1:8" ht="15" customHeight="1">
      <c r="A324" s="111"/>
      <c r="B324" s="146" t="s">
        <v>200</v>
      </c>
      <c r="C324" s="68" t="s">
        <v>148</v>
      </c>
      <c r="D324" s="25">
        <v>0</v>
      </c>
      <c r="E324" s="25">
        <v>0</v>
      </c>
      <c r="F324" s="26">
        <v>1</v>
      </c>
      <c r="G324" s="26">
        <v>1</v>
      </c>
      <c r="H324" s="26">
        <v>1</v>
      </c>
    </row>
    <row r="325" spans="1:8" ht="15" customHeight="1">
      <c r="A325" s="111"/>
      <c r="B325" s="146"/>
      <c r="C325" s="68"/>
      <c r="D325" s="26"/>
      <c r="E325" s="25"/>
      <c r="F325" s="25"/>
      <c r="G325" s="25"/>
      <c r="H325" s="25"/>
    </row>
    <row r="326" spans="1:8" ht="40.9" customHeight="1">
      <c r="A326" s="111"/>
      <c r="B326" s="147">
        <v>83</v>
      </c>
      <c r="C326" s="61" t="s">
        <v>256</v>
      </c>
      <c r="D326" s="25"/>
      <c r="E326" s="25"/>
      <c r="F326" s="26"/>
      <c r="G326" s="26"/>
      <c r="H326" s="26"/>
    </row>
    <row r="327" spans="1:8" ht="16.149999999999999" customHeight="1">
      <c r="A327" s="111"/>
      <c r="B327" s="146" t="s">
        <v>201</v>
      </c>
      <c r="C327" s="70" t="s">
        <v>148</v>
      </c>
      <c r="D327" s="25">
        <v>0</v>
      </c>
      <c r="E327" s="25">
        <v>0</v>
      </c>
      <c r="F327" s="26">
        <v>1</v>
      </c>
      <c r="G327" s="26">
        <v>1</v>
      </c>
      <c r="H327" s="26">
        <v>1</v>
      </c>
    </row>
    <row r="328" spans="1:8">
      <c r="A328" s="111"/>
      <c r="B328" s="146"/>
      <c r="C328" s="70"/>
      <c r="D328" s="25"/>
      <c r="E328" s="25"/>
      <c r="F328" s="26"/>
      <c r="G328" s="26"/>
      <c r="H328" s="26"/>
    </row>
    <row r="329" spans="1:8" ht="29.45" customHeight="1">
      <c r="A329" s="111"/>
      <c r="B329" s="147">
        <v>84</v>
      </c>
      <c r="C329" s="70" t="s">
        <v>211</v>
      </c>
      <c r="D329" s="25"/>
      <c r="E329" s="25"/>
      <c r="F329" s="26"/>
      <c r="G329" s="26"/>
      <c r="H329" s="26"/>
    </row>
    <row r="330" spans="1:8" ht="15" customHeight="1">
      <c r="A330" s="124"/>
      <c r="B330" s="168" t="s">
        <v>202</v>
      </c>
      <c r="C330" s="169" t="str">
        <f>C327</f>
        <v>Major Works</v>
      </c>
      <c r="D330" s="28">
        <v>0</v>
      </c>
      <c r="E330" s="28">
        <v>0</v>
      </c>
      <c r="F330" s="29">
        <v>1</v>
      </c>
      <c r="G330" s="29">
        <v>1</v>
      </c>
      <c r="H330" s="29">
        <v>1</v>
      </c>
    </row>
    <row r="331" spans="1:8">
      <c r="A331" s="111"/>
      <c r="B331" s="146"/>
      <c r="C331" s="70"/>
      <c r="D331" s="25"/>
      <c r="E331" s="25"/>
      <c r="F331" s="26"/>
      <c r="G331" s="26"/>
      <c r="H331" s="26"/>
    </row>
    <row r="332" spans="1:8" ht="14.45" customHeight="1">
      <c r="A332" s="111"/>
      <c r="B332" s="147">
        <v>85</v>
      </c>
      <c r="C332" s="62" t="s">
        <v>332</v>
      </c>
      <c r="D332" s="25"/>
      <c r="E332" s="25"/>
      <c r="F332" s="26"/>
      <c r="G332" s="26"/>
      <c r="H332" s="26"/>
    </row>
    <row r="333" spans="1:8" ht="15" customHeight="1">
      <c r="A333" s="111"/>
      <c r="B333" s="146" t="s">
        <v>203</v>
      </c>
      <c r="C333" s="62" t="s">
        <v>148</v>
      </c>
      <c r="D333" s="26">
        <v>175704</v>
      </c>
      <c r="E333" s="25">
        <v>0</v>
      </c>
      <c r="F333" s="26">
        <v>249987</v>
      </c>
      <c r="G333" s="26">
        <v>249987</v>
      </c>
      <c r="H333" s="26">
        <v>84987</v>
      </c>
    </row>
    <row r="334" spans="1:8">
      <c r="A334" s="111"/>
      <c r="B334" s="146"/>
      <c r="C334" s="62"/>
      <c r="D334" s="26"/>
      <c r="E334" s="25"/>
      <c r="F334" s="26"/>
      <c r="G334" s="26"/>
      <c r="H334" s="26"/>
    </row>
    <row r="335" spans="1:8" ht="28.15" customHeight="1">
      <c r="A335" s="111"/>
      <c r="B335" s="147">
        <v>86</v>
      </c>
      <c r="C335" s="69" t="s">
        <v>255</v>
      </c>
      <c r="D335" s="26"/>
      <c r="E335" s="25"/>
      <c r="F335" s="26"/>
      <c r="G335" s="26"/>
      <c r="H335" s="26"/>
    </row>
    <row r="336" spans="1:8" ht="15" customHeight="1">
      <c r="A336" s="111"/>
      <c r="B336" s="146" t="s">
        <v>247</v>
      </c>
      <c r="C336" s="62" t="s">
        <v>148</v>
      </c>
      <c r="D336" s="26">
        <v>3098</v>
      </c>
      <c r="E336" s="25">
        <v>0</v>
      </c>
      <c r="F336" s="26">
        <v>1</v>
      </c>
      <c r="G336" s="26">
        <v>1</v>
      </c>
      <c r="H336" s="26">
        <v>1</v>
      </c>
    </row>
    <row r="337" spans="1:8">
      <c r="A337" s="111"/>
      <c r="B337" s="146"/>
      <c r="C337" s="62"/>
      <c r="D337" s="26"/>
      <c r="E337" s="26"/>
      <c r="F337" s="26"/>
      <c r="G337" s="26"/>
      <c r="H337" s="26"/>
    </row>
    <row r="338" spans="1:8" ht="28.15" customHeight="1">
      <c r="A338" s="111" t="s">
        <v>8</v>
      </c>
      <c r="B338" s="142" t="s">
        <v>144</v>
      </c>
      <c r="C338" s="36" t="s">
        <v>145</v>
      </c>
      <c r="D338" s="34">
        <f t="shared" ref="D338:G338" si="49">SUM(D298:D337)</f>
        <v>307486</v>
      </c>
      <c r="E338" s="27">
        <f t="shared" si="49"/>
        <v>0</v>
      </c>
      <c r="F338" s="34">
        <f t="shared" si="49"/>
        <v>250000</v>
      </c>
      <c r="G338" s="34">
        <f t="shared" si="49"/>
        <v>250000</v>
      </c>
      <c r="H338" s="34">
        <v>154999</v>
      </c>
    </row>
    <row r="339" spans="1:8" ht="15.4" customHeight="1">
      <c r="A339" s="111" t="s">
        <v>8</v>
      </c>
      <c r="B339" s="117">
        <v>5.3369999999999997</v>
      </c>
      <c r="C339" s="64" t="s">
        <v>23</v>
      </c>
      <c r="D339" s="53">
        <f>D294+D338</f>
        <v>315943</v>
      </c>
      <c r="E339" s="28">
        <f t="shared" ref="E339:G339" si="50">E294+E338</f>
        <v>0</v>
      </c>
      <c r="F339" s="53">
        <f t="shared" si="50"/>
        <v>328001</v>
      </c>
      <c r="G339" s="53">
        <f t="shared" si="50"/>
        <v>328001</v>
      </c>
      <c r="H339" s="29">
        <v>180003</v>
      </c>
    </row>
    <row r="340" spans="1:8" ht="15" customHeight="1">
      <c r="A340" s="111" t="s">
        <v>8</v>
      </c>
      <c r="B340" s="127">
        <v>5</v>
      </c>
      <c r="C340" s="36" t="s">
        <v>280</v>
      </c>
      <c r="D340" s="133">
        <f t="shared" ref="D340:G340" si="51">SUM(D339)</f>
        <v>315943</v>
      </c>
      <c r="E340" s="27">
        <f t="shared" si="51"/>
        <v>0</v>
      </c>
      <c r="F340" s="133">
        <f t="shared" si="51"/>
        <v>328001</v>
      </c>
      <c r="G340" s="133">
        <f t="shared" si="51"/>
        <v>328001</v>
      </c>
      <c r="H340" s="34">
        <v>180003</v>
      </c>
    </row>
    <row r="341" spans="1:8" ht="15.4" customHeight="1">
      <c r="A341" s="124" t="s">
        <v>8</v>
      </c>
      <c r="B341" s="148">
        <v>5054</v>
      </c>
      <c r="C341" s="55" t="s">
        <v>136</v>
      </c>
      <c r="D341" s="53">
        <f t="shared" ref="D341:G341" si="52">SUM(D340,D273)</f>
        <v>1208343</v>
      </c>
      <c r="E341" s="28">
        <f t="shared" si="52"/>
        <v>0</v>
      </c>
      <c r="F341" s="53">
        <f t="shared" si="52"/>
        <v>2060786</v>
      </c>
      <c r="G341" s="53">
        <f t="shared" si="52"/>
        <v>3506359</v>
      </c>
      <c r="H341" s="29">
        <v>1688136</v>
      </c>
    </row>
    <row r="342" spans="1:8" ht="15.4" customHeight="1">
      <c r="A342" s="149" t="s">
        <v>8</v>
      </c>
      <c r="B342" s="150"/>
      <c r="C342" s="56" t="s">
        <v>65</v>
      </c>
      <c r="D342" s="133">
        <f t="shared" ref="D342:G342" si="53">D341</f>
        <v>1208343</v>
      </c>
      <c r="E342" s="27">
        <f t="shared" si="53"/>
        <v>0</v>
      </c>
      <c r="F342" s="133">
        <f t="shared" si="53"/>
        <v>2060786</v>
      </c>
      <c r="G342" s="133">
        <f t="shared" si="53"/>
        <v>3506359</v>
      </c>
      <c r="H342" s="34">
        <v>1688136</v>
      </c>
    </row>
    <row r="343" spans="1:8" ht="15.4" customHeight="1">
      <c r="A343" s="149" t="s">
        <v>8</v>
      </c>
      <c r="B343" s="150"/>
      <c r="C343" s="56" t="s">
        <v>4</v>
      </c>
      <c r="D343" s="133">
        <f t="shared" ref="D343:G343" si="54">D342+D162</f>
        <v>1510103</v>
      </c>
      <c r="E343" s="133">
        <f t="shared" si="54"/>
        <v>415175</v>
      </c>
      <c r="F343" s="133">
        <f t="shared" si="54"/>
        <v>2876406</v>
      </c>
      <c r="G343" s="133">
        <f t="shared" si="54"/>
        <v>4455040</v>
      </c>
      <c r="H343" s="133">
        <v>2785878</v>
      </c>
    </row>
    <row r="344" spans="1:8">
      <c r="A344" s="111"/>
      <c r="B344" s="112"/>
      <c r="C344" s="71"/>
      <c r="D344" s="72"/>
      <c r="E344" s="72"/>
      <c r="G344" s="72"/>
      <c r="H344" s="151"/>
    </row>
    <row r="345" spans="1:8" ht="15.4" customHeight="1">
      <c r="A345" s="108" t="s">
        <v>163</v>
      </c>
      <c r="B345" s="152" t="s">
        <v>221</v>
      </c>
      <c r="D345" s="72"/>
      <c r="E345" s="72"/>
      <c r="F345" s="73"/>
      <c r="G345" s="73"/>
      <c r="H345" s="153"/>
    </row>
    <row r="346" spans="1:8" ht="31.9" customHeight="1">
      <c r="A346" s="108" t="s">
        <v>222</v>
      </c>
      <c r="B346" s="154">
        <v>2059</v>
      </c>
      <c r="C346" s="23" t="s">
        <v>239</v>
      </c>
      <c r="D346" s="74">
        <v>2942</v>
      </c>
      <c r="E346" s="74">
        <v>11</v>
      </c>
      <c r="F346" s="75">
        <v>10000</v>
      </c>
      <c r="G346" s="75">
        <v>10000</v>
      </c>
      <c r="H346" s="26">
        <v>10000</v>
      </c>
    </row>
    <row r="347" spans="1:8" ht="10.9" customHeight="1">
      <c r="A347" s="108"/>
      <c r="B347" s="154"/>
      <c r="C347" s="23"/>
      <c r="D347" s="74"/>
      <c r="E347" s="74"/>
      <c r="F347" s="75"/>
      <c r="G347" s="75"/>
      <c r="H347" s="26"/>
    </row>
    <row r="348" spans="1:8" ht="15.4" customHeight="1">
      <c r="A348" s="111" t="s">
        <v>155</v>
      </c>
      <c r="B348" s="173" t="s">
        <v>284</v>
      </c>
      <c r="C348" s="173"/>
      <c r="D348" s="173"/>
      <c r="E348" s="173"/>
      <c r="F348" s="173"/>
      <c r="G348" s="173"/>
      <c r="H348" s="173"/>
    </row>
    <row r="349" spans="1:8" ht="26.45" customHeight="1">
      <c r="A349" s="111"/>
      <c r="B349" s="76"/>
      <c r="C349" s="76" t="s">
        <v>277</v>
      </c>
      <c r="D349" s="76"/>
      <c r="E349" s="76"/>
      <c r="F349" s="76"/>
      <c r="G349" s="76"/>
      <c r="H349" s="76"/>
    </row>
    <row r="350" spans="1:8" ht="39.75" customHeight="1">
      <c r="A350" s="5" t="s">
        <v>222</v>
      </c>
      <c r="B350" s="155">
        <v>5054</v>
      </c>
      <c r="C350" s="170" t="s">
        <v>339</v>
      </c>
      <c r="D350" s="37">
        <v>307485</v>
      </c>
      <c r="E350" s="25">
        <v>0</v>
      </c>
      <c r="F350" s="26">
        <v>250000</v>
      </c>
      <c r="G350" s="26">
        <v>250000</v>
      </c>
      <c r="H350" s="25">
        <v>0</v>
      </c>
    </row>
    <row r="351" spans="1:8" ht="25.5">
      <c r="A351" s="111"/>
      <c r="B351" s="156"/>
      <c r="C351" s="36" t="s">
        <v>276</v>
      </c>
      <c r="D351" s="36"/>
      <c r="E351" s="36"/>
      <c r="F351" s="36"/>
      <c r="G351" s="36"/>
      <c r="H351" s="36"/>
    </row>
    <row r="352" spans="1:8" ht="27.6" customHeight="1">
      <c r="A352" s="111" t="s">
        <v>222</v>
      </c>
      <c r="B352" s="156" t="s">
        <v>285</v>
      </c>
      <c r="C352" s="36" t="s">
        <v>340</v>
      </c>
      <c r="D352" s="77">
        <v>0</v>
      </c>
      <c r="E352" s="52">
        <v>3</v>
      </c>
      <c r="F352" s="25">
        <v>0</v>
      </c>
      <c r="G352" s="25">
        <v>0</v>
      </c>
      <c r="H352" s="25">
        <v>0</v>
      </c>
    </row>
    <row r="353" spans="1:8" s="4" customFormat="1" ht="25.5">
      <c r="A353" s="111" t="s">
        <v>222</v>
      </c>
      <c r="B353" s="112">
        <v>5054</v>
      </c>
      <c r="C353" s="36" t="s">
        <v>274</v>
      </c>
      <c r="D353" s="37">
        <v>47999</v>
      </c>
      <c r="E353" s="38">
        <v>0</v>
      </c>
      <c r="F353" s="26">
        <v>60000</v>
      </c>
      <c r="G353" s="26">
        <v>60000</v>
      </c>
      <c r="H353" s="74">
        <v>100000</v>
      </c>
    </row>
    <row r="354" spans="1:8">
      <c r="A354" s="111"/>
      <c r="B354" s="156"/>
      <c r="C354" s="36"/>
      <c r="D354" s="77"/>
      <c r="E354" s="37"/>
      <c r="F354" s="25"/>
      <c r="G354" s="75"/>
      <c r="H354" s="75"/>
    </row>
    <row r="355" spans="1:8">
      <c r="A355" s="157"/>
      <c r="C355" s="36"/>
      <c r="D355" s="37"/>
      <c r="E355" s="37"/>
      <c r="F355" s="25"/>
      <c r="G355" s="75"/>
      <c r="H355" s="75"/>
    </row>
    <row r="356" spans="1:8">
      <c r="A356" s="157"/>
      <c r="B356" s="127"/>
      <c r="C356" s="36"/>
      <c r="D356" s="37"/>
      <c r="E356" s="37"/>
      <c r="F356" s="72"/>
      <c r="G356" s="75"/>
      <c r="H356" s="75"/>
    </row>
    <row r="357" spans="1:8">
      <c r="A357" s="157"/>
      <c r="C357" s="36"/>
      <c r="D357" s="37"/>
      <c r="E357" s="37"/>
      <c r="F357" s="25"/>
      <c r="G357" s="75"/>
      <c r="H357" s="75"/>
    </row>
    <row r="358" spans="1:8">
      <c r="A358" s="157"/>
      <c r="C358" s="36"/>
      <c r="D358" s="46"/>
      <c r="E358" s="46"/>
      <c r="F358" s="28"/>
      <c r="G358" s="78"/>
      <c r="H358" s="78"/>
    </row>
    <row r="359" spans="1:8">
      <c r="B359" s="8"/>
      <c r="D359" s="79"/>
      <c r="E359" s="79"/>
      <c r="F359" s="79"/>
      <c r="G359" s="79"/>
    </row>
    <row r="360" spans="1:8">
      <c r="D360" s="80"/>
      <c r="E360" s="80"/>
      <c r="F360" s="80"/>
      <c r="G360" s="80"/>
    </row>
    <row r="361" spans="1:8">
      <c r="C361" s="81"/>
      <c r="D361" s="82"/>
      <c r="E361" s="82"/>
      <c r="F361" s="158"/>
      <c r="G361" s="82"/>
    </row>
    <row r="362" spans="1:8">
      <c r="C362" s="102"/>
      <c r="F362" s="83"/>
    </row>
    <row r="363" spans="1:8">
      <c r="C363" s="60"/>
      <c r="E363" s="84"/>
      <c r="F363" s="85"/>
    </row>
    <row r="364" spans="1:8">
      <c r="C364" s="81"/>
      <c r="E364" s="84"/>
      <c r="F364" s="85"/>
    </row>
    <row r="365" spans="1:8">
      <c r="C365" s="81"/>
      <c r="F365" s="86"/>
    </row>
    <row r="366" spans="1:8">
      <c r="C366" s="81"/>
      <c r="F366" s="86"/>
    </row>
    <row r="367" spans="1:8">
      <c r="C367" s="81"/>
      <c r="F367" s="83"/>
    </row>
    <row r="368" spans="1:8">
      <c r="C368" s="81"/>
      <c r="F368" s="83"/>
    </row>
    <row r="369" spans="1:8">
      <c r="C369" s="81"/>
      <c r="F369" s="83"/>
    </row>
    <row r="370" spans="1:8">
      <c r="C370" s="81"/>
      <c r="D370" s="83"/>
      <c r="E370" s="83"/>
      <c r="F370" s="83"/>
      <c r="G370" s="83"/>
    </row>
    <row r="371" spans="1:8">
      <c r="F371" s="15"/>
    </row>
    <row r="372" spans="1:8">
      <c r="F372" s="15"/>
    </row>
    <row r="373" spans="1:8">
      <c r="F373" s="15"/>
    </row>
    <row r="374" spans="1:8" s="2" customFormat="1">
      <c r="A374" s="5"/>
      <c r="B374" s="81"/>
      <c r="C374" s="8"/>
      <c r="D374" s="15"/>
      <c r="E374" s="15"/>
      <c r="F374" s="15"/>
      <c r="G374" s="15"/>
      <c r="H374" s="107"/>
    </row>
    <row r="375" spans="1:8" s="2" customFormat="1">
      <c r="A375" s="5"/>
      <c r="B375" s="81"/>
      <c r="C375" s="8"/>
      <c r="D375" s="15"/>
      <c r="E375" s="15"/>
      <c r="F375" s="15"/>
      <c r="G375" s="15"/>
      <c r="H375" s="15"/>
    </row>
    <row r="376" spans="1:8" s="2" customFormat="1">
      <c r="A376" s="5"/>
      <c r="B376" s="81"/>
      <c r="C376" s="8"/>
      <c r="D376" s="15"/>
      <c r="E376" s="15"/>
      <c r="F376" s="15"/>
      <c r="G376" s="15"/>
      <c r="H376" s="107"/>
    </row>
    <row r="377" spans="1:8" s="2" customFormat="1">
      <c r="A377" s="5"/>
      <c r="B377" s="81"/>
      <c r="C377" s="8"/>
      <c r="D377" s="15"/>
      <c r="E377" s="15"/>
      <c r="F377" s="15"/>
      <c r="G377" s="15"/>
      <c r="H377" s="15"/>
    </row>
    <row r="378" spans="1:8" s="2" customFormat="1">
      <c r="A378" s="5"/>
      <c r="B378" s="8"/>
      <c r="C378" s="84"/>
      <c r="D378" s="15"/>
      <c r="E378" s="15"/>
      <c r="F378" s="15"/>
      <c r="G378" s="15"/>
      <c r="H378" s="159"/>
    </row>
    <row r="379" spans="1:8" s="2" customFormat="1">
      <c r="A379" s="5"/>
      <c r="B379" s="8"/>
      <c r="C379" s="84"/>
      <c r="D379" s="15"/>
      <c r="E379" s="15"/>
      <c r="F379" s="15"/>
      <c r="G379" s="15"/>
      <c r="H379" s="159"/>
    </row>
    <row r="380" spans="1:8" s="2" customFormat="1">
      <c r="A380" s="5"/>
      <c r="B380" s="8"/>
      <c r="C380" s="84"/>
      <c r="D380" s="15"/>
      <c r="E380" s="60"/>
      <c r="F380" s="60"/>
      <c r="G380" s="60"/>
      <c r="H380" s="160"/>
    </row>
    <row r="381" spans="1:8" s="2" customFormat="1">
      <c r="A381" s="5"/>
      <c r="B381" s="8"/>
      <c r="C381" s="84"/>
      <c r="D381" s="15"/>
      <c r="E381" s="60"/>
      <c r="F381" s="60"/>
      <c r="G381" s="60"/>
      <c r="H381" s="160"/>
    </row>
    <row r="382" spans="1:8" s="2" customFormat="1">
      <c r="A382" s="5"/>
      <c r="B382" s="8"/>
      <c r="C382" s="84"/>
      <c r="D382" s="15"/>
      <c r="E382" s="60"/>
      <c r="F382" s="60"/>
      <c r="G382" s="60"/>
      <c r="H382" s="160"/>
    </row>
    <row r="383" spans="1:8">
      <c r="B383" s="8"/>
      <c r="C383" s="84"/>
      <c r="E383" s="60"/>
      <c r="G383" s="60"/>
      <c r="H383" s="160"/>
    </row>
  </sheetData>
  <mergeCells count="5">
    <mergeCell ref="B348:H348"/>
    <mergeCell ref="A2:H2"/>
    <mergeCell ref="A1:H1"/>
    <mergeCell ref="D15:E15"/>
    <mergeCell ref="D14:E14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226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10" manualBreakCount="10">
    <brk id="39" max="7" man="1"/>
    <brk id="73" max="7" man="1"/>
    <brk id="109" max="7" man="1"/>
    <brk id="145" max="7" man="1"/>
    <brk id="173" max="7" man="1"/>
    <brk id="197" max="7" man="1"/>
    <brk id="221" max="7" man="1"/>
    <brk id="245" max="7" man="1"/>
    <brk id="272" max="7" man="1"/>
    <brk id="29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dem34</vt:lpstr>
      <vt:lpstr>'dem34'!Print_Area</vt:lpstr>
      <vt:lpstr>'dem34'!Print_Titles</vt:lpstr>
      <vt:lpstr>'dem34'!pw</vt:lpstr>
      <vt:lpstr>'dem34'!rb</vt:lpstr>
      <vt:lpstr>'dem34'!rbcap</vt:lpstr>
      <vt:lpstr>'dem34'!revise</vt:lpstr>
      <vt:lpstr>roadsrevenue</vt:lpstr>
      <vt:lpstr>'dem34'!summary</vt:lpstr>
      <vt:lpstr>'dem34'!suspense</vt:lpstr>
      <vt:lpstr>'dem34'!Voted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2018-02-27T06:53:35Z</cp:lastPrinted>
  <dcterms:created xsi:type="dcterms:W3CDTF">2004-06-02T16:25:02Z</dcterms:created>
  <dcterms:modified xsi:type="dcterms:W3CDTF">2018-04-07T08:00:09Z</dcterms:modified>
</cp:coreProperties>
</file>