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15600" windowHeight="11016" activeTab="2"/>
  </bookViews>
  <sheets>
    <sheet name="Chart1" sheetId="6" r:id="rId1"/>
    <sheet name="Chart2" sheetId="5" r:id="rId2"/>
    <sheet name="dem10" sheetId="4" r:id="rId3"/>
  </sheets>
  <externalReferences>
    <externalReference r:id="rId4"/>
  </externalReferences>
  <definedNames>
    <definedName name="__123Graph_D" localSheetId="2" hidden="1">[1]DEMAND18!#REF!</definedName>
    <definedName name="_xlnm._FilterDatabase" localSheetId="2" hidden="1">'dem10'!$A$30:$J$506</definedName>
    <definedName name="_rec1" localSheetId="2">'dem10'!#REF!</definedName>
    <definedName name="_rec2" localSheetId="2">'dem10'!#REF!</definedName>
    <definedName name="_Regression_Int" localSheetId="2" hidden="1">1</definedName>
    <definedName name="cess" localSheetId="2">'dem10'!$D$113:$J$113</definedName>
    <definedName name="debt" localSheetId="2">'dem10'!$D$443:$J$443</definedName>
    <definedName name="debt1" localSheetId="2">'dem10'!$D$480:$J$480</definedName>
    <definedName name="financecharged" localSheetId="2">'dem10'!$E$24:$G$24</definedName>
    <definedName name="financevoted" localSheetId="2">'dem10'!$E$25:$G$25</definedName>
    <definedName name="interest" localSheetId="2">'dem10'!$D$218:$J$218</definedName>
    <definedName name="it" localSheetId="2">'dem10'!$D$53:$J$53</definedName>
    <definedName name="loans" localSheetId="2">'dem10'!$D$494:$J$494</definedName>
    <definedName name="lotteries" localSheetId="2">'dem10'!$J$355</definedName>
    <definedName name="lottery" localSheetId="2">'dem10'!A1</definedName>
    <definedName name="lottery1" localSheetId="2">'dem10'!A1</definedName>
    <definedName name="lottery2" localSheetId="2">'dem10'!#REF!</definedName>
    <definedName name="mgs" localSheetId="2">'dem10'!$D$372:$J$372</definedName>
    <definedName name="np" localSheetId="2">'dem10'!#REF!</definedName>
    <definedName name="oas" localSheetId="2">'dem10'!#REF!</definedName>
    <definedName name="pao" localSheetId="2">'dem10'!$D$316:$J$316</definedName>
    <definedName name="penrec" localSheetId="2">'dem10'!$D$504:$J$504</definedName>
    <definedName name="pension" localSheetId="2">'dem10'!$D$345:$J$345</definedName>
    <definedName name="_xlnm.Print_Area" localSheetId="2">'dem10'!$A$1:$J$504</definedName>
    <definedName name="_xlnm.Print_Titles" localSheetId="2">'dem10'!$27:$30</definedName>
    <definedName name="recPAO" localSheetId="2">'dem10'!#REF!</definedName>
    <definedName name="recST" localSheetId="2">'dem10'!#REF!</definedName>
    <definedName name="revise" localSheetId="2">'dem10'!$D$522:$I$522</definedName>
    <definedName name="sgs" localSheetId="2">'dem10'!$D$231:$J$231</definedName>
    <definedName name="sgsrec" localSheetId="2">'dem10'!#REF!</definedName>
    <definedName name="sinking" localSheetId="2">'dem10'!$D$127:$J$127</definedName>
    <definedName name="social" localSheetId="2">'dem10'!$D$388:$J$388</definedName>
    <definedName name="SocialSecurity" localSheetId="2">'dem10'!$D$388:$J$388</definedName>
    <definedName name="st" localSheetId="2">'dem10'!$D$86:$J$86</definedName>
    <definedName name="stamps" localSheetId="2">'dem10'!$D$67:$J$67</definedName>
    <definedName name="strec" localSheetId="2">'dem10'!#REF!</definedName>
    <definedName name="summary" localSheetId="2">'dem10'!$D$514:$I$514</definedName>
    <definedName name="taarec" localSheetId="2">'dem10'!#REF!</definedName>
    <definedName name="Treasuryrec" localSheetId="2">'dem10'!#REF!</definedName>
    <definedName name="Z_239EE218_578E_4317_BEED_14D5D7089E27_.wvu.FilterData" localSheetId="2" hidden="1">'dem10'!$A$1:$J$523</definedName>
    <definedName name="Z_239EE218_578E_4317_BEED_14D5D7089E27_.wvu.PrintArea" localSheetId="2" hidden="1">'dem10'!$A$1:$J$509</definedName>
    <definedName name="Z_239EE218_578E_4317_BEED_14D5D7089E27_.wvu.PrintTitles" localSheetId="2" hidden="1">'dem10'!$27:$30</definedName>
    <definedName name="Z_302A3EA3_AE96_11D5_A646_0050BA3D7AFD_.wvu.FilterData" localSheetId="2" hidden="1">'dem10'!$A$1:$J$523</definedName>
    <definedName name="Z_302A3EA3_AE96_11D5_A646_0050BA3D7AFD_.wvu.PrintArea" localSheetId="2" hidden="1">'dem10'!$A$1:$J$509</definedName>
    <definedName name="Z_302A3EA3_AE96_11D5_A646_0050BA3D7AFD_.wvu.PrintTitles" localSheetId="2" hidden="1">'dem10'!$27:$30</definedName>
    <definedName name="Z_36DBA021_0ECB_11D4_8064_004005726899_.wvu.PrintTitles" localSheetId="2" hidden="1">'dem10'!$27:$30</definedName>
    <definedName name="Z_93EBE921_AE91_11D5_8685_004005726899_.wvu.PrintArea" localSheetId="2" hidden="1">'dem10'!$A$1:$J$500</definedName>
    <definedName name="Z_93EBE921_AE91_11D5_8685_004005726899_.wvu.PrintTitles" localSheetId="2" hidden="1">'dem10'!$27:$30</definedName>
    <definedName name="Z_94DA79C1_0FDE_11D5_9579_000021DAEEA2_.wvu.PrintArea" localSheetId="2" hidden="1">'dem10'!$A$1:$J$500</definedName>
    <definedName name="Z_94DA79C1_0FDE_11D5_9579_000021DAEEA2_.wvu.PrintTitles" localSheetId="2" hidden="1">'dem10'!$27:$30</definedName>
    <definedName name="Z_C868F8C3_16D7_11D5_A68D_81D6213F5331_.wvu.PrintTitles" localSheetId="2" hidden="1">'dem10'!$27:$30</definedName>
    <definedName name="Z_E5DF37BD_125C_11D5_8DC4_D0F5D88B3549_.wvu.PrintArea" localSheetId="2" hidden="1">'dem10'!$A$1:$J$500</definedName>
    <definedName name="Z_E5DF37BD_125C_11D5_8DC4_D0F5D88B3549_.wvu.PrintTitles" localSheetId="2" hidden="1">'dem10'!$27:$30</definedName>
    <definedName name="Z_F8ADACC1_164E_11D6_B603_000021DAEEA2_.wvu.PrintArea" localSheetId="2" hidden="1">'dem10'!$A$1:$J$500</definedName>
    <definedName name="Z_F8ADACC1_164E_11D6_B603_000021DAEEA2_.wvu.PrintTitles" localSheetId="2" hidden="1">'dem10'!$27:$30</definedName>
  </definedNames>
  <calcPr calcId="125725"/>
</workbook>
</file>

<file path=xl/calcChain.xml><?xml version="1.0" encoding="utf-8"?>
<calcChain xmlns="http://schemas.openxmlformats.org/spreadsheetml/2006/main">
  <c r="F187" i="4"/>
  <c r="F188" s="1"/>
  <c r="H187"/>
  <c r="H188" s="1"/>
  <c r="D187"/>
  <c r="D188" s="1"/>
  <c r="F308" l="1"/>
  <c r="H308"/>
  <c r="D308"/>
  <c r="H493" l="1"/>
  <c r="F493"/>
  <c r="D493"/>
  <c r="H492"/>
  <c r="F492"/>
  <c r="D492"/>
  <c r="H486"/>
  <c r="H487" s="1"/>
  <c r="F486"/>
  <c r="F487" s="1"/>
  <c r="D486"/>
  <c r="D487" s="1"/>
  <c r="H478"/>
  <c r="H479" s="1"/>
  <c r="F478"/>
  <c r="F479" s="1"/>
  <c r="D478"/>
  <c r="D479" s="1"/>
  <c r="H470"/>
  <c r="H471" s="1"/>
  <c r="H472" s="1"/>
  <c r="H473" s="1"/>
  <c r="F470"/>
  <c r="F471" s="1"/>
  <c r="F472" s="1"/>
  <c r="F473" s="1"/>
  <c r="D470"/>
  <c r="D471" s="1"/>
  <c r="D472" s="1"/>
  <c r="D473" s="1"/>
  <c r="H462"/>
  <c r="F462"/>
  <c r="D462"/>
  <c r="H458"/>
  <c r="F458"/>
  <c r="D458"/>
  <c r="H450"/>
  <c r="H451" s="1"/>
  <c r="H452" s="1"/>
  <c r="F450"/>
  <c r="F451" s="1"/>
  <c r="F452" s="1"/>
  <c r="D450"/>
  <c r="D451" s="1"/>
  <c r="D452" s="1"/>
  <c r="H442"/>
  <c r="F442"/>
  <c r="D442"/>
  <c r="H436"/>
  <c r="F436"/>
  <c r="D436"/>
  <c r="H432"/>
  <c r="F432"/>
  <c r="D432"/>
  <c r="H427"/>
  <c r="F427"/>
  <c r="D427"/>
  <c r="H422"/>
  <c r="F422"/>
  <c r="D422"/>
  <c r="H416"/>
  <c r="H417" s="1"/>
  <c r="F416"/>
  <c r="F417" s="1"/>
  <c r="D416"/>
  <c r="D417" s="1"/>
  <c r="H410"/>
  <c r="H411" s="1"/>
  <c r="F410"/>
  <c r="F411" s="1"/>
  <c r="D410"/>
  <c r="D411" s="1"/>
  <c r="H404"/>
  <c r="H405" s="1"/>
  <c r="F404"/>
  <c r="F405" s="1"/>
  <c r="D404"/>
  <c r="D405" s="1"/>
  <c r="H398"/>
  <c r="H399" s="1"/>
  <c r="F398"/>
  <c r="F399" s="1"/>
  <c r="D398"/>
  <c r="D399" s="1"/>
  <c r="H385"/>
  <c r="H386" s="1"/>
  <c r="F385"/>
  <c r="F386" s="1"/>
  <c r="D385"/>
  <c r="D386" s="1"/>
  <c r="H379"/>
  <c r="H380" s="1"/>
  <c r="F379"/>
  <c r="F380" s="1"/>
  <c r="D379"/>
  <c r="D380" s="1"/>
  <c r="H371"/>
  <c r="F371"/>
  <c r="D371"/>
  <c r="H367"/>
  <c r="F367"/>
  <c r="D367"/>
  <c r="H359"/>
  <c r="F359"/>
  <c r="D359"/>
  <c r="H354"/>
  <c r="H355" s="1"/>
  <c r="F354"/>
  <c r="F355" s="1"/>
  <c r="D354"/>
  <c r="D355" s="1"/>
  <c r="H343"/>
  <c r="F343"/>
  <c r="D343"/>
  <c r="H339"/>
  <c r="F339"/>
  <c r="D339"/>
  <c r="H335"/>
  <c r="F335"/>
  <c r="D335"/>
  <c r="H331"/>
  <c r="F331"/>
  <c r="D331"/>
  <c r="H326"/>
  <c r="F326"/>
  <c r="D326"/>
  <c r="H322"/>
  <c r="F322"/>
  <c r="D322"/>
  <c r="H313"/>
  <c r="H314" s="1"/>
  <c r="F313"/>
  <c r="F314" s="1"/>
  <c r="D313"/>
  <c r="D314" s="1"/>
  <c r="H304"/>
  <c r="H315" s="1"/>
  <c r="F304"/>
  <c r="F315" s="1"/>
  <c r="D304"/>
  <c r="D315" s="1"/>
  <c r="H299"/>
  <c r="F299"/>
  <c r="D299"/>
  <c r="H291"/>
  <c r="F291"/>
  <c r="D291"/>
  <c r="H284"/>
  <c r="F284"/>
  <c r="D284"/>
  <c r="H277"/>
  <c r="F277"/>
  <c r="D277"/>
  <c r="H271"/>
  <c r="F271"/>
  <c r="D271"/>
  <c r="H264"/>
  <c r="F264"/>
  <c r="D264"/>
  <c r="H254"/>
  <c r="F254"/>
  <c r="D254"/>
  <c r="H247"/>
  <c r="F247"/>
  <c r="D247"/>
  <c r="H240"/>
  <c r="F240"/>
  <c r="D240"/>
  <c r="H229"/>
  <c r="H230" s="1"/>
  <c r="H231" s="1"/>
  <c r="F229"/>
  <c r="F230" s="1"/>
  <c r="F231" s="1"/>
  <c r="D229"/>
  <c r="D230" s="1"/>
  <c r="D231" s="1"/>
  <c r="H216"/>
  <c r="F216"/>
  <c r="D216"/>
  <c r="H210"/>
  <c r="H211" s="1"/>
  <c r="F210"/>
  <c r="F211" s="1"/>
  <c r="D210"/>
  <c r="D211" s="1"/>
  <c r="H204"/>
  <c r="H205" s="1"/>
  <c r="F204"/>
  <c r="F205" s="1"/>
  <c r="D204"/>
  <c r="D205" s="1"/>
  <c r="H197"/>
  <c r="H198" s="1"/>
  <c r="F197"/>
  <c r="F198" s="1"/>
  <c r="D197"/>
  <c r="D198" s="1"/>
  <c r="H181"/>
  <c r="H182" s="1"/>
  <c r="F181"/>
  <c r="F182" s="1"/>
  <c r="D181"/>
  <c r="D182" s="1"/>
  <c r="H175"/>
  <c r="H176" s="1"/>
  <c r="F175"/>
  <c r="F176" s="1"/>
  <c r="D175"/>
  <c r="D176" s="1"/>
  <c r="H167"/>
  <c r="F167"/>
  <c r="D167"/>
  <c r="H163"/>
  <c r="F163"/>
  <c r="D163"/>
  <c r="H159"/>
  <c r="F159"/>
  <c r="D159"/>
  <c r="H155"/>
  <c r="F155"/>
  <c r="D155"/>
  <c r="H151"/>
  <c r="F151"/>
  <c r="D151"/>
  <c r="H147"/>
  <c r="F147"/>
  <c r="D147"/>
  <c r="H143"/>
  <c r="F143"/>
  <c r="D143"/>
  <c r="H138"/>
  <c r="F138"/>
  <c r="D138"/>
  <c r="H134"/>
  <c r="F134"/>
  <c r="D134"/>
  <c r="H126"/>
  <c r="H127" s="1"/>
  <c r="F126"/>
  <c r="F127" s="1"/>
  <c r="D126"/>
  <c r="D127" s="1"/>
  <c r="H125"/>
  <c r="F125"/>
  <c r="D125"/>
  <c r="H119"/>
  <c r="F119"/>
  <c r="D119"/>
  <c r="H118"/>
  <c r="F118"/>
  <c r="D118"/>
  <c r="H113"/>
  <c r="F113"/>
  <c r="D113"/>
  <c r="H112"/>
  <c r="F112"/>
  <c r="D112"/>
  <c r="H105"/>
  <c r="F105"/>
  <c r="D105"/>
  <c r="H97"/>
  <c r="F97"/>
  <c r="D97"/>
  <c r="H84"/>
  <c r="F84"/>
  <c r="D84"/>
  <c r="H77"/>
  <c r="F77"/>
  <c r="D77"/>
  <c r="H65"/>
  <c r="H66" s="1"/>
  <c r="F65"/>
  <c r="F66" s="1"/>
  <c r="D65"/>
  <c r="D66" s="1"/>
  <c r="H59"/>
  <c r="H60" s="1"/>
  <c r="F59"/>
  <c r="F60" s="1"/>
  <c r="D59"/>
  <c r="D60" s="1"/>
  <c r="H51"/>
  <c r="F51"/>
  <c r="D51"/>
  <c r="H50"/>
  <c r="F50"/>
  <c r="D50"/>
  <c r="H45"/>
  <c r="F45"/>
  <c r="D45"/>
  <c r="H39"/>
  <c r="F39"/>
  <c r="D39"/>
  <c r="H494" l="1"/>
  <c r="H497" s="1"/>
  <c r="D494"/>
  <c r="D497" s="1"/>
  <c r="F189"/>
  <c r="D189"/>
  <c r="H189"/>
  <c r="D52"/>
  <c r="D53" s="1"/>
  <c r="H52"/>
  <c r="H53" s="1"/>
  <c r="D255"/>
  <c r="D256" s="1"/>
  <c r="H255"/>
  <c r="H256" s="1"/>
  <c r="F52"/>
  <c r="F53" s="1"/>
  <c r="F212"/>
  <c r="F217" s="1"/>
  <c r="F372"/>
  <c r="F463"/>
  <c r="F480" s="1"/>
  <c r="F67"/>
  <c r="F387"/>
  <c r="F388" s="1"/>
  <c r="F255"/>
  <c r="F256" s="1"/>
  <c r="F292"/>
  <c r="D292"/>
  <c r="H292"/>
  <c r="F344"/>
  <c r="F345" s="1"/>
  <c r="F494"/>
  <c r="F85"/>
  <c r="F86" s="1"/>
  <c r="D85"/>
  <c r="D86" s="1"/>
  <c r="H85"/>
  <c r="H86" s="1"/>
  <c r="F106"/>
  <c r="F107" s="1"/>
  <c r="D106"/>
  <c r="D107" s="1"/>
  <c r="H106"/>
  <c r="H107" s="1"/>
  <c r="F168"/>
  <c r="F169" s="1"/>
  <c r="D168"/>
  <c r="D169" s="1"/>
  <c r="H168"/>
  <c r="H169" s="1"/>
  <c r="D344"/>
  <c r="D345" s="1"/>
  <c r="H344"/>
  <c r="H345" s="1"/>
  <c r="F437"/>
  <c r="F443" s="1"/>
  <c r="D437"/>
  <c r="D443" s="1"/>
  <c r="H437"/>
  <c r="H443" s="1"/>
  <c r="D463"/>
  <c r="D480" s="1"/>
  <c r="H463"/>
  <c r="H480" s="1"/>
  <c r="D67"/>
  <c r="H67"/>
  <c r="D212"/>
  <c r="D217" s="1"/>
  <c r="D372"/>
  <c r="H372"/>
  <c r="H212"/>
  <c r="H217" s="1"/>
  <c r="D387"/>
  <c r="D388" s="1"/>
  <c r="H387"/>
  <c r="H388" s="1"/>
  <c r="F495" l="1"/>
  <c r="D495"/>
  <c r="F316"/>
  <c r="H495"/>
  <c r="F218"/>
  <c r="F390" s="1"/>
  <c r="H316"/>
  <c r="D316"/>
  <c r="F497"/>
  <c r="D218"/>
  <c r="D390" s="1"/>
  <c r="H218"/>
  <c r="H390" s="1"/>
  <c r="F496" l="1"/>
  <c r="F499"/>
  <c r="H496"/>
  <c r="H389"/>
  <c r="H391" s="1"/>
  <c r="D496"/>
  <c r="D499"/>
  <c r="H499"/>
  <c r="D389"/>
  <c r="D391" s="1"/>
  <c r="F389"/>
  <c r="F391" s="1"/>
  <c r="H498" l="1"/>
  <c r="H500" s="1"/>
  <c r="D498"/>
  <c r="D500" s="1"/>
  <c r="F498"/>
  <c r="F500" s="1"/>
  <c r="E24" l="1"/>
  <c r="E25" l="1"/>
  <c r="F24"/>
  <c r="G24" l="1"/>
  <c r="F25"/>
  <c r="G25" l="1"/>
</calcChain>
</file>

<file path=xl/comments1.xml><?xml version="1.0" encoding="utf-8"?>
<comments xmlns="http://schemas.openxmlformats.org/spreadsheetml/2006/main">
  <authors>
    <author>PC</author>
    <author>P.DIRECTOR FCD</author>
    <author>sonam</author>
  </authors>
  <commentList>
    <comment ref="G38" authorId="0">
      <text>
        <r>
          <rPr>
            <b/>
            <sz val="8"/>
            <color indexed="81"/>
            <rFont val="Tahoma"/>
            <family val="2"/>
          </rPr>
          <t>PC:</t>
        </r>
        <r>
          <rPr>
            <sz val="8"/>
            <color indexed="81"/>
            <rFont val="Tahoma"/>
            <family val="2"/>
          </rPr>
          <t xml:space="preserve">
Rs 54
.00 lakhs  chudhary payment</t>
        </r>
      </text>
    </comment>
    <comment ref="G132" authorId="1">
      <text>
        <r>
          <rPr>
            <b/>
            <sz val="8"/>
            <color indexed="81"/>
            <rFont val="Tahoma"/>
            <family val="2"/>
          </rPr>
          <t>P.DIRECTOR FCD:</t>
        </r>
        <r>
          <rPr>
            <sz val="8"/>
            <color indexed="81"/>
            <rFont val="Tahoma"/>
            <family val="2"/>
          </rPr>
          <t xml:space="preserve">
can be replaced by 981060</t>
        </r>
      </text>
    </comment>
    <comment ref="G223" authorId="2">
      <text>
        <r>
          <rPr>
            <b/>
            <sz val="8"/>
            <color indexed="81"/>
            <rFont val="Tahoma"/>
            <family val="2"/>
          </rPr>
          <t>sonam:</t>
        </r>
        <r>
          <rPr>
            <sz val="8"/>
            <color indexed="81"/>
            <rFont val="Tahoma"/>
            <family val="2"/>
          </rPr>
          <t xml:space="preserve">
Rs 31 lakh for FR division</t>
        </r>
      </text>
    </comment>
    <comment ref="G226" authorId="2">
      <text>
        <r>
          <rPr>
            <b/>
            <sz val="8"/>
            <color indexed="81"/>
            <rFont val="Tahoma"/>
            <family val="2"/>
          </rPr>
          <t>sonam:</t>
        </r>
        <r>
          <rPr>
            <sz val="8"/>
            <color indexed="81"/>
            <rFont val="Tahoma"/>
            <family val="2"/>
          </rPr>
          <t xml:space="preserve">
Rs 20 lakh for newly created FR division</t>
        </r>
      </text>
    </comment>
    <comment ref="G270" authorId="1">
      <text>
        <r>
          <rPr>
            <b/>
            <sz val="8"/>
            <color indexed="81"/>
            <rFont val="Tahoma"/>
            <family val="2"/>
          </rPr>
          <t>P.DIRECTOR FCD:</t>
        </r>
        <r>
          <rPr>
            <sz val="8"/>
            <color indexed="81"/>
            <rFont val="Tahoma"/>
            <family val="2"/>
          </rPr>
          <t xml:space="preserve">
purchase of vehicle for AD, PAO</t>
        </r>
      </text>
    </comment>
    <comment ref="G290" authorId="2">
      <text>
        <r>
          <rPr>
            <b/>
            <sz val="8"/>
            <color indexed="81"/>
            <rFont val="Tahoma"/>
            <family val="2"/>
          </rPr>
          <t>sonam:</t>
        </r>
        <r>
          <rPr>
            <sz val="8"/>
            <color indexed="81"/>
            <rFont val="Tahoma"/>
            <family val="2"/>
          </rPr>
          <t xml:space="preserve">
purhcase of computers for work cell. AMC etc
</t>
        </r>
      </text>
    </comment>
    <comment ref="G298" authorId="2">
      <text>
        <r>
          <rPr>
            <b/>
            <sz val="8"/>
            <color indexed="81"/>
            <rFont val="Tahoma"/>
            <family val="2"/>
          </rPr>
          <t>sonam:</t>
        </r>
        <r>
          <rPr>
            <sz val="8"/>
            <color indexed="81"/>
            <rFont val="Tahoma"/>
            <family val="2"/>
          </rPr>
          <t xml:space="preserve">
purhcase of computers for work cell. AMC etc
</t>
        </r>
      </text>
    </comment>
    <comment ref="A302" authorId="2">
      <text>
        <r>
          <rPr>
            <b/>
            <sz val="8"/>
            <color indexed="81"/>
            <rFont val="Tahoma"/>
            <family val="2"/>
          </rPr>
          <t>sonam:</t>
        </r>
        <r>
          <rPr>
            <sz val="8"/>
            <color indexed="81"/>
            <rFont val="Tahoma"/>
            <family val="2"/>
          </rPr>
          <t xml:space="preserve">
to confirm new head</t>
        </r>
      </text>
    </comment>
    <comment ref="G370" authorId="2">
      <text>
        <r>
          <rPr>
            <b/>
            <sz val="8"/>
            <color indexed="81"/>
            <rFont val="Tahoma"/>
            <family val="2"/>
          </rPr>
          <t>sonam:</t>
        </r>
        <r>
          <rPr>
            <sz val="8"/>
            <color indexed="81"/>
            <rFont val="Tahoma"/>
            <family val="2"/>
          </rPr>
          <t xml:space="preserve">
including 90 lakh for spillover payement</t>
        </r>
      </text>
    </comment>
  </commentList>
</comments>
</file>

<file path=xl/sharedStrings.xml><?xml version="1.0" encoding="utf-8"?>
<sst xmlns="http://schemas.openxmlformats.org/spreadsheetml/2006/main" count="730" uniqueCount="288">
  <si>
    <t>Collection of Taxes on Income and Expenditure</t>
  </si>
  <si>
    <t>(ii) Collection of Taxes on Property and Capital Transactions</t>
  </si>
  <si>
    <t>Stamps and Registration</t>
  </si>
  <si>
    <t>(iii) Collection of Taxes on Commodities &amp; Services</t>
  </si>
  <si>
    <t>Taxes on Sales, Trade etc.</t>
  </si>
  <si>
    <t>Appropriation for Reduction or Avoidance of Debt</t>
  </si>
  <si>
    <t>Interest Payments (Charged)</t>
  </si>
  <si>
    <t>(d)  Administrative Services</t>
  </si>
  <si>
    <t>Secretariat - General Services</t>
  </si>
  <si>
    <t>Treasury &amp; Accounts Administration</t>
  </si>
  <si>
    <t>(e) Pensions and Miscs. General Services</t>
  </si>
  <si>
    <t>Pensions and Other Retirement Benefits</t>
  </si>
  <si>
    <t>Miscellaneous General Services</t>
  </si>
  <si>
    <t>Social Security &amp; Welfare</t>
  </si>
  <si>
    <t>Loans &amp; Advances from the Central Government</t>
  </si>
  <si>
    <t>Loans to Government Servants etc.</t>
  </si>
  <si>
    <t>Revenue</t>
  </si>
  <si>
    <t>Capital</t>
  </si>
  <si>
    <t>Charged</t>
  </si>
  <si>
    <t>Voted</t>
  </si>
  <si>
    <t>Major /Sub-Major/Minor/Sub/Detailed Heads</t>
  </si>
  <si>
    <t>Total</t>
  </si>
  <si>
    <t>REVENUE SECTION</t>
  </si>
  <si>
    <t>M.H.</t>
  </si>
  <si>
    <t>Head Office Establishment</t>
  </si>
  <si>
    <t>00.44.01</t>
  </si>
  <si>
    <t>Salaries</t>
  </si>
  <si>
    <t>00.44.11</t>
  </si>
  <si>
    <t>Travel Expenses</t>
  </si>
  <si>
    <t>00.44.13</t>
  </si>
  <si>
    <t>Office Expenses</t>
  </si>
  <si>
    <t>00.44.50</t>
  </si>
  <si>
    <t>Other Charges</t>
  </si>
  <si>
    <t>Jorethang Sub-Division</t>
  </si>
  <si>
    <t>00.66.01</t>
  </si>
  <si>
    <t>00.66.11</t>
  </si>
  <si>
    <t>Collection Charges</t>
  </si>
  <si>
    <t>00.44.14</t>
  </si>
  <si>
    <t>Rents, Rates &amp; Taxes</t>
  </si>
  <si>
    <t>00.66.13</t>
  </si>
  <si>
    <t>00.66.14</t>
  </si>
  <si>
    <t>Stamps- Judicial</t>
  </si>
  <si>
    <t>Cost of Stamps</t>
  </si>
  <si>
    <t>00.00.71</t>
  </si>
  <si>
    <t>Judicial Stamps</t>
  </si>
  <si>
    <t>Stamps -Non-Judicial</t>
  </si>
  <si>
    <t>00.00.72</t>
  </si>
  <si>
    <t>Service Postage Stamps</t>
  </si>
  <si>
    <t>Stamps- Non-Judicial</t>
  </si>
  <si>
    <t>Sinking Funds</t>
  </si>
  <si>
    <t>60.00.71</t>
  </si>
  <si>
    <t>Sinking Fund</t>
  </si>
  <si>
    <t>Interest on Internal Debt</t>
  </si>
  <si>
    <t>Interest on Market Loans</t>
  </si>
  <si>
    <t>00.00.45</t>
  </si>
  <si>
    <t>00.00.46</t>
  </si>
  <si>
    <t>Interest on Power Bonds</t>
  </si>
  <si>
    <t>Interest on Other Internal Debts</t>
  </si>
  <si>
    <t>60.00.45</t>
  </si>
  <si>
    <t>General Insurance Corporation</t>
  </si>
  <si>
    <t>61.00.45</t>
  </si>
  <si>
    <t>Interest</t>
  </si>
  <si>
    <t>Rural Electrification Corporation</t>
  </si>
  <si>
    <t>62.00.45</t>
  </si>
  <si>
    <t>National Insurance Company</t>
  </si>
  <si>
    <t>63.00.45</t>
  </si>
  <si>
    <t>65.00.45</t>
  </si>
  <si>
    <t>NABARD</t>
  </si>
  <si>
    <t>66.00.45</t>
  </si>
  <si>
    <t>Interest on State Provident Funds</t>
  </si>
  <si>
    <t>67.00.45</t>
  </si>
  <si>
    <t>68.00.45</t>
  </si>
  <si>
    <t>Interest on Loans and Advances from Central Govt.</t>
  </si>
  <si>
    <t>Block Loans</t>
  </si>
  <si>
    <t>69.00.45</t>
  </si>
  <si>
    <t>Interest on Loans for Centrally Sponsored Plan Schemes</t>
  </si>
  <si>
    <t>Police Department</t>
  </si>
  <si>
    <t>Modernisation of Police</t>
  </si>
  <si>
    <t>31.60.45</t>
  </si>
  <si>
    <t>Others</t>
  </si>
  <si>
    <t>Interest on House Building advance</t>
  </si>
  <si>
    <t>44.73.45</t>
  </si>
  <si>
    <t>Secretariat</t>
  </si>
  <si>
    <t>Finance Department</t>
  </si>
  <si>
    <t>10.00.01</t>
  </si>
  <si>
    <t>10.00.11</t>
  </si>
  <si>
    <t>10.00.13</t>
  </si>
  <si>
    <t>Directorate of Accounts</t>
  </si>
  <si>
    <t>10.58.01</t>
  </si>
  <si>
    <t>10.58.11</t>
  </si>
  <si>
    <t>10.58.13</t>
  </si>
  <si>
    <t>Internal Audit</t>
  </si>
  <si>
    <t>10.59.01</t>
  </si>
  <si>
    <t>10.59.11</t>
  </si>
  <si>
    <t>10.59.13</t>
  </si>
  <si>
    <t>10.60.01</t>
  </si>
  <si>
    <t>10.60.11</t>
  </si>
  <si>
    <t>10.60.13</t>
  </si>
  <si>
    <t>Pay &amp; Accounts Offices</t>
  </si>
  <si>
    <t>00.45.01</t>
  </si>
  <si>
    <t>00.45.11</t>
  </si>
  <si>
    <t>00.45.13</t>
  </si>
  <si>
    <t>East District</t>
  </si>
  <si>
    <t>West District</t>
  </si>
  <si>
    <t>00.46.01</t>
  </si>
  <si>
    <t>00.46.11</t>
  </si>
  <si>
    <t>00.46.13</t>
  </si>
  <si>
    <t>North District</t>
  </si>
  <si>
    <t>00.47.01</t>
  </si>
  <si>
    <t>00.47.11</t>
  </si>
  <si>
    <t>00.47.13</t>
  </si>
  <si>
    <t>South District</t>
  </si>
  <si>
    <t>00.48.01</t>
  </si>
  <si>
    <t>00.48.11</t>
  </si>
  <si>
    <t>00.48.13</t>
  </si>
  <si>
    <t>Commuted value of Pensions</t>
  </si>
  <si>
    <t>00.00.04</t>
  </si>
  <si>
    <t>Pensionary Charges</t>
  </si>
  <si>
    <t>Gratuities</t>
  </si>
  <si>
    <t>Payment of Gratuities</t>
  </si>
  <si>
    <t>60.00.04</t>
  </si>
  <si>
    <t>Family Pensions</t>
  </si>
  <si>
    <t>Leave Encashment Benefits</t>
  </si>
  <si>
    <t>00.00.76</t>
  </si>
  <si>
    <t>Civil</t>
  </si>
  <si>
    <t>State Lotteries</t>
  </si>
  <si>
    <t>10.00.50</t>
  </si>
  <si>
    <t>Pension and Awards in consideration of Distinguished Services</t>
  </si>
  <si>
    <t>Other Expenditure</t>
  </si>
  <si>
    <t>00.00.50</t>
  </si>
  <si>
    <t>10.00.71</t>
  </si>
  <si>
    <t>Deposit Linked Insurance Scheme</t>
  </si>
  <si>
    <t>Other Schemes</t>
  </si>
  <si>
    <t>10.00.72</t>
  </si>
  <si>
    <t>Ex-gratia Compensation to Families of Government  Servants</t>
  </si>
  <si>
    <t>CAPITAL SECTION</t>
  </si>
  <si>
    <t>Market  Loans</t>
  </si>
  <si>
    <t>Market Loans bearing Interest</t>
  </si>
  <si>
    <t>60.00.56</t>
  </si>
  <si>
    <t>Repayment of Market Loans</t>
  </si>
  <si>
    <t>Repayment of Borrowings</t>
  </si>
  <si>
    <t>Loans from NABARD</t>
  </si>
  <si>
    <t>61.00.56</t>
  </si>
  <si>
    <t>Loans from Other Institutions</t>
  </si>
  <si>
    <t>63.00.56</t>
  </si>
  <si>
    <t>64.00.56</t>
  </si>
  <si>
    <t>Loans &amp; Advances from the Central Govt. (Charged)</t>
  </si>
  <si>
    <t>Non-Plan Loans</t>
  </si>
  <si>
    <t>00.00.56</t>
  </si>
  <si>
    <t>House Building Advances</t>
  </si>
  <si>
    <t>HBA to All India Service Officers</t>
  </si>
  <si>
    <t>Other Loans</t>
  </si>
  <si>
    <t>Loans for State/Union Territory Plan Schemes</t>
  </si>
  <si>
    <t>31.65.56</t>
  </si>
  <si>
    <t>Loans for Special Plan Schemes</t>
  </si>
  <si>
    <t>Loans from North Eastern Council</t>
  </si>
  <si>
    <t>Loans and Advances</t>
  </si>
  <si>
    <t>61.00.55</t>
  </si>
  <si>
    <t>Advances for purchase of Motor Conveyances</t>
  </si>
  <si>
    <t>62.00.55</t>
  </si>
  <si>
    <t>TOTAL</t>
  </si>
  <si>
    <t>Transfer to Reserve Funds/Deposit Accounts</t>
  </si>
  <si>
    <t>Guarantee Redemption Fund</t>
  </si>
  <si>
    <t>Transfer to Guarantee Redemption Fund</t>
  </si>
  <si>
    <t>Compensation and Other Bonds</t>
  </si>
  <si>
    <t>66.00.56</t>
  </si>
  <si>
    <t>Other Taxes and Duties on Commodities &amp;  Services</t>
  </si>
  <si>
    <t>Transfer to the Sikkim Transport Infrastructure Development Fund</t>
  </si>
  <si>
    <t>Government Contribution for Defined Contribution Pension Scheme</t>
  </si>
  <si>
    <t>00.00.78</t>
  </si>
  <si>
    <t>00.00.57</t>
  </si>
  <si>
    <t>Repayment of NLCPR Loans</t>
  </si>
  <si>
    <t>69.00.46</t>
  </si>
  <si>
    <t>Interest on NLCPR Loans</t>
  </si>
  <si>
    <t>69.00.47</t>
  </si>
  <si>
    <t>Interest on NEC Loans</t>
  </si>
  <si>
    <t>II. Details of the estimates and the heads under which this grant will be accounted for:</t>
  </si>
  <si>
    <t>A - General Services (b) Fiscal Services</t>
  </si>
  <si>
    <t>F - Loans and Advances</t>
  </si>
  <si>
    <t>E - Public Debt</t>
  </si>
  <si>
    <t>Taxes on Sales, Trade etc</t>
  </si>
  <si>
    <t>Sikkim State Government Employees Group Insurance Scheme.</t>
  </si>
  <si>
    <t>Loan for Housing</t>
  </si>
  <si>
    <t>B - Social Services  (g) Social Welfare &amp; Nutrition</t>
  </si>
  <si>
    <t>Loan for Rural Infrastructural 
Development</t>
  </si>
  <si>
    <t>(i)  Collection of Taxes on Income and Expenditure</t>
  </si>
  <si>
    <t>(c) Interest payment and Servicing of Debt</t>
  </si>
  <si>
    <t>General Provident Fund</t>
  </si>
  <si>
    <t>Leave Encashment</t>
  </si>
  <si>
    <t>8.5% State Govt. loan</t>
  </si>
  <si>
    <t>Loans from Centrally Sponsored Plan Schemes</t>
  </si>
  <si>
    <t>Pension and Awards in consideration of 
Distinguished Services</t>
  </si>
  <si>
    <t>Loan from National Co-operative Development Corporation</t>
  </si>
  <si>
    <t>Loans for Co-operatives</t>
  </si>
  <si>
    <t>Marginal Money Assistance</t>
  </si>
  <si>
    <t>64.00.45</t>
  </si>
  <si>
    <t>Special Power Bonds</t>
  </si>
  <si>
    <t>(In Thousands of Rupees)</t>
  </si>
  <si>
    <t>Bank Over Draft</t>
  </si>
  <si>
    <t xml:space="preserve">Office Expenses </t>
  </si>
  <si>
    <t>Interest on State Plan Loans Consolidated in terms of recommendations of the 12th Finance Commission</t>
  </si>
  <si>
    <t>Loans from NSSF</t>
  </si>
  <si>
    <t>Repayment of borrowings</t>
  </si>
  <si>
    <t>65.00.56</t>
  </si>
  <si>
    <t>Directorate of Accounts &amp; Treasuries</t>
  </si>
  <si>
    <t>Interest on Insurance and Pension Fund</t>
  </si>
  <si>
    <t>Rec</t>
  </si>
  <si>
    <t>Central Record Keeping Agency Charges</t>
  </si>
  <si>
    <t>42.00.50</t>
  </si>
  <si>
    <t>Treasury Computerisation (SIFMS)</t>
  </si>
  <si>
    <t>Pensions and Other Retirement Benefits, 01.911-Recoveries of overpayment</t>
  </si>
  <si>
    <t>62.43.81</t>
  </si>
  <si>
    <t>Life Insurance Corporation of India</t>
  </si>
  <si>
    <t>Market Loan</t>
  </si>
  <si>
    <t>National E-governance Action Plan (NeGAP)</t>
  </si>
  <si>
    <t>Other Fiscal Services</t>
  </si>
  <si>
    <t>Share of Pre-Operative Expenses, Corpus Fund and Advance User Charges</t>
  </si>
  <si>
    <t>National e-governance Action Plan (NeGAP)</t>
  </si>
  <si>
    <t>Mission Mode Project (Central Share)</t>
  </si>
  <si>
    <t>National E-Governance Action Plan (Ne-GAP)</t>
  </si>
  <si>
    <t>Mission Mode Project (State Share)</t>
  </si>
  <si>
    <t>62.82.81</t>
  </si>
  <si>
    <t>Computerisation of Commercial Taxes</t>
  </si>
  <si>
    <t>Collection Charges - Taxes on Professions, Trades, Callings and Employment</t>
  </si>
  <si>
    <t>Other Taxes and Duties on Commodities &amp; Services</t>
  </si>
  <si>
    <t>Appropriation for Reduction or Avoidance of Debt (Charged)</t>
  </si>
  <si>
    <t>Interest on Small Savings, Provident Funds, etc.</t>
  </si>
  <si>
    <t>Pension, Group Insurance &amp; Provident Fund</t>
  </si>
  <si>
    <t>Superannuation and Retirement Allowances</t>
  </si>
  <si>
    <t>Superannuation &amp; Retirement Allowances</t>
  </si>
  <si>
    <t>Other Charges (Includes Commission to Bank)</t>
  </si>
  <si>
    <t>Loans from Life Insurance Corporation of India</t>
  </si>
  <si>
    <t>Loans for Centrally Sponsored Plan Schemes</t>
  </si>
  <si>
    <t>House Building Advances to A.I.S. Officer</t>
  </si>
  <si>
    <t>Motor Conveyance to State Govt. Employees</t>
  </si>
  <si>
    <t>Local Fund Audit</t>
  </si>
  <si>
    <t>Gallantry Award for Distinguished Services</t>
  </si>
  <si>
    <t>Goods and Services Tax Network (GSTN) : Special Purpose Vehicle (SPV)</t>
  </si>
  <si>
    <t>National Co-operative Development                                          Corporation</t>
  </si>
  <si>
    <t>National Co-operative Development                                               Corporation</t>
  </si>
  <si>
    <t>Collection of Taxes on Income and                                       Expenditure</t>
  </si>
  <si>
    <t>Budget Estimate</t>
  </si>
  <si>
    <t>Collection Charges under State Goods and Services Tax</t>
  </si>
  <si>
    <t>Treasury &amp; Accounts Administration, 00.911-Recoveries of overpayment</t>
  </si>
  <si>
    <t>10.00.42</t>
  </si>
  <si>
    <t xml:space="preserve">  Special Development Fund ( Lottery)</t>
  </si>
  <si>
    <t>61.00.72</t>
  </si>
  <si>
    <t>Lump sum provision for revision of Pay &amp; Allowances</t>
  </si>
  <si>
    <t>Special Securities issued to National Small Savings Fund of the Central Government</t>
  </si>
  <si>
    <t>Internal Debt of the State Government (Charged)</t>
  </si>
  <si>
    <t>Collection Charges under State Goods and Services 
Tax</t>
  </si>
  <si>
    <t>Interest on Special Central Government Securities, Issued to NSSF Against Reinvestment of Sums Received on Redemption of Special Central/State Government
 Securities</t>
  </si>
  <si>
    <t>Interest on Loans for State/ Union Territory Plan 
Schemes</t>
  </si>
  <si>
    <t>Other Social Security &amp; Welfare Programme</t>
  </si>
  <si>
    <t>Transfer to Special Development Fund (Lottery)</t>
  </si>
  <si>
    <t>I.  Estimate of the amount required in the year ending 31st March, 2020 to defray the charges in respect of Finance, Revenue and Expenditure</t>
  </si>
  <si>
    <t>2019-20</t>
  </si>
  <si>
    <t>Sikkim Integrated Financial Management System</t>
  </si>
  <si>
    <t>43.00.50</t>
  </si>
  <si>
    <t>Sikkim Integrated Financial Management System Version 2.0 (SIFMS)</t>
  </si>
  <si>
    <t>Secretariat - General Services, 00.911-Recoveries of overpayment</t>
  </si>
  <si>
    <t>Interest on Other Deposits and Accounts</t>
  </si>
  <si>
    <t>State Compensatory Affortestation ( SCA)</t>
  </si>
  <si>
    <t>00.44.02</t>
  </si>
  <si>
    <t>Wages</t>
  </si>
  <si>
    <t>10.00.02</t>
  </si>
  <si>
    <t>10.59.02</t>
  </si>
  <si>
    <t>10.60.02</t>
  </si>
  <si>
    <t>00.66.02</t>
  </si>
  <si>
    <t>00.45.02</t>
  </si>
  <si>
    <t>00.47.02</t>
  </si>
  <si>
    <t>00.48.02</t>
  </si>
  <si>
    <t>Internal Debt of the State Government(Charged)</t>
  </si>
  <si>
    <t>State Govt. Contribution towards Contributory Pension Fund</t>
  </si>
  <si>
    <t xml:space="preserve">              Actuals</t>
  </si>
  <si>
    <t xml:space="preserve">    Budget Estimate</t>
  </si>
  <si>
    <t xml:space="preserve">  Revised Estimate</t>
  </si>
  <si>
    <t xml:space="preserve">             2017-18</t>
  </si>
  <si>
    <t xml:space="preserve">         2018-19</t>
  </si>
  <si>
    <t xml:space="preserve">        2018-19</t>
  </si>
  <si>
    <t>State Compensatory Affortestation (SCA)</t>
  </si>
  <si>
    <t>Loans from General Insurance Corporation of 
India</t>
  </si>
  <si>
    <t>Loans from National Insurance Corporation of 
India</t>
  </si>
  <si>
    <t>Loans from Rural Electrification Corporation of 
India</t>
  </si>
  <si>
    <t>State Plan Loans consolidated in terms of recommendations of the 12th Finance 
Commission</t>
  </si>
  <si>
    <t xml:space="preserve">                           DEMAND NO. 10</t>
  </si>
  <si>
    <t xml:space="preserve">                     FINANCE, REVENUE AND EXPENDITURE</t>
  </si>
  <si>
    <t>Internal Debt of the State Government</t>
  </si>
</sst>
</file>

<file path=xl/styles.xml><?xml version="1.0" encoding="utf-8"?>
<styleSheet xmlns="http://schemas.openxmlformats.org/spreadsheetml/2006/main">
  <numFmts count="17">
    <numFmt numFmtId="164" formatCode="_ * #,##0.00_ ;_ * \-#,##0.00_ ;_ * &quot;-&quot;??_ ;_ @_ "/>
    <numFmt numFmtId="165" formatCode="0_)"/>
    <numFmt numFmtId="166" formatCode="0#"/>
    <numFmt numFmtId="167" formatCode="0##"/>
    <numFmt numFmtId="168" formatCode="##"/>
    <numFmt numFmtId="169" formatCode="00000#"/>
    <numFmt numFmtId="170" formatCode="00.00.##"/>
    <numFmt numFmtId="171" formatCode="00.###"/>
    <numFmt numFmtId="172" formatCode="00.#00"/>
    <numFmt numFmtId="173" formatCode="0#.###"/>
    <numFmt numFmtId="174" formatCode="00.##"/>
    <numFmt numFmtId="175" formatCode="0#.#00"/>
    <numFmt numFmtId="176" formatCode="0#.000"/>
    <numFmt numFmtId="177" formatCode="00.0#0"/>
    <numFmt numFmtId="178" formatCode="_-* #,##0.00\ _k_r_-;\-* #,##0.00\ _k_r_-;_-* &quot;-&quot;??\ _k_r_-;_-@_-"/>
    <numFmt numFmtId="179" formatCode="_(* #,##0_);_(* \(#,##0\);_(* &quot;-&quot;??_);_(@_)"/>
    <numFmt numFmtId="180" formatCode="00.##0"/>
  </numFmts>
  <fonts count="10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i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/>
    <xf numFmtId="0" fontId="2" fillId="0" borderId="0"/>
  </cellStyleXfs>
  <cellXfs count="285">
    <xf numFmtId="0" fontId="0" fillId="0" borderId="0" xfId="0"/>
    <xf numFmtId="0" fontId="7" fillId="0" borderId="0" xfId="6" applyFont="1" applyFill="1" applyAlignment="1" applyProtection="1">
      <alignment horizontal="left" vertical="top" wrapText="1"/>
    </xf>
    <xf numFmtId="0" fontId="7" fillId="0" borderId="0" xfId="6" applyFont="1" applyFill="1" applyBorder="1" applyAlignment="1" applyProtection="1">
      <alignment horizontal="left" vertical="top" wrapText="1"/>
    </xf>
    <xf numFmtId="0" fontId="5" fillId="0" borderId="0" xfId="6" applyFont="1" applyFill="1"/>
    <xf numFmtId="164" fontId="5" fillId="0" borderId="1" xfId="1" applyFont="1" applyFill="1" applyBorder="1" applyAlignment="1" applyProtection="1">
      <alignment horizontal="right" wrapText="1"/>
    </xf>
    <xf numFmtId="164" fontId="5" fillId="0" borderId="0" xfId="1" applyFont="1" applyFill="1" applyAlignment="1" applyProtection="1">
      <alignment horizontal="right" wrapText="1"/>
    </xf>
    <xf numFmtId="164" fontId="5" fillId="0" borderId="0" xfId="1" applyFont="1" applyFill="1" applyBorder="1" applyAlignment="1" applyProtection="1">
      <alignment horizontal="right" wrapText="1"/>
    </xf>
    <xf numFmtId="164" fontId="5" fillId="0" borderId="1" xfId="1" applyFont="1" applyFill="1" applyBorder="1" applyAlignment="1">
      <alignment horizontal="right" wrapText="1"/>
    </xf>
    <xf numFmtId="0" fontId="5" fillId="0" borderId="0" xfId="9" applyFont="1" applyFill="1" applyBorder="1" applyAlignment="1" applyProtection="1">
      <alignment horizontal="left" vertical="top" wrapText="1"/>
    </xf>
    <xf numFmtId="0" fontId="5" fillId="0" borderId="0" xfId="9" applyFont="1" applyFill="1" applyBorder="1" applyAlignment="1" applyProtection="1">
      <alignment horizontal="right" vertical="top" wrapText="1"/>
    </xf>
    <xf numFmtId="0" fontId="5" fillId="0" borderId="1" xfId="8" applyFont="1" applyFill="1" applyBorder="1" applyAlignment="1" applyProtection="1">
      <alignment horizontal="left"/>
    </xf>
    <xf numFmtId="0" fontId="5" fillId="0" borderId="1" xfId="8" applyNumberFormat="1" applyFont="1" applyFill="1" applyBorder="1" applyProtection="1"/>
    <xf numFmtId="0" fontId="5" fillId="0" borderId="1" xfId="8" applyNumberFormat="1" applyFont="1" applyFill="1" applyBorder="1" applyAlignment="1" applyProtection="1">
      <alignment horizontal="left"/>
    </xf>
    <xf numFmtId="0" fontId="8" fillId="0" borderId="1" xfId="8" applyNumberFormat="1" applyFont="1" applyFill="1" applyBorder="1" applyAlignment="1" applyProtection="1">
      <alignment horizontal="right"/>
    </xf>
    <xf numFmtId="0" fontId="5" fillId="0" borderId="0" xfId="9" applyFont="1" applyFill="1" applyProtection="1"/>
    <xf numFmtId="0" fontId="5" fillId="0" borderId="3" xfId="9" applyFont="1" applyFill="1" applyBorder="1" applyAlignment="1" applyProtection="1">
      <alignment horizontal="left" vertical="top" wrapText="1"/>
    </xf>
    <xf numFmtId="0" fontId="5" fillId="0" borderId="3" xfId="9" applyFont="1" applyFill="1" applyBorder="1" applyAlignment="1" applyProtection="1">
      <alignment horizontal="right" vertical="top" wrapText="1"/>
    </xf>
    <xf numFmtId="0" fontId="5" fillId="0" borderId="0" xfId="8" applyFont="1" applyFill="1" applyBorder="1" applyAlignment="1" applyProtection="1">
      <alignment horizontal="left"/>
    </xf>
    <xf numFmtId="0" fontId="5" fillId="0" borderId="1" xfId="9" applyFont="1" applyFill="1" applyBorder="1" applyAlignment="1" applyProtection="1">
      <alignment horizontal="left" vertical="top" wrapText="1"/>
    </xf>
    <xf numFmtId="0" fontId="5" fillId="0" borderId="1" xfId="9" applyFont="1" applyFill="1" applyBorder="1" applyAlignment="1" applyProtection="1">
      <alignment horizontal="right" vertical="top" wrapText="1"/>
    </xf>
    <xf numFmtId="0" fontId="5" fillId="0" borderId="1" xfId="8" applyNumberFormat="1" applyFont="1" applyFill="1" applyBorder="1" applyAlignment="1" applyProtection="1">
      <alignment horizontal="right"/>
    </xf>
    <xf numFmtId="0" fontId="5" fillId="0" borderId="2" xfId="8" applyFont="1" applyFill="1" applyBorder="1" applyAlignment="1">
      <alignment horizontal="left" vertical="top" wrapText="1"/>
    </xf>
    <xf numFmtId="0" fontId="5" fillId="0" borderId="2" xfId="8" applyFont="1" applyFill="1" applyBorder="1" applyAlignment="1">
      <alignment horizontal="right" vertical="top" wrapText="1"/>
    </xf>
    <xf numFmtId="0" fontId="6" fillId="0" borderId="2" xfId="8" applyFont="1" applyFill="1" applyBorder="1" applyAlignment="1" applyProtection="1">
      <alignment horizontal="left"/>
    </xf>
    <xf numFmtId="164" fontId="5" fillId="0" borderId="2" xfId="1" applyFont="1" applyFill="1" applyBorder="1" applyAlignment="1" applyProtection="1">
      <alignment horizontal="right" wrapText="1"/>
    </xf>
    <xf numFmtId="0" fontId="5" fillId="0" borderId="2" xfId="8" applyNumberFormat="1" applyFont="1" applyFill="1" applyBorder="1" applyAlignment="1" applyProtection="1">
      <alignment horizontal="right" wrapText="1"/>
    </xf>
    <xf numFmtId="0" fontId="6" fillId="0" borderId="0" xfId="6" applyNumberFormat="1" applyFont="1" applyFill="1" applyBorder="1" applyAlignment="1" applyProtection="1">
      <alignment horizontal="center"/>
    </xf>
    <xf numFmtId="164" fontId="5" fillId="0" borderId="0" xfId="1" applyFont="1" applyFill="1" applyBorder="1" applyAlignment="1" applyProtection="1">
      <alignment horizontal="right"/>
    </xf>
    <xf numFmtId="164" fontId="5" fillId="0" borderId="3" xfId="1" applyFont="1" applyFill="1" applyBorder="1" applyAlignment="1" applyProtection="1">
      <alignment horizontal="right" wrapText="1"/>
    </xf>
    <xf numFmtId="164" fontId="5" fillId="0" borderId="0" xfId="1" applyFont="1" applyFill="1" applyAlignment="1" applyProtection="1">
      <alignment horizontal="right"/>
    </xf>
    <xf numFmtId="164" fontId="8" fillId="0" borderId="0" xfId="1" applyFont="1" applyFill="1" applyBorder="1" applyAlignment="1" applyProtection="1">
      <alignment horizontal="right"/>
    </xf>
    <xf numFmtId="164" fontId="8" fillId="0" borderId="0" xfId="1" applyFont="1" applyFill="1" applyBorder="1" applyAlignment="1">
      <alignment horizontal="right"/>
    </xf>
    <xf numFmtId="164" fontId="8" fillId="0" borderId="0" xfId="1" applyFont="1" applyFill="1" applyAlignment="1">
      <alignment horizontal="right"/>
    </xf>
    <xf numFmtId="164" fontId="8" fillId="0" borderId="1" xfId="1" applyFont="1" applyFill="1" applyBorder="1" applyAlignment="1" applyProtection="1">
      <alignment horizontal="right" wrapText="1"/>
    </xf>
    <xf numFmtId="164" fontId="8" fillId="0" borderId="0" xfId="1" applyFont="1" applyFill="1" applyBorder="1" applyAlignment="1" applyProtection="1">
      <alignment horizontal="right" wrapText="1"/>
    </xf>
    <xf numFmtId="164" fontId="8" fillId="0" borderId="2" xfId="1" applyFont="1" applyFill="1" applyBorder="1" applyAlignment="1" applyProtection="1">
      <alignment horizontal="right" wrapText="1"/>
    </xf>
    <xf numFmtId="164" fontId="8" fillId="0" borderId="0" xfId="1" applyFont="1" applyFill="1" applyAlignment="1" applyProtection="1">
      <alignment horizontal="right" wrapText="1"/>
    </xf>
    <xf numFmtId="164" fontId="8" fillId="0" borderId="0" xfId="1" applyFont="1" applyFill="1" applyBorder="1" applyAlignment="1">
      <alignment horizontal="right" wrapText="1"/>
    </xf>
    <xf numFmtId="164" fontId="8" fillId="0" borderId="0" xfId="1" applyFont="1" applyFill="1" applyAlignment="1">
      <alignment horizontal="right" wrapText="1"/>
    </xf>
    <xf numFmtId="164" fontId="5" fillId="0" borderId="0" xfId="1" applyFont="1" applyFill="1" applyBorder="1" applyAlignment="1">
      <alignment horizontal="right" wrapText="1"/>
    </xf>
    <xf numFmtId="164" fontId="5" fillId="0" borderId="0" xfId="1" applyFont="1" applyFill="1" applyAlignment="1">
      <alignment horizontal="right" wrapText="1"/>
    </xf>
    <xf numFmtId="164" fontId="8" fillId="0" borderId="1" xfId="1" applyFont="1" applyFill="1" applyBorder="1" applyAlignment="1">
      <alignment horizontal="right" wrapText="1"/>
    </xf>
    <xf numFmtId="164" fontId="8" fillId="0" borderId="2" xfId="1" applyFont="1" applyFill="1" applyBorder="1" applyAlignment="1">
      <alignment horizontal="right" wrapText="1"/>
    </xf>
    <xf numFmtId="0" fontId="5" fillId="0" borderId="0" xfId="6" applyNumberFormat="1" applyFont="1" applyFill="1"/>
    <xf numFmtId="0" fontId="5" fillId="0" borderId="0" xfId="6" applyFont="1" applyFill="1" applyBorder="1" applyAlignment="1">
      <alignment horizontal="left" vertical="top" wrapText="1"/>
    </xf>
    <xf numFmtId="0" fontId="6" fillId="0" borderId="0" xfId="6" applyFont="1" applyFill="1" applyBorder="1" applyAlignment="1">
      <alignment horizontal="right" vertical="top" wrapText="1"/>
    </xf>
    <xf numFmtId="0" fontId="6" fillId="0" borderId="0" xfId="6" applyFont="1" applyFill="1" applyBorder="1" applyAlignment="1" applyProtection="1">
      <alignment horizontal="left" vertical="top" wrapText="1"/>
    </xf>
    <xf numFmtId="0" fontId="5" fillId="0" borderId="0" xfId="1" applyNumberFormat="1" applyFont="1" applyFill="1" applyBorder="1" applyAlignment="1" applyProtection="1">
      <alignment horizontal="right" wrapText="1"/>
    </xf>
    <xf numFmtId="0" fontId="5" fillId="0" borderId="0" xfId="1" applyNumberFormat="1" applyFont="1" applyFill="1" applyAlignment="1" applyProtection="1">
      <alignment horizontal="right"/>
    </xf>
    <xf numFmtId="0" fontId="5" fillId="0" borderId="0" xfId="1" applyNumberFormat="1" applyFont="1" applyFill="1" applyBorder="1" applyAlignment="1" applyProtection="1">
      <alignment horizontal="right"/>
    </xf>
    <xf numFmtId="0" fontId="5" fillId="0" borderId="0" xfId="2" applyFont="1" applyFill="1" applyBorder="1" applyAlignment="1" applyProtection="1">
      <alignment horizontal="left" vertical="top" wrapText="1"/>
    </xf>
    <xf numFmtId="0" fontId="5" fillId="0" borderId="2" xfId="1" applyNumberFormat="1" applyFont="1" applyFill="1" applyBorder="1" applyAlignment="1" applyProtection="1">
      <alignment horizontal="right" wrapText="1"/>
    </xf>
    <xf numFmtId="0" fontId="6" fillId="0" borderId="0" xfId="6" applyFont="1" applyFill="1" applyBorder="1" applyAlignment="1" applyProtection="1">
      <alignment horizontal="left" vertical="top"/>
    </xf>
    <xf numFmtId="0" fontId="6" fillId="0" borderId="0" xfId="6" applyFont="1" applyFill="1" applyBorder="1" applyAlignment="1" applyProtection="1">
      <alignment horizontal="right" vertical="top"/>
    </xf>
    <xf numFmtId="0" fontId="5" fillId="0" borderId="0" xfId="6" applyFont="1" applyFill="1" applyBorder="1" applyAlignment="1">
      <alignment horizontal="right" vertical="top" wrapText="1"/>
    </xf>
    <xf numFmtId="0" fontId="5" fillId="0" borderId="0" xfId="6" applyFont="1" applyFill="1" applyBorder="1" applyAlignment="1" applyProtection="1">
      <alignment horizontal="right"/>
    </xf>
    <xf numFmtId="0" fontId="5" fillId="0" borderId="0" xfId="6" applyNumberFormat="1" applyFont="1" applyFill="1" applyBorder="1"/>
    <xf numFmtId="0" fontId="6" fillId="0" borderId="0" xfId="6" applyNumberFormat="1" applyFont="1" applyFill="1" applyBorder="1" applyAlignment="1">
      <alignment horizontal="center"/>
    </xf>
    <xf numFmtId="0" fontId="5" fillId="0" borderId="0" xfId="6" applyFont="1" applyFill="1" applyBorder="1" applyAlignment="1" applyProtection="1">
      <alignment horizontal="left"/>
    </xf>
    <xf numFmtId="0" fontId="5" fillId="0" borderId="0" xfId="6" applyFont="1" applyFill="1" applyBorder="1"/>
    <xf numFmtId="0" fontId="5" fillId="0" borderId="0" xfId="6" applyFont="1" applyFill="1" applyBorder="1" applyAlignment="1">
      <alignment horizontal="right"/>
    </xf>
    <xf numFmtId="0" fontId="5" fillId="0" borderId="0" xfId="6" applyFont="1" applyFill="1" applyBorder="1" applyAlignment="1">
      <alignment horizontal="left"/>
    </xf>
    <xf numFmtId="0" fontId="5" fillId="0" borderId="0" xfId="6" applyNumberFormat="1" applyFont="1" applyFill="1" applyBorder="1" applyAlignment="1">
      <alignment horizontal="right"/>
    </xf>
    <xf numFmtId="0" fontId="6" fillId="0" borderId="0" xfId="6" applyNumberFormat="1" applyFont="1" applyFill="1" applyBorder="1" applyAlignment="1">
      <alignment horizontal="center" vertical="top" wrapText="1"/>
    </xf>
    <xf numFmtId="0" fontId="7" fillId="0" borderId="0" xfId="6" applyNumberFormat="1" applyFont="1" applyFill="1" applyBorder="1" applyAlignment="1">
      <alignment horizontal="center"/>
    </xf>
    <xf numFmtId="0" fontId="8" fillId="0" borderId="0" xfId="6" applyNumberFormat="1" applyFont="1" applyFill="1" applyBorder="1" applyAlignment="1" applyProtection="1">
      <alignment horizontal="left"/>
    </xf>
    <xf numFmtId="0" fontId="8" fillId="0" borderId="0" xfId="6" applyNumberFormat="1" applyFont="1" applyFill="1" applyBorder="1" applyAlignment="1">
      <alignment horizontal="left"/>
    </xf>
    <xf numFmtId="0" fontId="8" fillId="0" borderId="0" xfId="6" applyNumberFormat="1" applyFont="1" applyFill="1" applyBorder="1" applyAlignment="1">
      <alignment horizontal="right"/>
    </xf>
    <xf numFmtId="0" fontId="6" fillId="0" borderId="0" xfId="6" applyNumberFormat="1" applyFont="1" applyFill="1" applyBorder="1" applyAlignment="1" applyProtection="1">
      <alignment horizontal="left"/>
    </xf>
    <xf numFmtId="0" fontId="5" fillId="0" borderId="0" xfId="6" applyNumberFormat="1" applyFont="1" applyFill="1" applyBorder="1" applyAlignment="1">
      <alignment horizontal="left"/>
    </xf>
    <xf numFmtId="0" fontId="5" fillId="0" borderId="0" xfId="6" applyNumberFormat="1" applyFont="1" applyFill="1" applyBorder="1" applyAlignment="1" applyProtection="1">
      <alignment horizontal="left"/>
    </xf>
    <xf numFmtId="0" fontId="5" fillId="0" borderId="0" xfId="6" applyNumberFormat="1" applyFont="1" applyFill="1" applyBorder="1" applyAlignment="1" applyProtection="1">
      <alignment horizontal="right"/>
    </xf>
    <xf numFmtId="0" fontId="7" fillId="0" borderId="0" xfId="7" applyNumberFormat="1" applyFont="1" applyFill="1" applyBorder="1" applyAlignment="1">
      <alignment horizontal="center"/>
    </xf>
    <xf numFmtId="0" fontId="8" fillId="0" borderId="0" xfId="7" applyNumberFormat="1" applyFont="1" applyFill="1" applyBorder="1" applyAlignment="1" applyProtection="1">
      <alignment horizontal="left"/>
    </xf>
    <xf numFmtId="0" fontId="6" fillId="0" borderId="0" xfId="8" applyNumberFormat="1" applyFont="1" applyFill="1" applyBorder="1" applyAlignment="1">
      <alignment horizontal="center"/>
    </xf>
    <xf numFmtId="0" fontId="5" fillId="0" borderId="0" xfId="6" applyFont="1" applyFill="1" applyBorder="1" applyAlignment="1">
      <alignment horizontal="left" vertical="top"/>
    </xf>
    <xf numFmtId="0" fontId="6" fillId="0" borderId="0" xfId="6" applyNumberFormat="1" applyFont="1" applyFill="1" applyBorder="1"/>
    <xf numFmtId="0" fontId="5" fillId="0" borderId="0" xfId="9" applyFont="1" applyFill="1" applyBorder="1" applyAlignment="1" applyProtection="1">
      <alignment horizontal="left" vertical="top"/>
    </xf>
    <xf numFmtId="0" fontId="6" fillId="0" borderId="0" xfId="6" applyFont="1" applyFill="1" applyBorder="1" applyAlignment="1" applyProtection="1">
      <alignment horizontal="left"/>
    </xf>
    <xf numFmtId="0" fontId="5" fillId="0" borderId="0" xfId="6" applyNumberFormat="1" applyFont="1" applyFill="1" applyBorder="1" applyAlignment="1" applyProtection="1">
      <alignment horizontal="center"/>
    </xf>
    <xf numFmtId="171" fontId="6" fillId="0" borderId="0" xfId="6" applyNumberFormat="1" applyFont="1" applyFill="1" applyBorder="1" applyAlignment="1">
      <alignment horizontal="right" vertical="top" wrapText="1"/>
    </xf>
    <xf numFmtId="0" fontId="5" fillId="0" borderId="0" xfId="6" applyNumberFormat="1" applyFont="1" applyFill="1" applyBorder="1" applyAlignment="1">
      <alignment horizontal="right" vertical="top" wrapText="1"/>
    </xf>
    <xf numFmtId="169" fontId="5" fillId="0" borderId="0" xfId="6" applyNumberFormat="1" applyFont="1" applyFill="1" applyBorder="1" applyAlignment="1">
      <alignment horizontal="right" vertical="top" wrapText="1"/>
    </xf>
    <xf numFmtId="0" fontId="5" fillId="0" borderId="1" xfId="1" applyNumberFormat="1" applyFont="1" applyFill="1" applyBorder="1" applyAlignment="1" applyProtection="1">
      <alignment horizontal="right" wrapText="1"/>
    </xf>
    <xf numFmtId="0" fontId="5" fillId="0" borderId="3" xfId="1" applyNumberFormat="1" applyFont="1" applyFill="1" applyBorder="1" applyAlignment="1" applyProtection="1">
      <alignment horizontal="right" wrapText="1"/>
    </xf>
    <xf numFmtId="0" fontId="5" fillId="0" borderId="0" xfId="6" applyNumberFormat="1" applyFont="1" applyFill="1" applyAlignment="1">
      <alignment horizontal="right"/>
    </xf>
    <xf numFmtId="166" fontId="5" fillId="0" borderId="0" xfId="6" applyNumberFormat="1" applyFont="1" applyFill="1" applyBorder="1" applyAlignment="1">
      <alignment horizontal="right" vertical="top" wrapText="1"/>
    </xf>
    <xf numFmtId="0" fontId="5" fillId="0" borderId="0" xfId="6" applyFont="1" applyFill="1" applyBorder="1" applyAlignment="1">
      <alignment vertical="top" wrapText="1"/>
    </xf>
    <xf numFmtId="0" fontId="5" fillId="0" borderId="0" xfId="6" applyFont="1" applyFill="1" applyAlignment="1">
      <alignment horizontal="left" vertical="top" wrapText="1"/>
    </xf>
    <xf numFmtId="166" fontId="5" fillId="0" borderId="0" xfId="6" applyNumberFormat="1" applyFont="1" applyFill="1" applyAlignment="1">
      <alignment horizontal="right" vertical="top" wrapText="1"/>
    </xf>
    <xf numFmtId="0" fontId="5" fillId="0" borderId="0" xfId="6" applyFont="1" applyFill="1" applyAlignment="1" applyProtection="1">
      <alignment horizontal="left" vertical="top" wrapText="1"/>
    </xf>
    <xf numFmtId="171" fontId="6" fillId="0" borderId="0" xfId="6" applyNumberFormat="1" applyFont="1" applyFill="1" applyAlignment="1">
      <alignment horizontal="right" vertical="top" wrapText="1"/>
    </xf>
    <xf numFmtId="0" fontId="6" fillId="0" borderId="0" xfId="6" applyFont="1" applyFill="1" applyAlignment="1" applyProtection="1">
      <alignment horizontal="left" vertical="top" wrapText="1"/>
    </xf>
    <xf numFmtId="0" fontId="5" fillId="0" borderId="0" xfId="6" applyNumberFormat="1" applyFont="1" applyFill="1" applyAlignment="1">
      <alignment horizontal="right" vertical="top" wrapText="1"/>
    </xf>
    <xf numFmtId="0" fontId="5" fillId="0" borderId="1" xfId="6" applyFont="1" applyFill="1" applyBorder="1" applyAlignment="1">
      <alignment horizontal="left" vertical="top" wrapText="1"/>
    </xf>
    <xf numFmtId="169" fontId="5" fillId="0" borderId="1" xfId="6" applyNumberFormat="1" applyFont="1" applyFill="1" applyBorder="1" applyAlignment="1">
      <alignment horizontal="right" vertical="top" wrapText="1"/>
    </xf>
    <xf numFmtId="0" fontId="5" fillId="0" borderId="1" xfId="6" applyFont="1" applyFill="1" applyBorder="1" applyAlignment="1" applyProtection="1">
      <alignment horizontal="left" vertical="top" wrapText="1"/>
    </xf>
    <xf numFmtId="0" fontId="5" fillId="0" borderId="0" xfId="6" applyNumberFormat="1" applyFont="1" applyFill="1" applyAlignment="1" applyProtection="1">
      <alignment horizontal="right"/>
    </xf>
    <xf numFmtId="0" fontId="5" fillId="0" borderId="0" xfId="1" applyNumberFormat="1" applyFont="1" applyFill="1" applyAlignment="1" applyProtection="1">
      <alignment horizontal="right" wrapText="1"/>
    </xf>
    <xf numFmtId="169" fontId="5" fillId="0" borderId="0" xfId="6" applyNumberFormat="1" applyFont="1" applyFill="1" applyAlignment="1">
      <alignment horizontal="right" vertical="top" wrapText="1"/>
    </xf>
    <xf numFmtId="0" fontId="6" fillId="0" borderId="1" xfId="6" applyFont="1" applyFill="1" applyBorder="1" applyAlignment="1">
      <alignment horizontal="right" vertical="top" wrapText="1"/>
    </xf>
    <xf numFmtId="0" fontId="6" fillId="0" borderId="1" xfId="6" applyFont="1" applyFill="1" applyBorder="1" applyAlignment="1" applyProtection="1">
      <alignment horizontal="left" vertical="top" wrapText="1"/>
    </xf>
    <xf numFmtId="0" fontId="6" fillId="0" borderId="0" xfId="4" applyFont="1" applyFill="1" applyBorder="1" applyAlignment="1" applyProtection="1">
      <alignment horizontal="left" vertical="top" wrapText="1"/>
    </xf>
    <xf numFmtId="49" fontId="5" fillId="0" borderId="0" xfId="6" applyNumberFormat="1" applyFont="1" applyFill="1" applyBorder="1" applyAlignment="1">
      <alignment horizontal="right" vertical="top" wrapText="1"/>
    </xf>
    <xf numFmtId="180" fontId="6" fillId="0" borderId="0" xfId="5" applyNumberFormat="1" applyFont="1" applyFill="1" applyBorder="1" applyAlignment="1">
      <alignment horizontal="right" vertical="top" wrapText="1"/>
    </xf>
    <xf numFmtId="0" fontId="5" fillId="0" borderId="0" xfId="4" applyFont="1" applyFill="1" applyBorder="1" applyAlignment="1" applyProtection="1">
      <alignment horizontal="left" vertical="top" wrapText="1"/>
    </xf>
    <xf numFmtId="0" fontId="5" fillId="0" borderId="2" xfId="6" applyNumberFormat="1" applyFont="1" applyFill="1" applyBorder="1" applyAlignment="1" applyProtection="1">
      <alignment horizontal="right"/>
    </xf>
    <xf numFmtId="0" fontId="7" fillId="0" borderId="0" xfId="6" applyFont="1" applyFill="1" applyBorder="1" applyAlignment="1">
      <alignment horizontal="right" vertical="top" wrapText="1"/>
    </xf>
    <xf numFmtId="0" fontId="8" fillId="0" borderId="0" xfId="6" applyNumberFormat="1" applyFont="1" applyFill="1" applyBorder="1" applyAlignment="1" applyProtection="1">
      <alignment horizontal="right"/>
    </xf>
    <xf numFmtId="171" fontId="7" fillId="0" borderId="0" xfId="6" applyNumberFormat="1" applyFont="1" applyFill="1" applyBorder="1" applyAlignment="1">
      <alignment horizontal="right" vertical="top" wrapText="1"/>
    </xf>
    <xf numFmtId="168" fontId="8" fillId="0" borderId="0" xfId="6" applyNumberFormat="1" applyFont="1" applyFill="1" applyBorder="1" applyAlignment="1">
      <alignment horizontal="right" vertical="top" wrapText="1"/>
    </xf>
    <xf numFmtId="0" fontId="8" fillId="0" borderId="0" xfId="6" applyFont="1" applyFill="1" applyBorder="1" applyAlignment="1" applyProtection="1">
      <alignment horizontal="left" vertical="top" wrapText="1"/>
    </xf>
    <xf numFmtId="0" fontId="8" fillId="0" borderId="0" xfId="6" applyNumberFormat="1" applyFont="1" applyFill="1" applyAlignment="1">
      <alignment horizontal="right"/>
    </xf>
    <xf numFmtId="0" fontId="8" fillId="0" borderId="0" xfId="6" applyFont="1" applyFill="1" applyBorder="1" applyAlignment="1">
      <alignment horizontal="right" vertical="top" wrapText="1"/>
    </xf>
    <xf numFmtId="0" fontId="8" fillId="0" borderId="0" xfId="6" applyFont="1" applyFill="1" applyBorder="1" applyAlignment="1">
      <alignment vertical="top" wrapText="1"/>
    </xf>
    <xf numFmtId="0" fontId="8" fillId="0" borderId="1" xfId="1" applyNumberFormat="1" applyFont="1" applyFill="1" applyBorder="1" applyAlignment="1" applyProtection="1">
      <alignment horizontal="right" wrapText="1"/>
    </xf>
    <xf numFmtId="0" fontId="8" fillId="0" borderId="0" xfId="1" applyNumberFormat="1" applyFont="1" applyFill="1" applyBorder="1" applyAlignment="1" applyProtection="1">
      <alignment horizontal="right" wrapText="1"/>
    </xf>
    <xf numFmtId="0" fontId="8" fillId="0" borderId="2" xfId="1" applyNumberFormat="1" applyFont="1" applyFill="1" applyBorder="1" applyAlignment="1" applyProtection="1">
      <alignment horizontal="right" wrapText="1"/>
    </xf>
    <xf numFmtId="0" fontId="7" fillId="0" borderId="0" xfId="6" applyFont="1" applyFill="1" applyAlignment="1">
      <alignment horizontal="right" vertical="top" wrapText="1"/>
    </xf>
    <xf numFmtId="166" fontId="8" fillId="0" borderId="0" xfId="6" applyNumberFormat="1" applyFont="1" applyFill="1" applyAlignment="1">
      <alignment horizontal="right" vertical="top" wrapText="1"/>
    </xf>
    <xf numFmtId="0" fontId="8" fillId="0" borderId="0" xfId="6" applyFont="1" applyFill="1" applyAlignment="1" applyProtection="1">
      <alignment horizontal="left" vertical="top" wrapText="1"/>
    </xf>
    <xf numFmtId="173" fontId="7" fillId="0" borderId="0" xfId="6" applyNumberFormat="1" applyFont="1" applyFill="1" applyBorder="1" applyAlignment="1">
      <alignment horizontal="right" vertical="top" wrapText="1"/>
    </xf>
    <xf numFmtId="0" fontId="8" fillId="0" borderId="0" xfId="1" applyNumberFormat="1" applyFont="1" applyFill="1" applyBorder="1" applyAlignment="1" applyProtection="1">
      <alignment horizontal="right"/>
    </xf>
    <xf numFmtId="169" fontId="8" fillId="0" borderId="0" xfId="6" applyNumberFormat="1" applyFont="1" applyFill="1" applyBorder="1" applyAlignment="1">
      <alignment horizontal="right" vertical="top" wrapText="1"/>
    </xf>
    <xf numFmtId="0" fontId="8" fillId="0" borderId="0" xfId="6" applyNumberFormat="1" applyFont="1" applyFill="1"/>
    <xf numFmtId="0" fontId="7" fillId="0" borderId="0" xfId="6" applyFont="1" applyFill="1" applyBorder="1" applyAlignment="1">
      <alignment vertical="top" wrapText="1"/>
    </xf>
    <xf numFmtId="169" fontId="8" fillId="0" borderId="0" xfId="6" applyNumberFormat="1" applyFont="1" applyFill="1" applyAlignment="1">
      <alignment horizontal="right" vertical="top" wrapText="1"/>
    </xf>
    <xf numFmtId="0" fontId="8" fillId="0" borderId="0" xfId="6" applyFont="1" applyFill="1" applyAlignment="1">
      <alignment vertical="top" wrapText="1"/>
    </xf>
    <xf numFmtId="175" fontId="7" fillId="0" borderId="0" xfId="6" applyNumberFormat="1" applyFont="1" applyFill="1" applyAlignment="1">
      <alignment horizontal="right" vertical="top" wrapText="1"/>
    </xf>
    <xf numFmtId="0" fontId="8" fillId="0" borderId="0" xfId="6" applyNumberFormat="1" applyFont="1" applyFill="1" applyAlignment="1" applyProtection="1">
      <alignment horizontal="right"/>
    </xf>
    <xf numFmtId="0" fontId="8" fillId="0" borderId="0" xfId="1" applyNumberFormat="1" applyFont="1" applyFill="1" applyAlignment="1" applyProtection="1">
      <alignment horizontal="right" wrapText="1"/>
    </xf>
    <xf numFmtId="168" fontId="8" fillId="0" borderId="0" xfId="6" applyNumberFormat="1" applyFont="1" applyFill="1" applyBorder="1" applyAlignment="1" applyProtection="1">
      <alignment horizontal="left" vertical="top" wrapText="1"/>
    </xf>
    <xf numFmtId="0" fontId="8" fillId="0" borderId="2" xfId="6" applyNumberFormat="1" applyFont="1" applyFill="1" applyBorder="1" applyAlignment="1" applyProtection="1">
      <alignment horizontal="right" wrapText="1"/>
    </xf>
    <xf numFmtId="168" fontId="8" fillId="0" borderId="1" xfId="6" applyNumberFormat="1" applyFont="1" applyFill="1" applyBorder="1" applyAlignment="1">
      <alignment horizontal="right" vertical="top" wrapText="1"/>
    </xf>
    <xf numFmtId="0" fontId="8" fillId="0" borderId="1" xfId="6" applyFont="1" applyFill="1" applyBorder="1" applyAlignment="1" applyProtection="1">
      <alignment horizontal="left" vertical="top" wrapText="1"/>
    </xf>
    <xf numFmtId="175" fontId="7" fillId="0" borderId="0" xfId="6" applyNumberFormat="1" applyFont="1" applyFill="1" applyBorder="1" applyAlignment="1">
      <alignment horizontal="right" vertical="top" wrapText="1"/>
    </xf>
    <xf numFmtId="166" fontId="8" fillId="0" borderId="0" xfId="6" applyNumberFormat="1" applyFont="1" applyFill="1" applyBorder="1" applyAlignment="1">
      <alignment horizontal="right" vertical="top" wrapText="1"/>
    </xf>
    <xf numFmtId="0" fontId="8" fillId="0" borderId="1" xfId="6" applyFont="1" applyFill="1" applyBorder="1" applyAlignment="1">
      <alignment vertical="top" wrapText="1"/>
    </xf>
    <xf numFmtId="0" fontId="5" fillId="0" borderId="0" xfId="7" applyFont="1" applyFill="1" applyBorder="1" applyAlignment="1">
      <alignment horizontal="left" vertical="top" wrapText="1"/>
    </xf>
    <xf numFmtId="0" fontId="8" fillId="0" borderId="0" xfId="7" applyFont="1" applyFill="1" applyBorder="1" applyAlignment="1">
      <alignment horizontal="right" vertical="top" wrapText="1"/>
    </xf>
    <xf numFmtId="0" fontId="8" fillId="0" borderId="0" xfId="7" applyFont="1" applyFill="1" applyBorder="1" applyAlignment="1" applyProtection="1">
      <alignment horizontal="left" vertical="top" wrapText="1"/>
    </xf>
    <xf numFmtId="0" fontId="8" fillId="0" borderId="0" xfId="1" applyNumberFormat="1" applyFont="1" applyFill="1" applyAlignment="1" applyProtection="1">
      <alignment horizontal="right"/>
    </xf>
    <xf numFmtId="177" fontId="6" fillId="0" borderId="0" xfId="6" applyNumberFormat="1" applyFont="1" applyFill="1" applyBorder="1" applyAlignment="1">
      <alignment horizontal="right" vertical="top" wrapText="1"/>
    </xf>
    <xf numFmtId="0" fontId="5" fillId="0" borderId="3" xfId="6" applyNumberFormat="1" applyFont="1" applyFill="1" applyBorder="1" applyAlignment="1" applyProtection="1">
      <alignment horizontal="right"/>
    </xf>
    <xf numFmtId="167" fontId="6" fillId="0" borderId="0" xfId="6" applyNumberFormat="1" applyFont="1" applyFill="1" applyBorder="1" applyAlignment="1">
      <alignment horizontal="right" vertical="top" wrapText="1"/>
    </xf>
    <xf numFmtId="174" fontId="5" fillId="0" borderId="0" xfId="6" applyNumberFormat="1" applyFont="1" applyFill="1" applyBorder="1" applyAlignment="1">
      <alignment horizontal="right" vertical="top" wrapText="1"/>
    </xf>
    <xf numFmtId="0" fontId="5" fillId="0" borderId="0" xfId="1" applyNumberFormat="1" applyFont="1" applyFill="1" applyBorder="1" applyAlignment="1">
      <alignment horizontal="right" wrapText="1"/>
    </xf>
    <xf numFmtId="0" fontId="5" fillId="0" borderId="1" xfId="1" applyNumberFormat="1" applyFont="1" applyFill="1" applyBorder="1" applyAlignment="1">
      <alignment horizontal="right" wrapText="1"/>
    </xf>
    <xf numFmtId="174" fontId="5" fillId="0" borderId="1" xfId="6" applyNumberFormat="1" applyFont="1" applyFill="1" applyBorder="1" applyAlignment="1">
      <alignment horizontal="right" vertical="top" wrapText="1"/>
    </xf>
    <xf numFmtId="172" fontId="6" fillId="0" borderId="0" xfId="6" applyNumberFormat="1" applyFont="1" applyFill="1" applyBorder="1" applyAlignment="1">
      <alignment horizontal="right" vertical="top" wrapText="1"/>
    </xf>
    <xf numFmtId="178" fontId="5" fillId="0" borderId="0" xfId="1" applyNumberFormat="1" applyFont="1" applyFill="1" applyBorder="1" applyAlignment="1" applyProtection="1">
      <alignment horizontal="right" wrapText="1"/>
    </xf>
    <xf numFmtId="177" fontId="5" fillId="0" borderId="0" xfId="6" applyNumberFormat="1" applyFont="1" applyFill="1" applyBorder="1" applyAlignment="1">
      <alignment horizontal="right" vertical="top" wrapText="1"/>
    </xf>
    <xf numFmtId="179" fontId="5" fillId="0" borderId="0" xfId="1" applyNumberFormat="1" applyFont="1" applyFill="1" applyBorder="1" applyAlignment="1" applyProtection="1">
      <alignment horizontal="right" wrapText="1"/>
    </xf>
    <xf numFmtId="0" fontId="5" fillId="0" borderId="1" xfId="6" applyNumberFormat="1" applyFont="1" applyFill="1" applyBorder="1" applyAlignment="1">
      <alignment horizontal="right" vertical="top" wrapText="1"/>
    </xf>
    <xf numFmtId="173" fontId="6" fillId="0" borderId="0" xfId="6" applyNumberFormat="1" applyFont="1" applyFill="1" applyAlignment="1">
      <alignment horizontal="right" vertical="top" wrapText="1"/>
    </xf>
    <xf numFmtId="173" fontId="6" fillId="0" borderId="0" xfId="6" applyNumberFormat="1" applyFont="1" applyFill="1" applyBorder="1" applyAlignment="1">
      <alignment horizontal="right" vertical="top" wrapText="1"/>
    </xf>
    <xf numFmtId="0" fontId="5" fillId="0" borderId="0" xfId="6" applyFont="1" applyFill="1" applyAlignment="1">
      <alignment horizontal="right" vertical="top" wrapText="1"/>
    </xf>
    <xf numFmtId="0" fontId="5" fillId="0" borderId="0" xfId="6" applyFont="1" applyFill="1" applyBorder="1" applyAlignment="1">
      <alignment horizontal="right" vertical="center" wrapText="1"/>
    </xf>
    <xf numFmtId="0" fontId="5" fillId="0" borderId="0" xfId="6" applyFont="1" applyFill="1" applyBorder="1" applyAlignment="1">
      <alignment vertical="center"/>
    </xf>
    <xf numFmtId="171" fontId="5" fillId="0" borderId="0" xfId="6" applyNumberFormat="1" applyFont="1" applyFill="1" applyBorder="1" applyAlignment="1">
      <alignment horizontal="right" vertical="top" wrapText="1"/>
    </xf>
    <xf numFmtId="0" fontId="5" fillId="0" borderId="2" xfId="6" applyFont="1" applyFill="1" applyBorder="1" applyAlignment="1">
      <alignment horizontal="left" vertical="top" wrapText="1"/>
    </xf>
    <xf numFmtId="0" fontId="6" fillId="0" borderId="2" xfId="6" applyFont="1" applyFill="1" applyBorder="1" applyAlignment="1">
      <alignment horizontal="right" vertical="top" wrapText="1"/>
    </xf>
    <xf numFmtId="0" fontId="6" fillId="0" borderId="2" xfId="6" applyFont="1" applyFill="1" applyBorder="1" applyAlignment="1" applyProtection="1">
      <alignment horizontal="left" vertical="top" wrapText="1"/>
    </xf>
    <xf numFmtId="0" fontId="7" fillId="0" borderId="2" xfId="6" applyFont="1" applyFill="1" applyBorder="1" applyAlignment="1">
      <alignment horizontal="right" vertical="top" wrapText="1"/>
    </xf>
    <xf numFmtId="0" fontId="7" fillId="0" borderId="2" xfId="6" applyFont="1" applyFill="1" applyBorder="1" applyAlignment="1" applyProtection="1">
      <alignment horizontal="left" vertical="top" wrapText="1"/>
    </xf>
    <xf numFmtId="0" fontId="5" fillId="0" borderId="2" xfId="6" applyNumberFormat="1" applyFont="1" applyFill="1" applyBorder="1" applyAlignment="1" applyProtection="1">
      <alignment horizontal="right" wrapText="1"/>
    </xf>
    <xf numFmtId="0" fontId="5" fillId="0" borderId="0" xfId="6" applyNumberFormat="1" applyFont="1" applyFill="1" applyBorder="1" applyAlignment="1" applyProtection="1">
      <alignment horizontal="right" wrapText="1"/>
    </xf>
    <xf numFmtId="0" fontId="5" fillId="0" borderId="0" xfId="7" applyFont="1" applyFill="1" applyBorder="1" applyAlignment="1">
      <alignment horizontal="right" vertical="top" wrapText="1"/>
    </xf>
    <xf numFmtId="0" fontId="6" fillId="0" borderId="0" xfId="7" applyFont="1" applyFill="1" applyBorder="1" applyAlignment="1" applyProtection="1">
      <alignment horizontal="left" vertical="top" wrapText="1"/>
    </xf>
    <xf numFmtId="0" fontId="5" fillId="0" borderId="0" xfId="7" applyNumberFormat="1" applyFont="1" applyFill="1" applyBorder="1" applyAlignment="1" applyProtection="1">
      <alignment horizontal="right"/>
    </xf>
    <xf numFmtId="0" fontId="7" fillId="0" borderId="0" xfId="7" applyFont="1" applyFill="1" applyBorder="1" applyAlignment="1">
      <alignment horizontal="right" vertical="top" wrapText="1"/>
    </xf>
    <xf numFmtId="0" fontId="7" fillId="0" borderId="0" xfId="7" applyFont="1" applyFill="1" applyBorder="1" applyAlignment="1" applyProtection="1">
      <alignment horizontal="left" vertical="top" wrapText="1"/>
    </xf>
    <xf numFmtId="0" fontId="8" fillId="0" borderId="0" xfId="7" applyNumberFormat="1" applyFont="1" applyFill="1" applyAlignment="1">
      <alignment horizontal="right"/>
    </xf>
    <xf numFmtId="172" fontId="7" fillId="0" borderId="0" xfId="6" applyNumberFormat="1" applyFont="1" applyFill="1" applyAlignment="1">
      <alignment horizontal="right" vertical="top" wrapText="1"/>
    </xf>
    <xf numFmtId="0" fontId="8" fillId="0" borderId="0" xfId="7" applyNumberFormat="1" applyFont="1" applyFill="1" applyBorder="1" applyAlignment="1">
      <alignment horizontal="right"/>
    </xf>
    <xf numFmtId="0" fontId="5" fillId="0" borderId="0" xfId="7" applyFont="1" applyFill="1" applyBorder="1" applyAlignment="1">
      <alignment horizontal="left" vertical="top"/>
    </xf>
    <xf numFmtId="0" fontId="8" fillId="0" borderId="0" xfId="7" applyFont="1" applyFill="1" applyBorder="1" applyAlignment="1">
      <alignment horizontal="right" vertical="top"/>
    </xf>
    <xf numFmtId="0" fontId="8" fillId="0" borderId="0" xfId="7" applyFont="1" applyFill="1" applyBorder="1" applyAlignment="1" applyProtection="1">
      <alignment horizontal="left" vertical="top"/>
    </xf>
    <xf numFmtId="172" fontId="7" fillId="0" borderId="0" xfId="6" applyNumberFormat="1" applyFont="1" applyFill="1" applyBorder="1" applyAlignment="1">
      <alignment horizontal="right" vertical="top" wrapText="1"/>
    </xf>
    <xf numFmtId="0" fontId="8" fillId="0" borderId="2" xfId="7" applyNumberFormat="1" applyFont="1" applyFill="1" applyBorder="1" applyAlignment="1">
      <alignment horizontal="right" wrapText="1"/>
    </xf>
    <xf numFmtId="169" fontId="8" fillId="0" borderId="0" xfId="6" applyNumberFormat="1" applyFont="1" applyFill="1" applyBorder="1" applyAlignment="1">
      <alignment horizontal="right" vertical="top"/>
    </xf>
    <xf numFmtId="0" fontId="8" fillId="0" borderId="0" xfId="6" applyFont="1" applyFill="1" applyBorder="1" applyAlignment="1">
      <alignment vertical="top"/>
    </xf>
    <xf numFmtId="0" fontId="8" fillId="0" borderId="1" xfId="7" applyNumberFormat="1" applyFont="1" applyFill="1" applyBorder="1" applyAlignment="1" applyProtection="1">
      <alignment horizontal="right" wrapText="1"/>
    </xf>
    <xf numFmtId="0" fontId="8" fillId="0" borderId="1" xfId="7" applyNumberFormat="1" applyFont="1" applyFill="1" applyBorder="1" applyAlignment="1" applyProtection="1">
      <alignment horizontal="right" vertical="top"/>
    </xf>
    <xf numFmtId="0" fontId="8" fillId="0" borderId="2" xfId="7" applyNumberFormat="1" applyFont="1" applyFill="1" applyBorder="1" applyAlignment="1" applyProtection="1">
      <alignment horizontal="right" wrapText="1"/>
    </xf>
    <xf numFmtId="0" fontId="8" fillId="0" borderId="0" xfId="7" applyNumberFormat="1" applyFont="1" applyFill="1" applyBorder="1" applyAlignment="1" applyProtection="1">
      <alignment horizontal="right"/>
    </xf>
    <xf numFmtId="0" fontId="8" fillId="0" borderId="0" xfId="7" applyNumberFormat="1" applyFont="1" applyFill="1" applyAlignment="1" applyProtection="1">
      <alignment horizontal="right"/>
    </xf>
    <xf numFmtId="0" fontId="8" fillId="0" borderId="0" xfId="7" applyNumberFormat="1" applyFont="1" applyFill="1" applyBorder="1" applyAlignment="1" applyProtection="1">
      <alignment horizontal="right" wrapText="1"/>
    </xf>
    <xf numFmtId="0" fontId="8" fillId="0" borderId="0" xfId="7" applyNumberFormat="1" applyFont="1" applyFill="1" applyBorder="1" applyAlignment="1" applyProtection="1">
      <alignment horizontal="right" vertical="top"/>
    </xf>
    <xf numFmtId="1" fontId="8" fillId="0" borderId="0" xfId="6" applyNumberFormat="1" applyFont="1" applyFill="1" applyBorder="1" applyAlignment="1">
      <alignment horizontal="right" vertical="top" wrapText="1"/>
    </xf>
    <xf numFmtId="0" fontId="5" fillId="0" borderId="0" xfId="7" applyFont="1" applyFill="1" applyAlignment="1">
      <alignment horizontal="left" vertical="top" wrapText="1"/>
    </xf>
    <xf numFmtId="0" fontId="8" fillId="0" borderId="0" xfId="6" applyNumberFormat="1" applyFont="1" applyFill="1" applyAlignment="1">
      <alignment horizontal="right" vertical="top" wrapText="1"/>
    </xf>
    <xf numFmtId="0" fontId="7" fillId="0" borderId="0" xfId="6" applyFont="1" applyFill="1" applyAlignment="1">
      <alignment vertical="top" wrapText="1"/>
    </xf>
    <xf numFmtId="0" fontId="7" fillId="0" borderId="0" xfId="10" applyNumberFormat="1" applyFont="1" applyFill="1" applyBorder="1" applyAlignment="1" applyProtection="1">
      <alignment horizontal="left" vertical="top" wrapText="1"/>
    </xf>
    <xf numFmtId="0" fontId="8" fillId="0" borderId="0" xfId="7" applyNumberFormat="1" applyFont="1" applyFill="1" applyBorder="1" applyAlignment="1" applyProtection="1">
      <alignment horizontal="right" vertical="top" wrapText="1"/>
    </xf>
    <xf numFmtId="0" fontId="8" fillId="0" borderId="0" xfId="10" applyNumberFormat="1" applyFont="1" applyFill="1" applyBorder="1" applyAlignment="1" applyProtection="1">
      <alignment horizontal="left" vertical="top" wrapText="1"/>
    </xf>
    <xf numFmtId="0" fontId="8" fillId="0" borderId="1" xfId="7" applyNumberFormat="1" applyFont="1" applyFill="1" applyBorder="1" applyAlignment="1" applyProtection="1">
      <alignment horizontal="right"/>
    </xf>
    <xf numFmtId="1" fontId="8" fillId="0" borderId="0" xfId="7" applyNumberFormat="1" applyFont="1" applyFill="1" applyBorder="1" applyAlignment="1">
      <alignment horizontal="right" vertical="top" wrapText="1"/>
    </xf>
    <xf numFmtId="0" fontId="8" fillId="0" borderId="0" xfId="6" applyFont="1" applyFill="1" applyBorder="1" applyAlignment="1">
      <alignment horizontal="right" vertical="top"/>
    </xf>
    <xf numFmtId="0" fontId="5" fillId="0" borderId="0" xfId="7" applyFont="1" applyFill="1" applyAlignment="1">
      <alignment horizontal="left" vertical="top"/>
    </xf>
    <xf numFmtId="0" fontId="5" fillId="0" borderId="1" xfId="7" applyFont="1" applyFill="1" applyBorder="1" applyAlignment="1">
      <alignment horizontal="left" vertical="top" wrapText="1"/>
    </xf>
    <xf numFmtId="172" fontId="7" fillId="0" borderId="1" xfId="6" applyNumberFormat="1" applyFont="1" applyFill="1" applyBorder="1" applyAlignment="1">
      <alignment horizontal="right" vertical="top" wrapText="1"/>
    </xf>
    <xf numFmtId="0" fontId="7" fillId="0" borderId="1" xfId="7" applyFont="1" applyFill="1" applyBorder="1" applyAlignment="1" applyProtection="1">
      <alignment horizontal="left" vertical="top" wrapText="1"/>
    </xf>
    <xf numFmtId="0" fontId="7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right" vertical="top" wrapText="1"/>
    </xf>
    <xf numFmtId="0" fontId="8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>
      <alignment horizontal="right" vertical="top" wrapText="1"/>
    </xf>
    <xf numFmtId="0" fontId="8" fillId="0" borderId="0" xfId="0" applyFont="1" applyFill="1" applyBorder="1" applyAlignment="1">
      <alignment horizontal="left" vertical="top" wrapText="1"/>
    </xf>
    <xf numFmtId="166" fontId="8" fillId="0" borderId="0" xfId="7" applyNumberFormat="1" applyFont="1" applyFill="1" applyBorder="1" applyAlignment="1">
      <alignment horizontal="right" vertical="top" wrapText="1"/>
    </xf>
    <xf numFmtId="175" fontId="7" fillId="0" borderId="0" xfId="7" applyNumberFormat="1" applyFont="1" applyFill="1" applyBorder="1" applyAlignment="1">
      <alignment horizontal="right" vertical="top" wrapText="1"/>
    </xf>
    <xf numFmtId="168" fontId="8" fillId="0" borderId="0" xfId="7" applyNumberFormat="1" applyFont="1" applyFill="1" applyBorder="1" applyAlignment="1">
      <alignment horizontal="right" vertical="top" wrapText="1"/>
    </xf>
    <xf numFmtId="0" fontId="8" fillId="0" borderId="1" xfId="1" applyNumberFormat="1" applyFont="1" applyFill="1" applyBorder="1" applyAlignment="1" applyProtection="1">
      <alignment horizontal="right"/>
    </xf>
    <xf numFmtId="166" fontId="8" fillId="0" borderId="0" xfId="7" applyNumberFormat="1" applyFont="1" applyFill="1" applyBorder="1" applyAlignment="1">
      <alignment horizontal="right" vertical="top"/>
    </xf>
    <xf numFmtId="169" fontId="8" fillId="0" borderId="0" xfId="7" applyNumberFormat="1" applyFont="1" applyFill="1" applyBorder="1" applyAlignment="1">
      <alignment horizontal="right" vertical="top"/>
    </xf>
    <xf numFmtId="166" fontId="8" fillId="0" borderId="0" xfId="10" applyNumberFormat="1" applyFont="1" applyFill="1" applyBorder="1" applyAlignment="1" applyProtection="1">
      <alignment horizontal="right" vertical="top"/>
    </xf>
    <xf numFmtId="165" fontId="8" fillId="0" borderId="0" xfId="10" applyNumberFormat="1" applyFont="1" applyFill="1" applyBorder="1" applyAlignment="1" applyProtection="1">
      <alignment horizontal="left"/>
    </xf>
    <xf numFmtId="165" fontId="5" fillId="0" borderId="0" xfId="10" applyFont="1" applyFill="1" applyBorder="1" applyAlignment="1" applyProtection="1">
      <alignment horizontal="left" vertical="top"/>
    </xf>
    <xf numFmtId="176" fontId="7" fillId="0" borderId="0" xfId="10" applyNumberFormat="1" applyFont="1" applyFill="1" applyBorder="1" applyAlignment="1" applyProtection="1">
      <alignment horizontal="right" vertical="top"/>
    </xf>
    <xf numFmtId="165" fontId="7" fillId="0" borderId="0" xfId="10" applyNumberFormat="1" applyFont="1" applyFill="1" applyBorder="1" applyAlignment="1" applyProtection="1">
      <alignment horizontal="left"/>
    </xf>
    <xf numFmtId="0" fontId="6" fillId="0" borderId="0" xfId="7" applyFont="1" applyFill="1" applyBorder="1" applyAlignment="1">
      <alignment horizontal="right" vertical="top" wrapText="1"/>
    </xf>
    <xf numFmtId="0" fontId="5" fillId="0" borderId="0" xfId="7" applyFont="1" applyFill="1" applyBorder="1" applyAlignment="1" applyProtection="1">
      <alignment horizontal="left" vertical="top" wrapText="1"/>
    </xf>
    <xf numFmtId="0" fontId="5" fillId="0" borderId="0" xfId="8" applyFont="1" applyFill="1" applyBorder="1" applyAlignment="1">
      <alignment horizontal="left" vertical="top" wrapText="1"/>
    </xf>
    <xf numFmtId="0" fontId="6" fillId="0" borderId="0" xfId="8" applyFont="1" applyFill="1" applyBorder="1" applyAlignment="1">
      <alignment horizontal="right" vertical="top" wrapText="1"/>
    </xf>
    <xf numFmtId="0" fontId="6" fillId="0" borderId="0" xfId="8" applyFont="1" applyFill="1" applyBorder="1" applyAlignment="1" applyProtection="1">
      <alignment horizontal="left" vertical="top" wrapText="1"/>
    </xf>
    <xf numFmtId="0" fontId="5" fillId="0" borderId="0" xfId="8" applyNumberFormat="1" applyFont="1" applyFill="1" applyAlignment="1">
      <alignment horizontal="right"/>
    </xf>
    <xf numFmtId="172" fontId="6" fillId="0" borderId="0" xfId="7" applyNumberFormat="1" applyFont="1" applyFill="1" applyBorder="1" applyAlignment="1">
      <alignment horizontal="right" vertical="top" wrapText="1"/>
    </xf>
    <xf numFmtId="0" fontId="5" fillId="0" borderId="0" xfId="8" applyNumberFormat="1" applyFont="1" applyFill="1" applyBorder="1" applyAlignment="1">
      <alignment horizontal="right"/>
    </xf>
    <xf numFmtId="168" fontId="5" fillId="0" borderId="0" xfId="7" applyNumberFormat="1" applyFont="1" applyFill="1" applyBorder="1" applyAlignment="1">
      <alignment horizontal="right" vertical="top" wrapText="1"/>
    </xf>
    <xf numFmtId="0" fontId="5" fillId="0" borderId="0" xfId="8" applyFont="1" applyFill="1" applyBorder="1" applyAlignment="1" applyProtection="1">
      <alignment horizontal="left" vertical="top" wrapText="1"/>
    </xf>
    <xf numFmtId="0" fontId="5" fillId="0" borderId="0" xfId="8" applyNumberFormat="1" applyFont="1" applyFill="1" applyBorder="1" applyAlignment="1" applyProtection="1">
      <alignment horizontal="right"/>
    </xf>
    <xf numFmtId="169" fontId="5" fillId="0" borderId="0" xfId="8" applyNumberFormat="1" applyFont="1" applyFill="1" applyBorder="1" applyAlignment="1">
      <alignment horizontal="right" vertical="top" wrapText="1"/>
    </xf>
    <xf numFmtId="0" fontId="5" fillId="0" borderId="1" xfId="8" applyNumberFormat="1" applyFont="1" applyFill="1" applyBorder="1" applyAlignment="1" applyProtection="1">
      <alignment horizontal="right" wrapText="1"/>
    </xf>
    <xf numFmtId="0" fontId="8" fillId="0" borderId="1" xfId="8" applyFont="1" applyFill="1" applyBorder="1" applyAlignment="1">
      <alignment horizontal="right" vertical="top" wrapText="1"/>
    </xf>
    <xf numFmtId="0" fontId="7" fillId="0" borderId="1" xfId="8" applyFont="1" applyFill="1" applyBorder="1" applyAlignment="1" applyProtection="1">
      <alignment horizontal="left"/>
    </xf>
    <xf numFmtId="0" fontId="8" fillId="0" borderId="2" xfId="8" applyNumberFormat="1" applyFont="1" applyFill="1" applyBorder="1" applyAlignment="1" applyProtection="1">
      <alignment horizontal="right" wrapText="1"/>
    </xf>
    <xf numFmtId="0" fontId="5" fillId="0" borderId="1" xfId="8" applyFont="1" applyFill="1" applyBorder="1" applyAlignment="1">
      <alignment horizontal="right" vertical="top" wrapText="1"/>
    </xf>
    <xf numFmtId="0" fontId="6" fillId="0" borderId="1" xfId="8" applyFont="1" applyFill="1" applyBorder="1" applyAlignment="1" applyProtection="1">
      <alignment horizontal="left"/>
    </xf>
    <xf numFmtId="0" fontId="5" fillId="0" borderId="0" xfId="8" applyNumberFormat="1" applyFont="1" applyFill="1" applyAlignment="1" applyProtection="1">
      <alignment horizontal="right" wrapText="1"/>
    </xf>
    <xf numFmtId="0" fontId="5" fillId="0" borderId="0" xfId="8" applyFont="1" applyFill="1" applyBorder="1" applyAlignment="1">
      <alignment horizontal="right" vertical="top" wrapText="1"/>
    </xf>
    <xf numFmtId="0" fontId="6" fillId="0" borderId="0" xfId="8" applyFont="1" applyFill="1" applyBorder="1" applyAlignment="1" applyProtection="1">
      <alignment horizontal="left"/>
    </xf>
    <xf numFmtId="0" fontId="5" fillId="0" borderId="0" xfId="8" applyNumberFormat="1" applyFont="1" applyFill="1" applyBorder="1" applyAlignment="1" applyProtection="1">
      <alignment horizontal="right" wrapText="1"/>
    </xf>
    <xf numFmtId="0" fontId="6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right"/>
    </xf>
    <xf numFmtId="0" fontId="5" fillId="0" borderId="0" xfId="3" applyNumberFormat="1" applyFont="1" applyFill="1" applyProtection="1"/>
    <xf numFmtId="0" fontId="5" fillId="0" borderId="0" xfId="3" applyNumberFormat="1" applyFont="1" applyFill="1" applyAlignment="1" applyProtection="1">
      <alignment horizontal="right"/>
    </xf>
    <xf numFmtId="164" fontId="5" fillId="0" borderId="0" xfId="3" applyNumberFormat="1" applyFont="1" applyFill="1" applyProtection="1"/>
    <xf numFmtId="0" fontId="7" fillId="0" borderId="1" xfId="6" applyFont="1" applyFill="1" applyBorder="1" applyAlignment="1" applyProtection="1">
      <alignment horizontal="left" vertical="top" wrapText="1"/>
    </xf>
    <xf numFmtId="0" fontId="5" fillId="0" borderId="1" xfId="8" applyFont="1" applyFill="1" applyBorder="1" applyAlignment="1">
      <alignment horizontal="left" vertical="top" wrapText="1"/>
    </xf>
    <xf numFmtId="0" fontId="6" fillId="0" borderId="1" xfId="8" applyFont="1" applyFill="1" applyBorder="1" applyAlignment="1" applyProtection="1">
      <alignment horizontal="left" vertical="top" wrapText="1"/>
    </xf>
    <xf numFmtId="0" fontId="5" fillId="0" borderId="1" xfId="8" applyNumberFormat="1" applyFont="1" applyFill="1" applyBorder="1" applyAlignment="1" applyProtection="1">
      <alignment vertical="center" wrapText="1"/>
    </xf>
    <xf numFmtId="0" fontId="5" fillId="0" borderId="0" xfId="11" applyFont="1" applyFill="1" applyBorder="1" applyAlignment="1">
      <alignment horizontal="right" vertical="top" wrapText="1"/>
    </xf>
    <xf numFmtId="49" fontId="5" fillId="0" borderId="0" xfId="11" applyNumberFormat="1" applyFont="1" applyFill="1" applyBorder="1" applyAlignment="1">
      <alignment horizontal="right" vertical="top" wrapText="1"/>
    </xf>
    <xf numFmtId="0" fontId="5" fillId="0" borderId="0" xfId="11" applyFont="1" applyFill="1" applyBorder="1" applyAlignment="1" applyProtection="1">
      <alignment horizontal="left" vertical="top" wrapText="1"/>
    </xf>
    <xf numFmtId="0" fontId="5" fillId="0" borderId="0" xfId="11" applyFont="1" applyFill="1" applyBorder="1" applyAlignment="1">
      <alignment horizontal="left" vertical="top" wrapText="1"/>
    </xf>
    <xf numFmtId="0" fontId="6" fillId="0" borderId="0" xfId="6" applyNumberFormat="1" applyFont="1" applyFill="1" applyBorder="1" applyAlignment="1" applyProtection="1">
      <alignment horizontal="right"/>
    </xf>
    <xf numFmtId="0" fontId="8" fillId="0" borderId="1" xfId="7" applyNumberFormat="1" applyFont="1" applyFill="1" applyBorder="1" applyAlignment="1">
      <alignment horizontal="right"/>
    </xf>
    <xf numFmtId="0" fontId="8" fillId="0" borderId="1" xfId="7" applyNumberFormat="1" applyFont="1" applyFill="1" applyBorder="1" applyAlignment="1">
      <alignment horizontal="right" wrapText="1"/>
    </xf>
    <xf numFmtId="0" fontId="5" fillId="0" borderId="0" xfId="6" applyFont="1" applyFill="1" applyAlignment="1">
      <alignment horizontal="left"/>
    </xf>
    <xf numFmtId="175" fontId="8" fillId="0" borderId="0" xfId="6" applyNumberFormat="1" applyFont="1" applyFill="1" applyBorder="1" applyAlignment="1">
      <alignment horizontal="right" vertical="top" wrapText="1"/>
    </xf>
    <xf numFmtId="177" fontId="5" fillId="0" borderId="0" xfId="11" applyNumberFormat="1" applyFont="1" applyFill="1" applyBorder="1" applyAlignment="1">
      <alignment horizontal="right" vertical="top" wrapText="1"/>
    </xf>
    <xf numFmtId="0" fontId="8" fillId="0" borderId="0" xfId="6" applyFont="1" applyFill="1"/>
    <xf numFmtId="0" fontId="5" fillId="0" borderId="0" xfId="6" applyFont="1" applyFill="1" applyAlignment="1">
      <alignment vertical="top"/>
    </xf>
    <xf numFmtId="0" fontId="5" fillId="0" borderId="0" xfId="6" applyFont="1" applyFill="1" applyAlignment="1"/>
    <xf numFmtId="170" fontId="8" fillId="0" borderId="0" xfId="10" applyNumberFormat="1" applyFont="1" applyFill="1" applyBorder="1" applyAlignment="1" applyProtection="1">
      <alignment horizontal="right" vertical="top"/>
    </xf>
    <xf numFmtId="0" fontId="8" fillId="0" borderId="1" xfId="6" applyFont="1" applyFill="1" applyBorder="1" applyAlignment="1">
      <alignment horizontal="right" vertical="top" wrapText="1"/>
    </xf>
    <xf numFmtId="175" fontId="7" fillId="0" borderId="1" xfId="6" applyNumberFormat="1" applyFont="1" applyFill="1" applyBorder="1" applyAlignment="1">
      <alignment horizontal="right" vertical="top" wrapText="1"/>
    </xf>
    <xf numFmtId="0" fontId="8" fillId="0" borderId="1" xfId="7" applyFont="1" applyFill="1" applyBorder="1" applyAlignment="1">
      <alignment horizontal="right" vertical="top" wrapText="1"/>
    </xf>
    <xf numFmtId="0" fontId="8" fillId="0" borderId="1" xfId="7" applyFont="1" applyFill="1" applyBorder="1" applyAlignment="1" applyProtection="1">
      <alignment horizontal="left" vertical="top" wrapText="1"/>
    </xf>
    <xf numFmtId="173" fontId="6" fillId="0" borderId="1" xfId="6" applyNumberFormat="1" applyFont="1" applyFill="1" applyBorder="1" applyAlignment="1">
      <alignment horizontal="right" vertical="top" wrapText="1"/>
    </xf>
    <xf numFmtId="171" fontId="6" fillId="0" borderId="1" xfId="6" applyNumberFormat="1" applyFont="1" applyFill="1" applyBorder="1" applyAlignment="1">
      <alignment horizontal="right" vertical="top" wrapText="1"/>
    </xf>
    <xf numFmtId="0" fontId="5" fillId="0" borderId="0" xfId="8" applyFont="1" applyFill="1" applyBorder="1" applyAlignment="1" applyProtection="1">
      <alignment horizontal="left" vertical="top"/>
    </xf>
    <xf numFmtId="0" fontId="7" fillId="0" borderId="0" xfId="6" applyNumberFormat="1" applyFont="1" applyFill="1" applyBorder="1" applyAlignment="1" applyProtection="1">
      <alignment horizontal="right"/>
    </xf>
    <xf numFmtId="166" fontId="8" fillId="0" borderId="1" xfId="7" applyNumberFormat="1" applyFont="1" applyFill="1" applyBorder="1" applyAlignment="1">
      <alignment horizontal="right" vertical="top" wrapText="1"/>
    </xf>
    <xf numFmtId="0" fontId="6" fillId="0" borderId="1" xfId="8" applyFont="1" applyFill="1" applyBorder="1" applyAlignment="1">
      <alignment horizontal="right" vertical="top" wrapText="1"/>
    </xf>
    <xf numFmtId="0" fontId="6" fillId="0" borderId="0" xfId="6" applyFont="1" applyFill="1" applyBorder="1" applyAlignment="1" applyProtection="1">
      <alignment horizontal="center"/>
    </xf>
    <xf numFmtId="0" fontId="5" fillId="0" borderId="0" xfId="4" applyNumberFormat="1" applyFont="1" applyFill="1" applyBorder="1" applyAlignment="1" applyProtection="1">
      <alignment horizontal="left" vertical="top" wrapText="1"/>
    </xf>
    <xf numFmtId="0" fontId="5" fillId="0" borderId="0" xfId="8" applyNumberFormat="1" applyFont="1" applyFill="1" applyBorder="1" applyAlignment="1" applyProtection="1">
      <alignment horizontal="left"/>
    </xf>
    <xf numFmtId="0" fontId="5" fillId="0" borderId="3" xfId="8" applyNumberFormat="1" applyFont="1" applyFill="1" applyBorder="1" applyAlignment="1" applyProtection="1">
      <alignment vertical="top"/>
    </xf>
    <xf numFmtId="0" fontId="5" fillId="0" borderId="0" xfId="8" applyNumberFormat="1" applyFont="1" applyFill="1" applyBorder="1" applyAlignment="1" applyProtection="1">
      <alignment horizontal="left" vertical="top"/>
    </xf>
    <xf numFmtId="0" fontId="5" fillId="0" borderId="3" xfId="8" applyNumberFormat="1" applyFont="1" applyFill="1" applyBorder="1" applyAlignment="1" applyProtection="1">
      <alignment horizontal="right" vertical="top" wrapText="1"/>
    </xf>
    <xf numFmtId="0" fontId="5" fillId="0" borderId="0" xfId="9" applyFont="1" applyFill="1" applyAlignment="1" applyProtection="1">
      <alignment horizontal="right" vertical="top"/>
    </xf>
    <xf numFmtId="0" fontId="5" fillId="0" borderId="0" xfId="6" applyFont="1" applyFill="1" applyBorder="1" applyAlignment="1" applyProtection="1">
      <alignment horizontal="left" vertical="top" wrapText="1"/>
    </xf>
    <xf numFmtId="0" fontId="8" fillId="0" borderId="1" xfId="1" applyNumberFormat="1" applyFont="1" applyFill="1" applyBorder="1" applyAlignment="1">
      <alignment horizontal="right" wrapText="1"/>
    </xf>
    <xf numFmtId="0" fontId="8" fillId="0" borderId="2" xfId="1" applyNumberFormat="1" applyFont="1" applyFill="1" applyBorder="1" applyAlignment="1">
      <alignment horizontal="right" wrapText="1"/>
    </xf>
    <xf numFmtId="0" fontId="6" fillId="0" borderId="0" xfId="6" applyFont="1" applyFill="1" applyBorder="1" applyAlignment="1" applyProtection="1">
      <alignment horizontal="center"/>
    </xf>
  </cellXfs>
  <cellStyles count="12">
    <cellStyle name="Comma" xfId="1" builtinId="3"/>
    <cellStyle name="Normal" xfId="0" builtinId="0"/>
    <cellStyle name="Normal_budget 2004-05_2.6.04" xfId="2"/>
    <cellStyle name="Normal_BUDGET FOR  03-04" xfId="3"/>
    <cellStyle name="Normal_BUDGET FOR  03-04 10-02-03" xfId="4"/>
    <cellStyle name="Normal_BUDGET FOR  03-04..." xfId="5"/>
    <cellStyle name="Normal_budget for 03-04" xfId="6"/>
    <cellStyle name="Normal_budget for 03-04 2" xfId="11"/>
    <cellStyle name="Normal_BUDGET2000" xfId="7"/>
    <cellStyle name="Normal_BUDGET-2000" xfId="8"/>
    <cellStyle name="Normal_budgetDocNIC02-03" xfId="9"/>
    <cellStyle name="Normal_RECEIPT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1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3240843507214266E-2"/>
          <c:y val="3.4257748776511852E-2"/>
          <c:w val="0.84683684794672587"/>
          <c:h val="0.46003262642740622"/>
        </c:manualLayout>
      </c:layout>
      <c:barChart>
        <c:barDir val="col"/>
        <c:grouping val="clustered"/>
        <c:ser>
          <c:idx val="0"/>
          <c:order val="0"/>
          <c:tx>
            <c:strRef>
              <c:f>'dem10'!$A$343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'dem10'!$B$341:$J$342</c:f>
              <c:multiLvlStrCache>
                <c:ptCount val="9"/>
                <c:lvl>
                  <c:pt idx="0">
                    <c:v>00.00.78</c:v>
                  </c:pt>
                  <c:pt idx="1">
                    <c:v>State Govt. Contribution towards Contributory Pension Fund</c:v>
                  </c:pt>
                  <c:pt idx="2">
                    <c:v>407002</c:v>
                  </c:pt>
                  <c:pt idx="4">
                    <c:v>500000</c:v>
                  </c:pt>
                  <c:pt idx="6">
                    <c:v>500000</c:v>
                  </c:pt>
                  <c:pt idx="8">
                    <c:v>750000</c:v>
                  </c:pt>
                </c:lvl>
                <c:lvl>
                  <c:pt idx="0">
                    <c:v>01.117</c:v>
                  </c:pt>
                  <c:pt idx="1">
                    <c:v>Government Contribution for Defined Contribution Pension Scheme</c:v>
                  </c:pt>
                </c:lvl>
              </c:multiLvlStrCache>
            </c:multiLvlStrRef>
          </c:cat>
          <c:val>
            <c:numRef>
              <c:f>'dem10'!$B$343:$J$343</c:f>
              <c:numCache>
                <c:formatCode>General</c:formatCode>
                <c:ptCount val="9"/>
                <c:pt idx="0" formatCode="0#.###">
                  <c:v>1.117</c:v>
                </c:pt>
                <c:pt idx="1">
                  <c:v>0</c:v>
                </c:pt>
                <c:pt idx="2">
                  <c:v>407002</c:v>
                </c:pt>
                <c:pt idx="4">
                  <c:v>500000</c:v>
                </c:pt>
                <c:pt idx="6">
                  <c:v>500000</c:v>
                </c:pt>
                <c:pt idx="8">
                  <c:v>750000</c:v>
                </c:pt>
              </c:numCache>
            </c:numRef>
          </c:val>
        </c:ser>
        <c:ser>
          <c:idx val="1"/>
          <c:order val="1"/>
          <c:tx>
            <c:strRef>
              <c:f>'dem10'!$A$344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'dem10'!$B$341:$J$342</c:f>
              <c:multiLvlStrCache>
                <c:ptCount val="9"/>
                <c:lvl>
                  <c:pt idx="0">
                    <c:v>00.00.78</c:v>
                  </c:pt>
                  <c:pt idx="1">
                    <c:v>State Govt. Contribution towards Contributory Pension Fund</c:v>
                  </c:pt>
                  <c:pt idx="2">
                    <c:v>407002</c:v>
                  </c:pt>
                  <c:pt idx="4">
                    <c:v>500000</c:v>
                  </c:pt>
                  <c:pt idx="6">
                    <c:v>500000</c:v>
                  </c:pt>
                  <c:pt idx="8">
                    <c:v>750000</c:v>
                  </c:pt>
                </c:lvl>
                <c:lvl>
                  <c:pt idx="0">
                    <c:v>01.117</c:v>
                  </c:pt>
                  <c:pt idx="1">
                    <c:v>Government Contribution for Defined Contribution Pension Scheme</c:v>
                  </c:pt>
                </c:lvl>
              </c:multiLvlStrCache>
            </c:multiLvlStrRef>
          </c:cat>
          <c:val>
            <c:numRef>
              <c:f>'dem10'!$B$344:$J$344</c:f>
              <c:numCache>
                <c:formatCode>General</c:formatCode>
                <c:ptCount val="9"/>
                <c:pt idx="0" formatCode="0#">
                  <c:v>1</c:v>
                </c:pt>
                <c:pt idx="1">
                  <c:v>0</c:v>
                </c:pt>
                <c:pt idx="2">
                  <c:v>5035969</c:v>
                </c:pt>
                <c:pt idx="4">
                  <c:v>6380000</c:v>
                </c:pt>
                <c:pt idx="6">
                  <c:v>6380000</c:v>
                </c:pt>
                <c:pt idx="8">
                  <c:v>11816000</c:v>
                </c:pt>
              </c:numCache>
            </c:numRef>
          </c:val>
        </c:ser>
        <c:ser>
          <c:idx val="2"/>
          <c:order val="2"/>
          <c:tx>
            <c:strRef>
              <c:f>'dem10'!$A$345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'dem10'!$B$341:$J$342</c:f>
              <c:multiLvlStrCache>
                <c:ptCount val="9"/>
                <c:lvl>
                  <c:pt idx="0">
                    <c:v>00.00.78</c:v>
                  </c:pt>
                  <c:pt idx="1">
                    <c:v>State Govt. Contribution towards Contributory Pension Fund</c:v>
                  </c:pt>
                  <c:pt idx="2">
                    <c:v>407002</c:v>
                  </c:pt>
                  <c:pt idx="4">
                    <c:v>500000</c:v>
                  </c:pt>
                  <c:pt idx="6">
                    <c:v>500000</c:v>
                  </c:pt>
                  <c:pt idx="8">
                    <c:v>750000</c:v>
                  </c:pt>
                </c:lvl>
                <c:lvl>
                  <c:pt idx="0">
                    <c:v>01.117</c:v>
                  </c:pt>
                  <c:pt idx="1">
                    <c:v>Government Contribution for Defined Contribution Pension Scheme</c:v>
                  </c:pt>
                </c:lvl>
              </c:multiLvlStrCache>
            </c:multiLvlStrRef>
          </c:cat>
          <c:val>
            <c:numRef>
              <c:f>'dem10'!$B$345:$J$345</c:f>
              <c:numCache>
                <c:formatCode>General</c:formatCode>
                <c:ptCount val="9"/>
                <c:pt idx="0">
                  <c:v>2071</c:v>
                </c:pt>
                <c:pt idx="1">
                  <c:v>0</c:v>
                </c:pt>
                <c:pt idx="2">
                  <c:v>5035969</c:v>
                </c:pt>
                <c:pt idx="4">
                  <c:v>6380000</c:v>
                </c:pt>
                <c:pt idx="6">
                  <c:v>6380000</c:v>
                </c:pt>
                <c:pt idx="8">
                  <c:v>11816000</c:v>
                </c:pt>
              </c:numCache>
            </c:numRef>
          </c:val>
        </c:ser>
        <c:axId val="61599744"/>
        <c:axId val="61601280"/>
      </c:barChart>
      <c:catAx>
        <c:axId val="6159974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601280"/>
        <c:crosses val="autoZero"/>
        <c:auto val="1"/>
        <c:lblAlgn val="ctr"/>
        <c:lblOffset val="100"/>
        <c:tickLblSkip val="1"/>
        <c:tickMarkSkip val="1"/>
      </c:catAx>
      <c:valAx>
        <c:axId val="6160128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#.###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5997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4104560622918454"/>
          <c:y val="0.46837606837608275"/>
          <c:w val="5.3392658509454953E-2"/>
          <c:h val="0.1042735042735082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2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3240843507214266E-2"/>
          <c:y val="3.4257748776511852E-2"/>
          <c:w val="0.84683684794672587"/>
          <c:h val="0.46003262642740622"/>
        </c:manualLayout>
      </c:layout>
      <c:barChart>
        <c:barDir val="col"/>
        <c:grouping val="clustered"/>
        <c:ser>
          <c:idx val="0"/>
          <c:order val="0"/>
          <c:tx>
            <c:strRef>
              <c:f>'dem10'!$A$343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'dem10'!$B$341:$J$342</c:f>
              <c:multiLvlStrCache>
                <c:ptCount val="9"/>
                <c:lvl>
                  <c:pt idx="0">
                    <c:v>00.00.78</c:v>
                  </c:pt>
                  <c:pt idx="1">
                    <c:v>State Govt. Contribution towards Contributory Pension Fund</c:v>
                  </c:pt>
                  <c:pt idx="2">
                    <c:v>407002</c:v>
                  </c:pt>
                  <c:pt idx="4">
                    <c:v>500000</c:v>
                  </c:pt>
                  <c:pt idx="6">
                    <c:v>500000</c:v>
                  </c:pt>
                  <c:pt idx="8">
                    <c:v>750000</c:v>
                  </c:pt>
                </c:lvl>
                <c:lvl>
                  <c:pt idx="0">
                    <c:v>01.117</c:v>
                  </c:pt>
                  <c:pt idx="1">
                    <c:v>Government Contribution for Defined Contribution Pension Scheme</c:v>
                  </c:pt>
                </c:lvl>
              </c:multiLvlStrCache>
            </c:multiLvlStrRef>
          </c:cat>
          <c:val>
            <c:numRef>
              <c:f>'dem10'!$B$343:$J$343</c:f>
              <c:numCache>
                <c:formatCode>General</c:formatCode>
                <c:ptCount val="9"/>
                <c:pt idx="0" formatCode="0#.###">
                  <c:v>1.117</c:v>
                </c:pt>
                <c:pt idx="1">
                  <c:v>0</c:v>
                </c:pt>
                <c:pt idx="2">
                  <c:v>407002</c:v>
                </c:pt>
                <c:pt idx="4">
                  <c:v>500000</c:v>
                </c:pt>
                <c:pt idx="6">
                  <c:v>500000</c:v>
                </c:pt>
                <c:pt idx="8">
                  <c:v>750000</c:v>
                </c:pt>
              </c:numCache>
            </c:numRef>
          </c:val>
        </c:ser>
        <c:ser>
          <c:idx val="1"/>
          <c:order val="1"/>
          <c:tx>
            <c:strRef>
              <c:f>'dem10'!$A$344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'dem10'!$B$341:$J$342</c:f>
              <c:multiLvlStrCache>
                <c:ptCount val="9"/>
                <c:lvl>
                  <c:pt idx="0">
                    <c:v>00.00.78</c:v>
                  </c:pt>
                  <c:pt idx="1">
                    <c:v>State Govt. Contribution towards Contributory Pension Fund</c:v>
                  </c:pt>
                  <c:pt idx="2">
                    <c:v>407002</c:v>
                  </c:pt>
                  <c:pt idx="4">
                    <c:v>500000</c:v>
                  </c:pt>
                  <c:pt idx="6">
                    <c:v>500000</c:v>
                  </c:pt>
                  <c:pt idx="8">
                    <c:v>750000</c:v>
                  </c:pt>
                </c:lvl>
                <c:lvl>
                  <c:pt idx="0">
                    <c:v>01.117</c:v>
                  </c:pt>
                  <c:pt idx="1">
                    <c:v>Government Contribution for Defined Contribution Pension Scheme</c:v>
                  </c:pt>
                </c:lvl>
              </c:multiLvlStrCache>
            </c:multiLvlStrRef>
          </c:cat>
          <c:val>
            <c:numRef>
              <c:f>'dem10'!$B$344:$J$344</c:f>
              <c:numCache>
                <c:formatCode>General</c:formatCode>
                <c:ptCount val="9"/>
                <c:pt idx="0" formatCode="0#">
                  <c:v>1</c:v>
                </c:pt>
                <c:pt idx="1">
                  <c:v>0</c:v>
                </c:pt>
                <c:pt idx="2">
                  <c:v>5035969</c:v>
                </c:pt>
                <c:pt idx="4">
                  <c:v>6380000</c:v>
                </c:pt>
                <c:pt idx="6">
                  <c:v>6380000</c:v>
                </c:pt>
                <c:pt idx="8">
                  <c:v>11816000</c:v>
                </c:pt>
              </c:numCache>
            </c:numRef>
          </c:val>
        </c:ser>
        <c:ser>
          <c:idx val="2"/>
          <c:order val="2"/>
          <c:tx>
            <c:strRef>
              <c:f>'dem10'!$A$345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'dem10'!$B$341:$J$342</c:f>
              <c:multiLvlStrCache>
                <c:ptCount val="9"/>
                <c:lvl>
                  <c:pt idx="0">
                    <c:v>00.00.78</c:v>
                  </c:pt>
                  <c:pt idx="1">
                    <c:v>State Govt. Contribution towards Contributory Pension Fund</c:v>
                  </c:pt>
                  <c:pt idx="2">
                    <c:v>407002</c:v>
                  </c:pt>
                  <c:pt idx="4">
                    <c:v>500000</c:v>
                  </c:pt>
                  <c:pt idx="6">
                    <c:v>500000</c:v>
                  </c:pt>
                  <c:pt idx="8">
                    <c:v>750000</c:v>
                  </c:pt>
                </c:lvl>
                <c:lvl>
                  <c:pt idx="0">
                    <c:v>01.117</c:v>
                  </c:pt>
                  <c:pt idx="1">
                    <c:v>Government Contribution for Defined Contribution Pension Scheme</c:v>
                  </c:pt>
                </c:lvl>
              </c:multiLvlStrCache>
            </c:multiLvlStrRef>
          </c:cat>
          <c:val>
            <c:numRef>
              <c:f>'dem10'!$B$345:$J$345</c:f>
              <c:numCache>
                <c:formatCode>General</c:formatCode>
                <c:ptCount val="9"/>
                <c:pt idx="0">
                  <c:v>2071</c:v>
                </c:pt>
                <c:pt idx="1">
                  <c:v>0</c:v>
                </c:pt>
                <c:pt idx="2">
                  <c:v>5035969</c:v>
                </c:pt>
                <c:pt idx="4">
                  <c:v>6380000</c:v>
                </c:pt>
                <c:pt idx="6">
                  <c:v>6380000</c:v>
                </c:pt>
                <c:pt idx="8">
                  <c:v>11816000</c:v>
                </c:pt>
              </c:numCache>
            </c:numRef>
          </c:val>
        </c:ser>
        <c:axId val="60459648"/>
        <c:axId val="60461440"/>
      </c:barChart>
      <c:catAx>
        <c:axId val="6045964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461440"/>
        <c:crosses val="autoZero"/>
        <c:auto val="1"/>
        <c:lblAlgn val="ctr"/>
        <c:lblOffset val="100"/>
        <c:tickLblSkip val="1"/>
        <c:tickMarkSkip val="1"/>
      </c:catAx>
      <c:valAx>
        <c:axId val="6046144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#.###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4596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4104560622918454"/>
          <c:y val="0.46837606837608275"/>
          <c:w val="5.3392658509454953E-2"/>
          <c:h val="0.1042735042735082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2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1"/>
  <sheetViews>
    <sheetView zoomScale="138" workbookViewId="0"/>
  </sheetViews>
  <pageMargins left="0.75" right="0.75" top="1" bottom="1" header="0.5" footer="0.5"/>
  <headerFooter alignWithMargins="0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2"/>
  <sheetViews>
    <sheetView zoomScale="138" workbookViewId="0"/>
  </sheetViews>
  <pageMargins left="0.75" right="0.75" top="1" bottom="1" header="0.5" footer="0.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62975" cy="55721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2975" cy="55721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600527</xdr:colOff>
      <xdr:row>44</xdr:row>
      <xdr:rowOff>134045</xdr:rowOff>
    </xdr:from>
    <xdr:to>
      <xdr:col>9</xdr:col>
      <xdr:colOff>606061</xdr:colOff>
      <xdr:row>85</xdr:row>
      <xdr:rowOff>9064</xdr:rowOff>
    </xdr:to>
    <xdr:sp macro="" textlink="">
      <xdr:nvSpPr>
        <xdr:cNvPr id="1382" name="Text Box 11" hidden="1"/>
        <xdr:cNvSpPr txBox="1">
          <a:spLocks noChangeArrowheads="1"/>
        </xdr:cNvSpPr>
      </xdr:nvSpPr>
      <xdr:spPr bwMode="auto">
        <a:xfrm>
          <a:off x="7991475" y="7781925"/>
          <a:ext cx="676275" cy="69913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IN"/>
        </a:p>
      </xdr:txBody>
    </xdr:sp>
    <xdr:clientData/>
  </xdr:twoCellAnchor>
  <xdr:twoCellAnchor editAs="absolute">
    <xdr:from>
      <xdr:col>8</xdr:col>
      <xdr:colOff>600527</xdr:colOff>
      <xdr:row>33</xdr:row>
      <xdr:rowOff>74391</xdr:rowOff>
    </xdr:from>
    <xdr:to>
      <xdr:col>9</xdr:col>
      <xdr:colOff>606061</xdr:colOff>
      <xdr:row>34</xdr:row>
      <xdr:rowOff>144702</xdr:rowOff>
    </xdr:to>
    <xdr:sp macro="" textlink="">
      <xdr:nvSpPr>
        <xdr:cNvPr id="1383" name="Text Box 12" hidden="1"/>
        <xdr:cNvSpPr txBox="1">
          <a:spLocks noChangeArrowheads="1"/>
        </xdr:cNvSpPr>
      </xdr:nvSpPr>
      <xdr:spPr bwMode="auto">
        <a:xfrm>
          <a:off x="7991475" y="5676900"/>
          <a:ext cx="676275" cy="2667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IN"/>
        </a:p>
      </xdr:txBody>
    </xdr:sp>
    <xdr:clientData/>
  </xdr:twoCellAnchor>
  <xdr:twoCellAnchor editAs="absolute">
    <xdr:from>
      <xdr:col>8</xdr:col>
      <xdr:colOff>600527</xdr:colOff>
      <xdr:row>306</xdr:row>
      <xdr:rowOff>172770</xdr:rowOff>
    </xdr:from>
    <xdr:to>
      <xdr:col>9</xdr:col>
      <xdr:colOff>606061</xdr:colOff>
      <xdr:row>306</xdr:row>
      <xdr:rowOff>172770</xdr:rowOff>
    </xdr:to>
    <xdr:sp macro="" textlink="">
      <xdr:nvSpPr>
        <xdr:cNvPr id="1384" name="Text Box 45" hidden="1"/>
        <xdr:cNvSpPr txBox="1">
          <a:spLocks noChangeArrowheads="1"/>
        </xdr:cNvSpPr>
      </xdr:nvSpPr>
      <xdr:spPr bwMode="auto">
        <a:xfrm>
          <a:off x="7991475" y="56949975"/>
          <a:ext cx="676275" cy="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IN"/>
        </a:p>
      </xdr:txBody>
    </xdr:sp>
    <xdr:clientData/>
  </xdr:twoCellAnchor>
  <xdr:twoCellAnchor editAs="absolute">
    <xdr:from>
      <xdr:col>8</xdr:col>
      <xdr:colOff>600527</xdr:colOff>
      <xdr:row>307</xdr:row>
      <xdr:rowOff>16566</xdr:rowOff>
    </xdr:from>
    <xdr:to>
      <xdr:col>9</xdr:col>
      <xdr:colOff>606061</xdr:colOff>
      <xdr:row>312</xdr:row>
      <xdr:rowOff>103792</xdr:rowOff>
    </xdr:to>
    <xdr:sp macro="" textlink="">
      <xdr:nvSpPr>
        <xdr:cNvPr id="1385" name="Text Box 46" hidden="1"/>
        <xdr:cNvSpPr txBox="1">
          <a:spLocks noChangeArrowheads="1"/>
        </xdr:cNvSpPr>
      </xdr:nvSpPr>
      <xdr:spPr bwMode="auto">
        <a:xfrm>
          <a:off x="7991475" y="57111900"/>
          <a:ext cx="676275" cy="10763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IN"/>
        </a:p>
      </xdr:txBody>
    </xdr:sp>
    <xdr:clientData/>
  </xdr:twoCellAnchor>
  <xdr:twoCellAnchor editAs="absolute">
    <xdr:from>
      <xdr:col>8</xdr:col>
      <xdr:colOff>600527</xdr:colOff>
      <xdr:row>302</xdr:row>
      <xdr:rowOff>23758</xdr:rowOff>
    </xdr:from>
    <xdr:to>
      <xdr:col>10</xdr:col>
      <xdr:colOff>28668</xdr:colOff>
      <xdr:row>302</xdr:row>
      <xdr:rowOff>86457</xdr:rowOff>
    </xdr:to>
    <xdr:sp macro="" textlink="">
      <xdr:nvSpPr>
        <xdr:cNvPr id="1386" name="Text Box 60" hidden="1"/>
        <xdr:cNvSpPr txBox="1">
          <a:spLocks noChangeArrowheads="1"/>
        </xdr:cNvSpPr>
      </xdr:nvSpPr>
      <xdr:spPr bwMode="auto">
        <a:xfrm>
          <a:off x="7991475" y="55987950"/>
          <a:ext cx="1009650" cy="571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IN"/>
        </a:p>
      </xdr:txBody>
    </xdr:sp>
    <xdr:clientData/>
  </xdr:twoCellAnchor>
  <xdr:twoCellAnchor editAs="absolute">
    <xdr:from>
      <xdr:col>6</xdr:col>
      <xdr:colOff>174666</xdr:colOff>
      <xdr:row>32</xdr:row>
      <xdr:rowOff>77494</xdr:rowOff>
    </xdr:from>
    <xdr:to>
      <xdr:col>8</xdr:col>
      <xdr:colOff>28682</xdr:colOff>
      <xdr:row>34</xdr:row>
      <xdr:rowOff>144702</xdr:rowOff>
    </xdr:to>
    <xdr:sp macro="" textlink="">
      <xdr:nvSpPr>
        <xdr:cNvPr id="1387" name="Text Box 61" hidden="1"/>
        <xdr:cNvSpPr txBox="1">
          <a:spLocks noChangeArrowheads="1"/>
        </xdr:cNvSpPr>
      </xdr:nvSpPr>
      <xdr:spPr bwMode="auto">
        <a:xfrm>
          <a:off x="6115050" y="5305425"/>
          <a:ext cx="1304925" cy="6381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IN"/>
        </a:p>
      </xdr:txBody>
    </xdr:sp>
    <xdr:clientData/>
  </xdr:twoCellAnchor>
  <xdr:twoCellAnchor editAs="absolute">
    <xdr:from>
      <xdr:col>6</xdr:col>
      <xdr:colOff>174666</xdr:colOff>
      <xdr:row>33</xdr:row>
      <xdr:rowOff>13346</xdr:rowOff>
    </xdr:from>
    <xdr:to>
      <xdr:col>8</xdr:col>
      <xdr:colOff>28682</xdr:colOff>
      <xdr:row>36</xdr:row>
      <xdr:rowOff>116541</xdr:rowOff>
    </xdr:to>
    <xdr:sp macro="" textlink="">
      <xdr:nvSpPr>
        <xdr:cNvPr id="1388" name="Text Box 62" hidden="1"/>
        <xdr:cNvSpPr txBox="1">
          <a:spLocks noChangeArrowheads="1"/>
        </xdr:cNvSpPr>
      </xdr:nvSpPr>
      <xdr:spPr bwMode="auto">
        <a:xfrm>
          <a:off x="6115050" y="5591175"/>
          <a:ext cx="1304925" cy="7048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IN"/>
        </a:p>
      </xdr:txBody>
    </xdr:sp>
    <xdr:clientData/>
  </xdr:twoCellAnchor>
  <xdr:twoCellAnchor editAs="absolute">
    <xdr:from>
      <xdr:col>6</xdr:col>
      <xdr:colOff>174666</xdr:colOff>
      <xdr:row>83</xdr:row>
      <xdr:rowOff>167557</xdr:rowOff>
    </xdr:from>
    <xdr:to>
      <xdr:col>8</xdr:col>
      <xdr:colOff>28682</xdr:colOff>
      <xdr:row>89</xdr:row>
      <xdr:rowOff>15494</xdr:rowOff>
    </xdr:to>
    <xdr:sp macro="" textlink="">
      <xdr:nvSpPr>
        <xdr:cNvPr id="1389" name="Text Box 63" hidden="1"/>
        <xdr:cNvSpPr txBox="1">
          <a:spLocks noChangeArrowheads="1"/>
        </xdr:cNvSpPr>
      </xdr:nvSpPr>
      <xdr:spPr bwMode="auto">
        <a:xfrm>
          <a:off x="6115050" y="14563725"/>
          <a:ext cx="1304925" cy="11811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IN"/>
        </a:p>
      </xdr:txBody>
    </xdr:sp>
    <xdr:clientData/>
  </xdr:twoCellAnchor>
  <xdr:twoCellAnchor editAs="absolute">
    <xdr:from>
      <xdr:col>6</xdr:col>
      <xdr:colOff>174666</xdr:colOff>
      <xdr:row>83</xdr:row>
      <xdr:rowOff>184397</xdr:rowOff>
    </xdr:from>
    <xdr:to>
      <xdr:col>8</xdr:col>
      <xdr:colOff>28682</xdr:colOff>
      <xdr:row>87</xdr:row>
      <xdr:rowOff>163658</xdr:rowOff>
    </xdr:to>
    <xdr:sp macro="" textlink="">
      <xdr:nvSpPr>
        <xdr:cNvPr id="1390" name="Text Box 64" hidden="1"/>
        <xdr:cNvSpPr txBox="1">
          <a:spLocks noChangeArrowheads="1"/>
        </xdr:cNvSpPr>
      </xdr:nvSpPr>
      <xdr:spPr bwMode="auto">
        <a:xfrm>
          <a:off x="6115050" y="14582775"/>
          <a:ext cx="1304925" cy="7620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IN"/>
        </a:p>
      </xdr:txBody>
    </xdr:sp>
    <xdr:clientData/>
  </xdr:twoCellAnchor>
  <xdr:twoCellAnchor editAs="absolute">
    <xdr:from>
      <xdr:col>6</xdr:col>
      <xdr:colOff>174666</xdr:colOff>
      <xdr:row>309</xdr:row>
      <xdr:rowOff>148542</xdr:rowOff>
    </xdr:from>
    <xdr:to>
      <xdr:col>8</xdr:col>
      <xdr:colOff>28682</xdr:colOff>
      <xdr:row>337</xdr:row>
      <xdr:rowOff>106349</xdr:rowOff>
    </xdr:to>
    <xdr:sp macro="" textlink="">
      <xdr:nvSpPr>
        <xdr:cNvPr id="1391" name="Text Box 71" hidden="1"/>
        <xdr:cNvSpPr txBox="1">
          <a:spLocks noChangeArrowheads="1"/>
        </xdr:cNvSpPr>
      </xdr:nvSpPr>
      <xdr:spPr bwMode="auto">
        <a:xfrm>
          <a:off x="6115050" y="57645300"/>
          <a:ext cx="1304925" cy="57435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IN"/>
        </a:p>
      </xdr:txBody>
    </xdr:sp>
    <xdr:clientData/>
  </xdr:twoCellAnchor>
  <xdr:twoCellAnchor editAs="absolute">
    <xdr:from>
      <xdr:col>7</xdr:col>
      <xdr:colOff>598291</xdr:colOff>
      <xdr:row>32</xdr:row>
      <xdr:rowOff>77494</xdr:rowOff>
    </xdr:from>
    <xdr:to>
      <xdr:col>9</xdr:col>
      <xdr:colOff>197721</xdr:colOff>
      <xdr:row>35</xdr:row>
      <xdr:rowOff>30403</xdr:rowOff>
    </xdr:to>
    <xdr:sp macro="" textlink="">
      <xdr:nvSpPr>
        <xdr:cNvPr id="1392" name="Text Box 72" hidden="1"/>
        <xdr:cNvSpPr txBox="1">
          <a:spLocks noChangeArrowheads="1"/>
        </xdr:cNvSpPr>
      </xdr:nvSpPr>
      <xdr:spPr bwMode="auto">
        <a:xfrm>
          <a:off x="7191375" y="5305425"/>
          <a:ext cx="1066800" cy="7143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IN"/>
        </a:p>
      </xdr:txBody>
    </xdr:sp>
    <xdr:clientData/>
  </xdr:twoCellAnchor>
  <xdr:twoCellAnchor editAs="absolute">
    <xdr:from>
      <xdr:col>7</xdr:col>
      <xdr:colOff>598291</xdr:colOff>
      <xdr:row>83</xdr:row>
      <xdr:rowOff>167557</xdr:rowOff>
    </xdr:from>
    <xdr:to>
      <xdr:col>8</xdr:col>
      <xdr:colOff>600527</xdr:colOff>
      <xdr:row>89</xdr:row>
      <xdr:rowOff>15494</xdr:rowOff>
    </xdr:to>
    <xdr:sp macro="" textlink="">
      <xdr:nvSpPr>
        <xdr:cNvPr id="1393" name="Text Box 73" hidden="1"/>
        <xdr:cNvSpPr txBox="1">
          <a:spLocks noChangeArrowheads="1"/>
        </xdr:cNvSpPr>
      </xdr:nvSpPr>
      <xdr:spPr bwMode="auto">
        <a:xfrm>
          <a:off x="7191375" y="14563725"/>
          <a:ext cx="800100" cy="11811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IN"/>
        </a:p>
      </xdr:txBody>
    </xdr:sp>
    <xdr:clientData/>
  </xdr:twoCellAnchor>
  <xdr:twoCellAnchor editAs="absolute">
    <xdr:from>
      <xdr:col>8</xdr:col>
      <xdr:colOff>600527</xdr:colOff>
      <xdr:row>32</xdr:row>
      <xdr:rowOff>77494</xdr:rowOff>
    </xdr:from>
    <xdr:to>
      <xdr:col>10</xdr:col>
      <xdr:colOff>142417</xdr:colOff>
      <xdr:row>35</xdr:row>
      <xdr:rowOff>30403</xdr:rowOff>
    </xdr:to>
    <xdr:sp macro="" textlink="">
      <xdr:nvSpPr>
        <xdr:cNvPr id="1394" name="Text Box 74" hidden="1"/>
        <xdr:cNvSpPr txBox="1">
          <a:spLocks noChangeArrowheads="1"/>
        </xdr:cNvSpPr>
      </xdr:nvSpPr>
      <xdr:spPr bwMode="auto">
        <a:xfrm>
          <a:off x="7991475" y="5305425"/>
          <a:ext cx="1123950" cy="7143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IN"/>
        </a:p>
      </xdr:txBody>
    </xdr:sp>
    <xdr:clientData/>
  </xdr:twoCellAnchor>
  <xdr:twoCellAnchor editAs="absolute">
    <xdr:from>
      <xdr:col>8</xdr:col>
      <xdr:colOff>600527</xdr:colOff>
      <xdr:row>83</xdr:row>
      <xdr:rowOff>167557</xdr:rowOff>
    </xdr:from>
    <xdr:to>
      <xdr:col>9</xdr:col>
      <xdr:colOff>940880</xdr:colOff>
      <xdr:row>89</xdr:row>
      <xdr:rowOff>15494</xdr:rowOff>
    </xdr:to>
    <xdr:sp macro="" textlink="">
      <xdr:nvSpPr>
        <xdr:cNvPr id="1395" name="Text Box 75" hidden="1"/>
        <xdr:cNvSpPr txBox="1">
          <a:spLocks noChangeArrowheads="1"/>
        </xdr:cNvSpPr>
      </xdr:nvSpPr>
      <xdr:spPr bwMode="auto">
        <a:xfrm>
          <a:off x="7991475" y="14563725"/>
          <a:ext cx="971550" cy="11811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IN"/>
        </a:p>
      </xdr:txBody>
    </xdr:sp>
    <xdr:clientData/>
  </xdr:twoCellAnchor>
  <xdr:twoCellAnchor editAs="absolute">
    <xdr:from>
      <xdr:col>7</xdr:col>
      <xdr:colOff>598291</xdr:colOff>
      <xdr:row>32</xdr:row>
      <xdr:rowOff>77494</xdr:rowOff>
    </xdr:from>
    <xdr:to>
      <xdr:col>9</xdr:col>
      <xdr:colOff>197721</xdr:colOff>
      <xdr:row>35</xdr:row>
      <xdr:rowOff>30403</xdr:rowOff>
    </xdr:to>
    <xdr:sp macro="" textlink="">
      <xdr:nvSpPr>
        <xdr:cNvPr id="1396" name="Text Box 76" hidden="1"/>
        <xdr:cNvSpPr txBox="1">
          <a:spLocks noChangeArrowheads="1"/>
        </xdr:cNvSpPr>
      </xdr:nvSpPr>
      <xdr:spPr bwMode="auto">
        <a:xfrm>
          <a:off x="7191375" y="5305425"/>
          <a:ext cx="1066800" cy="7143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IN"/>
        </a:p>
      </xdr:txBody>
    </xdr:sp>
    <xdr:clientData/>
  </xdr:twoCellAnchor>
  <xdr:twoCellAnchor editAs="absolute">
    <xdr:from>
      <xdr:col>7</xdr:col>
      <xdr:colOff>598291</xdr:colOff>
      <xdr:row>83</xdr:row>
      <xdr:rowOff>167557</xdr:rowOff>
    </xdr:from>
    <xdr:to>
      <xdr:col>8</xdr:col>
      <xdr:colOff>600527</xdr:colOff>
      <xdr:row>86</xdr:row>
      <xdr:rowOff>118897</xdr:rowOff>
    </xdr:to>
    <xdr:sp macro="" textlink="">
      <xdr:nvSpPr>
        <xdr:cNvPr id="1397" name="Text Box 77" hidden="1"/>
        <xdr:cNvSpPr txBox="1">
          <a:spLocks noChangeArrowheads="1"/>
        </xdr:cNvSpPr>
      </xdr:nvSpPr>
      <xdr:spPr bwMode="auto">
        <a:xfrm>
          <a:off x="7191375" y="14563725"/>
          <a:ext cx="800100" cy="5143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IN"/>
        </a:p>
      </xdr:txBody>
    </xdr:sp>
    <xdr:clientData/>
  </xdr:twoCellAnchor>
  <xdr:twoCellAnchor editAs="absolute">
    <xdr:from>
      <xdr:col>7</xdr:col>
      <xdr:colOff>598291</xdr:colOff>
      <xdr:row>283</xdr:row>
      <xdr:rowOff>6568</xdr:rowOff>
    </xdr:from>
    <xdr:to>
      <xdr:col>8</xdr:col>
      <xdr:colOff>600527</xdr:colOff>
      <xdr:row>296</xdr:row>
      <xdr:rowOff>41603</xdr:rowOff>
    </xdr:to>
    <xdr:sp macro="" textlink="">
      <xdr:nvSpPr>
        <xdr:cNvPr id="1398" name="Text Box 78" hidden="1"/>
        <xdr:cNvSpPr txBox="1">
          <a:spLocks noChangeArrowheads="1"/>
        </xdr:cNvSpPr>
      </xdr:nvSpPr>
      <xdr:spPr bwMode="auto">
        <a:xfrm>
          <a:off x="7191375" y="52501800"/>
          <a:ext cx="800100" cy="24003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IN"/>
        </a:p>
      </xdr:txBody>
    </xdr:sp>
    <xdr:clientData/>
  </xdr:twoCellAnchor>
  <xdr:twoCellAnchor editAs="absolute">
    <xdr:from>
      <xdr:col>7</xdr:col>
      <xdr:colOff>598291</xdr:colOff>
      <xdr:row>302</xdr:row>
      <xdr:rowOff>23758</xdr:rowOff>
    </xdr:from>
    <xdr:to>
      <xdr:col>8</xdr:col>
      <xdr:colOff>600527</xdr:colOff>
      <xdr:row>306</xdr:row>
      <xdr:rowOff>172794</xdr:rowOff>
    </xdr:to>
    <xdr:sp macro="" textlink="">
      <xdr:nvSpPr>
        <xdr:cNvPr id="1399" name="Text Box 79" hidden="1"/>
        <xdr:cNvSpPr txBox="1">
          <a:spLocks noChangeArrowheads="1"/>
        </xdr:cNvSpPr>
      </xdr:nvSpPr>
      <xdr:spPr bwMode="auto">
        <a:xfrm>
          <a:off x="7191375" y="55987950"/>
          <a:ext cx="800100" cy="9620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IN"/>
        </a:p>
      </xdr:txBody>
    </xdr:sp>
    <xdr:clientData/>
  </xdr:twoCellAnchor>
  <xdr:twoCellAnchor editAs="absolute">
    <xdr:from>
      <xdr:col>7</xdr:col>
      <xdr:colOff>598291</xdr:colOff>
      <xdr:row>303</xdr:row>
      <xdr:rowOff>68769</xdr:rowOff>
    </xdr:from>
    <xdr:to>
      <xdr:col>8</xdr:col>
      <xdr:colOff>600527</xdr:colOff>
      <xdr:row>306</xdr:row>
      <xdr:rowOff>172885</xdr:rowOff>
    </xdr:to>
    <xdr:sp macro="" textlink="">
      <xdr:nvSpPr>
        <xdr:cNvPr id="1400" name="Text Box 80" hidden="1"/>
        <xdr:cNvSpPr txBox="1">
          <a:spLocks noChangeArrowheads="1"/>
        </xdr:cNvSpPr>
      </xdr:nvSpPr>
      <xdr:spPr bwMode="auto">
        <a:xfrm>
          <a:off x="7191375" y="56254650"/>
          <a:ext cx="800100" cy="6953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IN"/>
        </a:p>
      </xdr:txBody>
    </xdr:sp>
    <xdr:clientData/>
  </xdr:twoCellAnchor>
  <xdr:twoCellAnchor editAs="absolute">
    <xdr:from>
      <xdr:col>7</xdr:col>
      <xdr:colOff>598291</xdr:colOff>
      <xdr:row>306</xdr:row>
      <xdr:rowOff>172770</xdr:rowOff>
    </xdr:from>
    <xdr:to>
      <xdr:col>8</xdr:col>
      <xdr:colOff>600527</xdr:colOff>
      <xdr:row>306</xdr:row>
      <xdr:rowOff>172770</xdr:rowOff>
    </xdr:to>
    <xdr:sp macro="" textlink="">
      <xdr:nvSpPr>
        <xdr:cNvPr id="1401" name="Text Box 81" hidden="1"/>
        <xdr:cNvSpPr txBox="1">
          <a:spLocks noChangeArrowheads="1"/>
        </xdr:cNvSpPr>
      </xdr:nvSpPr>
      <xdr:spPr bwMode="auto">
        <a:xfrm>
          <a:off x="7191375" y="56949975"/>
          <a:ext cx="800100" cy="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IN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UDGET\Bud-Docu\Budget%202003-04$\budget%20for%2003-0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CEIPT (2)"/>
      <sheetName val="SUMMARY (2)"/>
      <sheetName val="EXP-MEMO"/>
      <sheetName val="DEMAND1"/>
      <sheetName val="Contents"/>
      <sheetName val="SUMMARY"/>
      <sheetName val="AFS-DIS"/>
      <sheetName val="Sheet1"/>
      <sheetName val="AFS-RCT"/>
      <sheetName val="RECEIPT"/>
      <sheetName val="DEMAND2"/>
      <sheetName val="DEMAND8"/>
      <sheetName val="DEMAND11"/>
      <sheetName val="DEMAND12"/>
      <sheetName val="GOVERNOR"/>
      <sheetName val="DEMAND13"/>
      <sheetName val="DEMAND14"/>
      <sheetName val="DEMAND15"/>
      <sheetName val="DEMAND17"/>
      <sheetName val="DEMAND18"/>
      <sheetName val="DEMAND19"/>
      <sheetName val="DEMAND20"/>
      <sheetName val="DEMAND16"/>
      <sheetName val="DEMAND21"/>
      <sheetName val="DEMAND22"/>
      <sheetName val="DEMAND23"/>
      <sheetName val="DEMAND24"/>
      <sheetName val="DEMAND25"/>
      <sheetName val="DEMAND26"/>
      <sheetName val="DEMAND27"/>
      <sheetName val="DEMAND28"/>
      <sheetName val="DEMAND29"/>
      <sheetName val="DEMAND30"/>
      <sheetName val="DEMAND31"/>
      <sheetName val="DEMAND32"/>
      <sheetName val="DEMAND33"/>
      <sheetName val="DEMAND34"/>
      <sheetName val="PSCOMM"/>
      <sheetName val="DEMAND35"/>
      <sheetName val="DEMAND36"/>
      <sheetName val="DEMAND37"/>
      <sheetName val="DEMAND38"/>
      <sheetName val="DEMAND39"/>
      <sheetName val="DEMAND40"/>
      <sheetName val="DEMAND41"/>
      <sheetName val="DEMAND42"/>
      <sheetName val="DEMAND43"/>
      <sheetName val="Sheet2"/>
      <sheetName val="DEMAND3"/>
      <sheetName val="DEMAND4"/>
      <sheetName val="DEMAND5"/>
      <sheetName val="DEMAND6"/>
      <sheetName val="DEMAND7"/>
      <sheetName val="DEMAND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codeName="Sheet3"/>
  <dimension ref="A1:J523"/>
  <sheetViews>
    <sheetView tabSelected="1" view="pageBreakPreview" zoomScaleNormal="130" zoomScaleSheetLayoutView="100" workbookViewId="0">
      <selection activeCell="A2" sqref="A2:J2"/>
    </sheetView>
  </sheetViews>
  <sheetFormatPr defaultColWidth="9.109375" defaultRowHeight="13.2"/>
  <cols>
    <col min="1" max="1" width="6.5546875" style="88" customWidth="1"/>
    <col min="2" max="2" width="8.21875" style="156" customWidth="1"/>
    <col min="3" max="3" width="40.77734375" style="3" customWidth="1"/>
    <col min="4" max="4" width="11.77734375" style="3" customWidth="1"/>
    <col min="5" max="5" width="9.77734375" style="43" customWidth="1"/>
    <col min="6" max="6" width="11.77734375" style="3" customWidth="1"/>
    <col min="7" max="7" width="9.77734375" style="3" customWidth="1"/>
    <col min="8" max="8" width="11.77734375" style="85" customWidth="1"/>
    <col min="9" max="9" width="9.77734375" style="43" customWidth="1"/>
    <col min="10" max="10" width="13.77734375" style="43" customWidth="1"/>
    <col min="11" max="16384" width="9.109375" style="3"/>
  </cols>
  <sheetData>
    <row r="1" spans="1:10" ht="13.35" customHeight="1">
      <c r="A1" s="284" t="s">
        <v>285</v>
      </c>
      <c r="B1" s="284"/>
      <c r="C1" s="284"/>
      <c r="D1" s="284"/>
      <c r="E1" s="284"/>
      <c r="F1" s="284"/>
      <c r="G1" s="284"/>
      <c r="H1" s="284"/>
      <c r="I1" s="284"/>
      <c r="J1" s="284"/>
    </row>
    <row r="2" spans="1:10" ht="13.35" customHeight="1">
      <c r="A2" s="284" t="s">
        <v>286</v>
      </c>
      <c r="B2" s="284"/>
      <c r="C2" s="284"/>
      <c r="D2" s="284"/>
      <c r="E2" s="284"/>
      <c r="F2" s="284"/>
      <c r="G2" s="284"/>
      <c r="H2" s="284"/>
      <c r="I2" s="284"/>
      <c r="J2" s="284"/>
    </row>
    <row r="3" spans="1:10" ht="7.2" customHeight="1">
      <c r="A3" s="52"/>
      <c r="B3" s="53"/>
      <c r="C3" s="274"/>
      <c r="D3" s="274"/>
      <c r="E3" s="26"/>
      <c r="F3" s="274"/>
      <c r="G3" s="274"/>
      <c r="H3" s="254"/>
      <c r="I3" s="26"/>
      <c r="J3" s="26"/>
    </row>
    <row r="4" spans="1:10">
      <c r="A4" s="44"/>
      <c r="B4" s="54"/>
      <c r="C4" s="274"/>
      <c r="D4" s="55" t="s">
        <v>177</v>
      </c>
      <c r="E4" s="56"/>
      <c r="F4" s="274"/>
      <c r="G4" s="274"/>
      <c r="H4" s="254"/>
      <c r="I4" s="26"/>
      <c r="J4" s="26"/>
    </row>
    <row r="5" spans="1:10" ht="13.2" customHeight="1">
      <c r="A5" s="44"/>
      <c r="B5" s="54"/>
      <c r="C5" s="274"/>
      <c r="D5" s="55" t="s">
        <v>185</v>
      </c>
      <c r="E5" s="57">
        <v>2020</v>
      </c>
      <c r="F5" s="58" t="s">
        <v>0</v>
      </c>
      <c r="G5" s="59"/>
      <c r="H5" s="254"/>
      <c r="I5" s="26"/>
      <c r="J5" s="26"/>
    </row>
    <row r="6" spans="1:10" ht="13.2" customHeight="1">
      <c r="A6" s="44"/>
      <c r="B6" s="54"/>
      <c r="C6" s="274"/>
      <c r="D6" s="55" t="s">
        <v>1</v>
      </c>
      <c r="E6" s="57">
        <v>2030</v>
      </c>
      <c r="F6" s="58" t="s">
        <v>2</v>
      </c>
      <c r="G6" s="59"/>
      <c r="H6" s="254"/>
      <c r="I6" s="26"/>
      <c r="J6" s="26"/>
    </row>
    <row r="7" spans="1:10" s="257" customFormat="1" ht="13.2" customHeight="1">
      <c r="A7" s="44"/>
      <c r="B7" s="54"/>
      <c r="C7" s="60"/>
      <c r="D7" s="60" t="s">
        <v>3</v>
      </c>
      <c r="E7" s="57">
        <v>2040</v>
      </c>
      <c r="F7" s="58" t="s">
        <v>4</v>
      </c>
      <c r="G7" s="61"/>
      <c r="H7" s="254"/>
      <c r="I7" s="26"/>
      <c r="J7" s="26"/>
    </row>
    <row r="8" spans="1:10" s="257" customFormat="1" ht="13.2" customHeight="1">
      <c r="A8" s="44"/>
      <c r="B8" s="54"/>
      <c r="C8" s="60"/>
      <c r="D8" s="60"/>
      <c r="E8" s="57">
        <v>2043</v>
      </c>
      <c r="F8" s="281" t="s">
        <v>242</v>
      </c>
      <c r="G8" s="281"/>
      <c r="H8" s="281"/>
      <c r="I8" s="281"/>
      <c r="J8" s="26"/>
    </row>
    <row r="9" spans="1:10" s="257" customFormat="1" ht="13.2" customHeight="1">
      <c r="A9" s="44"/>
      <c r="B9" s="54"/>
      <c r="C9" s="60"/>
      <c r="D9" s="62"/>
      <c r="E9" s="63">
        <v>2045</v>
      </c>
      <c r="F9" s="275" t="s">
        <v>166</v>
      </c>
      <c r="G9" s="275"/>
      <c r="H9" s="275"/>
      <c r="I9" s="275"/>
      <c r="J9" s="26"/>
    </row>
    <row r="10" spans="1:10" s="257" customFormat="1" ht="13.2" customHeight="1">
      <c r="A10" s="44"/>
      <c r="B10" s="54"/>
      <c r="C10" s="60"/>
      <c r="D10" s="62"/>
      <c r="E10" s="63">
        <v>2047</v>
      </c>
      <c r="F10" s="275" t="s">
        <v>215</v>
      </c>
      <c r="G10" s="275"/>
      <c r="H10" s="275"/>
      <c r="I10" s="275"/>
      <c r="J10" s="26"/>
    </row>
    <row r="11" spans="1:10" s="257" customFormat="1" ht="13.2" customHeight="1">
      <c r="A11" s="44"/>
      <c r="B11" s="54"/>
      <c r="C11" s="60"/>
      <c r="D11" s="62" t="s">
        <v>186</v>
      </c>
      <c r="E11" s="64">
        <v>2048</v>
      </c>
      <c r="F11" s="65" t="s">
        <v>5</v>
      </c>
      <c r="G11" s="66"/>
      <c r="H11" s="67"/>
      <c r="I11" s="68"/>
      <c r="J11" s="68"/>
    </row>
    <row r="12" spans="1:10" s="257" customFormat="1" ht="13.2" customHeight="1">
      <c r="A12" s="44"/>
      <c r="B12" s="54"/>
      <c r="C12" s="60"/>
      <c r="D12" s="69"/>
      <c r="E12" s="64">
        <v>2049</v>
      </c>
      <c r="F12" s="65" t="s">
        <v>6</v>
      </c>
      <c r="G12" s="66"/>
      <c r="H12" s="67"/>
      <c r="I12" s="68"/>
      <c r="J12" s="68"/>
    </row>
    <row r="13" spans="1:10" s="257" customFormat="1" ht="13.2" customHeight="1">
      <c r="A13" s="44"/>
      <c r="B13" s="54"/>
      <c r="C13" s="60"/>
      <c r="D13" s="62" t="s">
        <v>7</v>
      </c>
      <c r="E13" s="57">
        <v>2052</v>
      </c>
      <c r="F13" s="70" t="s">
        <v>8</v>
      </c>
      <c r="G13" s="69"/>
      <c r="H13" s="62"/>
      <c r="I13" s="68"/>
      <c r="J13" s="68"/>
    </row>
    <row r="14" spans="1:10" s="257" customFormat="1" ht="13.2" customHeight="1">
      <c r="A14" s="44"/>
      <c r="B14" s="54"/>
      <c r="C14" s="60"/>
      <c r="D14" s="62"/>
      <c r="E14" s="57">
        <v>2054</v>
      </c>
      <c r="F14" s="70" t="s">
        <v>9</v>
      </c>
      <c r="G14" s="69"/>
      <c r="H14" s="62"/>
      <c r="I14" s="68"/>
      <c r="J14" s="68"/>
    </row>
    <row r="15" spans="1:10" s="257" customFormat="1" ht="13.2" customHeight="1">
      <c r="A15" s="44"/>
      <c r="B15" s="54"/>
      <c r="C15" s="55"/>
      <c r="D15" s="71" t="s">
        <v>10</v>
      </c>
      <c r="E15" s="57">
        <v>2071</v>
      </c>
      <c r="F15" s="70" t="s">
        <v>11</v>
      </c>
      <c r="G15" s="69"/>
      <c r="H15" s="62"/>
      <c r="I15" s="68"/>
      <c r="J15" s="68"/>
    </row>
    <row r="16" spans="1:10" s="257" customFormat="1" ht="13.2" customHeight="1">
      <c r="A16" s="44"/>
      <c r="B16" s="54"/>
      <c r="C16" s="55"/>
      <c r="D16" s="71"/>
      <c r="E16" s="57">
        <v>2075</v>
      </c>
      <c r="F16" s="70" t="s">
        <v>12</v>
      </c>
      <c r="G16" s="69"/>
      <c r="H16" s="62"/>
      <c r="I16" s="68"/>
      <c r="J16" s="68"/>
    </row>
    <row r="17" spans="1:10" s="257" customFormat="1" ht="13.2" customHeight="1">
      <c r="A17" s="44"/>
      <c r="B17" s="54"/>
      <c r="C17" s="61"/>
      <c r="D17" s="62" t="s">
        <v>183</v>
      </c>
      <c r="E17" s="57">
        <v>2235</v>
      </c>
      <c r="F17" s="69" t="s">
        <v>13</v>
      </c>
      <c r="G17" s="69"/>
      <c r="H17" s="62"/>
      <c r="I17" s="68"/>
      <c r="J17" s="68"/>
    </row>
    <row r="18" spans="1:10" s="257" customFormat="1" ht="13.2" customHeight="1">
      <c r="A18" s="44"/>
      <c r="B18" s="54"/>
      <c r="C18" s="61"/>
      <c r="D18" s="62" t="s">
        <v>179</v>
      </c>
      <c r="E18" s="72">
        <v>6003</v>
      </c>
      <c r="F18" s="73" t="s">
        <v>287</v>
      </c>
      <c r="G18" s="66"/>
      <c r="H18" s="67"/>
      <c r="I18" s="68"/>
      <c r="J18" s="68"/>
    </row>
    <row r="19" spans="1:10" s="257" customFormat="1" ht="13.2" customHeight="1">
      <c r="A19" s="44"/>
      <c r="B19" s="54"/>
      <c r="C19" s="61"/>
      <c r="D19" s="67"/>
      <c r="E19" s="72">
        <v>6004</v>
      </c>
      <c r="F19" s="73" t="s">
        <v>14</v>
      </c>
      <c r="G19" s="66"/>
      <c r="H19" s="67"/>
      <c r="I19" s="68"/>
      <c r="J19" s="68"/>
    </row>
    <row r="20" spans="1:10" s="257" customFormat="1" ht="13.2" customHeight="1">
      <c r="A20" s="44"/>
      <c r="B20" s="54"/>
      <c r="C20" s="61"/>
      <c r="D20" s="62" t="s">
        <v>178</v>
      </c>
      <c r="E20" s="74">
        <v>7610</v>
      </c>
      <c r="F20" s="276" t="s">
        <v>15</v>
      </c>
      <c r="G20" s="69"/>
      <c r="H20" s="62"/>
      <c r="I20" s="56"/>
      <c r="J20" s="68"/>
    </row>
    <row r="21" spans="1:10" s="257" customFormat="1" ht="7.2" customHeight="1">
      <c r="A21" s="44"/>
      <c r="B21" s="54"/>
      <c r="C21" s="61"/>
      <c r="D21" s="62"/>
      <c r="E21" s="74"/>
      <c r="F21" s="276"/>
      <c r="G21" s="69"/>
      <c r="H21" s="62"/>
      <c r="I21" s="56"/>
      <c r="J21" s="68"/>
    </row>
    <row r="22" spans="1:10" s="257" customFormat="1">
      <c r="A22" s="75" t="s">
        <v>255</v>
      </c>
      <c r="B22" s="54"/>
      <c r="C22" s="55"/>
      <c r="D22" s="71"/>
      <c r="E22" s="69"/>
      <c r="F22" s="69"/>
      <c r="G22" s="69"/>
      <c r="H22" s="62"/>
      <c r="I22" s="68"/>
      <c r="J22" s="68"/>
    </row>
    <row r="23" spans="1:10">
      <c r="A23" s="8"/>
      <c r="B23" s="54"/>
      <c r="C23" s="59"/>
      <c r="D23" s="76"/>
      <c r="E23" s="26" t="s">
        <v>16</v>
      </c>
      <c r="F23" s="26" t="s">
        <v>17</v>
      </c>
      <c r="G23" s="26" t="s">
        <v>21</v>
      </c>
      <c r="H23" s="57"/>
      <c r="I23" s="56"/>
      <c r="J23" s="56"/>
    </row>
    <row r="24" spans="1:10" ht="13.8">
      <c r="A24" s="8"/>
      <c r="B24" s="54"/>
      <c r="C24" s="59"/>
      <c r="D24" s="64" t="s">
        <v>18</v>
      </c>
      <c r="E24" s="271">
        <f>J390</f>
        <v>5511791</v>
      </c>
      <c r="F24" s="271">
        <f>J499-J390</f>
        <v>4141035</v>
      </c>
      <c r="G24" s="271">
        <f>F24+E24</f>
        <v>9652826</v>
      </c>
      <c r="H24" s="64"/>
      <c r="I24" s="56"/>
      <c r="J24" s="56"/>
    </row>
    <row r="25" spans="1:10">
      <c r="A25" s="44"/>
      <c r="B25" s="54"/>
      <c r="C25" s="59"/>
      <c r="D25" s="26" t="s">
        <v>19</v>
      </c>
      <c r="E25" s="254">
        <f>J391</f>
        <v>13355908</v>
      </c>
      <c r="F25" s="254">
        <f>J500-J391</f>
        <v>13500</v>
      </c>
      <c r="G25" s="254">
        <f>F25+E25</f>
        <v>13369408</v>
      </c>
      <c r="H25" s="57"/>
      <c r="I25" s="56"/>
      <c r="J25" s="56"/>
    </row>
    <row r="26" spans="1:10">
      <c r="A26" s="77" t="s">
        <v>176</v>
      </c>
      <c r="B26" s="54"/>
      <c r="C26" s="58"/>
      <c r="D26" s="56"/>
      <c r="E26" s="56"/>
      <c r="F26" s="56"/>
      <c r="G26" s="56"/>
      <c r="H26" s="62"/>
      <c r="I26" s="56"/>
      <c r="J26" s="56"/>
    </row>
    <row r="27" spans="1:10" s="14" customFormat="1" ht="13.5" customHeight="1">
      <c r="A27" s="8"/>
      <c r="B27" s="9"/>
      <c r="C27" s="10"/>
      <c r="D27" s="11"/>
      <c r="E27" s="11"/>
      <c r="F27" s="11"/>
      <c r="G27" s="11"/>
      <c r="H27" s="11"/>
      <c r="I27" s="12"/>
      <c r="J27" s="13" t="s">
        <v>197</v>
      </c>
    </row>
    <row r="28" spans="1:10" s="14" customFormat="1" ht="13.2" customHeight="1">
      <c r="A28" s="15"/>
      <c r="B28" s="16"/>
      <c r="C28" s="270"/>
      <c r="D28" s="277" t="s">
        <v>274</v>
      </c>
      <c r="E28" s="277"/>
      <c r="F28" s="278" t="s">
        <v>275</v>
      </c>
      <c r="G28" s="278"/>
      <c r="H28" s="278" t="s">
        <v>276</v>
      </c>
      <c r="I28" s="278"/>
      <c r="J28" s="279" t="s">
        <v>241</v>
      </c>
    </row>
    <row r="29" spans="1:10" s="14" customFormat="1">
      <c r="A29" s="8"/>
      <c r="B29" s="9"/>
      <c r="C29" s="17" t="s">
        <v>20</v>
      </c>
      <c r="D29" s="276" t="s">
        <v>277</v>
      </c>
      <c r="E29" s="276"/>
      <c r="F29" s="276" t="s">
        <v>278</v>
      </c>
      <c r="G29" s="276"/>
      <c r="H29" s="276" t="s">
        <v>279</v>
      </c>
      <c r="I29" s="276"/>
      <c r="J29" s="280" t="s">
        <v>256</v>
      </c>
    </row>
    <row r="30" spans="1:10" s="14" customFormat="1">
      <c r="A30" s="18"/>
      <c r="B30" s="19"/>
      <c r="C30" s="10"/>
      <c r="D30" s="20"/>
      <c r="E30" s="20"/>
      <c r="F30" s="20"/>
      <c r="G30" s="20"/>
      <c r="H30" s="20"/>
      <c r="I30" s="20"/>
      <c r="J30" s="249"/>
    </row>
    <row r="31" spans="1:10" ht="15" customHeight="1">
      <c r="A31" s="44"/>
      <c r="B31" s="54"/>
      <c r="C31" s="78" t="s">
        <v>22</v>
      </c>
      <c r="D31" s="71"/>
      <c r="E31" s="70"/>
      <c r="F31" s="71"/>
      <c r="G31" s="70"/>
      <c r="H31" s="71"/>
      <c r="I31" s="70"/>
      <c r="J31" s="79"/>
    </row>
    <row r="32" spans="1:10" ht="26.4">
      <c r="A32" s="44" t="s">
        <v>23</v>
      </c>
      <c r="B32" s="45">
        <v>2020</v>
      </c>
      <c r="C32" s="46" t="s">
        <v>240</v>
      </c>
      <c r="D32" s="71"/>
      <c r="E32" s="70"/>
      <c r="F32" s="71"/>
      <c r="G32" s="70"/>
      <c r="H32" s="71"/>
      <c r="I32" s="70"/>
      <c r="J32" s="79"/>
    </row>
    <row r="33" spans="1:10" ht="28.2" customHeight="1">
      <c r="A33" s="44"/>
      <c r="B33" s="80">
        <v>0.105</v>
      </c>
      <c r="C33" s="46" t="s">
        <v>223</v>
      </c>
      <c r="D33" s="71"/>
      <c r="E33" s="71"/>
      <c r="F33" s="71"/>
      <c r="G33" s="71"/>
      <c r="H33" s="49"/>
      <c r="I33" s="71"/>
      <c r="J33" s="71"/>
    </row>
    <row r="34" spans="1:10" ht="15" customHeight="1">
      <c r="A34" s="44"/>
      <c r="B34" s="81">
        <v>44</v>
      </c>
      <c r="C34" s="281" t="s">
        <v>24</v>
      </c>
      <c r="D34" s="71"/>
      <c r="E34" s="71"/>
      <c r="F34" s="71"/>
      <c r="G34" s="71"/>
      <c r="H34" s="49"/>
      <c r="I34" s="71"/>
      <c r="J34" s="71"/>
    </row>
    <row r="35" spans="1:10" ht="15" customHeight="1">
      <c r="A35" s="44"/>
      <c r="B35" s="82" t="s">
        <v>25</v>
      </c>
      <c r="C35" s="281" t="s">
        <v>26</v>
      </c>
      <c r="D35" s="47">
        <v>7134</v>
      </c>
      <c r="E35" s="6"/>
      <c r="F35" s="47">
        <v>8448</v>
      </c>
      <c r="G35" s="6"/>
      <c r="H35" s="47">
        <v>8448</v>
      </c>
      <c r="I35" s="6"/>
      <c r="J35" s="47">
        <v>14348</v>
      </c>
    </row>
    <row r="36" spans="1:10" ht="15" customHeight="1">
      <c r="A36" s="94"/>
      <c r="B36" s="95" t="s">
        <v>27</v>
      </c>
      <c r="C36" s="96" t="s">
        <v>28</v>
      </c>
      <c r="D36" s="83">
        <v>355</v>
      </c>
      <c r="E36" s="4"/>
      <c r="F36" s="83">
        <v>120</v>
      </c>
      <c r="G36" s="4"/>
      <c r="H36" s="83">
        <v>120</v>
      </c>
      <c r="I36" s="4"/>
      <c r="J36" s="83">
        <v>120</v>
      </c>
    </row>
    <row r="37" spans="1:10">
      <c r="A37" s="44"/>
      <c r="B37" s="82" t="s">
        <v>29</v>
      </c>
      <c r="C37" s="281" t="s">
        <v>30</v>
      </c>
      <c r="D37" s="47">
        <v>248</v>
      </c>
      <c r="E37" s="6"/>
      <c r="F37" s="47">
        <v>750</v>
      </c>
      <c r="G37" s="6"/>
      <c r="H37" s="47">
        <v>750</v>
      </c>
      <c r="I37" s="6"/>
      <c r="J37" s="47">
        <v>750</v>
      </c>
    </row>
    <row r="38" spans="1:10">
      <c r="A38" s="44"/>
      <c r="B38" s="82" t="s">
        <v>31</v>
      </c>
      <c r="C38" s="281" t="s">
        <v>32</v>
      </c>
      <c r="D38" s="83">
        <v>4759</v>
      </c>
      <c r="E38" s="4"/>
      <c r="F38" s="83">
        <v>2500</v>
      </c>
      <c r="G38" s="4"/>
      <c r="H38" s="83">
        <v>2500</v>
      </c>
      <c r="I38" s="4"/>
      <c r="J38" s="83">
        <v>2500</v>
      </c>
    </row>
    <row r="39" spans="1:10">
      <c r="A39" s="44" t="s">
        <v>21</v>
      </c>
      <c r="B39" s="81">
        <v>44</v>
      </c>
      <c r="C39" s="281" t="s">
        <v>24</v>
      </c>
      <c r="D39" s="83">
        <f t="shared" ref="D39:H39" si="0">SUM(D35:D38)</f>
        <v>12496</v>
      </c>
      <c r="E39" s="4"/>
      <c r="F39" s="83">
        <f t="shared" si="0"/>
        <v>11818</v>
      </c>
      <c r="G39" s="4"/>
      <c r="H39" s="83">
        <f t="shared" si="0"/>
        <v>11818</v>
      </c>
      <c r="I39" s="4"/>
      <c r="J39" s="83">
        <v>17718</v>
      </c>
    </row>
    <row r="40" spans="1:10">
      <c r="A40" s="44"/>
      <c r="B40" s="81"/>
      <c r="C40" s="281"/>
      <c r="D40" s="71"/>
      <c r="E40" s="71"/>
      <c r="F40" s="71"/>
      <c r="G40" s="71"/>
      <c r="H40" s="49"/>
      <c r="I40" s="27"/>
      <c r="J40" s="71"/>
    </row>
    <row r="41" spans="1:10">
      <c r="A41" s="44"/>
      <c r="B41" s="81">
        <v>66</v>
      </c>
      <c r="C41" s="281" t="s">
        <v>33</v>
      </c>
      <c r="D41" s="71"/>
      <c r="E41" s="71"/>
      <c r="F41" s="71"/>
      <c r="G41" s="71"/>
      <c r="H41" s="49"/>
      <c r="I41" s="27"/>
      <c r="J41" s="71"/>
    </row>
    <row r="42" spans="1:10">
      <c r="A42" s="44"/>
      <c r="B42" s="82" t="s">
        <v>34</v>
      </c>
      <c r="C42" s="281" t="s">
        <v>26</v>
      </c>
      <c r="D42" s="47">
        <v>7233</v>
      </c>
      <c r="E42" s="6"/>
      <c r="F42" s="47">
        <v>5825</v>
      </c>
      <c r="G42" s="6"/>
      <c r="H42" s="47">
        <v>5825</v>
      </c>
      <c r="I42" s="6"/>
      <c r="J42" s="47">
        <v>6367</v>
      </c>
    </row>
    <row r="43" spans="1:10">
      <c r="A43" s="44"/>
      <c r="B43" s="82" t="s">
        <v>35</v>
      </c>
      <c r="C43" s="281" t="s">
        <v>28</v>
      </c>
      <c r="D43" s="47">
        <v>55</v>
      </c>
      <c r="E43" s="6"/>
      <c r="F43" s="47">
        <v>55</v>
      </c>
      <c r="G43" s="6"/>
      <c r="H43" s="47">
        <v>55</v>
      </c>
      <c r="I43" s="6"/>
      <c r="J43" s="47">
        <v>55</v>
      </c>
    </row>
    <row r="44" spans="1:10">
      <c r="A44" s="44"/>
      <c r="B44" s="82" t="s">
        <v>39</v>
      </c>
      <c r="C44" s="281" t="s">
        <v>30</v>
      </c>
      <c r="D44" s="47">
        <v>488</v>
      </c>
      <c r="E44" s="6"/>
      <c r="F44" s="47">
        <v>230</v>
      </c>
      <c r="G44" s="6"/>
      <c r="H44" s="47">
        <v>230</v>
      </c>
      <c r="I44" s="6"/>
      <c r="J44" s="47">
        <v>230</v>
      </c>
    </row>
    <row r="45" spans="1:10">
      <c r="A45" s="44" t="s">
        <v>21</v>
      </c>
      <c r="B45" s="81">
        <v>66</v>
      </c>
      <c r="C45" s="281" t="s">
        <v>33</v>
      </c>
      <c r="D45" s="51">
        <f t="shared" ref="D45:H45" si="1">SUM(D42:D44)</f>
        <v>7776</v>
      </c>
      <c r="E45" s="24"/>
      <c r="F45" s="51">
        <f t="shared" si="1"/>
        <v>6110</v>
      </c>
      <c r="G45" s="24"/>
      <c r="H45" s="51">
        <f t="shared" si="1"/>
        <v>6110</v>
      </c>
      <c r="I45" s="24"/>
      <c r="J45" s="51">
        <v>6652</v>
      </c>
    </row>
    <row r="46" spans="1:10">
      <c r="A46" s="44"/>
      <c r="B46" s="81"/>
      <c r="C46" s="281"/>
      <c r="D46" s="28"/>
      <c r="E46" s="84"/>
      <c r="F46" s="28"/>
      <c r="G46" s="84"/>
      <c r="H46" s="84"/>
      <c r="I46" s="84"/>
      <c r="J46" s="84"/>
    </row>
    <row r="47" spans="1:10" ht="15" customHeight="1">
      <c r="A47" s="44"/>
      <c r="B47" s="81">
        <v>62</v>
      </c>
      <c r="C47" s="281" t="s">
        <v>219</v>
      </c>
      <c r="D47" s="6"/>
      <c r="E47" s="47"/>
      <c r="F47" s="6"/>
      <c r="G47" s="47"/>
      <c r="H47" s="47"/>
      <c r="I47" s="47"/>
      <c r="J47" s="47"/>
    </row>
    <row r="48" spans="1:10" ht="15" customHeight="1">
      <c r="A48" s="44"/>
      <c r="B48" s="81">
        <v>82</v>
      </c>
      <c r="C48" s="281" t="s">
        <v>220</v>
      </c>
      <c r="D48" s="6"/>
      <c r="E48" s="47"/>
      <c r="F48" s="6"/>
      <c r="G48" s="47"/>
      <c r="H48" s="47"/>
      <c r="I48" s="47"/>
      <c r="J48" s="47"/>
    </row>
    <row r="49" spans="1:10">
      <c r="A49" s="44"/>
      <c r="B49" s="81" t="s">
        <v>221</v>
      </c>
      <c r="C49" s="281" t="s">
        <v>222</v>
      </c>
      <c r="D49" s="83">
        <v>5800</v>
      </c>
      <c r="E49" s="4"/>
      <c r="F49" s="4">
        <v>0</v>
      </c>
      <c r="G49" s="4"/>
      <c r="H49" s="4">
        <v>0</v>
      </c>
      <c r="I49" s="4"/>
      <c r="J49" s="4">
        <v>0</v>
      </c>
    </row>
    <row r="50" spans="1:10">
      <c r="A50" s="44" t="s">
        <v>21</v>
      </c>
      <c r="B50" s="81">
        <v>82</v>
      </c>
      <c r="C50" s="281" t="s">
        <v>220</v>
      </c>
      <c r="D50" s="47">
        <f t="shared" ref="D50:H50" si="2">D49</f>
        <v>5800</v>
      </c>
      <c r="E50" s="6"/>
      <c r="F50" s="6">
        <f t="shared" si="2"/>
        <v>0</v>
      </c>
      <c r="G50" s="6"/>
      <c r="H50" s="6">
        <f t="shared" si="2"/>
        <v>0</v>
      </c>
      <c r="I50" s="6"/>
      <c r="J50" s="6">
        <v>0</v>
      </c>
    </row>
    <row r="51" spans="1:10" ht="14.85" customHeight="1">
      <c r="A51" s="44" t="s">
        <v>21</v>
      </c>
      <c r="B51" s="81">
        <v>62</v>
      </c>
      <c r="C51" s="281" t="s">
        <v>219</v>
      </c>
      <c r="D51" s="51">
        <f t="shared" ref="D51:H51" si="3">D49</f>
        <v>5800</v>
      </c>
      <c r="E51" s="24"/>
      <c r="F51" s="24">
        <f t="shared" si="3"/>
        <v>0</v>
      </c>
      <c r="G51" s="24"/>
      <c r="H51" s="24">
        <f t="shared" si="3"/>
        <v>0</v>
      </c>
      <c r="I51" s="24"/>
      <c r="J51" s="24">
        <v>0</v>
      </c>
    </row>
    <row r="52" spans="1:10" ht="27.6" customHeight="1">
      <c r="A52" s="44" t="s">
        <v>21</v>
      </c>
      <c r="B52" s="80">
        <v>0.105</v>
      </c>
      <c r="C52" s="46" t="s">
        <v>223</v>
      </c>
      <c r="D52" s="51">
        <f t="shared" ref="D52:H52" si="4">D45+D39+D51</f>
        <v>26072</v>
      </c>
      <c r="E52" s="24"/>
      <c r="F52" s="51">
        <f t="shared" si="4"/>
        <v>17928</v>
      </c>
      <c r="G52" s="24"/>
      <c r="H52" s="51">
        <f t="shared" si="4"/>
        <v>17928</v>
      </c>
      <c r="I52" s="24"/>
      <c r="J52" s="51">
        <v>24370</v>
      </c>
    </row>
    <row r="53" spans="1:10" ht="15" customHeight="1">
      <c r="A53" s="44" t="s">
        <v>21</v>
      </c>
      <c r="B53" s="45">
        <v>2020</v>
      </c>
      <c r="C53" s="46" t="s">
        <v>0</v>
      </c>
      <c r="D53" s="83">
        <f t="shared" ref="D53:H53" si="5">D52</f>
        <v>26072</v>
      </c>
      <c r="E53" s="4"/>
      <c r="F53" s="83">
        <f t="shared" si="5"/>
        <v>17928</v>
      </c>
      <c r="G53" s="4"/>
      <c r="H53" s="83">
        <f t="shared" si="5"/>
        <v>17928</v>
      </c>
      <c r="I53" s="4"/>
      <c r="J53" s="83">
        <v>24370</v>
      </c>
    </row>
    <row r="54" spans="1:10" ht="12.6" customHeight="1">
      <c r="A54" s="44"/>
      <c r="B54" s="45"/>
      <c r="C54" s="281"/>
      <c r="D54" s="71"/>
      <c r="E54" s="71"/>
      <c r="F54" s="71"/>
      <c r="G54" s="71"/>
      <c r="H54" s="71"/>
      <c r="I54" s="71"/>
      <c r="J54" s="71"/>
    </row>
    <row r="55" spans="1:10" ht="15" customHeight="1">
      <c r="A55" s="44" t="s">
        <v>23</v>
      </c>
      <c r="B55" s="45">
        <v>2030</v>
      </c>
      <c r="C55" s="46" t="s">
        <v>2</v>
      </c>
      <c r="D55" s="85"/>
      <c r="E55" s="85"/>
      <c r="F55" s="85"/>
      <c r="G55" s="85"/>
      <c r="I55" s="85"/>
      <c r="J55" s="85"/>
    </row>
    <row r="56" spans="1:10" ht="15" customHeight="1">
      <c r="A56" s="44"/>
      <c r="B56" s="86">
        <v>1</v>
      </c>
      <c r="C56" s="281" t="s">
        <v>41</v>
      </c>
      <c r="D56" s="62"/>
      <c r="E56" s="62"/>
      <c r="F56" s="62"/>
      <c r="G56" s="62"/>
      <c r="H56" s="62"/>
      <c r="I56" s="62"/>
      <c r="J56" s="62"/>
    </row>
    <row r="57" spans="1:10" ht="15" customHeight="1">
      <c r="A57" s="44"/>
      <c r="B57" s="80">
        <v>1.101</v>
      </c>
      <c r="C57" s="46" t="s">
        <v>42</v>
      </c>
      <c r="D57" s="62"/>
      <c r="E57" s="62"/>
      <c r="F57" s="62"/>
      <c r="G57" s="62"/>
      <c r="H57" s="62"/>
      <c r="I57" s="62"/>
      <c r="J57" s="62"/>
    </row>
    <row r="58" spans="1:10" ht="15" customHeight="1">
      <c r="A58" s="44"/>
      <c r="B58" s="82" t="s">
        <v>43</v>
      </c>
      <c r="C58" s="87" t="s">
        <v>44</v>
      </c>
      <c r="D58" s="83">
        <v>1454</v>
      </c>
      <c r="E58" s="4"/>
      <c r="F58" s="83">
        <v>1500</v>
      </c>
      <c r="G58" s="4"/>
      <c r="H58" s="83">
        <v>1500</v>
      </c>
      <c r="I58" s="40"/>
      <c r="J58" s="83">
        <v>1500</v>
      </c>
    </row>
    <row r="59" spans="1:10" ht="15" customHeight="1">
      <c r="A59" s="44" t="s">
        <v>21</v>
      </c>
      <c r="B59" s="80">
        <v>1.101</v>
      </c>
      <c r="C59" s="46" t="s">
        <v>42</v>
      </c>
      <c r="D59" s="51">
        <f t="shared" ref="D59:H60" si="6">D58</f>
        <v>1454</v>
      </c>
      <c r="E59" s="24"/>
      <c r="F59" s="51">
        <f t="shared" si="6"/>
        <v>1500</v>
      </c>
      <c r="G59" s="24"/>
      <c r="H59" s="51">
        <f t="shared" si="6"/>
        <v>1500</v>
      </c>
      <c r="I59" s="24"/>
      <c r="J59" s="51">
        <v>1500</v>
      </c>
    </row>
    <row r="60" spans="1:10" ht="15" customHeight="1">
      <c r="A60" s="44" t="s">
        <v>21</v>
      </c>
      <c r="B60" s="86">
        <v>1</v>
      </c>
      <c r="C60" s="281" t="s">
        <v>41</v>
      </c>
      <c r="D60" s="83">
        <f t="shared" si="6"/>
        <v>1454</v>
      </c>
      <c r="E60" s="4"/>
      <c r="F60" s="83">
        <f t="shared" si="6"/>
        <v>1500</v>
      </c>
      <c r="G60" s="4"/>
      <c r="H60" s="83">
        <f t="shared" si="6"/>
        <v>1500</v>
      </c>
      <c r="I60" s="4"/>
      <c r="J60" s="83">
        <v>1500</v>
      </c>
    </row>
    <row r="61" spans="1:10" ht="10.050000000000001" customHeight="1">
      <c r="A61" s="44"/>
      <c r="B61" s="86"/>
      <c r="C61" s="281"/>
      <c r="D61" s="71"/>
      <c r="E61" s="71"/>
      <c r="F61" s="71"/>
      <c r="G61" s="71"/>
      <c r="H61" s="71"/>
      <c r="I61" s="71"/>
      <c r="J61" s="71"/>
    </row>
    <row r="62" spans="1:10" ht="15" customHeight="1">
      <c r="A62" s="44"/>
      <c r="B62" s="86">
        <v>2</v>
      </c>
      <c r="C62" s="281" t="s">
        <v>45</v>
      </c>
      <c r="D62" s="85"/>
      <c r="E62" s="85"/>
      <c r="F62" s="85"/>
      <c r="G62" s="85"/>
      <c r="I62" s="85"/>
      <c r="J62" s="85"/>
    </row>
    <row r="63" spans="1:10" ht="15" customHeight="1">
      <c r="A63" s="44"/>
      <c r="B63" s="80">
        <v>2.101</v>
      </c>
      <c r="C63" s="46" t="s">
        <v>42</v>
      </c>
      <c r="D63" s="62"/>
      <c r="E63" s="62"/>
      <c r="F63" s="62"/>
      <c r="G63" s="62"/>
      <c r="H63" s="62"/>
      <c r="I63" s="62"/>
      <c r="J63" s="62"/>
    </row>
    <row r="64" spans="1:10" ht="15" customHeight="1">
      <c r="A64" s="44"/>
      <c r="B64" s="82" t="s">
        <v>46</v>
      </c>
      <c r="C64" s="87" t="s">
        <v>47</v>
      </c>
      <c r="D64" s="4">
        <v>0</v>
      </c>
      <c r="E64" s="4"/>
      <c r="F64" s="83">
        <v>500</v>
      </c>
      <c r="G64" s="4"/>
      <c r="H64" s="83">
        <v>500</v>
      </c>
      <c r="I64" s="4"/>
      <c r="J64" s="83">
        <v>500</v>
      </c>
    </row>
    <row r="65" spans="1:10" ht="15" customHeight="1">
      <c r="A65" s="44" t="s">
        <v>21</v>
      </c>
      <c r="B65" s="80">
        <v>2.101</v>
      </c>
      <c r="C65" s="46" t="s">
        <v>42</v>
      </c>
      <c r="D65" s="4">
        <f t="shared" ref="D65:H66" si="7">D64</f>
        <v>0</v>
      </c>
      <c r="E65" s="4"/>
      <c r="F65" s="83">
        <f t="shared" si="7"/>
        <v>500</v>
      </c>
      <c r="G65" s="4"/>
      <c r="H65" s="83">
        <f t="shared" si="7"/>
        <v>500</v>
      </c>
      <c r="I65" s="4"/>
      <c r="J65" s="83">
        <v>500</v>
      </c>
    </row>
    <row r="66" spans="1:10" ht="15" customHeight="1">
      <c r="A66" s="88" t="s">
        <v>21</v>
      </c>
      <c r="B66" s="89">
        <v>2</v>
      </c>
      <c r="C66" s="90" t="s">
        <v>48</v>
      </c>
      <c r="D66" s="4">
        <f t="shared" si="7"/>
        <v>0</v>
      </c>
      <c r="E66" s="4"/>
      <c r="F66" s="83">
        <f t="shared" si="7"/>
        <v>500</v>
      </c>
      <c r="G66" s="4"/>
      <c r="H66" s="83">
        <f t="shared" si="7"/>
        <v>500</v>
      </c>
      <c r="I66" s="4"/>
      <c r="J66" s="83">
        <v>500</v>
      </c>
    </row>
    <row r="67" spans="1:10" ht="15" customHeight="1">
      <c r="A67" s="94" t="s">
        <v>21</v>
      </c>
      <c r="B67" s="100">
        <v>2030</v>
      </c>
      <c r="C67" s="101" t="s">
        <v>2</v>
      </c>
      <c r="D67" s="83">
        <f t="shared" ref="D67:H67" si="8">D66+D60</f>
        <v>1454</v>
      </c>
      <c r="E67" s="4"/>
      <c r="F67" s="83">
        <f t="shared" si="8"/>
        <v>2000</v>
      </c>
      <c r="G67" s="4"/>
      <c r="H67" s="83">
        <f t="shared" si="8"/>
        <v>2000</v>
      </c>
      <c r="I67" s="4"/>
      <c r="J67" s="83">
        <v>2000</v>
      </c>
    </row>
    <row r="68" spans="1:10" ht="4.2" customHeight="1">
      <c r="A68" s="44"/>
      <c r="B68" s="45"/>
      <c r="C68" s="281"/>
      <c r="D68" s="71"/>
      <c r="E68" s="71"/>
      <c r="F68" s="71"/>
      <c r="G68" s="71"/>
      <c r="H68" s="71"/>
      <c r="I68" s="71"/>
      <c r="J68" s="71"/>
    </row>
    <row r="69" spans="1:10" ht="13.95" customHeight="1">
      <c r="A69" s="44" t="s">
        <v>23</v>
      </c>
      <c r="B69" s="45">
        <v>2040</v>
      </c>
      <c r="C69" s="46" t="s">
        <v>4</v>
      </c>
      <c r="D69" s="85"/>
      <c r="E69" s="85"/>
      <c r="F69" s="85"/>
      <c r="G69" s="85"/>
      <c r="I69" s="85"/>
      <c r="J69" s="85"/>
    </row>
    <row r="70" spans="1:10" ht="13.95" customHeight="1">
      <c r="B70" s="91">
        <v>0.10100000000000001</v>
      </c>
      <c r="C70" s="92" t="s">
        <v>36</v>
      </c>
      <c r="D70" s="85"/>
      <c r="E70" s="85"/>
      <c r="F70" s="85"/>
      <c r="G70" s="85"/>
      <c r="I70" s="85"/>
      <c r="J70" s="85"/>
    </row>
    <row r="71" spans="1:10" ht="13.95" customHeight="1">
      <c r="B71" s="93">
        <v>44</v>
      </c>
      <c r="C71" s="90" t="s">
        <v>24</v>
      </c>
      <c r="D71" s="85"/>
      <c r="E71" s="85"/>
      <c r="F71" s="85"/>
      <c r="G71" s="85"/>
      <c r="I71" s="85"/>
      <c r="J71" s="85"/>
    </row>
    <row r="72" spans="1:10" ht="13.95" customHeight="1">
      <c r="A72" s="44"/>
      <c r="B72" s="82" t="s">
        <v>25</v>
      </c>
      <c r="C72" s="281" t="s">
        <v>26</v>
      </c>
      <c r="D72" s="47">
        <v>11011</v>
      </c>
      <c r="E72" s="6"/>
      <c r="F72" s="6">
        <v>0</v>
      </c>
      <c r="G72" s="6"/>
      <c r="H72" s="6">
        <v>0</v>
      </c>
      <c r="I72" s="6"/>
      <c r="J72" s="6">
        <v>0</v>
      </c>
    </row>
    <row r="73" spans="1:10" ht="13.95" customHeight="1">
      <c r="A73" s="44"/>
      <c r="B73" s="82" t="s">
        <v>27</v>
      </c>
      <c r="C73" s="281" t="s">
        <v>28</v>
      </c>
      <c r="D73" s="47">
        <v>106</v>
      </c>
      <c r="E73" s="6"/>
      <c r="F73" s="6">
        <v>0</v>
      </c>
      <c r="G73" s="6"/>
      <c r="H73" s="6">
        <v>0</v>
      </c>
      <c r="I73" s="6"/>
      <c r="J73" s="6">
        <v>0</v>
      </c>
    </row>
    <row r="74" spans="1:10" ht="13.95" customHeight="1">
      <c r="A74" s="44"/>
      <c r="B74" s="82" t="s">
        <v>29</v>
      </c>
      <c r="C74" s="281" t="s">
        <v>30</v>
      </c>
      <c r="D74" s="47">
        <v>772</v>
      </c>
      <c r="E74" s="6"/>
      <c r="F74" s="6">
        <v>0</v>
      </c>
      <c r="G74" s="6"/>
      <c r="H74" s="6">
        <v>0</v>
      </c>
      <c r="I74" s="6"/>
      <c r="J74" s="6">
        <v>0</v>
      </c>
    </row>
    <row r="75" spans="1:10" ht="15" customHeight="1">
      <c r="A75" s="44"/>
      <c r="B75" s="82" t="s">
        <v>37</v>
      </c>
      <c r="C75" s="281" t="s">
        <v>38</v>
      </c>
      <c r="D75" s="47">
        <v>60</v>
      </c>
      <c r="E75" s="6"/>
      <c r="F75" s="6">
        <v>0</v>
      </c>
      <c r="G75" s="6"/>
      <c r="H75" s="6">
        <v>0</v>
      </c>
      <c r="I75" s="6"/>
      <c r="J75" s="6">
        <v>0</v>
      </c>
    </row>
    <row r="76" spans="1:10" ht="15" customHeight="1">
      <c r="A76" s="44"/>
      <c r="B76" s="82" t="s">
        <v>31</v>
      </c>
      <c r="C76" s="281" t="s">
        <v>32</v>
      </c>
      <c r="D76" s="83">
        <v>1158</v>
      </c>
      <c r="E76" s="4"/>
      <c r="F76" s="4">
        <v>0</v>
      </c>
      <c r="G76" s="4"/>
      <c r="H76" s="4">
        <v>0</v>
      </c>
      <c r="I76" s="4"/>
      <c r="J76" s="4">
        <v>0</v>
      </c>
    </row>
    <row r="77" spans="1:10" ht="15" customHeight="1">
      <c r="A77" s="44" t="s">
        <v>21</v>
      </c>
      <c r="B77" s="81">
        <v>44</v>
      </c>
      <c r="C77" s="281" t="s">
        <v>24</v>
      </c>
      <c r="D77" s="83">
        <f t="shared" ref="D77:H77" si="9">SUM(D72:D76)</f>
        <v>13107</v>
      </c>
      <c r="E77" s="4"/>
      <c r="F77" s="4">
        <f t="shared" si="9"/>
        <v>0</v>
      </c>
      <c r="G77" s="4"/>
      <c r="H77" s="4">
        <f t="shared" si="9"/>
        <v>0</v>
      </c>
      <c r="I77" s="4"/>
      <c r="J77" s="4">
        <v>0</v>
      </c>
    </row>
    <row r="78" spans="1:10" ht="17.399999999999999" customHeight="1">
      <c r="A78" s="44"/>
      <c r="B78" s="82"/>
      <c r="C78" s="281"/>
      <c r="D78" s="97"/>
      <c r="E78" s="29"/>
      <c r="F78" s="97"/>
      <c r="G78" s="29"/>
      <c r="H78" s="48"/>
      <c r="I78" s="29"/>
      <c r="J78" s="97"/>
    </row>
    <row r="79" spans="1:10" ht="15" customHeight="1">
      <c r="A79" s="44"/>
      <c r="B79" s="81">
        <v>66</v>
      </c>
      <c r="C79" s="281" t="s">
        <v>33</v>
      </c>
      <c r="D79" s="97"/>
      <c r="E79" s="29"/>
      <c r="F79" s="97"/>
      <c r="G79" s="29"/>
      <c r="H79" s="48"/>
      <c r="I79" s="29"/>
      <c r="J79" s="97"/>
    </row>
    <row r="80" spans="1:10" ht="15" customHeight="1">
      <c r="B80" s="82" t="s">
        <v>34</v>
      </c>
      <c r="C80" s="281" t="s">
        <v>26</v>
      </c>
      <c r="D80" s="98">
        <v>2636</v>
      </c>
      <c r="E80" s="5"/>
      <c r="F80" s="5">
        <v>0</v>
      </c>
      <c r="G80" s="5"/>
      <c r="H80" s="5">
        <v>0</v>
      </c>
      <c r="I80" s="5"/>
      <c r="J80" s="5">
        <v>0</v>
      </c>
    </row>
    <row r="81" spans="1:10" ht="15" customHeight="1">
      <c r="B81" s="82" t="s">
        <v>35</v>
      </c>
      <c r="C81" s="281" t="s">
        <v>28</v>
      </c>
      <c r="D81" s="98">
        <v>38</v>
      </c>
      <c r="E81" s="5"/>
      <c r="F81" s="5">
        <v>0</v>
      </c>
      <c r="G81" s="5"/>
      <c r="H81" s="5">
        <v>0</v>
      </c>
      <c r="I81" s="5"/>
      <c r="J81" s="5">
        <v>0</v>
      </c>
    </row>
    <row r="82" spans="1:10" ht="15" customHeight="1">
      <c r="B82" s="99" t="s">
        <v>39</v>
      </c>
      <c r="C82" s="90" t="s">
        <v>30</v>
      </c>
      <c r="D82" s="98">
        <v>299</v>
      </c>
      <c r="E82" s="5"/>
      <c r="F82" s="5">
        <v>0</v>
      </c>
      <c r="G82" s="5"/>
      <c r="H82" s="5">
        <v>0</v>
      </c>
      <c r="I82" s="5"/>
      <c r="J82" s="5">
        <v>0</v>
      </c>
    </row>
    <row r="83" spans="1:10" ht="15" customHeight="1">
      <c r="B83" s="99" t="s">
        <v>40</v>
      </c>
      <c r="C83" s="90" t="s">
        <v>38</v>
      </c>
      <c r="D83" s="98">
        <v>82</v>
      </c>
      <c r="E83" s="5"/>
      <c r="F83" s="5">
        <v>0</v>
      </c>
      <c r="G83" s="5"/>
      <c r="H83" s="5">
        <v>0</v>
      </c>
      <c r="I83" s="5"/>
      <c r="J83" s="5">
        <v>0</v>
      </c>
    </row>
    <row r="84" spans="1:10" ht="15" customHeight="1">
      <c r="A84" s="88" t="s">
        <v>21</v>
      </c>
      <c r="B84" s="93">
        <v>66</v>
      </c>
      <c r="C84" s="90" t="s">
        <v>33</v>
      </c>
      <c r="D84" s="51">
        <f t="shared" ref="D84:H84" si="10">SUM(D80:D83)</f>
        <v>3055</v>
      </c>
      <c r="E84" s="24"/>
      <c r="F84" s="24">
        <f t="shared" si="10"/>
        <v>0</v>
      </c>
      <c r="G84" s="24"/>
      <c r="H84" s="24">
        <f t="shared" si="10"/>
        <v>0</v>
      </c>
      <c r="I84" s="24"/>
      <c r="J84" s="24">
        <v>0</v>
      </c>
    </row>
    <row r="85" spans="1:10" ht="15" customHeight="1">
      <c r="A85" s="44" t="s">
        <v>21</v>
      </c>
      <c r="B85" s="80">
        <v>0.10100000000000001</v>
      </c>
      <c r="C85" s="46" t="s">
        <v>36</v>
      </c>
      <c r="D85" s="83">
        <f t="shared" ref="D85:H85" si="11">D84+D77</f>
        <v>16162</v>
      </c>
      <c r="E85" s="4"/>
      <c r="F85" s="4">
        <f t="shared" si="11"/>
        <v>0</v>
      </c>
      <c r="G85" s="4"/>
      <c r="H85" s="4">
        <f t="shared" si="11"/>
        <v>0</v>
      </c>
      <c r="I85" s="4"/>
      <c r="J85" s="4">
        <v>0</v>
      </c>
    </row>
    <row r="86" spans="1:10" ht="15" customHeight="1">
      <c r="A86" s="44" t="s">
        <v>21</v>
      </c>
      <c r="B86" s="45">
        <v>2040</v>
      </c>
      <c r="C86" s="46" t="s">
        <v>180</v>
      </c>
      <c r="D86" s="83">
        <f t="shared" ref="D86:H86" si="12">D85</f>
        <v>16162</v>
      </c>
      <c r="E86" s="4"/>
      <c r="F86" s="4">
        <f t="shared" si="12"/>
        <v>0</v>
      </c>
      <c r="G86" s="4"/>
      <c r="H86" s="4">
        <f t="shared" si="12"/>
        <v>0</v>
      </c>
      <c r="I86" s="4"/>
      <c r="J86" s="4">
        <v>0</v>
      </c>
    </row>
    <row r="87" spans="1:10" ht="16.95" customHeight="1">
      <c r="A87" s="44"/>
      <c r="B87" s="45"/>
      <c r="C87" s="46"/>
      <c r="D87" s="6"/>
      <c r="E87" s="47"/>
      <c r="F87" s="6"/>
      <c r="G87" s="47"/>
      <c r="H87" s="47"/>
      <c r="I87" s="47"/>
      <c r="J87" s="47"/>
    </row>
    <row r="88" spans="1:10" ht="26.25" customHeight="1">
      <c r="A88" s="44"/>
      <c r="B88" s="45">
        <v>2043</v>
      </c>
      <c r="C88" s="46" t="s">
        <v>250</v>
      </c>
      <c r="D88" s="6"/>
      <c r="E88" s="47"/>
      <c r="F88" s="6"/>
      <c r="G88" s="47"/>
      <c r="H88" s="47"/>
      <c r="I88" s="47"/>
      <c r="J88" s="47"/>
    </row>
    <row r="89" spans="1:10" ht="15.6" customHeight="1">
      <c r="A89" s="44"/>
      <c r="B89" s="91">
        <v>0.10100000000000001</v>
      </c>
      <c r="C89" s="92" t="s">
        <v>36</v>
      </c>
      <c r="D89" s="6"/>
      <c r="E89" s="47"/>
      <c r="F89" s="6"/>
      <c r="G89" s="47"/>
      <c r="H89" s="47"/>
      <c r="I89" s="47"/>
      <c r="J89" s="47"/>
    </row>
    <row r="90" spans="1:10" ht="15.6" customHeight="1">
      <c r="B90" s="93">
        <v>44</v>
      </c>
      <c r="C90" s="90" t="s">
        <v>24</v>
      </c>
      <c r="D90" s="6"/>
      <c r="E90" s="47"/>
      <c r="F90" s="6"/>
      <c r="G90" s="47"/>
      <c r="H90" s="47"/>
      <c r="I90" s="47"/>
      <c r="J90" s="47"/>
    </row>
    <row r="91" spans="1:10" ht="15.6" customHeight="1">
      <c r="A91" s="44"/>
      <c r="B91" s="82" t="s">
        <v>25</v>
      </c>
      <c r="C91" s="281" t="s">
        <v>26</v>
      </c>
      <c r="D91" s="47">
        <v>23236</v>
      </c>
      <c r="E91" s="6"/>
      <c r="F91" s="47">
        <v>41240</v>
      </c>
      <c r="G91" s="6"/>
      <c r="H91" s="47">
        <v>41240</v>
      </c>
      <c r="I91" s="6"/>
      <c r="J91" s="47">
        <v>46745</v>
      </c>
    </row>
    <row r="92" spans="1:10" ht="15.6" customHeight="1">
      <c r="A92" s="44"/>
      <c r="B92" s="82" t="s">
        <v>263</v>
      </c>
      <c r="C92" s="281" t="s">
        <v>264</v>
      </c>
      <c r="D92" s="6">
        <v>0</v>
      </c>
      <c r="E92" s="6"/>
      <c r="F92" s="6">
        <v>0</v>
      </c>
      <c r="G92" s="6"/>
      <c r="H92" s="6">
        <v>0</v>
      </c>
      <c r="I92" s="6"/>
      <c r="J92" s="47">
        <v>2700</v>
      </c>
    </row>
    <row r="93" spans="1:10" ht="15.6" customHeight="1">
      <c r="A93" s="44"/>
      <c r="B93" s="82" t="s">
        <v>27</v>
      </c>
      <c r="C93" s="281" t="s">
        <v>28</v>
      </c>
      <c r="D93" s="47">
        <v>292</v>
      </c>
      <c r="E93" s="6"/>
      <c r="F93" s="47">
        <v>400</v>
      </c>
      <c r="G93" s="6"/>
      <c r="H93" s="47">
        <v>400</v>
      </c>
      <c r="I93" s="6"/>
      <c r="J93" s="47">
        <v>400</v>
      </c>
    </row>
    <row r="94" spans="1:10" ht="15.6" customHeight="1">
      <c r="A94" s="44"/>
      <c r="B94" s="82" t="s">
        <v>29</v>
      </c>
      <c r="C94" s="281" t="s">
        <v>30</v>
      </c>
      <c r="D94" s="47">
        <v>2669</v>
      </c>
      <c r="E94" s="6"/>
      <c r="F94" s="47">
        <v>5000</v>
      </c>
      <c r="G94" s="6"/>
      <c r="H94" s="47">
        <v>5000</v>
      </c>
      <c r="I94" s="6"/>
      <c r="J94" s="47">
        <v>5000</v>
      </c>
    </row>
    <row r="95" spans="1:10" ht="15.6" customHeight="1">
      <c r="A95" s="44"/>
      <c r="B95" s="82" t="s">
        <v>37</v>
      </c>
      <c r="C95" s="281" t="s">
        <v>38</v>
      </c>
      <c r="D95" s="47">
        <v>232</v>
      </c>
      <c r="E95" s="6"/>
      <c r="F95" s="47">
        <v>400</v>
      </c>
      <c r="G95" s="6"/>
      <c r="H95" s="47">
        <v>400</v>
      </c>
      <c r="I95" s="6"/>
      <c r="J95" s="47">
        <v>400</v>
      </c>
    </row>
    <row r="96" spans="1:10" ht="15.6" customHeight="1">
      <c r="A96" s="44"/>
      <c r="B96" s="82" t="s">
        <v>31</v>
      </c>
      <c r="C96" s="281" t="s">
        <v>32</v>
      </c>
      <c r="D96" s="83">
        <v>5464</v>
      </c>
      <c r="E96" s="4"/>
      <c r="F96" s="83">
        <v>7000</v>
      </c>
      <c r="G96" s="4"/>
      <c r="H96" s="83">
        <v>7000</v>
      </c>
      <c r="I96" s="4"/>
      <c r="J96" s="47">
        <v>3553</v>
      </c>
    </row>
    <row r="97" spans="1:10" ht="15.6" customHeight="1">
      <c r="A97" s="94" t="s">
        <v>21</v>
      </c>
      <c r="B97" s="153">
        <v>44</v>
      </c>
      <c r="C97" s="96" t="s">
        <v>24</v>
      </c>
      <c r="D97" s="51">
        <f t="shared" ref="D97:H97" si="13">SUM(D91:D96)</f>
        <v>31893</v>
      </c>
      <c r="E97" s="24"/>
      <c r="F97" s="51">
        <f t="shared" si="13"/>
        <v>54040</v>
      </c>
      <c r="G97" s="24"/>
      <c r="H97" s="51">
        <f t="shared" si="13"/>
        <v>54040</v>
      </c>
      <c r="I97" s="24"/>
      <c r="J97" s="51">
        <v>58798</v>
      </c>
    </row>
    <row r="98" spans="1:10" ht="6.6" customHeight="1">
      <c r="A98" s="44"/>
      <c r="B98" s="81"/>
      <c r="C98" s="281"/>
      <c r="D98" s="97"/>
      <c r="E98" s="29"/>
      <c r="F98" s="97"/>
      <c r="G98" s="29"/>
      <c r="H98" s="97"/>
      <c r="I98" s="29"/>
      <c r="J98" s="97"/>
    </row>
    <row r="99" spans="1:10" ht="15.6" customHeight="1">
      <c r="A99" s="44"/>
      <c r="B99" s="81">
        <v>66</v>
      </c>
      <c r="C99" s="281" t="s">
        <v>33</v>
      </c>
      <c r="D99" s="97"/>
      <c r="E99" s="29"/>
      <c r="F99" s="97"/>
      <c r="G99" s="29"/>
      <c r="H99" s="97"/>
      <c r="I99" s="29"/>
      <c r="J99" s="97"/>
    </row>
    <row r="100" spans="1:10" ht="13.95" customHeight="1">
      <c r="B100" s="82" t="s">
        <v>34</v>
      </c>
      <c r="C100" s="281" t="s">
        <v>26</v>
      </c>
      <c r="D100" s="98">
        <v>4495</v>
      </c>
      <c r="E100" s="5"/>
      <c r="F100" s="98">
        <v>9636</v>
      </c>
      <c r="G100" s="5"/>
      <c r="H100" s="98">
        <v>9636</v>
      </c>
      <c r="I100" s="5"/>
      <c r="J100" s="47">
        <v>19610</v>
      </c>
    </row>
    <row r="101" spans="1:10" ht="13.95" customHeight="1">
      <c r="B101" s="82" t="s">
        <v>268</v>
      </c>
      <c r="C101" s="281" t="s">
        <v>264</v>
      </c>
      <c r="D101" s="5">
        <v>0</v>
      </c>
      <c r="E101" s="5"/>
      <c r="F101" s="5">
        <v>0</v>
      </c>
      <c r="G101" s="5"/>
      <c r="H101" s="5">
        <v>0</v>
      </c>
      <c r="I101" s="5"/>
      <c r="J101" s="47">
        <v>736</v>
      </c>
    </row>
    <row r="102" spans="1:10" ht="13.95" customHeight="1">
      <c r="B102" s="82" t="s">
        <v>35</v>
      </c>
      <c r="C102" s="281" t="s">
        <v>28</v>
      </c>
      <c r="D102" s="98">
        <v>162</v>
      </c>
      <c r="E102" s="5"/>
      <c r="F102" s="98">
        <v>200</v>
      </c>
      <c r="G102" s="5"/>
      <c r="H102" s="98">
        <v>200</v>
      </c>
      <c r="I102" s="5"/>
      <c r="J102" s="47">
        <v>200</v>
      </c>
    </row>
    <row r="103" spans="1:10" ht="13.95" customHeight="1">
      <c r="B103" s="99" t="s">
        <v>39</v>
      </c>
      <c r="C103" s="90" t="s">
        <v>30</v>
      </c>
      <c r="D103" s="98">
        <v>782</v>
      </c>
      <c r="E103" s="5"/>
      <c r="F103" s="98">
        <v>940</v>
      </c>
      <c r="G103" s="5"/>
      <c r="H103" s="98">
        <v>940</v>
      </c>
      <c r="I103" s="5"/>
      <c r="J103" s="6">
        <v>0</v>
      </c>
    </row>
    <row r="104" spans="1:10" ht="13.95" customHeight="1">
      <c r="B104" s="99" t="s">
        <v>40</v>
      </c>
      <c r="C104" s="90" t="s">
        <v>38</v>
      </c>
      <c r="D104" s="98">
        <v>176</v>
      </c>
      <c r="E104" s="5"/>
      <c r="F104" s="98">
        <v>530</v>
      </c>
      <c r="G104" s="5"/>
      <c r="H104" s="98">
        <v>530</v>
      </c>
      <c r="I104" s="5"/>
      <c r="J104" s="47">
        <v>530</v>
      </c>
    </row>
    <row r="105" spans="1:10" ht="13.95" customHeight="1">
      <c r="A105" s="88" t="s">
        <v>21</v>
      </c>
      <c r="B105" s="93">
        <v>66</v>
      </c>
      <c r="C105" s="90" t="s">
        <v>33</v>
      </c>
      <c r="D105" s="51">
        <f t="shared" ref="D105:H105" si="14">SUM(D100:D104)</f>
        <v>5615</v>
      </c>
      <c r="E105" s="24"/>
      <c r="F105" s="51">
        <f t="shared" si="14"/>
        <v>11306</v>
      </c>
      <c r="G105" s="24"/>
      <c r="H105" s="51">
        <f t="shared" si="14"/>
        <v>11306</v>
      </c>
      <c r="I105" s="24"/>
      <c r="J105" s="51">
        <v>21076</v>
      </c>
    </row>
    <row r="106" spans="1:10" ht="13.95" customHeight="1">
      <c r="A106" s="44" t="s">
        <v>21</v>
      </c>
      <c r="B106" s="80">
        <v>0.10100000000000001</v>
      </c>
      <c r="C106" s="46" t="s">
        <v>36</v>
      </c>
      <c r="D106" s="83">
        <f t="shared" ref="D106:H106" si="15">D105+D97</f>
        <v>37508</v>
      </c>
      <c r="E106" s="4"/>
      <c r="F106" s="83">
        <f t="shared" si="15"/>
        <v>65346</v>
      </c>
      <c r="G106" s="4"/>
      <c r="H106" s="83">
        <f t="shared" si="15"/>
        <v>65346</v>
      </c>
      <c r="I106" s="4"/>
      <c r="J106" s="83">
        <v>79874</v>
      </c>
    </row>
    <row r="107" spans="1:10" ht="25.95" customHeight="1">
      <c r="A107" s="44" t="s">
        <v>21</v>
      </c>
      <c r="B107" s="45">
        <v>2043</v>
      </c>
      <c r="C107" s="46" t="s">
        <v>250</v>
      </c>
      <c r="D107" s="83">
        <f t="shared" ref="D107:H107" si="16">D106</f>
        <v>37508</v>
      </c>
      <c r="E107" s="4"/>
      <c r="F107" s="83">
        <f t="shared" si="16"/>
        <v>65346</v>
      </c>
      <c r="G107" s="4"/>
      <c r="H107" s="83">
        <f t="shared" si="16"/>
        <v>65346</v>
      </c>
      <c r="I107" s="4"/>
      <c r="J107" s="83">
        <v>79874</v>
      </c>
    </row>
    <row r="108" spans="1:10" ht="7.8" customHeight="1">
      <c r="A108" s="44"/>
      <c r="B108" s="45"/>
      <c r="C108" s="281"/>
      <c r="D108" s="71"/>
      <c r="E108" s="71"/>
      <c r="F108" s="71"/>
      <c r="G108" s="71"/>
      <c r="H108" s="71"/>
      <c r="I108" s="71"/>
      <c r="J108" s="71"/>
    </row>
    <row r="109" spans="1:10" ht="25.95" customHeight="1">
      <c r="A109" s="44"/>
      <c r="B109" s="45">
        <v>2045</v>
      </c>
      <c r="C109" s="102" t="s">
        <v>224</v>
      </c>
      <c r="D109" s="71"/>
      <c r="E109" s="71"/>
      <c r="F109" s="71"/>
      <c r="G109" s="71"/>
      <c r="H109" s="71"/>
      <c r="I109" s="71"/>
      <c r="J109" s="71"/>
    </row>
    <row r="110" spans="1:10" ht="15.15" customHeight="1">
      <c r="A110" s="44"/>
      <c r="B110" s="80">
        <v>0.79700000000000004</v>
      </c>
      <c r="C110" s="46" t="s">
        <v>161</v>
      </c>
      <c r="D110" s="71"/>
      <c r="E110" s="71"/>
      <c r="F110" s="71"/>
      <c r="G110" s="71"/>
      <c r="H110" s="71"/>
      <c r="I110" s="71"/>
      <c r="J110" s="71"/>
    </row>
    <row r="111" spans="1:10" ht="25.95" customHeight="1">
      <c r="A111" s="44"/>
      <c r="B111" s="103" t="s">
        <v>43</v>
      </c>
      <c r="C111" s="281" t="s">
        <v>167</v>
      </c>
      <c r="D111" s="83">
        <v>215829</v>
      </c>
      <c r="E111" s="4"/>
      <c r="F111" s="83">
        <v>250000</v>
      </c>
      <c r="G111" s="4"/>
      <c r="H111" s="83">
        <v>250000</v>
      </c>
      <c r="I111" s="4"/>
      <c r="J111" s="83">
        <v>360000</v>
      </c>
    </row>
    <row r="112" spans="1:10" ht="15.6" customHeight="1">
      <c r="A112" s="44" t="s">
        <v>21</v>
      </c>
      <c r="B112" s="80">
        <v>0.79700000000000004</v>
      </c>
      <c r="C112" s="46" t="s">
        <v>161</v>
      </c>
      <c r="D112" s="51">
        <f t="shared" ref="D112:H112" si="17">SUM(D111)</f>
        <v>215829</v>
      </c>
      <c r="E112" s="24"/>
      <c r="F112" s="51">
        <f t="shared" si="17"/>
        <v>250000</v>
      </c>
      <c r="G112" s="24"/>
      <c r="H112" s="51">
        <f t="shared" si="17"/>
        <v>250000</v>
      </c>
      <c r="I112" s="24"/>
      <c r="J112" s="51">
        <v>360000</v>
      </c>
    </row>
    <row r="113" spans="1:10" ht="25.95" customHeight="1">
      <c r="A113" s="44" t="s">
        <v>21</v>
      </c>
      <c r="B113" s="45">
        <v>2045</v>
      </c>
      <c r="C113" s="102" t="s">
        <v>224</v>
      </c>
      <c r="D113" s="51">
        <f t="shared" ref="D113:H113" si="18">D111</f>
        <v>215829</v>
      </c>
      <c r="E113" s="24"/>
      <c r="F113" s="51">
        <f t="shared" si="18"/>
        <v>250000</v>
      </c>
      <c r="G113" s="24"/>
      <c r="H113" s="51">
        <f t="shared" si="18"/>
        <v>250000</v>
      </c>
      <c r="I113" s="24"/>
      <c r="J113" s="51">
        <v>360000</v>
      </c>
    </row>
    <row r="114" spans="1:10" ht="9.6" customHeight="1">
      <c r="A114" s="44"/>
      <c r="B114" s="45"/>
      <c r="C114" s="102"/>
      <c r="D114" s="6"/>
      <c r="E114" s="47"/>
      <c r="F114" s="6"/>
      <c r="G114" s="47"/>
      <c r="H114" s="47"/>
      <c r="I114" s="47"/>
      <c r="J114" s="47"/>
    </row>
    <row r="115" spans="1:10" ht="16.2" customHeight="1">
      <c r="A115" s="44" t="s">
        <v>23</v>
      </c>
      <c r="B115" s="45">
        <v>2047</v>
      </c>
      <c r="C115" s="102" t="s">
        <v>215</v>
      </c>
      <c r="D115" s="6"/>
      <c r="E115" s="47"/>
      <c r="F115" s="6"/>
      <c r="G115" s="47"/>
      <c r="H115" s="47"/>
      <c r="I115" s="47"/>
      <c r="J115" s="47"/>
    </row>
    <row r="116" spans="1:10" ht="27" customHeight="1">
      <c r="A116" s="44"/>
      <c r="B116" s="104">
        <v>0.11</v>
      </c>
      <c r="C116" s="102" t="s">
        <v>237</v>
      </c>
      <c r="D116" s="6"/>
      <c r="E116" s="47"/>
      <c r="F116" s="6"/>
      <c r="G116" s="47"/>
      <c r="H116" s="47"/>
      <c r="I116" s="47"/>
      <c r="J116" s="47"/>
    </row>
    <row r="117" spans="1:10" ht="28.2" customHeight="1">
      <c r="A117" s="44"/>
      <c r="B117" s="54" t="s">
        <v>43</v>
      </c>
      <c r="C117" s="105" t="s">
        <v>216</v>
      </c>
      <c r="D117" s="83">
        <v>1229</v>
      </c>
      <c r="E117" s="4"/>
      <c r="F117" s="83">
        <v>600</v>
      </c>
      <c r="G117" s="4"/>
      <c r="H117" s="83">
        <v>600</v>
      </c>
      <c r="I117" s="4"/>
      <c r="J117" s="83">
        <v>600</v>
      </c>
    </row>
    <row r="118" spans="1:10" ht="25.95" customHeight="1">
      <c r="A118" s="44" t="s">
        <v>21</v>
      </c>
      <c r="B118" s="104">
        <v>0.11</v>
      </c>
      <c r="C118" s="102" t="s">
        <v>237</v>
      </c>
      <c r="D118" s="83">
        <f t="shared" ref="D118:H118" si="19">D117</f>
        <v>1229</v>
      </c>
      <c r="E118" s="4"/>
      <c r="F118" s="83">
        <f t="shared" si="19"/>
        <v>600</v>
      </c>
      <c r="G118" s="4"/>
      <c r="H118" s="83">
        <f t="shared" si="19"/>
        <v>600</v>
      </c>
      <c r="I118" s="4"/>
      <c r="J118" s="83">
        <v>600</v>
      </c>
    </row>
    <row r="119" spans="1:10" ht="14.4" customHeight="1">
      <c r="A119" s="44" t="s">
        <v>21</v>
      </c>
      <c r="B119" s="45">
        <v>2047</v>
      </c>
      <c r="C119" s="102" t="s">
        <v>215</v>
      </c>
      <c r="D119" s="51">
        <f t="shared" ref="D119:H119" si="20">D117</f>
        <v>1229</v>
      </c>
      <c r="E119" s="24"/>
      <c r="F119" s="51">
        <f t="shared" si="20"/>
        <v>600</v>
      </c>
      <c r="G119" s="24"/>
      <c r="H119" s="51">
        <f t="shared" si="20"/>
        <v>600</v>
      </c>
      <c r="I119" s="24"/>
      <c r="J119" s="106">
        <v>600</v>
      </c>
    </row>
    <row r="120" spans="1:10" ht="10.199999999999999" customHeight="1">
      <c r="A120" s="44"/>
      <c r="B120" s="45"/>
      <c r="C120" s="102"/>
      <c r="D120" s="6"/>
      <c r="E120" s="47"/>
      <c r="F120" s="6"/>
      <c r="G120" s="47"/>
      <c r="H120" s="47"/>
      <c r="I120" s="47"/>
      <c r="J120" s="71"/>
    </row>
    <row r="121" spans="1:10" ht="27.6">
      <c r="A121" s="44" t="s">
        <v>23</v>
      </c>
      <c r="B121" s="107">
        <v>2048</v>
      </c>
      <c r="C121" s="2" t="s">
        <v>225</v>
      </c>
      <c r="D121" s="108"/>
      <c r="E121" s="108"/>
      <c r="F121" s="108"/>
      <c r="G121" s="108"/>
      <c r="H121" s="108"/>
      <c r="I121" s="108"/>
      <c r="J121" s="108"/>
    </row>
    <row r="122" spans="1:10" ht="15" customHeight="1">
      <c r="A122" s="44"/>
      <c r="B122" s="109">
        <v>0.10100000000000001</v>
      </c>
      <c r="C122" s="2" t="s">
        <v>49</v>
      </c>
      <c r="D122" s="67"/>
      <c r="E122" s="67"/>
      <c r="F122" s="67"/>
      <c r="G122" s="67"/>
      <c r="H122" s="67"/>
      <c r="I122" s="67"/>
      <c r="J122" s="67"/>
    </row>
    <row r="123" spans="1:10" ht="15" customHeight="1">
      <c r="A123" s="44"/>
      <c r="B123" s="110">
        <v>60</v>
      </c>
      <c r="C123" s="111" t="s">
        <v>213</v>
      </c>
      <c r="D123" s="112"/>
      <c r="E123" s="112"/>
      <c r="F123" s="112"/>
      <c r="G123" s="112"/>
      <c r="H123" s="112"/>
      <c r="I123" s="112"/>
      <c r="J123" s="112"/>
    </row>
    <row r="124" spans="1:10" ht="15" customHeight="1">
      <c r="A124" s="94"/>
      <c r="B124" s="264" t="s">
        <v>50</v>
      </c>
      <c r="C124" s="137" t="s">
        <v>51</v>
      </c>
      <c r="D124" s="115">
        <v>120000</v>
      </c>
      <c r="E124" s="33"/>
      <c r="F124" s="115">
        <v>120000</v>
      </c>
      <c r="G124" s="33"/>
      <c r="H124" s="115">
        <v>120000</v>
      </c>
      <c r="I124" s="33"/>
      <c r="J124" s="115">
        <v>120000</v>
      </c>
    </row>
    <row r="125" spans="1:10" ht="15" customHeight="1">
      <c r="A125" s="44" t="s">
        <v>21</v>
      </c>
      <c r="B125" s="110">
        <v>60</v>
      </c>
      <c r="C125" s="111" t="s">
        <v>213</v>
      </c>
      <c r="D125" s="115">
        <f t="shared" ref="D125:H125" si="21">D124</f>
        <v>120000</v>
      </c>
      <c r="E125" s="33"/>
      <c r="F125" s="115">
        <f t="shared" si="21"/>
        <v>120000</v>
      </c>
      <c r="G125" s="33"/>
      <c r="H125" s="115">
        <f t="shared" si="21"/>
        <v>120000</v>
      </c>
      <c r="I125" s="33"/>
      <c r="J125" s="115">
        <v>120000</v>
      </c>
    </row>
    <row r="126" spans="1:10" ht="15" customHeight="1">
      <c r="A126" s="44" t="s">
        <v>21</v>
      </c>
      <c r="B126" s="109">
        <v>0.10100000000000001</v>
      </c>
      <c r="C126" s="2" t="s">
        <v>49</v>
      </c>
      <c r="D126" s="116">
        <f t="shared" ref="D126:H126" si="22">D124</f>
        <v>120000</v>
      </c>
      <c r="E126" s="34"/>
      <c r="F126" s="116">
        <f t="shared" si="22"/>
        <v>120000</v>
      </c>
      <c r="G126" s="34"/>
      <c r="H126" s="116">
        <f t="shared" si="22"/>
        <v>120000</v>
      </c>
      <c r="I126" s="34"/>
      <c r="J126" s="116">
        <v>120000</v>
      </c>
    </row>
    <row r="127" spans="1:10" ht="27.6">
      <c r="A127" s="44" t="s">
        <v>21</v>
      </c>
      <c r="B127" s="107">
        <v>2048</v>
      </c>
      <c r="C127" s="2" t="s">
        <v>225</v>
      </c>
      <c r="D127" s="117">
        <f t="shared" ref="D127:H127" si="23">D126</f>
        <v>120000</v>
      </c>
      <c r="E127" s="35"/>
      <c r="F127" s="117">
        <f t="shared" si="23"/>
        <v>120000</v>
      </c>
      <c r="G127" s="35"/>
      <c r="H127" s="117">
        <f t="shared" si="23"/>
        <v>120000</v>
      </c>
      <c r="I127" s="35"/>
      <c r="J127" s="117">
        <v>120000</v>
      </c>
    </row>
    <row r="128" spans="1:10" ht="14.4" customHeight="1">
      <c r="A128" s="44"/>
      <c r="B128" s="45"/>
      <c r="C128" s="281"/>
      <c r="D128" s="71"/>
      <c r="E128" s="71"/>
      <c r="F128" s="71"/>
      <c r="G128" s="71"/>
      <c r="H128" s="71"/>
      <c r="I128" s="71"/>
      <c r="J128" s="71"/>
    </row>
    <row r="129" spans="1:10" ht="15.6" customHeight="1">
      <c r="A129" s="88" t="s">
        <v>23</v>
      </c>
      <c r="B129" s="118">
        <v>2049</v>
      </c>
      <c r="C129" s="1" t="s">
        <v>6</v>
      </c>
      <c r="D129" s="112"/>
      <c r="E129" s="112"/>
      <c r="F129" s="112"/>
      <c r="G129" s="112"/>
      <c r="H129" s="112"/>
      <c r="I129" s="112"/>
      <c r="J129" s="112"/>
    </row>
    <row r="130" spans="1:10" ht="15.6" customHeight="1">
      <c r="B130" s="119">
        <v>1</v>
      </c>
      <c r="C130" s="120" t="s">
        <v>52</v>
      </c>
      <c r="D130" s="67"/>
      <c r="E130" s="67"/>
      <c r="F130" s="112"/>
      <c r="G130" s="112"/>
      <c r="H130" s="112"/>
      <c r="I130" s="112"/>
      <c r="J130" s="112"/>
    </row>
    <row r="131" spans="1:10" ht="15.6" customHeight="1">
      <c r="A131" s="44"/>
      <c r="B131" s="121">
        <v>1.101</v>
      </c>
      <c r="C131" s="2" t="s">
        <v>53</v>
      </c>
      <c r="D131" s="122"/>
      <c r="E131" s="108"/>
      <c r="F131" s="67"/>
      <c r="G131" s="67"/>
      <c r="H131" s="67"/>
      <c r="I131" s="67"/>
      <c r="J131" s="67"/>
    </row>
    <row r="132" spans="1:10" ht="15.6" customHeight="1">
      <c r="A132" s="44"/>
      <c r="B132" s="123" t="s">
        <v>54</v>
      </c>
      <c r="C132" s="114" t="s">
        <v>61</v>
      </c>
      <c r="D132" s="116">
        <v>2409505</v>
      </c>
      <c r="E132" s="34"/>
      <c r="F132" s="116">
        <v>3341751</v>
      </c>
      <c r="G132" s="34"/>
      <c r="H132" s="116">
        <v>3341751</v>
      </c>
      <c r="I132" s="34"/>
      <c r="J132" s="116">
        <v>3929726</v>
      </c>
    </row>
    <row r="133" spans="1:10" ht="15.6" customHeight="1">
      <c r="A133" s="44"/>
      <c r="B133" s="123" t="s">
        <v>55</v>
      </c>
      <c r="C133" s="114" t="s">
        <v>56</v>
      </c>
      <c r="D133" s="33">
        <v>0</v>
      </c>
      <c r="E133" s="4"/>
      <c r="F133" s="115">
        <v>1</v>
      </c>
      <c r="G133" s="33"/>
      <c r="H133" s="115">
        <v>1</v>
      </c>
      <c r="I133" s="33"/>
      <c r="J133" s="115">
        <v>1</v>
      </c>
    </row>
    <row r="134" spans="1:10" ht="15.6" customHeight="1">
      <c r="A134" s="44" t="s">
        <v>21</v>
      </c>
      <c r="B134" s="121">
        <v>1.101</v>
      </c>
      <c r="C134" s="2" t="s">
        <v>53</v>
      </c>
      <c r="D134" s="117">
        <f t="shared" ref="D134:H134" si="24">SUM(D132:D133)</f>
        <v>2409505</v>
      </c>
      <c r="E134" s="35"/>
      <c r="F134" s="117">
        <f t="shared" si="24"/>
        <v>3341752</v>
      </c>
      <c r="G134" s="35"/>
      <c r="H134" s="117">
        <f t="shared" si="24"/>
        <v>3341752</v>
      </c>
      <c r="I134" s="35"/>
      <c r="J134" s="117">
        <v>3929727</v>
      </c>
    </row>
    <row r="135" spans="1:10" ht="13.8">
      <c r="A135" s="44"/>
      <c r="B135" s="121"/>
      <c r="C135" s="2"/>
      <c r="D135" s="124"/>
      <c r="E135" s="124"/>
      <c r="F135" s="108"/>
      <c r="G135" s="108"/>
      <c r="H135" s="108"/>
      <c r="I135" s="108"/>
      <c r="J135" s="108"/>
    </row>
    <row r="136" spans="1:10" ht="55.95" customHeight="1">
      <c r="A136" s="44"/>
      <c r="B136" s="121">
        <v>1.125</v>
      </c>
      <c r="C136" s="125" t="s">
        <v>251</v>
      </c>
      <c r="D136" s="108"/>
      <c r="E136" s="108"/>
      <c r="F136" s="108"/>
      <c r="G136" s="108"/>
      <c r="H136" s="108"/>
      <c r="I136" s="108"/>
      <c r="J136" s="108"/>
    </row>
    <row r="137" spans="1:10" ht="13.95" customHeight="1">
      <c r="A137" s="44"/>
      <c r="B137" s="123" t="s">
        <v>54</v>
      </c>
      <c r="C137" s="114" t="s">
        <v>61</v>
      </c>
      <c r="D137" s="115">
        <v>127087</v>
      </c>
      <c r="E137" s="33"/>
      <c r="F137" s="115">
        <v>157489</v>
      </c>
      <c r="G137" s="33"/>
      <c r="H137" s="115">
        <v>157489</v>
      </c>
      <c r="I137" s="33"/>
      <c r="J137" s="115">
        <v>144853</v>
      </c>
    </row>
    <row r="138" spans="1:10" ht="58.2" customHeight="1">
      <c r="A138" s="44" t="s">
        <v>21</v>
      </c>
      <c r="B138" s="121">
        <v>1.125</v>
      </c>
      <c r="C138" s="125" t="s">
        <v>251</v>
      </c>
      <c r="D138" s="115">
        <f t="shared" ref="D138:H138" si="25">D137</f>
        <v>127087</v>
      </c>
      <c r="E138" s="33"/>
      <c r="F138" s="115">
        <f t="shared" si="25"/>
        <v>157489</v>
      </c>
      <c r="G138" s="33"/>
      <c r="H138" s="115">
        <f t="shared" si="25"/>
        <v>157489</v>
      </c>
      <c r="I138" s="33"/>
      <c r="J138" s="115">
        <v>144853</v>
      </c>
    </row>
    <row r="139" spans="1:10">
      <c r="B139" s="126"/>
      <c r="C139" s="127"/>
      <c r="D139" s="108"/>
      <c r="E139" s="108"/>
      <c r="F139" s="108"/>
      <c r="G139" s="108"/>
      <c r="H139" s="108"/>
      <c r="I139" s="108"/>
      <c r="J139" s="108"/>
    </row>
    <row r="140" spans="1:10" ht="14.85" customHeight="1">
      <c r="B140" s="128">
        <v>1.2</v>
      </c>
      <c r="C140" s="1" t="s">
        <v>57</v>
      </c>
      <c r="D140" s="112"/>
      <c r="E140" s="112"/>
      <c r="F140" s="112"/>
      <c r="G140" s="112"/>
      <c r="H140" s="112"/>
      <c r="I140" s="112"/>
      <c r="J140" s="112"/>
    </row>
    <row r="141" spans="1:10" ht="14.85" customHeight="1">
      <c r="A141" s="44"/>
      <c r="B141" s="113">
        <v>60</v>
      </c>
      <c r="C141" s="111" t="s">
        <v>212</v>
      </c>
      <c r="D141" s="67"/>
      <c r="E141" s="67"/>
      <c r="F141" s="67"/>
      <c r="G141" s="67"/>
      <c r="H141" s="67"/>
      <c r="I141" s="67"/>
      <c r="J141" s="67"/>
    </row>
    <row r="142" spans="1:10" ht="14.85" customHeight="1">
      <c r="A142" s="44"/>
      <c r="B142" s="123" t="s">
        <v>58</v>
      </c>
      <c r="C142" s="111" t="s">
        <v>61</v>
      </c>
      <c r="D142" s="115">
        <v>80756</v>
      </c>
      <c r="E142" s="33"/>
      <c r="F142" s="115">
        <v>71644</v>
      </c>
      <c r="G142" s="33"/>
      <c r="H142" s="115">
        <v>71644</v>
      </c>
      <c r="I142" s="33"/>
      <c r="J142" s="115">
        <v>64527</v>
      </c>
    </row>
    <row r="143" spans="1:10" ht="14.85" customHeight="1">
      <c r="A143" s="44" t="s">
        <v>21</v>
      </c>
      <c r="B143" s="113">
        <v>60</v>
      </c>
      <c r="C143" s="111" t="s">
        <v>212</v>
      </c>
      <c r="D143" s="115">
        <f t="shared" ref="D143:H143" si="26">D142</f>
        <v>80756</v>
      </c>
      <c r="E143" s="33"/>
      <c r="F143" s="115">
        <f t="shared" si="26"/>
        <v>71644</v>
      </c>
      <c r="G143" s="33"/>
      <c r="H143" s="115">
        <f t="shared" si="26"/>
        <v>71644</v>
      </c>
      <c r="I143" s="33"/>
      <c r="J143" s="115">
        <v>64527</v>
      </c>
    </row>
    <row r="144" spans="1:10">
      <c r="A144" s="44"/>
      <c r="B144" s="123"/>
      <c r="C144" s="111"/>
      <c r="D144" s="129"/>
      <c r="E144" s="129"/>
      <c r="F144" s="129"/>
      <c r="G144" s="129"/>
      <c r="H144" s="129"/>
      <c r="I144" s="129"/>
      <c r="J144" s="129"/>
    </row>
    <row r="145" spans="1:10" ht="14.4" customHeight="1">
      <c r="B145" s="110">
        <v>61</v>
      </c>
      <c r="C145" s="111" t="s">
        <v>59</v>
      </c>
      <c r="D145" s="129"/>
      <c r="E145" s="129"/>
      <c r="F145" s="129"/>
      <c r="G145" s="129"/>
      <c r="H145" s="129"/>
      <c r="I145" s="129"/>
      <c r="J145" s="129"/>
    </row>
    <row r="146" spans="1:10" ht="14.4" customHeight="1">
      <c r="A146" s="44"/>
      <c r="B146" s="123" t="s">
        <v>60</v>
      </c>
      <c r="C146" s="111" t="s">
        <v>61</v>
      </c>
      <c r="D146" s="130">
        <v>18</v>
      </c>
      <c r="E146" s="36"/>
      <c r="F146" s="130">
        <v>5</v>
      </c>
      <c r="G146" s="36"/>
      <c r="H146" s="130">
        <v>5</v>
      </c>
      <c r="I146" s="36"/>
      <c r="J146" s="130">
        <v>1</v>
      </c>
    </row>
    <row r="147" spans="1:10" ht="14.4" customHeight="1">
      <c r="A147" s="94" t="s">
        <v>21</v>
      </c>
      <c r="B147" s="133">
        <v>61</v>
      </c>
      <c r="C147" s="134" t="s">
        <v>59</v>
      </c>
      <c r="D147" s="117">
        <f t="shared" ref="D147:H147" si="27">D146</f>
        <v>18</v>
      </c>
      <c r="E147" s="35"/>
      <c r="F147" s="117">
        <f t="shared" si="27"/>
        <v>5</v>
      </c>
      <c r="G147" s="35"/>
      <c r="H147" s="117">
        <f t="shared" si="27"/>
        <v>5</v>
      </c>
      <c r="I147" s="35"/>
      <c r="J147" s="117">
        <v>1</v>
      </c>
    </row>
    <row r="148" spans="1:10" ht="14.4" customHeight="1">
      <c r="B148" s="126"/>
      <c r="C148" s="120"/>
      <c r="D148" s="129"/>
      <c r="E148" s="129"/>
      <c r="F148" s="129"/>
      <c r="G148" s="129"/>
      <c r="H148" s="129"/>
      <c r="I148" s="129"/>
      <c r="J148" s="129"/>
    </row>
    <row r="149" spans="1:10" ht="15" customHeight="1">
      <c r="A149" s="44"/>
      <c r="B149" s="110">
        <v>62</v>
      </c>
      <c r="C149" s="131" t="s">
        <v>62</v>
      </c>
      <c r="D149" s="108"/>
      <c r="E149" s="108"/>
      <c r="F149" s="108"/>
      <c r="G149" s="108"/>
      <c r="H149" s="108"/>
      <c r="I149" s="108"/>
      <c r="J149" s="108"/>
    </row>
    <row r="150" spans="1:10" ht="15" customHeight="1">
      <c r="A150" s="44"/>
      <c r="B150" s="123" t="s">
        <v>63</v>
      </c>
      <c r="C150" s="111" t="s">
        <v>61</v>
      </c>
      <c r="D150" s="116">
        <v>15685</v>
      </c>
      <c r="E150" s="34"/>
      <c r="F150" s="116">
        <v>14863</v>
      </c>
      <c r="G150" s="34"/>
      <c r="H150" s="116">
        <v>14863</v>
      </c>
      <c r="I150" s="34"/>
      <c r="J150" s="116">
        <v>13212</v>
      </c>
    </row>
    <row r="151" spans="1:10" ht="15" customHeight="1">
      <c r="A151" s="44" t="s">
        <v>21</v>
      </c>
      <c r="B151" s="110">
        <v>62</v>
      </c>
      <c r="C151" s="131" t="s">
        <v>62</v>
      </c>
      <c r="D151" s="117">
        <f t="shared" ref="D151:H151" si="28">D150</f>
        <v>15685</v>
      </c>
      <c r="E151" s="35"/>
      <c r="F151" s="117">
        <f t="shared" si="28"/>
        <v>14863</v>
      </c>
      <c r="G151" s="35"/>
      <c r="H151" s="117">
        <f t="shared" si="28"/>
        <v>14863</v>
      </c>
      <c r="I151" s="35"/>
      <c r="J151" s="117">
        <v>13212</v>
      </c>
    </row>
    <row r="152" spans="1:10" ht="15" customHeight="1">
      <c r="A152" s="44"/>
      <c r="B152" s="123"/>
      <c r="C152" s="111"/>
      <c r="D152" s="108"/>
      <c r="E152" s="108"/>
      <c r="F152" s="108"/>
      <c r="G152" s="108"/>
      <c r="H152" s="108"/>
      <c r="I152" s="108"/>
      <c r="J152" s="108"/>
    </row>
    <row r="153" spans="1:10" ht="15" customHeight="1">
      <c r="A153" s="44"/>
      <c r="B153" s="110">
        <v>63</v>
      </c>
      <c r="C153" s="111" t="s">
        <v>64</v>
      </c>
      <c r="D153" s="124"/>
      <c r="E153" s="124"/>
      <c r="F153" s="108"/>
      <c r="G153" s="108"/>
      <c r="H153" s="108"/>
      <c r="I153" s="108"/>
      <c r="J153" s="108"/>
    </row>
    <row r="154" spans="1:10" ht="15" customHeight="1">
      <c r="A154" s="44"/>
      <c r="B154" s="123" t="s">
        <v>65</v>
      </c>
      <c r="C154" s="111" t="s">
        <v>61</v>
      </c>
      <c r="D154" s="115">
        <v>1486</v>
      </c>
      <c r="E154" s="33"/>
      <c r="F154" s="115">
        <v>1300</v>
      </c>
      <c r="G154" s="33"/>
      <c r="H154" s="115">
        <v>1300</v>
      </c>
      <c r="I154" s="33"/>
      <c r="J154" s="115">
        <v>1114</v>
      </c>
    </row>
    <row r="155" spans="1:10" ht="15" customHeight="1">
      <c r="A155" s="44" t="s">
        <v>21</v>
      </c>
      <c r="B155" s="110">
        <v>63</v>
      </c>
      <c r="C155" s="111" t="s">
        <v>64</v>
      </c>
      <c r="D155" s="115">
        <f t="shared" ref="D155:H155" si="29">D154</f>
        <v>1486</v>
      </c>
      <c r="E155" s="33"/>
      <c r="F155" s="115">
        <f t="shared" si="29"/>
        <v>1300</v>
      </c>
      <c r="G155" s="33"/>
      <c r="H155" s="115">
        <f t="shared" si="29"/>
        <v>1300</v>
      </c>
      <c r="I155" s="33"/>
      <c r="J155" s="115">
        <v>1114</v>
      </c>
    </row>
    <row r="156" spans="1:10" ht="15" customHeight="1">
      <c r="A156" s="44"/>
      <c r="B156" s="123"/>
      <c r="C156" s="111"/>
      <c r="D156" s="108"/>
      <c r="E156" s="71"/>
      <c r="F156" s="108"/>
      <c r="G156" s="108"/>
      <c r="H156" s="108"/>
      <c r="I156" s="108"/>
      <c r="J156" s="108"/>
    </row>
    <row r="157" spans="1:10" ht="15" customHeight="1">
      <c r="A157" s="44"/>
      <c r="B157" s="110">
        <v>64</v>
      </c>
      <c r="C157" s="111" t="s">
        <v>238</v>
      </c>
      <c r="D157" s="108"/>
      <c r="E157" s="71"/>
      <c r="F157" s="108"/>
      <c r="G157" s="108"/>
      <c r="H157" s="108"/>
      <c r="I157" s="108"/>
      <c r="J157" s="108"/>
    </row>
    <row r="158" spans="1:10" ht="15" customHeight="1">
      <c r="A158" s="44"/>
      <c r="B158" s="110" t="s">
        <v>195</v>
      </c>
      <c r="C158" s="111" t="s">
        <v>61</v>
      </c>
      <c r="D158" s="116">
        <v>3180</v>
      </c>
      <c r="E158" s="34"/>
      <c r="F158" s="116">
        <v>2144</v>
      </c>
      <c r="G158" s="34"/>
      <c r="H158" s="116">
        <v>2144</v>
      </c>
      <c r="I158" s="34"/>
      <c r="J158" s="115">
        <v>1183</v>
      </c>
    </row>
    <row r="159" spans="1:10" ht="15" customHeight="1">
      <c r="A159" s="44" t="s">
        <v>21</v>
      </c>
      <c r="B159" s="110">
        <v>64</v>
      </c>
      <c r="C159" s="111" t="s">
        <v>239</v>
      </c>
      <c r="D159" s="117">
        <f t="shared" ref="D159:H159" si="30">D158</f>
        <v>3180</v>
      </c>
      <c r="E159" s="35"/>
      <c r="F159" s="117">
        <f t="shared" si="30"/>
        <v>2144</v>
      </c>
      <c r="G159" s="35"/>
      <c r="H159" s="117">
        <f t="shared" si="30"/>
        <v>2144</v>
      </c>
      <c r="I159" s="35"/>
      <c r="J159" s="132">
        <v>1183</v>
      </c>
    </row>
    <row r="160" spans="1:10" ht="15" customHeight="1">
      <c r="A160" s="44"/>
      <c r="B160" s="123"/>
      <c r="C160" s="111"/>
      <c r="D160" s="108"/>
      <c r="E160" s="108"/>
      <c r="F160" s="108"/>
      <c r="G160" s="108"/>
      <c r="H160" s="108"/>
      <c r="I160" s="108"/>
      <c r="J160" s="108"/>
    </row>
    <row r="161" spans="1:10" ht="15" customHeight="1">
      <c r="A161" s="44"/>
      <c r="B161" s="110">
        <v>65</v>
      </c>
      <c r="C161" s="111" t="s">
        <v>198</v>
      </c>
      <c r="D161" s="108"/>
      <c r="E161" s="108"/>
      <c r="F161" s="108"/>
      <c r="G161" s="108"/>
      <c r="H161" s="108"/>
      <c r="I161" s="108"/>
      <c r="J161" s="108"/>
    </row>
    <row r="162" spans="1:10" ht="15" customHeight="1">
      <c r="A162" s="44"/>
      <c r="B162" s="123" t="s">
        <v>66</v>
      </c>
      <c r="C162" s="111" t="s">
        <v>61</v>
      </c>
      <c r="D162" s="34">
        <v>0</v>
      </c>
      <c r="E162" s="34"/>
      <c r="F162" s="116">
        <v>1</v>
      </c>
      <c r="G162" s="34"/>
      <c r="H162" s="116">
        <v>1</v>
      </c>
      <c r="I162" s="34"/>
      <c r="J162" s="116">
        <v>1</v>
      </c>
    </row>
    <row r="163" spans="1:10" ht="15" customHeight="1">
      <c r="A163" s="44" t="s">
        <v>21</v>
      </c>
      <c r="B163" s="110">
        <v>65</v>
      </c>
      <c r="C163" s="111" t="s">
        <v>198</v>
      </c>
      <c r="D163" s="35">
        <f t="shared" ref="D163:H163" si="31">D162</f>
        <v>0</v>
      </c>
      <c r="E163" s="35"/>
      <c r="F163" s="117">
        <f t="shared" si="31"/>
        <v>1</v>
      </c>
      <c r="G163" s="35"/>
      <c r="H163" s="117">
        <f t="shared" si="31"/>
        <v>1</v>
      </c>
      <c r="I163" s="35"/>
      <c r="J163" s="117">
        <v>1</v>
      </c>
    </row>
    <row r="164" spans="1:10" ht="15" customHeight="1">
      <c r="A164" s="44"/>
      <c r="B164" s="110"/>
      <c r="C164" s="111"/>
      <c r="D164" s="116"/>
      <c r="E164" s="116"/>
      <c r="F164" s="116"/>
      <c r="G164" s="108"/>
      <c r="H164" s="116"/>
      <c r="I164" s="108"/>
      <c r="J164" s="108"/>
    </row>
    <row r="165" spans="1:10" ht="15" customHeight="1">
      <c r="A165" s="44"/>
      <c r="B165" s="110">
        <v>66</v>
      </c>
      <c r="C165" s="111" t="s">
        <v>67</v>
      </c>
      <c r="D165" s="108"/>
      <c r="E165" s="108"/>
      <c r="F165" s="108"/>
      <c r="G165" s="108"/>
      <c r="H165" s="108"/>
      <c r="I165" s="108"/>
      <c r="J165" s="108"/>
    </row>
    <row r="166" spans="1:10" ht="15" customHeight="1">
      <c r="A166" s="44"/>
      <c r="B166" s="123" t="s">
        <v>68</v>
      </c>
      <c r="C166" s="111" t="s">
        <v>61</v>
      </c>
      <c r="D166" s="115">
        <v>137249</v>
      </c>
      <c r="E166" s="33"/>
      <c r="F166" s="115">
        <v>144023</v>
      </c>
      <c r="G166" s="33"/>
      <c r="H166" s="115">
        <v>144023</v>
      </c>
      <c r="I166" s="33"/>
      <c r="J166" s="115">
        <v>139506</v>
      </c>
    </row>
    <row r="167" spans="1:10" ht="15" customHeight="1">
      <c r="A167" s="44" t="s">
        <v>21</v>
      </c>
      <c r="B167" s="110">
        <v>66</v>
      </c>
      <c r="C167" s="111" t="s">
        <v>67</v>
      </c>
      <c r="D167" s="115">
        <f t="shared" ref="D167:H167" si="32">D166</f>
        <v>137249</v>
      </c>
      <c r="E167" s="33"/>
      <c r="F167" s="115">
        <f t="shared" si="32"/>
        <v>144023</v>
      </c>
      <c r="G167" s="33"/>
      <c r="H167" s="115">
        <f t="shared" si="32"/>
        <v>144023</v>
      </c>
      <c r="I167" s="33"/>
      <c r="J167" s="115">
        <v>139506</v>
      </c>
    </row>
    <row r="168" spans="1:10" ht="15" customHeight="1">
      <c r="A168" s="44" t="s">
        <v>21</v>
      </c>
      <c r="B168" s="135">
        <v>1.2</v>
      </c>
      <c r="C168" s="2" t="s">
        <v>57</v>
      </c>
      <c r="D168" s="115">
        <f t="shared" ref="D168:H168" si="33">D167+D163+D155+D151+D147+D143+D159</f>
        <v>238374</v>
      </c>
      <c r="E168" s="33"/>
      <c r="F168" s="115">
        <f t="shared" si="33"/>
        <v>233980</v>
      </c>
      <c r="G168" s="33"/>
      <c r="H168" s="115">
        <f t="shared" si="33"/>
        <v>233980</v>
      </c>
      <c r="I168" s="33"/>
      <c r="J168" s="115">
        <v>219544</v>
      </c>
    </row>
    <row r="169" spans="1:10" ht="15" customHeight="1">
      <c r="A169" s="44" t="s">
        <v>21</v>
      </c>
      <c r="B169" s="136">
        <v>1</v>
      </c>
      <c r="C169" s="111" t="s">
        <v>52</v>
      </c>
      <c r="D169" s="115">
        <f t="shared" ref="D169:H169" si="34">D168+D134+D138</f>
        <v>2774966</v>
      </c>
      <c r="E169" s="33"/>
      <c r="F169" s="115">
        <f t="shared" si="34"/>
        <v>3733221</v>
      </c>
      <c r="G169" s="33"/>
      <c r="H169" s="115">
        <f t="shared" si="34"/>
        <v>3733221</v>
      </c>
      <c r="I169" s="33"/>
      <c r="J169" s="115">
        <v>4294124</v>
      </c>
    </row>
    <row r="170" spans="1:10" ht="15" customHeight="1">
      <c r="A170" s="44"/>
      <c r="B170" s="136"/>
      <c r="C170" s="111"/>
      <c r="D170" s="34"/>
      <c r="E170" s="116"/>
      <c r="F170" s="116"/>
      <c r="G170" s="116"/>
      <c r="H170" s="116"/>
      <c r="I170" s="116"/>
      <c r="J170" s="116"/>
    </row>
    <row r="171" spans="1:10" ht="15" customHeight="1">
      <c r="A171" s="44"/>
      <c r="B171" s="136">
        <v>3</v>
      </c>
      <c r="C171" s="111" t="s">
        <v>226</v>
      </c>
      <c r="D171" s="112"/>
      <c r="E171" s="112"/>
      <c r="F171" s="112"/>
      <c r="G171" s="112"/>
      <c r="H171" s="112"/>
      <c r="I171" s="112"/>
      <c r="J171" s="112"/>
    </row>
    <row r="172" spans="1:10" ht="15" customHeight="1">
      <c r="B172" s="135">
        <v>3.1040000000000001</v>
      </c>
      <c r="C172" s="2" t="s">
        <v>69</v>
      </c>
      <c r="D172" s="112"/>
      <c r="E172" s="112"/>
      <c r="F172" s="112"/>
      <c r="G172" s="112"/>
      <c r="H172" s="112"/>
      <c r="I172" s="112"/>
      <c r="J172" s="112"/>
    </row>
    <row r="173" spans="1:10" ht="15" customHeight="1">
      <c r="B173" s="110">
        <v>67</v>
      </c>
      <c r="C173" s="114" t="s">
        <v>187</v>
      </c>
      <c r="D173" s="112"/>
      <c r="E173" s="112"/>
      <c r="F173" s="112"/>
      <c r="G173" s="112"/>
      <c r="H173" s="112"/>
      <c r="I173" s="112"/>
      <c r="J173" s="112"/>
    </row>
    <row r="174" spans="1:10" ht="15" customHeight="1">
      <c r="A174" s="44"/>
      <c r="B174" s="113" t="s">
        <v>70</v>
      </c>
      <c r="C174" s="114" t="s">
        <v>61</v>
      </c>
      <c r="D174" s="116">
        <v>695500</v>
      </c>
      <c r="E174" s="34"/>
      <c r="F174" s="116">
        <v>750000</v>
      </c>
      <c r="G174" s="34"/>
      <c r="H174" s="116">
        <v>750000</v>
      </c>
      <c r="I174" s="34"/>
      <c r="J174" s="116">
        <v>750000</v>
      </c>
    </row>
    <row r="175" spans="1:10" ht="15" customHeight="1">
      <c r="A175" s="44" t="s">
        <v>21</v>
      </c>
      <c r="B175" s="110">
        <v>67</v>
      </c>
      <c r="C175" s="114" t="s">
        <v>187</v>
      </c>
      <c r="D175" s="117">
        <f t="shared" ref="D175:H176" si="35">D174</f>
        <v>695500</v>
      </c>
      <c r="E175" s="35"/>
      <c r="F175" s="117">
        <f t="shared" si="35"/>
        <v>750000</v>
      </c>
      <c r="G175" s="35"/>
      <c r="H175" s="117">
        <f t="shared" si="35"/>
        <v>750000</v>
      </c>
      <c r="I175" s="35"/>
      <c r="J175" s="117">
        <v>750000</v>
      </c>
    </row>
    <row r="176" spans="1:10" ht="15" customHeight="1">
      <c r="A176" s="94" t="s">
        <v>21</v>
      </c>
      <c r="B176" s="265">
        <v>3.1040000000000001</v>
      </c>
      <c r="C176" s="246" t="s">
        <v>69</v>
      </c>
      <c r="D176" s="115">
        <f t="shared" si="35"/>
        <v>695500</v>
      </c>
      <c r="E176" s="33"/>
      <c r="F176" s="115">
        <f t="shared" si="35"/>
        <v>750000</v>
      </c>
      <c r="G176" s="33"/>
      <c r="H176" s="115">
        <f t="shared" si="35"/>
        <v>750000</v>
      </c>
      <c r="I176" s="33"/>
      <c r="J176" s="115">
        <v>750000</v>
      </c>
    </row>
    <row r="177" spans="1:10">
      <c r="B177" s="123"/>
      <c r="C177" s="114"/>
      <c r="D177" s="108"/>
      <c r="E177" s="108"/>
      <c r="F177" s="108"/>
      <c r="G177" s="108"/>
      <c r="H177" s="108"/>
      <c r="I177" s="108"/>
      <c r="J177" s="108"/>
    </row>
    <row r="178" spans="1:10" ht="13.2" customHeight="1">
      <c r="A178" s="44"/>
      <c r="B178" s="135">
        <v>3.1080000000000001</v>
      </c>
      <c r="C178" s="2" t="s">
        <v>205</v>
      </c>
      <c r="D178" s="67"/>
      <c r="E178" s="67"/>
      <c r="F178" s="67"/>
      <c r="G178" s="67"/>
      <c r="H178" s="67"/>
      <c r="I178" s="67"/>
      <c r="J178" s="67"/>
    </row>
    <row r="179" spans="1:10" ht="27" customHeight="1">
      <c r="A179" s="44"/>
      <c r="B179" s="110">
        <v>68</v>
      </c>
      <c r="C179" s="111" t="s">
        <v>181</v>
      </c>
      <c r="D179" s="67"/>
      <c r="E179" s="67"/>
      <c r="F179" s="67"/>
      <c r="G179" s="67"/>
      <c r="H179" s="67"/>
      <c r="I179" s="67"/>
      <c r="J179" s="67"/>
    </row>
    <row r="180" spans="1:10" ht="13.95" customHeight="1">
      <c r="A180" s="44"/>
      <c r="B180" s="113" t="s">
        <v>71</v>
      </c>
      <c r="C180" s="114" t="s">
        <v>61</v>
      </c>
      <c r="D180" s="115">
        <v>51134</v>
      </c>
      <c r="E180" s="33"/>
      <c r="F180" s="115">
        <v>56000</v>
      </c>
      <c r="G180" s="33"/>
      <c r="H180" s="115">
        <v>56000</v>
      </c>
      <c r="I180" s="33"/>
      <c r="J180" s="115">
        <v>56000</v>
      </c>
    </row>
    <row r="181" spans="1:10" ht="27" customHeight="1">
      <c r="A181" s="44" t="s">
        <v>21</v>
      </c>
      <c r="B181" s="110">
        <v>68</v>
      </c>
      <c r="C181" s="111" t="s">
        <v>181</v>
      </c>
      <c r="D181" s="115">
        <f t="shared" ref="D181:H182" si="36">D180</f>
        <v>51134</v>
      </c>
      <c r="E181" s="33"/>
      <c r="F181" s="115">
        <f t="shared" si="36"/>
        <v>56000</v>
      </c>
      <c r="G181" s="33"/>
      <c r="H181" s="115">
        <f t="shared" si="36"/>
        <v>56000</v>
      </c>
      <c r="I181" s="33"/>
      <c r="J181" s="115">
        <v>56000</v>
      </c>
    </row>
    <row r="182" spans="1:10" ht="13.2" customHeight="1">
      <c r="A182" s="44" t="s">
        <v>21</v>
      </c>
      <c r="B182" s="135">
        <v>3.1080000000000001</v>
      </c>
      <c r="C182" s="2" t="s">
        <v>205</v>
      </c>
      <c r="D182" s="115">
        <f t="shared" si="36"/>
        <v>51134</v>
      </c>
      <c r="E182" s="33"/>
      <c r="F182" s="115">
        <f t="shared" si="36"/>
        <v>56000</v>
      </c>
      <c r="G182" s="33"/>
      <c r="H182" s="115">
        <f t="shared" si="36"/>
        <v>56000</v>
      </c>
      <c r="I182" s="33"/>
      <c r="J182" s="115">
        <v>56000</v>
      </c>
    </row>
    <row r="183" spans="1:10" ht="13.2" customHeight="1">
      <c r="A183" s="44"/>
      <c r="B183" s="135"/>
      <c r="C183" s="2"/>
      <c r="D183" s="34"/>
      <c r="E183" s="116"/>
      <c r="F183" s="116"/>
      <c r="G183" s="34"/>
      <c r="H183" s="116"/>
      <c r="I183" s="34"/>
      <c r="J183" s="116"/>
    </row>
    <row r="184" spans="1:10" ht="13.2" customHeight="1">
      <c r="A184" s="44"/>
      <c r="B184" s="135">
        <v>3.1110000000000002</v>
      </c>
      <c r="C184" s="2" t="s">
        <v>261</v>
      </c>
      <c r="D184" s="34"/>
      <c r="E184" s="116"/>
      <c r="F184" s="116"/>
      <c r="G184" s="34"/>
      <c r="H184" s="116"/>
      <c r="I184" s="34"/>
      <c r="J184" s="116"/>
    </row>
    <row r="185" spans="1:10" ht="13.95" customHeight="1">
      <c r="A185" s="44"/>
      <c r="B185" s="136">
        <v>60</v>
      </c>
      <c r="C185" s="111" t="s">
        <v>280</v>
      </c>
      <c r="D185" s="34"/>
      <c r="E185" s="116"/>
      <c r="F185" s="116"/>
      <c r="G185" s="34"/>
      <c r="H185" s="116"/>
      <c r="I185" s="34"/>
      <c r="J185" s="116"/>
    </row>
    <row r="186" spans="1:10" ht="13.95" customHeight="1">
      <c r="A186" s="44"/>
      <c r="B186" s="258" t="s">
        <v>58</v>
      </c>
      <c r="C186" s="111" t="s">
        <v>61</v>
      </c>
      <c r="D186" s="34">
        <v>0</v>
      </c>
      <c r="E186" s="34"/>
      <c r="F186" s="34">
        <v>0</v>
      </c>
      <c r="G186" s="34"/>
      <c r="H186" s="34">
        <v>0</v>
      </c>
      <c r="I186" s="34"/>
      <c r="J186" s="116">
        <v>176561</v>
      </c>
    </row>
    <row r="187" spans="1:10" ht="13.95" customHeight="1">
      <c r="A187" s="44" t="s">
        <v>21</v>
      </c>
      <c r="B187" s="136">
        <v>60</v>
      </c>
      <c r="C187" s="111" t="s">
        <v>262</v>
      </c>
      <c r="D187" s="35">
        <f>D186</f>
        <v>0</v>
      </c>
      <c r="E187" s="35"/>
      <c r="F187" s="35">
        <f t="shared" ref="F187:H188" si="37">F186</f>
        <v>0</v>
      </c>
      <c r="G187" s="35"/>
      <c r="H187" s="35">
        <f t="shared" si="37"/>
        <v>0</v>
      </c>
      <c r="I187" s="35"/>
      <c r="J187" s="117">
        <v>176561</v>
      </c>
    </row>
    <row r="188" spans="1:10" ht="14.85" customHeight="1">
      <c r="A188" s="44" t="s">
        <v>21</v>
      </c>
      <c r="B188" s="135">
        <v>3.1110000000000002</v>
      </c>
      <c r="C188" s="2" t="s">
        <v>261</v>
      </c>
      <c r="D188" s="35">
        <f>D187</f>
        <v>0</v>
      </c>
      <c r="E188" s="35"/>
      <c r="F188" s="35">
        <f t="shared" si="37"/>
        <v>0</v>
      </c>
      <c r="G188" s="35"/>
      <c r="H188" s="35">
        <f t="shared" si="37"/>
        <v>0</v>
      </c>
      <c r="I188" s="35"/>
      <c r="J188" s="132">
        <v>176561</v>
      </c>
    </row>
    <row r="189" spans="1:10" ht="13.2" customHeight="1">
      <c r="A189" s="44" t="s">
        <v>21</v>
      </c>
      <c r="B189" s="136">
        <v>3</v>
      </c>
      <c r="C189" s="111" t="s">
        <v>226</v>
      </c>
      <c r="D189" s="115">
        <f>D182+D176+D188</f>
        <v>746634</v>
      </c>
      <c r="E189" s="33"/>
      <c r="F189" s="115">
        <f t="shared" ref="F189:H189" si="38">F182+F176+F188</f>
        <v>806000</v>
      </c>
      <c r="G189" s="33"/>
      <c r="H189" s="115">
        <f t="shared" si="38"/>
        <v>806000</v>
      </c>
      <c r="I189" s="33"/>
      <c r="J189" s="115">
        <v>982561</v>
      </c>
    </row>
    <row r="190" spans="1:10">
      <c r="A190" s="44"/>
      <c r="B190" s="136"/>
      <c r="C190" s="111"/>
      <c r="D190" s="116"/>
      <c r="E190" s="108"/>
      <c r="F190" s="116"/>
      <c r="G190" s="108"/>
      <c r="H190" s="116"/>
      <c r="I190" s="108"/>
      <c r="J190" s="108"/>
    </row>
    <row r="191" spans="1:10" ht="14.85" customHeight="1">
      <c r="A191" s="44"/>
      <c r="B191" s="136">
        <v>4</v>
      </c>
      <c r="C191" s="111" t="s">
        <v>72</v>
      </c>
      <c r="D191" s="112"/>
      <c r="E191" s="112"/>
      <c r="F191" s="112"/>
      <c r="G191" s="112"/>
      <c r="H191" s="112"/>
      <c r="I191" s="112"/>
      <c r="J191" s="112"/>
    </row>
    <row r="192" spans="1:10" ht="27" customHeight="1">
      <c r="A192" s="44"/>
      <c r="B192" s="135">
        <v>4.101</v>
      </c>
      <c r="C192" s="2" t="s">
        <v>252</v>
      </c>
      <c r="D192" s="112"/>
      <c r="E192" s="112"/>
      <c r="F192" s="112"/>
      <c r="G192" s="112"/>
      <c r="H192" s="112"/>
      <c r="I192" s="112"/>
      <c r="J192" s="112"/>
    </row>
    <row r="193" spans="1:10" ht="14.4" customHeight="1">
      <c r="A193" s="44"/>
      <c r="B193" s="113">
        <v>69</v>
      </c>
      <c r="C193" s="111" t="s">
        <v>73</v>
      </c>
      <c r="D193" s="67"/>
      <c r="E193" s="67"/>
      <c r="F193" s="67"/>
      <c r="G193" s="67"/>
      <c r="H193" s="67"/>
      <c r="I193" s="67"/>
      <c r="J193" s="67"/>
    </row>
    <row r="194" spans="1:10" ht="14.4" customHeight="1">
      <c r="A194" s="44"/>
      <c r="B194" s="123" t="s">
        <v>74</v>
      </c>
      <c r="C194" s="114" t="s">
        <v>61</v>
      </c>
      <c r="D194" s="116">
        <v>34512</v>
      </c>
      <c r="E194" s="34"/>
      <c r="F194" s="116">
        <v>36195</v>
      </c>
      <c r="G194" s="34"/>
      <c r="H194" s="116">
        <v>36195</v>
      </c>
      <c r="I194" s="34"/>
      <c r="J194" s="116">
        <v>40411</v>
      </c>
    </row>
    <row r="195" spans="1:10" ht="14.4" customHeight="1">
      <c r="A195" s="44"/>
      <c r="B195" s="123" t="s">
        <v>172</v>
      </c>
      <c r="C195" s="114" t="s">
        <v>173</v>
      </c>
      <c r="D195" s="116">
        <v>6571</v>
      </c>
      <c r="E195" s="34"/>
      <c r="F195" s="116">
        <v>5635</v>
      </c>
      <c r="G195" s="34"/>
      <c r="H195" s="116">
        <v>5635</v>
      </c>
      <c r="I195" s="34"/>
      <c r="J195" s="116">
        <v>4699</v>
      </c>
    </row>
    <row r="196" spans="1:10" ht="14.4" customHeight="1">
      <c r="A196" s="44"/>
      <c r="B196" s="123" t="s">
        <v>174</v>
      </c>
      <c r="C196" s="114" t="s">
        <v>175</v>
      </c>
      <c r="D196" s="130">
        <v>1929</v>
      </c>
      <c r="E196" s="36"/>
      <c r="F196" s="130">
        <v>1677</v>
      </c>
      <c r="G196" s="36"/>
      <c r="H196" s="130">
        <v>1677</v>
      </c>
      <c r="I196" s="36"/>
      <c r="J196" s="130">
        <v>1424</v>
      </c>
    </row>
    <row r="197" spans="1:10" ht="14.4" customHeight="1">
      <c r="A197" s="44" t="s">
        <v>21</v>
      </c>
      <c r="B197" s="113">
        <v>69</v>
      </c>
      <c r="C197" s="111" t="s">
        <v>73</v>
      </c>
      <c r="D197" s="117">
        <f t="shared" ref="D197:H197" si="39">D194+D195+D196</f>
        <v>43012</v>
      </c>
      <c r="E197" s="35"/>
      <c r="F197" s="117">
        <f t="shared" si="39"/>
        <v>43507</v>
      </c>
      <c r="G197" s="35"/>
      <c r="H197" s="117">
        <f t="shared" si="39"/>
        <v>43507</v>
      </c>
      <c r="I197" s="35"/>
      <c r="J197" s="117">
        <v>46534</v>
      </c>
    </row>
    <row r="198" spans="1:10" ht="27" customHeight="1">
      <c r="A198" s="44" t="s">
        <v>21</v>
      </c>
      <c r="B198" s="135">
        <v>4.101</v>
      </c>
      <c r="C198" s="2" t="s">
        <v>252</v>
      </c>
      <c r="D198" s="115">
        <f t="shared" ref="D198:H198" si="40">D197</f>
        <v>43012</v>
      </c>
      <c r="E198" s="33"/>
      <c r="F198" s="115">
        <f t="shared" si="40"/>
        <v>43507</v>
      </c>
      <c r="G198" s="33"/>
      <c r="H198" s="115">
        <f t="shared" si="40"/>
        <v>43507</v>
      </c>
      <c r="I198" s="33"/>
      <c r="J198" s="115">
        <v>46534</v>
      </c>
    </row>
    <row r="199" spans="1:10" ht="10.8" customHeight="1">
      <c r="A199" s="44"/>
      <c r="B199" s="113"/>
      <c r="C199" s="2"/>
      <c r="D199" s="129"/>
      <c r="E199" s="129"/>
      <c r="F199" s="129"/>
      <c r="G199" s="129"/>
      <c r="H199" s="129"/>
      <c r="I199" s="129"/>
      <c r="J199" s="129"/>
    </row>
    <row r="200" spans="1:10" ht="15" customHeight="1">
      <c r="B200" s="135">
        <v>4.1029999999999998</v>
      </c>
      <c r="C200" s="1" t="s">
        <v>75</v>
      </c>
      <c r="D200" s="112"/>
      <c r="E200" s="112"/>
      <c r="F200" s="112"/>
      <c r="G200" s="112"/>
      <c r="H200" s="112"/>
      <c r="I200" s="112"/>
      <c r="J200" s="129"/>
    </row>
    <row r="201" spans="1:10" ht="15" customHeight="1">
      <c r="A201" s="138"/>
      <c r="B201" s="139">
        <v>31</v>
      </c>
      <c r="C201" s="140" t="s">
        <v>76</v>
      </c>
      <c r="D201" s="112"/>
      <c r="E201" s="112"/>
      <c r="F201" s="112"/>
      <c r="G201" s="112"/>
      <c r="H201" s="112"/>
      <c r="I201" s="112"/>
      <c r="J201" s="129"/>
    </row>
    <row r="202" spans="1:10" ht="15" customHeight="1">
      <c r="A202" s="138"/>
      <c r="B202" s="139">
        <v>60</v>
      </c>
      <c r="C202" s="140" t="s">
        <v>77</v>
      </c>
      <c r="D202" s="67"/>
      <c r="E202" s="67"/>
      <c r="F202" s="67"/>
      <c r="G202" s="67"/>
      <c r="H202" s="67"/>
      <c r="I202" s="67"/>
      <c r="J202" s="108"/>
    </row>
    <row r="203" spans="1:10" ht="15" customHeight="1">
      <c r="A203" s="138"/>
      <c r="B203" s="123" t="s">
        <v>78</v>
      </c>
      <c r="C203" s="114" t="s">
        <v>61</v>
      </c>
      <c r="D203" s="116">
        <v>1251</v>
      </c>
      <c r="E203" s="34"/>
      <c r="F203" s="116">
        <v>1099</v>
      </c>
      <c r="G203" s="37"/>
      <c r="H203" s="116">
        <v>1099</v>
      </c>
      <c r="I203" s="37"/>
      <c r="J203" s="116">
        <v>950</v>
      </c>
    </row>
    <row r="204" spans="1:10" ht="15" customHeight="1">
      <c r="A204" s="138" t="s">
        <v>21</v>
      </c>
      <c r="B204" s="139">
        <v>60</v>
      </c>
      <c r="C204" s="140" t="s">
        <v>77</v>
      </c>
      <c r="D204" s="117">
        <f t="shared" ref="D204:H205" si="41">D203</f>
        <v>1251</v>
      </c>
      <c r="E204" s="35"/>
      <c r="F204" s="117">
        <f t="shared" si="41"/>
        <v>1099</v>
      </c>
      <c r="G204" s="35"/>
      <c r="H204" s="117">
        <f t="shared" si="41"/>
        <v>1099</v>
      </c>
      <c r="I204" s="35"/>
      <c r="J204" s="117">
        <v>950</v>
      </c>
    </row>
    <row r="205" spans="1:10" ht="15" customHeight="1">
      <c r="A205" s="200" t="s">
        <v>21</v>
      </c>
      <c r="B205" s="266">
        <v>31</v>
      </c>
      <c r="C205" s="267" t="s">
        <v>76</v>
      </c>
      <c r="D205" s="115">
        <f t="shared" si="41"/>
        <v>1251</v>
      </c>
      <c r="E205" s="33"/>
      <c r="F205" s="115">
        <f t="shared" si="41"/>
        <v>1099</v>
      </c>
      <c r="G205" s="33"/>
      <c r="H205" s="115">
        <f t="shared" si="41"/>
        <v>1099</v>
      </c>
      <c r="I205" s="33"/>
      <c r="J205" s="115">
        <v>950</v>
      </c>
    </row>
    <row r="206" spans="1:10" ht="8.4" customHeight="1">
      <c r="A206" s="138"/>
      <c r="B206" s="139"/>
      <c r="C206" s="140"/>
      <c r="D206" s="108"/>
      <c r="E206" s="108"/>
      <c r="F206" s="108"/>
      <c r="G206" s="67"/>
      <c r="H206" s="108"/>
      <c r="I206" s="67"/>
      <c r="J206" s="67"/>
    </row>
    <row r="207" spans="1:10" ht="15" customHeight="1">
      <c r="A207" s="138"/>
      <c r="B207" s="139">
        <v>44</v>
      </c>
      <c r="C207" s="140" t="s">
        <v>79</v>
      </c>
      <c r="D207" s="112"/>
      <c r="E207" s="112"/>
      <c r="F207" s="112"/>
      <c r="G207" s="112"/>
      <c r="H207" s="112"/>
      <c r="I207" s="112"/>
      <c r="J207" s="129"/>
    </row>
    <row r="208" spans="1:10" ht="15" customHeight="1">
      <c r="A208" s="138"/>
      <c r="B208" s="139">
        <v>73</v>
      </c>
      <c r="C208" s="140" t="s">
        <v>80</v>
      </c>
      <c r="D208" s="141"/>
      <c r="E208" s="129"/>
      <c r="F208" s="141"/>
      <c r="G208" s="112"/>
      <c r="H208" s="141"/>
      <c r="I208" s="112"/>
      <c r="J208" s="129"/>
    </row>
    <row r="209" spans="1:10" ht="15" customHeight="1">
      <c r="A209" s="138"/>
      <c r="B209" s="139" t="s">
        <v>81</v>
      </c>
      <c r="C209" s="114" t="s">
        <v>61</v>
      </c>
      <c r="D209" s="130">
        <v>563</v>
      </c>
      <c r="E209" s="36"/>
      <c r="F209" s="130">
        <v>523</v>
      </c>
      <c r="G209" s="38"/>
      <c r="H209" s="130">
        <v>523</v>
      </c>
      <c r="I209" s="38"/>
      <c r="J209" s="130">
        <v>823</v>
      </c>
    </row>
    <row r="210" spans="1:10" ht="15" customHeight="1">
      <c r="A210" s="138" t="s">
        <v>21</v>
      </c>
      <c r="B210" s="139">
        <v>73</v>
      </c>
      <c r="C210" s="140" t="s">
        <v>80</v>
      </c>
      <c r="D210" s="117">
        <f t="shared" ref="D210:H211" si="42">D209</f>
        <v>563</v>
      </c>
      <c r="E210" s="35"/>
      <c r="F210" s="117">
        <f t="shared" si="42"/>
        <v>523</v>
      </c>
      <c r="G210" s="35"/>
      <c r="H210" s="117">
        <f t="shared" si="42"/>
        <v>523</v>
      </c>
      <c r="I210" s="35"/>
      <c r="J210" s="117">
        <v>823</v>
      </c>
    </row>
    <row r="211" spans="1:10" ht="15" customHeight="1">
      <c r="A211" s="138" t="s">
        <v>21</v>
      </c>
      <c r="B211" s="139">
        <v>44</v>
      </c>
      <c r="C211" s="140" t="s">
        <v>79</v>
      </c>
      <c r="D211" s="117">
        <f t="shared" si="42"/>
        <v>563</v>
      </c>
      <c r="E211" s="35"/>
      <c r="F211" s="117">
        <f t="shared" si="42"/>
        <v>523</v>
      </c>
      <c r="G211" s="35"/>
      <c r="H211" s="117">
        <f t="shared" si="42"/>
        <v>523</v>
      </c>
      <c r="I211" s="35"/>
      <c r="J211" s="117">
        <v>823</v>
      </c>
    </row>
    <row r="212" spans="1:10" ht="15" customHeight="1">
      <c r="A212" s="44" t="s">
        <v>21</v>
      </c>
      <c r="B212" s="135">
        <v>4.1029999999999998</v>
      </c>
      <c r="C212" s="2" t="s">
        <v>75</v>
      </c>
      <c r="D212" s="115">
        <f t="shared" ref="D212:H212" si="43">D211+D205</f>
        <v>1814</v>
      </c>
      <c r="E212" s="33"/>
      <c r="F212" s="115">
        <f t="shared" si="43"/>
        <v>1622</v>
      </c>
      <c r="G212" s="33"/>
      <c r="H212" s="115">
        <f t="shared" si="43"/>
        <v>1622</v>
      </c>
      <c r="I212" s="33"/>
      <c r="J212" s="115">
        <v>1773</v>
      </c>
    </row>
    <row r="213" spans="1:10" ht="10.95" customHeight="1">
      <c r="A213" s="44"/>
      <c r="B213" s="135"/>
      <c r="C213" s="2"/>
      <c r="D213" s="34"/>
      <c r="E213" s="116"/>
      <c r="F213" s="34"/>
      <c r="G213" s="116"/>
      <c r="H213" s="116"/>
      <c r="I213" s="116"/>
      <c r="J213" s="116"/>
    </row>
    <row r="214" spans="1:10" ht="42" customHeight="1">
      <c r="A214" s="44"/>
      <c r="B214" s="135">
        <v>4.109</v>
      </c>
      <c r="C214" s="2" t="s">
        <v>200</v>
      </c>
      <c r="D214" s="34"/>
      <c r="E214" s="116"/>
      <c r="F214" s="34"/>
      <c r="G214" s="116"/>
      <c r="H214" s="116"/>
      <c r="I214" s="116"/>
      <c r="J214" s="116"/>
    </row>
    <row r="215" spans="1:10" ht="13.35" customHeight="1">
      <c r="A215" s="44"/>
      <c r="B215" s="123" t="s">
        <v>54</v>
      </c>
      <c r="C215" s="114" t="s">
        <v>61</v>
      </c>
      <c r="D215" s="116">
        <v>55307</v>
      </c>
      <c r="E215" s="34"/>
      <c r="F215" s="116">
        <v>51053</v>
      </c>
      <c r="G215" s="34"/>
      <c r="H215" s="116">
        <v>51053</v>
      </c>
      <c r="I215" s="34"/>
      <c r="J215" s="116">
        <v>46799</v>
      </c>
    </row>
    <row r="216" spans="1:10" ht="42" customHeight="1">
      <c r="A216" s="44" t="s">
        <v>21</v>
      </c>
      <c r="B216" s="135">
        <v>4.109</v>
      </c>
      <c r="C216" s="2" t="s">
        <v>200</v>
      </c>
      <c r="D216" s="117">
        <f t="shared" ref="D216:H216" si="44">D215</f>
        <v>55307</v>
      </c>
      <c r="E216" s="35"/>
      <c r="F216" s="117">
        <f t="shared" si="44"/>
        <v>51053</v>
      </c>
      <c r="G216" s="35"/>
      <c r="H216" s="117">
        <f t="shared" si="44"/>
        <v>51053</v>
      </c>
      <c r="I216" s="35"/>
      <c r="J216" s="117">
        <v>46799</v>
      </c>
    </row>
    <row r="217" spans="1:10" ht="15" customHeight="1">
      <c r="A217" s="44" t="s">
        <v>21</v>
      </c>
      <c r="B217" s="136">
        <v>4</v>
      </c>
      <c r="C217" s="111" t="s">
        <v>72</v>
      </c>
      <c r="D217" s="115">
        <f t="shared" ref="D217:H217" si="45">D212+D198+D216</f>
        <v>100133</v>
      </c>
      <c r="E217" s="33"/>
      <c r="F217" s="115">
        <f t="shared" si="45"/>
        <v>96182</v>
      </c>
      <c r="G217" s="33"/>
      <c r="H217" s="115">
        <f t="shared" si="45"/>
        <v>96182</v>
      </c>
      <c r="I217" s="33"/>
      <c r="J217" s="115">
        <v>95106</v>
      </c>
    </row>
    <row r="218" spans="1:10" ht="15" customHeight="1">
      <c r="A218" s="44" t="s">
        <v>21</v>
      </c>
      <c r="B218" s="107">
        <v>2049</v>
      </c>
      <c r="C218" s="2" t="s">
        <v>6</v>
      </c>
      <c r="D218" s="117">
        <f t="shared" ref="D218:H218" si="46">D217+D189+D169</f>
        <v>3621733</v>
      </c>
      <c r="E218" s="35"/>
      <c r="F218" s="117">
        <f t="shared" si="46"/>
        <v>4635403</v>
      </c>
      <c r="G218" s="35"/>
      <c r="H218" s="117">
        <f t="shared" si="46"/>
        <v>4635403</v>
      </c>
      <c r="I218" s="35"/>
      <c r="J218" s="117">
        <v>5371791</v>
      </c>
    </row>
    <row r="219" spans="1:10" ht="15" customHeight="1">
      <c r="A219" s="44"/>
      <c r="B219" s="45"/>
      <c r="C219" s="46"/>
      <c r="D219" s="47"/>
      <c r="E219" s="71"/>
      <c r="F219" s="47"/>
      <c r="G219" s="71"/>
      <c r="H219" s="47"/>
      <c r="I219" s="71"/>
      <c r="J219" s="71"/>
    </row>
    <row r="220" spans="1:10" ht="15" customHeight="1">
      <c r="A220" s="44" t="s">
        <v>23</v>
      </c>
      <c r="B220" s="45">
        <v>2052</v>
      </c>
      <c r="C220" s="46" t="s">
        <v>8</v>
      </c>
      <c r="D220" s="71"/>
      <c r="E220" s="71"/>
      <c r="F220" s="71"/>
      <c r="G220" s="71"/>
      <c r="H220" s="71"/>
      <c r="I220" s="71"/>
      <c r="J220" s="71"/>
    </row>
    <row r="221" spans="1:10" ht="15" customHeight="1">
      <c r="B221" s="142">
        <v>0.09</v>
      </c>
      <c r="C221" s="46" t="s">
        <v>82</v>
      </c>
      <c r="D221" s="71"/>
      <c r="E221" s="71"/>
      <c r="F221" s="71"/>
      <c r="G221" s="71"/>
      <c r="H221" s="71"/>
      <c r="I221" s="71"/>
      <c r="J221" s="71"/>
    </row>
    <row r="222" spans="1:10" ht="15" customHeight="1">
      <c r="A222" s="44"/>
      <c r="B222" s="54">
        <v>10</v>
      </c>
      <c r="C222" s="281" t="s">
        <v>83</v>
      </c>
      <c r="D222" s="62"/>
      <c r="E222" s="62"/>
      <c r="F222" s="62"/>
      <c r="G222" s="62"/>
      <c r="H222" s="62"/>
      <c r="I222" s="62"/>
      <c r="J222" s="62"/>
    </row>
    <row r="223" spans="1:10" ht="15" customHeight="1">
      <c r="A223" s="44"/>
      <c r="B223" s="82" t="s">
        <v>84</v>
      </c>
      <c r="C223" s="281" t="s">
        <v>26</v>
      </c>
      <c r="D223" s="47">
        <v>35943</v>
      </c>
      <c r="E223" s="6"/>
      <c r="F223" s="47">
        <v>40915</v>
      </c>
      <c r="G223" s="6"/>
      <c r="H223" s="47">
        <v>40915</v>
      </c>
      <c r="I223" s="6"/>
      <c r="J223" s="47">
        <v>62666</v>
      </c>
    </row>
    <row r="224" spans="1:10" ht="15" customHeight="1">
      <c r="A224" s="44"/>
      <c r="B224" s="82" t="s">
        <v>265</v>
      </c>
      <c r="C224" s="281" t="s">
        <v>264</v>
      </c>
      <c r="D224" s="6">
        <v>0</v>
      </c>
      <c r="E224" s="6"/>
      <c r="F224" s="6">
        <v>0</v>
      </c>
      <c r="G224" s="6"/>
      <c r="H224" s="6">
        <v>0</v>
      </c>
      <c r="I224" s="6"/>
      <c r="J224" s="47">
        <v>4319</v>
      </c>
    </row>
    <row r="225" spans="1:10" ht="15" customHeight="1">
      <c r="A225" s="44"/>
      <c r="B225" s="82" t="s">
        <v>85</v>
      </c>
      <c r="C225" s="281" t="s">
        <v>28</v>
      </c>
      <c r="D225" s="47">
        <v>536</v>
      </c>
      <c r="E225" s="6"/>
      <c r="F225" s="47">
        <v>400</v>
      </c>
      <c r="G225" s="6"/>
      <c r="H225" s="47">
        <v>400</v>
      </c>
      <c r="I225" s="6"/>
      <c r="J225" s="47">
        <v>400</v>
      </c>
    </row>
    <row r="226" spans="1:10" ht="15" customHeight="1">
      <c r="A226" s="44"/>
      <c r="B226" s="82" t="s">
        <v>86</v>
      </c>
      <c r="C226" s="281" t="s">
        <v>30</v>
      </c>
      <c r="D226" s="47">
        <v>13198</v>
      </c>
      <c r="E226" s="6"/>
      <c r="F226" s="47">
        <v>11100</v>
      </c>
      <c r="G226" s="6"/>
      <c r="H226" s="47">
        <v>11100</v>
      </c>
      <c r="I226" s="6"/>
      <c r="J226" s="47">
        <v>5843</v>
      </c>
    </row>
    <row r="227" spans="1:10" ht="26.4">
      <c r="A227" s="44"/>
      <c r="B227" s="82" t="s">
        <v>244</v>
      </c>
      <c r="C227" s="281" t="s">
        <v>247</v>
      </c>
      <c r="D227" s="6">
        <v>0</v>
      </c>
      <c r="E227" s="6"/>
      <c r="F227" s="47">
        <v>1451000</v>
      </c>
      <c r="G227" s="6"/>
      <c r="H227" s="47">
        <v>1451000</v>
      </c>
      <c r="I227" s="6"/>
      <c r="J227" s="47">
        <v>158265</v>
      </c>
    </row>
    <row r="228" spans="1:10" ht="15" customHeight="1">
      <c r="A228" s="44"/>
      <c r="B228" s="82" t="s">
        <v>126</v>
      </c>
      <c r="C228" s="281" t="s">
        <v>32</v>
      </c>
      <c r="D228" s="83">
        <v>11632</v>
      </c>
      <c r="E228" s="4"/>
      <c r="F228" s="83">
        <v>8000</v>
      </c>
      <c r="G228" s="4"/>
      <c r="H228" s="83">
        <v>8000</v>
      </c>
      <c r="I228" s="4"/>
      <c r="J228" s="83">
        <v>8000</v>
      </c>
    </row>
    <row r="229" spans="1:10" ht="15" customHeight="1">
      <c r="A229" s="44" t="s">
        <v>21</v>
      </c>
      <c r="B229" s="54">
        <v>10</v>
      </c>
      <c r="C229" s="281" t="s">
        <v>83</v>
      </c>
      <c r="D229" s="83">
        <f t="shared" ref="D229:H229" si="47">SUM(D223:D228)</f>
        <v>61309</v>
      </c>
      <c r="E229" s="4"/>
      <c r="F229" s="83">
        <f t="shared" si="47"/>
        <v>1511415</v>
      </c>
      <c r="G229" s="4"/>
      <c r="H229" s="83">
        <f t="shared" si="47"/>
        <v>1511415</v>
      </c>
      <c r="I229" s="4"/>
      <c r="J229" s="83">
        <v>239493</v>
      </c>
    </row>
    <row r="230" spans="1:10" ht="15" customHeight="1">
      <c r="A230" s="44" t="s">
        <v>21</v>
      </c>
      <c r="B230" s="142">
        <v>0.09</v>
      </c>
      <c r="C230" s="46" t="s">
        <v>82</v>
      </c>
      <c r="D230" s="51">
        <f t="shared" ref="D230:H231" si="48">D229</f>
        <v>61309</v>
      </c>
      <c r="E230" s="24"/>
      <c r="F230" s="51">
        <f t="shared" si="48"/>
        <v>1511415</v>
      </c>
      <c r="G230" s="24"/>
      <c r="H230" s="51">
        <f t="shared" si="48"/>
        <v>1511415</v>
      </c>
      <c r="I230" s="24"/>
      <c r="J230" s="51">
        <v>239493</v>
      </c>
    </row>
    <row r="231" spans="1:10" ht="15" customHeight="1">
      <c r="A231" s="94" t="s">
        <v>21</v>
      </c>
      <c r="B231" s="100">
        <v>2052</v>
      </c>
      <c r="C231" s="101" t="s">
        <v>8</v>
      </c>
      <c r="D231" s="83">
        <f t="shared" si="48"/>
        <v>61309</v>
      </c>
      <c r="E231" s="4"/>
      <c r="F231" s="83">
        <f t="shared" si="48"/>
        <v>1511415</v>
      </c>
      <c r="G231" s="4"/>
      <c r="H231" s="83">
        <f t="shared" si="48"/>
        <v>1511415</v>
      </c>
      <c r="I231" s="4"/>
      <c r="J231" s="83">
        <v>239493</v>
      </c>
    </row>
    <row r="232" spans="1:10" ht="15" customHeight="1">
      <c r="A232" s="44"/>
      <c r="B232" s="45"/>
      <c r="C232" s="46"/>
      <c r="D232" s="6"/>
      <c r="E232" s="47"/>
      <c r="F232" s="6"/>
      <c r="G232" s="47"/>
      <c r="H232" s="47"/>
      <c r="I232" s="47"/>
      <c r="J232" s="47"/>
    </row>
    <row r="233" spans="1:10" ht="14.4" customHeight="1">
      <c r="A233" s="44" t="s">
        <v>23</v>
      </c>
      <c r="B233" s="45">
        <v>2054</v>
      </c>
      <c r="C233" s="46" t="s">
        <v>9</v>
      </c>
      <c r="D233" s="85"/>
      <c r="E233" s="85"/>
      <c r="F233" s="85"/>
      <c r="G233" s="85"/>
      <c r="I233" s="85"/>
      <c r="J233" s="85"/>
    </row>
    <row r="234" spans="1:10" ht="14.4" customHeight="1">
      <c r="B234" s="142">
        <v>9.5000000000000001E-2</v>
      </c>
      <c r="C234" s="46" t="s">
        <v>204</v>
      </c>
      <c r="D234" s="85"/>
      <c r="E234" s="85"/>
      <c r="F234" s="85"/>
      <c r="G234" s="85"/>
      <c r="I234" s="85"/>
      <c r="J234" s="85"/>
    </row>
    <row r="235" spans="1:10" ht="14.4" customHeight="1">
      <c r="B235" s="54">
        <v>10</v>
      </c>
      <c r="C235" s="281" t="s">
        <v>83</v>
      </c>
      <c r="D235" s="85"/>
      <c r="E235" s="85"/>
      <c r="F235" s="85"/>
      <c r="G235" s="85"/>
      <c r="I235" s="85"/>
      <c r="J235" s="85"/>
    </row>
    <row r="236" spans="1:10" ht="14.4" customHeight="1">
      <c r="A236" s="44"/>
      <c r="B236" s="54">
        <v>58</v>
      </c>
      <c r="C236" s="281" t="s">
        <v>87</v>
      </c>
      <c r="D236" s="62"/>
      <c r="E236" s="62"/>
      <c r="F236" s="62"/>
      <c r="G236" s="62"/>
      <c r="H236" s="62"/>
      <c r="I236" s="62"/>
      <c r="J236" s="62"/>
    </row>
    <row r="237" spans="1:10" ht="14.4" customHeight="1">
      <c r="A237" s="44"/>
      <c r="B237" s="82" t="s">
        <v>88</v>
      </c>
      <c r="C237" s="281" t="s">
        <v>26</v>
      </c>
      <c r="D237" s="47">
        <v>9690</v>
      </c>
      <c r="E237" s="6"/>
      <c r="F237" s="47">
        <v>10590</v>
      </c>
      <c r="G237" s="6"/>
      <c r="H237" s="47">
        <v>10590</v>
      </c>
      <c r="I237" s="6"/>
      <c r="J237" s="47">
        <v>10607</v>
      </c>
    </row>
    <row r="238" spans="1:10" ht="14.4" customHeight="1">
      <c r="A238" s="44"/>
      <c r="B238" s="82" t="s">
        <v>89</v>
      </c>
      <c r="C238" s="281" t="s">
        <v>28</v>
      </c>
      <c r="D238" s="47">
        <v>49</v>
      </c>
      <c r="E238" s="6"/>
      <c r="F238" s="47">
        <v>50</v>
      </c>
      <c r="G238" s="6"/>
      <c r="H238" s="47">
        <v>50</v>
      </c>
      <c r="I238" s="6"/>
      <c r="J238" s="47">
        <v>50</v>
      </c>
    </row>
    <row r="239" spans="1:10" ht="14.4" customHeight="1">
      <c r="A239" s="44"/>
      <c r="B239" s="82" t="s">
        <v>90</v>
      </c>
      <c r="C239" s="281" t="s">
        <v>30</v>
      </c>
      <c r="D239" s="47">
        <v>600</v>
      </c>
      <c r="E239" s="6"/>
      <c r="F239" s="47">
        <v>600</v>
      </c>
      <c r="G239" s="6"/>
      <c r="H239" s="47">
        <v>600</v>
      </c>
      <c r="I239" s="6"/>
      <c r="J239" s="47">
        <v>600</v>
      </c>
    </row>
    <row r="240" spans="1:10" ht="14.4" customHeight="1">
      <c r="A240" s="44" t="s">
        <v>21</v>
      </c>
      <c r="B240" s="54">
        <v>58</v>
      </c>
      <c r="C240" s="281" t="s">
        <v>87</v>
      </c>
      <c r="D240" s="51">
        <f t="shared" ref="D240:H240" si="49">SUM(D237:D239)</f>
        <v>10339</v>
      </c>
      <c r="E240" s="24"/>
      <c r="F240" s="51">
        <f t="shared" si="49"/>
        <v>11240</v>
      </c>
      <c r="G240" s="24"/>
      <c r="H240" s="51">
        <f t="shared" si="49"/>
        <v>11240</v>
      </c>
      <c r="I240" s="24"/>
      <c r="J240" s="51">
        <v>11257</v>
      </c>
    </row>
    <row r="241" spans="1:10" ht="8.4" customHeight="1">
      <c r="A241" s="44"/>
      <c r="B241" s="54"/>
      <c r="C241" s="281"/>
      <c r="D241" s="143"/>
      <c r="E241" s="143"/>
      <c r="F241" s="143"/>
      <c r="G241" s="143"/>
      <c r="H241" s="143"/>
      <c r="I241" s="143"/>
      <c r="J241" s="143"/>
    </row>
    <row r="242" spans="1:10">
      <c r="A242" s="44"/>
      <c r="B242" s="54">
        <v>59</v>
      </c>
      <c r="C242" s="281" t="s">
        <v>91</v>
      </c>
      <c r="D242" s="62"/>
      <c r="E242" s="62"/>
      <c r="F242" s="62"/>
      <c r="G242" s="62"/>
      <c r="H242" s="62"/>
      <c r="I242" s="62"/>
      <c r="J242" s="62"/>
    </row>
    <row r="243" spans="1:10" ht="13.2" customHeight="1">
      <c r="A243" s="44"/>
      <c r="B243" s="82" t="s">
        <v>92</v>
      </c>
      <c r="C243" s="281" t="s">
        <v>26</v>
      </c>
      <c r="D243" s="47">
        <v>10872</v>
      </c>
      <c r="E243" s="6"/>
      <c r="F243" s="47">
        <v>11032</v>
      </c>
      <c r="G243" s="6"/>
      <c r="H243" s="47">
        <v>11032</v>
      </c>
      <c r="I243" s="6"/>
      <c r="J243" s="47">
        <v>15482</v>
      </c>
    </row>
    <row r="244" spans="1:10" ht="13.2" customHeight="1">
      <c r="A244" s="44"/>
      <c r="B244" s="82" t="s">
        <v>266</v>
      </c>
      <c r="C244" s="281" t="s">
        <v>264</v>
      </c>
      <c r="D244" s="6">
        <v>0</v>
      </c>
      <c r="E244" s="6"/>
      <c r="F244" s="6">
        <v>0</v>
      </c>
      <c r="G244" s="6"/>
      <c r="H244" s="6">
        <v>0</v>
      </c>
      <c r="I244" s="6"/>
      <c r="J244" s="47">
        <v>295</v>
      </c>
    </row>
    <row r="245" spans="1:10">
      <c r="A245" s="44"/>
      <c r="B245" s="82" t="s">
        <v>93</v>
      </c>
      <c r="C245" s="281" t="s">
        <v>28</v>
      </c>
      <c r="D245" s="47">
        <v>290</v>
      </c>
      <c r="E245" s="6"/>
      <c r="F245" s="47">
        <v>300</v>
      </c>
      <c r="G245" s="6"/>
      <c r="H245" s="47">
        <v>300</v>
      </c>
      <c r="I245" s="6"/>
      <c r="J245" s="47">
        <v>300</v>
      </c>
    </row>
    <row r="246" spans="1:10">
      <c r="A246" s="44"/>
      <c r="B246" s="82" t="s">
        <v>94</v>
      </c>
      <c r="C246" s="281" t="s">
        <v>30</v>
      </c>
      <c r="D246" s="47">
        <v>810</v>
      </c>
      <c r="E246" s="6"/>
      <c r="F246" s="47">
        <v>800</v>
      </c>
      <c r="G246" s="6"/>
      <c r="H246" s="47">
        <v>800</v>
      </c>
      <c r="I246" s="6"/>
      <c r="J246" s="47">
        <v>293</v>
      </c>
    </row>
    <row r="247" spans="1:10">
      <c r="A247" s="44" t="s">
        <v>21</v>
      </c>
      <c r="B247" s="54">
        <v>59</v>
      </c>
      <c r="C247" s="281" t="s">
        <v>91</v>
      </c>
      <c r="D247" s="51">
        <f t="shared" ref="D247:H247" si="50">SUM(D243:D246)</f>
        <v>11972</v>
      </c>
      <c r="E247" s="24"/>
      <c r="F247" s="51">
        <f t="shared" si="50"/>
        <v>12132</v>
      </c>
      <c r="G247" s="24"/>
      <c r="H247" s="51">
        <f t="shared" si="50"/>
        <v>12132</v>
      </c>
      <c r="I247" s="24"/>
      <c r="J247" s="51">
        <v>16370</v>
      </c>
    </row>
    <row r="248" spans="1:10">
      <c r="A248" s="44"/>
      <c r="B248" s="54"/>
      <c r="C248" s="281"/>
      <c r="D248" s="47"/>
      <c r="E248" s="71"/>
      <c r="F248" s="47"/>
      <c r="G248" s="71"/>
      <c r="H248" s="47"/>
      <c r="I248" s="71"/>
      <c r="J248" s="71"/>
    </row>
    <row r="249" spans="1:10" ht="14.85" customHeight="1">
      <c r="A249" s="44"/>
      <c r="B249" s="54">
        <v>60</v>
      </c>
      <c r="C249" s="281" t="s">
        <v>227</v>
      </c>
      <c r="D249" s="62"/>
      <c r="E249" s="62"/>
      <c r="F249" s="62"/>
      <c r="G249" s="62"/>
      <c r="H249" s="62"/>
      <c r="I249" s="62"/>
      <c r="J249" s="62"/>
    </row>
    <row r="250" spans="1:10" ht="12.75" customHeight="1">
      <c r="A250" s="44"/>
      <c r="B250" s="82" t="s">
        <v>95</v>
      </c>
      <c r="C250" s="281" t="s">
        <v>26</v>
      </c>
      <c r="D250" s="47">
        <v>29648</v>
      </c>
      <c r="E250" s="6"/>
      <c r="F250" s="47">
        <v>29052</v>
      </c>
      <c r="G250" s="6"/>
      <c r="H250" s="47">
        <v>29052</v>
      </c>
      <c r="I250" s="6"/>
      <c r="J250" s="47">
        <v>39054</v>
      </c>
    </row>
    <row r="251" spans="1:10" ht="12.75" customHeight="1">
      <c r="A251" s="44"/>
      <c r="B251" s="82" t="s">
        <v>267</v>
      </c>
      <c r="C251" s="281" t="s">
        <v>264</v>
      </c>
      <c r="D251" s="6">
        <v>0</v>
      </c>
      <c r="E251" s="6"/>
      <c r="F251" s="6">
        <v>0</v>
      </c>
      <c r="G251" s="6"/>
      <c r="H251" s="6">
        <v>0</v>
      </c>
      <c r="I251" s="6"/>
      <c r="J251" s="47">
        <v>982</v>
      </c>
    </row>
    <row r="252" spans="1:10">
      <c r="A252" s="44"/>
      <c r="B252" s="82" t="s">
        <v>96</v>
      </c>
      <c r="C252" s="281" t="s">
        <v>28</v>
      </c>
      <c r="D252" s="47">
        <v>47</v>
      </c>
      <c r="E252" s="6"/>
      <c r="F252" s="47">
        <v>113</v>
      </c>
      <c r="G252" s="6"/>
      <c r="H252" s="47">
        <v>113</v>
      </c>
      <c r="I252" s="6"/>
      <c r="J252" s="47">
        <v>113</v>
      </c>
    </row>
    <row r="253" spans="1:10" ht="15" customHeight="1">
      <c r="A253" s="44"/>
      <c r="B253" s="82" t="s">
        <v>97</v>
      </c>
      <c r="C253" s="281" t="s">
        <v>30</v>
      </c>
      <c r="D253" s="98">
        <v>6311</v>
      </c>
      <c r="E253" s="6"/>
      <c r="F253" s="98">
        <v>4000</v>
      </c>
      <c r="G253" s="5"/>
      <c r="H253" s="98">
        <v>4000</v>
      </c>
      <c r="I253" s="5"/>
      <c r="J253" s="98">
        <v>2107</v>
      </c>
    </row>
    <row r="254" spans="1:10" ht="14.85" customHeight="1">
      <c r="A254" s="88" t="s">
        <v>21</v>
      </c>
      <c r="B254" s="54">
        <v>60</v>
      </c>
      <c r="C254" s="281" t="s">
        <v>227</v>
      </c>
      <c r="D254" s="51">
        <f t="shared" ref="D254:H254" si="51">SUM(D250:D253)</f>
        <v>36006</v>
      </c>
      <c r="E254" s="24"/>
      <c r="F254" s="51">
        <f t="shared" si="51"/>
        <v>33165</v>
      </c>
      <c r="G254" s="24"/>
      <c r="H254" s="51">
        <f t="shared" si="51"/>
        <v>33165</v>
      </c>
      <c r="I254" s="24"/>
      <c r="J254" s="51">
        <v>42256</v>
      </c>
    </row>
    <row r="255" spans="1:10">
      <c r="A255" s="44" t="s">
        <v>21</v>
      </c>
      <c r="B255" s="54">
        <v>10</v>
      </c>
      <c r="C255" s="281" t="s">
        <v>83</v>
      </c>
      <c r="D255" s="83">
        <f t="shared" ref="D255:H255" si="52">D254+D247+D240</f>
        <v>58317</v>
      </c>
      <c r="E255" s="4"/>
      <c r="F255" s="83">
        <f t="shared" si="52"/>
        <v>56537</v>
      </c>
      <c r="G255" s="4"/>
      <c r="H255" s="83">
        <f t="shared" si="52"/>
        <v>56537</v>
      </c>
      <c r="I255" s="4"/>
      <c r="J255" s="83">
        <v>69883</v>
      </c>
    </row>
    <row r="256" spans="1:10">
      <c r="A256" s="44" t="s">
        <v>21</v>
      </c>
      <c r="B256" s="142">
        <v>9.5000000000000001E-2</v>
      </c>
      <c r="C256" s="46" t="s">
        <v>204</v>
      </c>
      <c r="D256" s="83">
        <f t="shared" ref="D256:H256" si="53">D255</f>
        <v>58317</v>
      </c>
      <c r="E256" s="4"/>
      <c r="F256" s="83">
        <f t="shared" si="53"/>
        <v>56537</v>
      </c>
      <c r="G256" s="4"/>
      <c r="H256" s="83">
        <f t="shared" si="53"/>
        <v>56537</v>
      </c>
      <c r="I256" s="4"/>
      <c r="J256" s="83">
        <v>69883</v>
      </c>
    </row>
    <row r="257" spans="1:10" ht="12" customHeight="1">
      <c r="A257" s="44"/>
      <c r="B257" s="144"/>
      <c r="C257" s="46"/>
      <c r="D257" s="71"/>
      <c r="E257" s="71"/>
      <c r="F257" s="71"/>
      <c r="G257" s="71"/>
      <c r="H257" s="71"/>
      <c r="I257" s="71"/>
      <c r="J257" s="71"/>
    </row>
    <row r="258" spans="1:10" ht="14.4" customHeight="1">
      <c r="A258" s="44"/>
      <c r="B258" s="142">
        <v>9.6000000000000002E-2</v>
      </c>
      <c r="C258" s="46" t="s">
        <v>98</v>
      </c>
      <c r="D258" s="62"/>
      <c r="E258" s="62"/>
      <c r="F258" s="62"/>
      <c r="G258" s="62"/>
      <c r="H258" s="62"/>
      <c r="I258" s="62"/>
      <c r="J258" s="62"/>
    </row>
    <row r="259" spans="1:10" ht="14.4" customHeight="1">
      <c r="A259" s="44"/>
      <c r="B259" s="145">
        <v>0.44</v>
      </c>
      <c r="C259" s="281" t="s">
        <v>24</v>
      </c>
      <c r="D259" s="62"/>
      <c r="E259" s="62"/>
      <c r="F259" s="62"/>
      <c r="G259" s="62"/>
      <c r="H259" s="62"/>
      <c r="I259" s="62"/>
      <c r="J259" s="62"/>
    </row>
    <row r="260" spans="1:10" ht="14.4" customHeight="1">
      <c r="A260" s="44"/>
      <c r="B260" s="82" t="s">
        <v>25</v>
      </c>
      <c r="C260" s="281" t="s">
        <v>26</v>
      </c>
      <c r="D260" s="47">
        <v>27848</v>
      </c>
      <c r="E260" s="6"/>
      <c r="F260" s="47">
        <v>27943</v>
      </c>
      <c r="G260" s="39"/>
      <c r="H260" s="47">
        <v>27943</v>
      </c>
      <c r="I260" s="39"/>
      <c r="J260" s="146">
        <v>34793</v>
      </c>
    </row>
    <row r="261" spans="1:10" ht="14.4" customHeight="1">
      <c r="A261" s="44"/>
      <c r="B261" s="82" t="s">
        <v>263</v>
      </c>
      <c r="C261" s="281" t="s">
        <v>264</v>
      </c>
      <c r="D261" s="6">
        <v>0</v>
      </c>
      <c r="E261" s="6"/>
      <c r="F261" s="6">
        <v>0</v>
      </c>
      <c r="G261" s="6"/>
      <c r="H261" s="6">
        <v>0</v>
      </c>
      <c r="I261" s="6"/>
      <c r="J261" s="47">
        <v>1065</v>
      </c>
    </row>
    <row r="262" spans="1:10" ht="14.4" customHeight="1">
      <c r="A262" s="44"/>
      <c r="B262" s="82" t="s">
        <v>27</v>
      </c>
      <c r="C262" s="281" t="s">
        <v>28</v>
      </c>
      <c r="D262" s="47">
        <v>108</v>
      </c>
      <c r="E262" s="6"/>
      <c r="F262" s="47">
        <v>108</v>
      </c>
      <c r="G262" s="39"/>
      <c r="H262" s="47">
        <v>108</v>
      </c>
      <c r="I262" s="39"/>
      <c r="J262" s="146">
        <v>108</v>
      </c>
    </row>
    <row r="263" spans="1:10" ht="14.4" customHeight="1">
      <c r="A263" s="44"/>
      <c r="B263" s="82" t="s">
        <v>29</v>
      </c>
      <c r="C263" s="281" t="s">
        <v>30</v>
      </c>
      <c r="D263" s="83">
        <v>2749</v>
      </c>
      <c r="E263" s="4"/>
      <c r="F263" s="83">
        <v>2750</v>
      </c>
      <c r="G263" s="7"/>
      <c r="H263" s="83">
        <v>2750</v>
      </c>
      <c r="I263" s="7"/>
      <c r="J263" s="147">
        <v>1084</v>
      </c>
    </row>
    <row r="264" spans="1:10" ht="14.4" customHeight="1">
      <c r="A264" s="94" t="s">
        <v>21</v>
      </c>
      <c r="B264" s="148">
        <v>0.44</v>
      </c>
      <c r="C264" s="96" t="s">
        <v>24</v>
      </c>
      <c r="D264" s="147">
        <f t="shared" ref="D264:H264" si="54">SUM(D260:D263)</f>
        <v>30705</v>
      </c>
      <c r="E264" s="7"/>
      <c r="F264" s="147">
        <f t="shared" si="54"/>
        <v>30801</v>
      </c>
      <c r="G264" s="7"/>
      <c r="H264" s="147">
        <f t="shared" si="54"/>
        <v>30801</v>
      </c>
      <c r="I264" s="7"/>
      <c r="J264" s="147">
        <v>37050</v>
      </c>
    </row>
    <row r="265" spans="1:10" ht="12" customHeight="1">
      <c r="A265" s="44"/>
      <c r="B265" s="142"/>
      <c r="C265" s="46"/>
      <c r="D265" s="85"/>
      <c r="E265" s="85"/>
      <c r="F265" s="85"/>
      <c r="G265" s="85"/>
      <c r="I265" s="85"/>
      <c r="J265" s="85"/>
    </row>
    <row r="266" spans="1:10" ht="14.85" customHeight="1">
      <c r="A266" s="44"/>
      <c r="B266" s="145">
        <v>0.45</v>
      </c>
      <c r="C266" s="281" t="s">
        <v>102</v>
      </c>
      <c r="D266" s="62"/>
      <c r="E266" s="62"/>
      <c r="F266" s="62"/>
      <c r="G266" s="62"/>
      <c r="H266" s="62"/>
      <c r="I266" s="62"/>
      <c r="J266" s="62"/>
    </row>
    <row r="267" spans="1:10" ht="14.85" customHeight="1">
      <c r="A267" s="44"/>
      <c r="B267" s="82" t="s">
        <v>99</v>
      </c>
      <c r="C267" s="281" t="s">
        <v>26</v>
      </c>
      <c r="D267" s="47">
        <v>22495</v>
      </c>
      <c r="E267" s="6"/>
      <c r="F267" s="47">
        <v>25505</v>
      </c>
      <c r="G267" s="6"/>
      <c r="H267" s="47">
        <v>25505</v>
      </c>
      <c r="I267" s="6"/>
      <c r="J267" s="47">
        <v>32648</v>
      </c>
    </row>
    <row r="268" spans="1:10" ht="14.85" customHeight="1">
      <c r="A268" s="44"/>
      <c r="B268" s="82" t="s">
        <v>269</v>
      </c>
      <c r="C268" s="281" t="s">
        <v>264</v>
      </c>
      <c r="D268" s="6">
        <v>0</v>
      </c>
      <c r="E268" s="6"/>
      <c r="F268" s="6">
        <v>0</v>
      </c>
      <c r="G268" s="6"/>
      <c r="H268" s="6">
        <v>0</v>
      </c>
      <c r="I268" s="6"/>
      <c r="J268" s="47">
        <v>349</v>
      </c>
    </row>
    <row r="269" spans="1:10" ht="14.85" customHeight="1">
      <c r="A269" s="44"/>
      <c r="B269" s="82" t="s">
        <v>100</v>
      </c>
      <c r="C269" s="281" t="s">
        <v>28</v>
      </c>
      <c r="D269" s="47">
        <v>90</v>
      </c>
      <c r="E269" s="6"/>
      <c r="F269" s="47">
        <v>90</v>
      </c>
      <c r="G269" s="6"/>
      <c r="H269" s="47">
        <v>90</v>
      </c>
      <c r="I269" s="6"/>
      <c r="J269" s="47">
        <v>90</v>
      </c>
    </row>
    <row r="270" spans="1:10" ht="14.85" customHeight="1">
      <c r="A270" s="44"/>
      <c r="B270" s="82" t="s">
        <v>101</v>
      </c>
      <c r="C270" s="281" t="s">
        <v>30</v>
      </c>
      <c r="D270" s="83">
        <v>6636</v>
      </c>
      <c r="E270" s="4"/>
      <c r="F270" s="83">
        <v>1800</v>
      </c>
      <c r="G270" s="4"/>
      <c r="H270" s="83">
        <v>1800</v>
      </c>
      <c r="I270" s="4"/>
      <c r="J270" s="83">
        <v>743</v>
      </c>
    </row>
    <row r="271" spans="1:10" ht="14.85" customHeight="1">
      <c r="A271" s="44" t="s">
        <v>21</v>
      </c>
      <c r="B271" s="145">
        <v>0.45</v>
      </c>
      <c r="C271" s="281" t="s">
        <v>102</v>
      </c>
      <c r="D271" s="83">
        <f t="shared" ref="D271:H271" si="55">SUM(D267:D270)</f>
        <v>29221</v>
      </c>
      <c r="E271" s="4"/>
      <c r="F271" s="83">
        <f t="shared" si="55"/>
        <v>27395</v>
      </c>
      <c r="G271" s="4"/>
      <c r="H271" s="83">
        <f t="shared" si="55"/>
        <v>27395</v>
      </c>
      <c r="I271" s="4"/>
      <c r="J271" s="83">
        <v>33830</v>
      </c>
    </row>
    <row r="272" spans="1:10">
      <c r="A272" s="44"/>
      <c r="B272" s="145"/>
      <c r="C272" s="281"/>
      <c r="D272" s="71"/>
      <c r="E272" s="71"/>
      <c r="F272" s="71"/>
      <c r="G272" s="71"/>
      <c r="H272" s="71"/>
      <c r="I272" s="71"/>
      <c r="J272" s="71"/>
    </row>
    <row r="273" spans="1:10" ht="14.85" customHeight="1">
      <c r="A273" s="44"/>
      <c r="B273" s="145">
        <v>0.46</v>
      </c>
      <c r="C273" s="281" t="s">
        <v>103</v>
      </c>
      <c r="D273" s="43"/>
      <c r="F273" s="85"/>
      <c r="G273" s="85"/>
      <c r="I273" s="85"/>
      <c r="J273" s="85"/>
    </row>
    <row r="274" spans="1:10" ht="14.85" customHeight="1">
      <c r="A274" s="44"/>
      <c r="B274" s="82" t="s">
        <v>104</v>
      </c>
      <c r="C274" s="281" t="s">
        <v>26</v>
      </c>
      <c r="D274" s="98">
        <v>9061</v>
      </c>
      <c r="E274" s="5"/>
      <c r="F274" s="98">
        <v>10022</v>
      </c>
      <c r="G274" s="5"/>
      <c r="H274" s="98">
        <v>10022</v>
      </c>
      <c r="I274" s="5"/>
      <c r="J274" s="98">
        <v>34744</v>
      </c>
    </row>
    <row r="275" spans="1:10" ht="14.85" customHeight="1">
      <c r="A275" s="44"/>
      <c r="B275" s="82" t="s">
        <v>105</v>
      </c>
      <c r="C275" s="281" t="s">
        <v>28</v>
      </c>
      <c r="D275" s="47">
        <v>250</v>
      </c>
      <c r="E275" s="6"/>
      <c r="F275" s="47">
        <v>250</v>
      </c>
      <c r="G275" s="6"/>
      <c r="H275" s="47">
        <v>250</v>
      </c>
      <c r="I275" s="6"/>
      <c r="J275" s="47">
        <v>250</v>
      </c>
    </row>
    <row r="276" spans="1:10" ht="14.85" customHeight="1">
      <c r="A276" s="44"/>
      <c r="B276" s="82" t="s">
        <v>106</v>
      </c>
      <c r="C276" s="281" t="s">
        <v>30</v>
      </c>
      <c r="D276" s="47">
        <v>1910</v>
      </c>
      <c r="E276" s="6"/>
      <c r="F276" s="47">
        <v>1910</v>
      </c>
      <c r="G276" s="6"/>
      <c r="H276" s="47">
        <v>1910</v>
      </c>
      <c r="I276" s="6"/>
      <c r="J276" s="47">
        <v>1071</v>
      </c>
    </row>
    <row r="277" spans="1:10" ht="14.85" customHeight="1">
      <c r="A277" s="44" t="s">
        <v>21</v>
      </c>
      <c r="B277" s="145">
        <v>0.46</v>
      </c>
      <c r="C277" s="281" t="s">
        <v>103</v>
      </c>
      <c r="D277" s="51">
        <f t="shared" ref="D277:H277" si="56">SUM(D274:D276)</f>
        <v>11221</v>
      </c>
      <c r="E277" s="24"/>
      <c r="F277" s="51">
        <f t="shared" si="56"/>
        <v>12182</v>
      </c>
      <c r="G277" s="24"/>
      <c r="H277" s="51">
        <f t="shared" si="56"/>
        <v>12182</v>
      </c>
      <c r="I277" s="24"/>
      <c r="J277" s="51">
        <v>36065</v>
      </c>
    </row>
    <row r="278" spans="1:10" ht="14.85" customHeight="1">
      <c r="A278" s="44"/>
      <c r="B278" s="145"/>
      <c r="C278" s="281"/>
      <c r="D278" s="6"/>
      <c r="E278" s="47"/>
      <c r="F278" s="6"/>
      <c r="G278" s="47"/>
      <c r="H278" s="47"/>
      <c r="I278" s="47"/>
      <c r="J278" s="47"/>
    </row>
    <row r="279" spans="1:10" ht="14.85" customHeight="1">
      <c r="A279" s="44"/>
      <c r="B279" s="145">
        <v>0.47</v>
      </c>
      <c r="C279" s="281" t="s">
        <v>107</v>
      </c>
      <c r="D279" s="62"/>
      <c r="E279" s="62"/>
      <c r="F279" s="62"/>
      <c r="G279" s="62"/>
      <c r="H279" s="62"/>
      <c r="I279" s="62"/>
      <c r="J279" s="62"/>
    </row>
    <row r="280" spans="1:10" ht="14.85" customHeight="1">
      <c r="A280" s="44"/>
      <c r="B280" s="82" t="s">
        <v>108</v>
      </c>
      <c r="C280" s="281" t="s">
        <v>26</v>
      </c>
      <c r="D280" s="47">
        <v>5598</v>
      </c>
      <c r="E280" s="6"/>
      <c r="F280" s="47">
        <v>6857</v>
      </c>
      <c r="G280" s="6"/>
      <c r="H280" s="47">
        <v>6857</v>
      </c>
      <c r="I280" s="6"/>
      <c r="J280" s="47">
        <v>8976</v>
      </c>
    </row>
    <row r="281" spans="1:10" ht="14.85" customHeight="1">
      <c r="A281" s="44"/>
      <c r="B281" s="82" t="s">
        <v>270</v>
      </c>
      <c r="C281" s="281" t="s">
        <v>264</v>
      </c>
      <c r="D281" s="6">
        <v>0</v>
      </c>
      <c r="E281" s="6"/>
      <c r="F281" s="6">
        <v>0</v>
      </c>
      <c r="G281" s="6"/>
      <c r="H281" s="6">
        <v>0</v>
      </c>
      <c r="I281" s="6"/>
      <c r="J281" s="47">
        <v>616</v>
      </c>
    </row>
    <row r="282" spans="1:10" ht="14.85" customHeight="1">
      <c r="A282" s="44"/>
      <c r="B282" s="82" t="s">
        <v>109</v>
      </c>
      <c r="C282" s="281" t="s">
        <v>28</v>
      </c>
      <c r="D282" s="47">
        <v>170</v>
      </c>
      <c r="E282" s="6"/>
      <c r="F282" s="47">
        <v>200</v>
      </c>
      <c r="G282" s="6"/>
      <c r="H282" s="47">
        <v>200</v>
      </c>
      <c r="I282" s="6"/>
      <c r="J282" s="47">
        <v>200</v>
      </c>
    </row>
    <row r="283" spans="1:10" ht="14.85" customHeight="1">
      <c r="A283" s="44"/>
      <c r="B283" s="82" t="s">
        <v>110</v>
      </c>
      <c r="C283" s="281" t="s">
        <v>30</v>
      </c>
      <c r="D283" s="83">
        <v>2041</v>
      </c>
      <c r="E283" s="4"/>
      <c r="F283" s="83">
        <v>1500</v>
      </c>
      <c r="G283" s="4"/>
      <c r="H283" s="83">
        <v>1500</v>
      </c>
      <c r="I283" s="4"/>
      <c r="J283" s="83">
        <v>869</v>
      </c>
    </row>
    <row r="284" spans="1:10" ht="14.85" customHeight="1">
      <c r="A284" s="44" t="s">
        <v>21</v>
      </c>
      <c r="B284" s="145">
        <v>0.47</v>
      </c>
      <c r="C284" s="281" t="s">
        <v>107</v>
      </c>
      <c r="D284" s="83">
        <f t="shared" ref="D284:H284" si="57">SUM(D280:D283)</f>
        <v>7809</v>
      </c>
      <c r="E284" s="4"/>
      <c r="F284" s="83">
        <f t="shared" si="57"/>
        <v>8557</v>
      </c>
      <c r="G284" s="4"/>
      <c r="H284" s="83">
        <f t="shared" si="57"/>
        <v>8557</v>
      </c>
      <c r="I284" s="4"/>
      <c r="J284" s="83">
        <v>10661</v>
      </c>
    </row>
    <row r="285" spans="1:10" ht="14.85" customHeight="1">
      <c r="A285" s="44"/>
      <c r="B285" s="145"/>
      <c r="C285" s="281"/>
      <c r="D285" s="47"/>
      <c r="E285" s="71"/>
      <c r="F285" s="47"/>
      <c r="G285" s="71"/>
      <c r="H285" s="47"/>
      <c r="I285" s="71"/>
      <c r="J285" s="71"/>
    </row>
    <row r="286" spans="1:10" ht="14.85" customHeight="1">
      <c r="A286" s="44"/>
      <c r="B286" s="145">
        <v>0.48</v>
      </c>
      <c r="C286" s="281" t="s">
        <v>111</v>
      </c>
      <c r="D286" s="62"/>
      <c r="E286" s="62"/>
      <c r="F286" s="62"/>
      <c r="G286" s="62"/>
      <c r="H286" s="62"/>
      <c r="I286" s="62"/>
      <c r="J286" s="62"/>
    </row>
    <row r="287" spans="1:10" ht="14.85" customHeight="1">
      <c r="A287" s="44"/>
      <c r="B287" s="82" t="s">
        <v>112</v>
      </c>
      <c r="C287" s="281" t="s">
        <v>26</v>
      </c>
      <c r="D287" s="47">
        <v>12048</v>
      </c>
      <c r="E287" s="6"/>
      <c r="F287" s="47">
        <v>14202</v>
      </c>
      <c r="G287" s="6"/>
      <c r="H287" s="47">
        <v>14202</v>
      </c>
      <c r="I287" s="6"/>
      <c r="J287" s="47">
        <v>21867</v>
      </c>
    </row>
    <row r="288" spans="1:10" ht="14.85" customHeight="1">
      <c r="A288" s="44"/>
      <c r="B288" s="82" t="s">
        <v>271</v>
      </c>
      <c r="C288" s="281" t="s">
        <v>264</v>
      </c>
      <c r="D288" s="6">
        <v>0</v>
      </c>
      <c r="E288" s="6"/>
      <c r="F288" s="6">
        <v>0</v>
      </c>
      <c r="G288" s="6"/>
      <c r="H288" s="6">
        <v>0</v>
      </c>
      <c r="I288" s="6"/>
      <c r="J288" s="47">
        <v>686</v>
      </c>
    </row>
    <row r="289" spans="1:10" ht="14.85" customHeight="1">
      <c r="A289" s="44"/>
      <c r="B289" s="82" t="s">
        <v>113</v>
      </c>
      <c r="C289" s="281" t="s">
        <v>28</v>
      </c>
      <c r="D289" s="98">
        <v>200</v>
      </c>
      <c r="E289" s="5"/>
      <c r="F289" s="98">
        <v>200</v>
      </c>
      <c r="G289" s="5"/>
      <c r="H289" s="98">
        <v>200</v>
      </c>
      <c r="I289" s="5"/>
      <c r="J289" s="98">
        <v>200</v>
      </c>
    </row>
    <row r="290" spans="1:10" ht="14.85" customHeight="1">
      <c r="B290" s="99" t="s">
        <v>114</v>
      </c>
      <c r="C290" s="90" t="s">
        <v>30</v>
      </c>
      <c r="D290" s="98">
        <v>2100</v>
      </c>
      <c r="E290" s="5"/>
      <c r="F290" s="98">
        <v>2100</v>
      </c>
      <c r="G290" s="5"/>
      <c r="H290" s="98">
        <v>2100</v>
      </c>
      <c r="I290" s="5"/>
      <c r="J290" s="98">
        <v>1145</v>
      </c>
    </row>
    <row r="291" spans="1:10" ht="14.85" customHeight="1">
      <c r="A291" s="44" t="s">
        <v>21</v>
      </c>
      <c r="B291" s="145">
        <v>0.48</v>
      </c>
      <c r="C291" s="281" t="s">
        <v>111</v>
      </c>
      <c r="D291" s="51">
        <f t="shared" ref="D291:H291" si="58">SUM(D287:D290)</f>
        <v>14348</v>
      </c>
      <c r="E291" s="24"/>
      <c r="F291" s="51">
        <f t="shared" si="58"/>
        <v>16502</v>
      </c>
      <c r="G291" s="24"/>
      <c r="H291" s="51">
        <f t="shared" si="58"/>
        <v>16502</v>
      </c>
      <c r="I291" s="24"/>
      <c r="J291" s="51">
        <v>23898</v>
      </c>
    </row>
    <row r="292" spans="1:10" ht="14.85" customHeight="1">
      <c r="A292" s="44" t="s">
        <v>21</v>
      </c>
      <c r="B292" s="142">
        <v>9.6000000000000002E-2</v>
      </c>
      <c r="C292" s="46" t="s">
        <v>98</v>
      </c>
      <c r="D292" s="83">
        <f t="shared" ref="D292:H292" si="59">D291+D284+D277+D271+D264</f>
        <v>93304</v>
      </c>
      <c r="E292" s="4"/>
      <c r="F292" s="83">
        <f t="shared" si="59"/>
        <v>95437</v>
      </c>
      <c r="G292" s="4"/>
      <c r="H292" s="83">
        <f t="shared" si="59"/>
        <v>95437</v>
      </c>
      <c r="I292" s="4"/>
      <c r="J292" s="83">
        <v>141504</v>
      </c>
    </row>
    <row r="293" spans="1:10" ht="12" customHeight="1">
      <c r="A293" s="44"/>
      <c r="B293" s="142"/>
      <c r="C293" s="46"/>
      <c r="D293" s="6"/>
      <c r="E293" s="47"/>
      <c r="F293" s="6"/>
      <c r="G293" s="47"/>
      <c r="H293" s="47"/>
      <c r="I293" s="47"/>
      <c r="J293" s="47"/>
    </row>
    <row r="294" spans="1:10" ht="14.85" customHeight="1">
      <c r="A294" s="44"/>
      <c r="B294" s="142">
        <v>9.8000000000000004E-2</v>
      </c>
      <c r="C294" s="46" t="s">
        <v>235</v>
      </c>
      <c r="D294" s="6"/>
      <c r="E294" s="47"/>
      <c r="F294" s="6"/>
      <c r="G294" s="47"/>
      <c r="H294" s="47"/>
      <c r="I294" s="47"/>
      <c r="J294" s="47"/>
    </row>
    <row r="295" spans="1:10" ht="14.85" customHeight="1">
      <c r="A295" s="44"/>
      <c r="B295" s="145">
        <v>0.44</v>
      </c>
      <c r="C295" s="281" t="s">
        <v>24</v>
      </c>
      <c r="D295" s="6"/>
      <c r="E295" s="47"/>
      <c r="F295" s="6"/>
      <c r="G295" s="47"/>
      <c r="H295" s="47"/>
      <c r="I295" s="47"/>
      <c r="J295" s="47"/>
    </row>
    <row r="296" spans="1:10" ht="14.85" customHeight="1">
      <c r="A296" s="94"/>
      <c r="B296" s="95" t="s">
        <v>25</v>
      </c>
      <c r="C296" s="96" t="s">
        <v>26</v>
      </c>
      <c r="D296" s="83">
        <v>10668</v>
      </c>
      <c r="E296" s="4"/>
      <c r="F296" s="83">
        <v>8253</v>
      </c>
      <c r="G296" s="4"/>
      <c r="H296" s="83">
        <v>8253</v>
      </c>
      <c r="I296" s="4"/>
      <c r="J296" s="83">
        <v>14904</v>
      </c>
    </row>
    <row r="297" spans="1:10" ht="14.85" customHeight="1">
      <c r="A297" s="44"/>
      <c r="B297" s="82" t="s">
        <v>27</v>
      </c>
      <c r="C297" s="281" t="s">
        <v>28</v>
      </c>
      <c r="D297" s="98">
        <v>811</v>
      </c>
      <c r="E297" s="5"/>
      <c r="F297" s="98">
        <v>900</v>
      </c>
      <c r="G297" s="5"/>
      <c r="H297" s="98">
        <v>900</v>
      </c>
      <c r="I297" s="5"/>
      <c r="J297" s="98">
        <v>900</v>
      </c>
    </row>
    <row r="298" spans="1:10" ht="14.85" customHeight="1">
      <c r="A298" s="44"/>
      <c r="B298" s="82" t="s">
        <v>29</v>
      </c>
      <c r="C298" s="281" t="s">
        <v>30</v>
      </c>
      <c r="D298" s="98">
        <v>387</v>
      </c>
      <c r="E298" s="5"/>
      <c r="F298" s="98">
        <v>300</v>
      </c>
      <c r="G298" s="5"/>
      <c r="H298" s="98">
        <v>300</v>
      </c>
      <c r="I298" s="5"/>
      <c r="J298" s="98">
        <v>300</v>
      </c>
    </row>
    <row r="299" spans="1:10" ht="14.85" customHeight="1">
      <c r="A299" s="44" t="s">
        <v>21</v>
      </c>
      <c r="B299" s="142">
        <v>9.8000000000000004E-2</v>
      </c>
      <c r="C299" s="46" t="s">
        <v>235</v>
      </c>
      <c r="D299" s="51">
        <f t="shared" ref="D299:H299" si="60">SUM(D296:D298)</f>
        <v>11866</v>
      </c>
      <c r="E299" s="24"/>
      <c r="F299" s="51">
        <f t="shared" si="60"/>
        <v>9453</v>
      </c>
      <c r="G299" s="24"/>
      <c r="H299" s="51">
        <f t="shared" si="60"/>
        <v>9453</v>
      </c>
      <c r="I299" s="24"/>
      <c r="J299" s="51">
        <v>16104</v>
      </c>
    </row>
    <row r="300" spans="1:10" ht="12" customHeight="1">
      <c r="A300" s="44"/>
      <c r="B300" s="142"/>
      <c r="C300" s="46"/>
      <c r="D300" s="6"/>
      <c r="E300" s="47"/>
      <c r="F300" s="6"/>
      <c r="G300" s="47"/>
      <c r="H300" s="47"/>
      <c r="I300" s="47"/>
      <c r="J300" s="47"/>
    </row>
    <row r="301" spans="1:10" ht="13.35" customHeight="1">
      <c r="A301" s="44"/>
      <c r="B301" s="149">
        <v>0.8</v>
      </c>
      <c r="C301" s="46" t="s">
        <v>128</v>
      </c>
      <c r="D301" s="150"/>
      <c r="E301" s="47"/>
      <c r="F301" s="47"/>
      <c r="G301" s="47"/>
      <c r="H301" s="47"/>
      <c r="I301" s="47"/>
      <c r="J301" s="47"/>
    </row>
    <row r="302" spans="1:10" ht="15" customHeight="1">
      <c r="A302" s="44"/>
      <c r="B302" s="81">
        <v>42</v>
      </c>
      <c r="C302" s="281" t="s">
        <v>207</v>
      </c>
      <c r="D302" s="6"/>
      <c r="E302" s="47"/>
      <c r="F302" s="6"/>
      <c r="G302" s="6"/>
      <c r="H302" s="47"/>
      <c r="I302" s="6"/>
      <c r="J302" s="47"/>
    </row>
    <row r="303" spans="1:10" ht="15" customHeight="1">
      <c r="A303" s="44"/>
      <c r="B303" s="151" t="s">
        <v>208</v>
      </c>
      <c r="C303" s="281" t="s">
        <v>32</v>
      </c>
      <c r="D303" s="47">
        <v>2806</v>
      </c>
      <c r="E303" s="6"/>
      <c r="F303" s="47">
        <v>3000</v>
      </c>
      <c r="G303" s="6"/>
      <c r="H303" s="47">
        <v>3000</v>
      </c>
      <c r="I303" s="6"/>
      <c r="J303" s="47">
        <v>3000</v>
      </c>
    </row>
    <row r="304" spans="1:10" ht="15" customHeight="1">
      <c r="A304" s="44" t="s">
        <v>21</v>
      </c>
      <c r="B304" s="81">
        <v>42</v>
      </c>
      <c r="C304" s="281" t="s">
        <v>207</v>
      </c>
      <c r="D304" s="51">
        <f t="shared" ref="D304:H304" si="61">D303</f>
        <v>2806</v>
      </c>
      <c r="E304" s="24"/>
      <c r="F304" s="51">
        <f t="shared" si="61"/>
        <v>3000</v>
      </c>
      <c r="G304" s="24"/>
      <c r="H304" s="51">
        <f t="shared" si="61"/>
        <v>3000</v>
      </c>
      <c r="I304" s="24"/>
      <c r="J304" s="51">
        <v>3000</v>
      </c>
    </row>
    <row r="305" spans="1:10" ht="15" customHeight="1">
      <c r="A305" s="44"/>
      <c r="B305" s="81"/>
      <c r="C305" s="281"/>
      <c r="D305" s="6"/>
      <c r="E305" s="47"/>
      <c r="F305" s="47"/>
      <c r="G305" s="6"/>
      <c r="H305" s="47"/>
      <c r="I305" s="6"/>
      <c r="J305" s="47"/>
    </row>
    <row r="306" spans="1:10" ht="15" customHeight="1">
      <c r="A306" s="250"/>
      <c r="B306" s="251">
        <v>43</v>
      </c>
      <c r="C306" s="252" t="s">
        <v>257</v>
      </c>
      <c r="D306" s="6"/>
      <c r="E306" s="47"/>
      <c r="F306" s="47"/>
      <c r="G306" s="6"/>
      <c r="H306" s="47"/>
      <c r="I306" s="6"/>
      <c r="J306" s="47"/>
    </row>
    <row r="307" spans="1:10" ht="27" customHeight="1">
      <c r="A307" s="253"/>
      <c r="B307" s="259" t="s">
        <v>258</v>
      </c>
      <c r="C307" s="252" t="s">
        <v>259</v>
      </c>
      <c r="D307" s="4">
        <v>0</v>
      </c>
      <c r="E307" s="4"/>
      <c r="F307" s="4">
        <v>0</v>
      </c>
      <c r="G307" s="4"/>
      <c r="H307" s="83">
        <v>1</v>
      </c>
      <c r="I307" s="4"/>
      <c r="J307" s="83">
        <v>1</v>
      </c>
    </row>
    <row r="308" spans="1:10" ht="15" customHeight="1">
      <c r="A308" s="253" t="s">
        <v>21</v>
      </c>
      <c r="B308" s="251">
        <v>43</v>
      </c>
      <c r="C308" s="252" t="s">
        <v>257</v>
      </c>
      <c r="D308" s="4">
        <f>D307</f>
        <v>0</v>
      </c>
      <c r="E308" s="4"/>
      <c r="F308" s="4">
        <f t="shared" ref="F308:H308" si="62">F307</f>
        <v>0</v>
      </c>
      <c r="G308" s="4"/>
      <c r="H308" s="83">
        <f t="shared" si="62"/>
        <v>1</v>
      </c>
      <c r="I308" s="4"/>
      <c r="J308" s="83">
        <v>1</v>
      </c>
    </row>
    <row r="309" spans="1:10">
      <c r="A309" s="44"/>
      <c r="B309" s="81"/>
      <c r="C309" s="281"/>
      <c r="D309" s="6"/>
      <c r="E309" s="6"/>
      <c r="F309" s="152"/>
      <c r="G309" s="47"/>
      <c r="H309" s="47"/>
      <c r="I309" s="152"/>
      <c r="J309" s="47"/>
    </row>
    <row r="310" spans="1:10" ht="15" customHeight="1">
      <c r="A310" s="44"/>
      <c r="B310" s="81">
        <v>62</v>
      </c>
      <c r="C310" s="281" t="s">
        <v>214</v>
      </c>
      <c r="D310" s="6"/>
      <c r="E310" s="6"/>
      <c r="F310" s="152"/>
      <c r="G310" s="47"/>
      <c r="H310" s="47"/>
      <c r="I310" s="152"/>
      <c r="J310" s="47"/>
    </row>
    <row r="311" spans="1:10" ht="15" customHeight="1">
      <c r="A311" s="44"/>
      <c r="B311" s="81">
        <v>43</v>
      </c>
      <c r="C311" s="281" t="s">
        <v>218</v>
      </c>
      <c r="D311" s="6"/>
      <c r="E311" s="6"/>
      <c r="F311" s="152"/>
      <c r="G311" s="47"/>
      <c r="H311" s="47"/>
      <c r="I311" s="152"/>
      <c r="J311" s="47"/>
    </row>
    <row r="312" spans="1:10" ht="15" customHeight="1">
      <c r="A312" s="44"/>
      <c r="B312" s="81" t="s">
        <v>211</v>
      </c>
      <c r="C312" s="281" t="s">
        <v>209</v>
      </c>
      <c r="D312" s="47">
        <v>2419</v>
      </c>
      <c r="E312" s="6"/>
      <c r="F312" s="6">
        <v>0</v>
      </c>
      <c r="G312" s="6"/>
      <c r="H312" s="6">
        <v>0</v>
      </c>
      <c r="I312" s="6"/>
      <c r="J312" s="6">
        <v>0</v>
      </c>
    </row>
    <row r="313" spans="1:10" ht="15" customHeight="1">
      <c r="A313" s="44" t="s">
        <v>21</v>
      </c>
      <c r="B313" s="81">
        <v>43</v>
      </c>
      <c r="C313" s="281" t="s">
        <v>218</v>
      </c>
      <c r="D313" s="51">
        <f t="shared" ref="D313:H314" si="63">D312</f>
        <v>2419</v>
      </c>
      <c r="E313" s="24"/>
      <c r="F313" s="24">
        <f t="shared" si="63"/>
        <v>0</v>
      </c>
      <c r="G313" s="24"/>
      <c r="H313" s="24">
        <f t="shared" si="63"/>
        <v>0</v>
      </c>
      <c r="I313" s="24"/>
      <c r="J313" s="24">
        <v>0</v>
      </c>
    </row>
    <row r="314" spans="1:10" ht="15" customHeight="1">
      <c r="A314" s="44" t="s">
        <v>21</v>
      </c>
      <c r="B314" s="81">
        <v>62</v>
      </c>
      <c r="C314" s="281" t="s">
        <v>217</v>
      </c>
      <c r="D314" s="83">
        <f t="shared" si="63"/>
        <v>2419</v>
      </c>
      <c r="E314" s="4"/>
      <c r="F314" s="4">
        <f t="shared" si="63"/>
        <v>0</v>
      </c>
      <c r="G314" s="4"/>
      <c r="H314" s="4">
        <f t="shared" si="63"/>
        <v>0</v>
      </c>
      <c r="I314" s="4"/>
      <c r="J314" s="4">
        <v>0</v>
      </c>
    </row>
    <row r="315" spans="1:10" ht="15" customHeight="1">
      <c r="A315" s="44" t="s">
        <v>21</v>
      </c>
      <c r="B315" s="149">
        <v>0.8</v>
      </c>
      <c r="C315" s="46" t="s">
        <v>128</v>
      </c>
      <c r="D315" s="83">
        <f>D304+D312+D308</f>
        <v>5225</v>
      </c>
      <c r="E315" s="4"/>
      <c r="F315" s="83">
        <f t="shared" ref="F315:H315" si="64">F304+F312+F308</f>
        <v>3000</v>
      </c>
      <c r="G315" s="4"/>
      <c r="H315" s="83">
        <f t="shared" si="64"/>
        <v>3001</v>
      </c>
      <c r="I315" s="4"/>
      <c r="J315" s="83">
        <v>3001</v>
      </c>
    </row>
    <row r="316" spans="1:10" ht="15" customHeight="1">
      <c r="A316" s="44" t="s">
        <v>21</v>
      </c>
      <c r="B316" s="45">
        <v>2054</v>
      </c>
      <c r="C316" s="46" t="s">
        <v>9</v>
      </c>
      <c r="D316" s="51">
        <f t="shared" ref="D316:H316" si="65">D292+D256+D315+D299</f>
        <v>168712</v>
      </c>
      <c r="E316" s="24"/>
      <c r="F316" s="51">
        <f t="shared" si="65"/>
        <v>164427</v>
      </c>
      <c r="G316" s="24"/>
      <c r="H316" s="51">
        <f t="shared" si="65"/>
        <v>164428</v>
      </c>
      <c r="I316" s="24"/>
      <c r="J316" s="51">
        <v>230492</v>
      </c>
    </row>
    <row r="317" spans="1:10">
      <c r="A317" s="44"/>
      <c r="B317" s="45"/>
      <c r="C317" s="46"/>
      <c r="D317" s="6"/>
      <c r="E317" s="47"/>
      <c r="F317" s="6"/>
      <c r="G317" s="47"/>
      <c r="H317" s="47"/>
      <c r="I317" s="47"/>
      <c r="J317" s="47"/>
    </row>
    <row r="318" spans="1:10" ht="15" customHeight="1">
      <c r="A318" s="44" t="s">
        <v>23</v>
      </c>
      <c r="B318" s="45">
        <v>2071</v>
      </c>
      <c r="C318" s="46" t="s">
        <v>11</v>
      </c>
      <c r="D318" s="85"/>
      <c r="E318" s="85"/>
      <c r="F318" s="85"/>
      <c r="G318" s="85"/>
      <c r="I318" s="85"/>
      <c r="J318" s="85"/>
    </row>
    <row r="319" spans="1:10" ht="15" customHeight="1">
      <c r="B319" s="89">
        <v>1</v>
      </c>
      <c r="C319" s="90" t="s">
        <v>124</v>
      </c>
      <c r="D319" s="85"/>
      <c r="E319" s="85"/>
      <c r="F319" s="85"/>
      <c r="G319" s="85"/>
      <c r="I319" s="85"/>
      <c r="J319" s="85"/>
    </row>
    <row r="320" spans="1:10" ht="15" customHeight="1">
      <c r="B320" s="154">
        <v>1.101</v>
      </c>
      <c r="C320" s="92" t="s">
        <v>228</v>
      </c>
      <c r="D320" s="85"/>
      <c r="E320" s="85"/>
      <c r="F320" s="85"/>
      <c r="G320" s="85"/>
      <c r="I320" s="85"/>
      <c r="J320" s="85"/>
    </row>
    <row r="321" spans="1:10" ht="15" customHeight="1">
      <c r="A321" s="44"/>
      <c r="B321" s="82" t="s">
        <v>43</v>
      </c>
      <c r="C321" s="281" t="s">
        <v>229</v>
      </c>
      <c r="D321" s="83">
        <v>2118908</v>
      </c>
      <c r="E321" s="4"/>
      <c r="F321" s="83">
        <v>2450000</v>
      </c>
      <c r="G321" s="7"/>
      <c r="H321" s="83">
        <v>2450000</v>
      </c>
      <c r="I321" s="4"/>
      <c r="J321" s="83">
        <v>4436000</v>
      </c>
    </row>
    <row r="322" spans="1:10" ht="15" customHeight="1">
      <c r="A322" s="44" t="s">
        <v>21</v>
      </c>
      <c r="B322" s="154">
        <v>1.101</v>
      </c>
      <c r="C322" s="92" t="s">
        <v>228</v>
      </c>
      <c r="D322" s="83">
        <f t="shared" ref="D322:H322" si="66">D321</f>
        <v>2118908</v>
      </c>
      <c r="E322" s="4"/>
      <c r="F322" s="83">
        <f t="shared" si="66"/>
        <v>2450000</v>
      </c>
      <c r="G322" s="4"/>
      <c r="H322" s="83">
        <f t="shared" si="66"/>
        <v>2450000</v>
      </c>
      <c r="I322" s="4"/>
      <c r="J322" s="83">
        <v>4436000</v>
      </c>
    </row>
    <row r="323" spans="1:10">
      <c r="A323" s="44"/>
      <c r="B323" s="82"/>
      <c r="C323" s="281"/>
      <c r="D323" s="71"/>
      <c r="E323" s="71"/>
      <c r="F323" s="71"/>
      <c r="G323" s="71"/>
      <c r="H323" s="71"/>
      <c r="I323" s="71"/>
      <c r="J323" s="71"/>
    </row>
    <row r="324" spans="1:10" ht="15" customHeight="1">
      <c r="A324" s="44"/>
      <c r="B324" s="155">
        <v>1.1020000000000001</v>
      </c>
      <c r="C324" s="46" t="s">
        <v>115</v>
      </c>
      <c r="D324" s="71"/>
      <c r="E324" s="71"/>
      <c r="F324" s="71"/>
      <c r="G324" s="71"/>
      <c r="H324" s="71"/>
      <c r="I324" s="71"/>
      <c r="J324" s="71"/>
    </row>
    <row r="325" spans="1:10" ht="15" customHeight="1">
      <c r="A325" s="44"/>
      <c r="B325" s="82" t="s">
        <v>116</v>
      </c>
      <c r="C325" s="281" t="s">
        <v>117</v>
      </c>
      <c r="D325" s="83">
        <v>449089</v>
      </c>
      <c r="E325" s="4"/>
      <c r="F325" s="83">
        <v>630000</v>
      </c>
      <c r="G325" s="7"/>
      <c r="H325" s="83">
        <v>630000</v>
      </c>
      <c r="I325" s="4"/>
      <c r="J325" s="83">
        <v>3210000</v>
      </c>
    </row>
    <row r="326" spans="1:10" ht="15" customHeight="1">
      <c r="A326" s="94" t="s">
        <v>21</v>
      </c>
      <c r="B326" s="268">
        <v>1.1020000000000001</v>
      </c>
      <c r="C326" s="101" t="s">
        <v>115</v>
      </c>
      <c r="D326" s="83">
        <f t="shared" ref="D326:H326" si="67">D325</f>
        <v>449089</v>
      </c>
      <c r="E326" s="4"/>
      <c r="F326" s="83">
        <f t="shared" si="67"/>
        <v>630000</v>
      </c>
      <c r="G326" s="4"/>
      <c r="H326" s="83">
        <f t="shared" si="67"/>
        <v>630000</v>
      </c>
      <c r="I326" s="4"/>
      <c r="J326" s="83">
        <v>3210000</v>
      </c>
    </row>
    <row r="327" spans="1:10" ht="7.2" customHeight="1">
      <c r="A327" s="44"/>
      <c r="B327" s="155"/>
      <c r="C327" s="46"/>
      <c r="D327" s="49"/>
      <c r="E327" s="71"/>
      <c r="F327" s="49"/>
      <c r="G327" s="71"/>
      <c r="H327" s="49"/>
      <c r="I327" s="71"/>
      <c r="J327" s="71"/>
    </row>
    <row r="328" spans="1:10" ht="15" customHeight="1">
      <c r="A328" s="44"/>
      <c r="B328" s="155">
        <v>1.1040000000000001</v>
      </c>
      <c r="C328" s="46" t="s">
        <v>118</v>
      </c>
      <c r="D328" s="49"/>
      <c r="E328" s="71"/>
      <c r="F328" s="71"/>
      <c r="G328" s="71"/>
      <c r="H328" s="71"/>
      <c r="I328" s="71"/>
      <c r="J328" s="71"/>
    </row>
    <row r="329" spans="1:10" ht="15" customHeight="1">
      <c r="A329" s="44"/>
      <c r="B329" s="81">
        <v>60</v>
      </c>
      <c r="C329" s="281" t="s">
        <v>119</v>
      </c>
      <c r="D329" s="71"/>
      <c r="E329" s="71"/>
      <c r="F329" s="71"/>
      <c r="G329" s="71"/>
      <c r="H329" s="71"/>
      <c r="I329" s="71"/>
      <c r="J329" s="71"/>
    </row>
    <row r="330" spans="1:10" ht="15" customHeight="1">
      <c r="A330" s="44"/>
      <c r="B330" s="82" t="s">
        <v>120</v>
      </c>
      <c r="C330" s="281" t="s">
        <v>117</v>
      </c>
      <c r="D330" s="47">
        <v>831229</v>
      </c>
      <c r="E330" s="6"/>
      <c r="F330" s="47">
        <v>1000000</v>
      </c>
      <c r="G330" s="39"/>
      <c r="H330" s="47">
        <v>1000000</v>
      </c>
      <c r="I330" s="6"/>
      <c r="J330" s="47">
        <v>1400000</v>
      </c>
    </row>
    <row r="331" spans="1:10" ht="15" customHeight="1">
      <c r="A331" s="44" t="s">
        <v>21</v>
      </c>
      <c r="B331" s="155">
        <v>1.1040000000000001</v>
      </c>
      <c r="C331" s="46" t="s">
        <v>118</v>
      </c>
      <c r="D331" s="51">
        <f t="shared" ref="D331:H331" si="68">D330</f>
        <v>831229</v>
      </c>
      <c r="E331" s="24"/>
      <c r="F331" s="51">
        <f t="shared" si="68"/>
        <v>1000000</v>
      </c>
      <c r="G331" s="24"/>
      <c r="H331" s="51">
        <f t="shared" si="68"/>
        <v>1000000</v>
      </c>
      <c r="I331" s="24"/>
      <c r="J331" s="51">
        <v>1400000</v>
      </c>
    </row>
    <row r="332" spans="1:10">
      <c r="A332" s="44"/>
      <c r="B332" s="82"/>
      <c r="C332" s="281"/>
      <c r="D332" s="43"/>
      <c r="F332" s="97"/>
      <c r="G332" s="97"/>
      <c r="H332" s="97"/>
      <c r="I332" s="97"/>
      <c r="J332" s="97"/>
    </row>
    <row r="333" spans="1:10" ht="15" customHeight="1">
      <c r="A333" s="44"/>
      <c r="B333" s="155">
        <v>1.105</v>
      </c>
      <c r="C333" s="46" t="s">
        <v>121</v>
      </c>
      <c r="D333" s="71"/>
      <c r="E333" s="71"/>
      <c r="F333" s="71"/>
      <c r="G333" s="71"/>
      <c r="H333" s="71"/>
      <c r="I333" s="71"/>
      <c r="J333" s="71"/>
    </row>
    <row r="334" spans="1:10" ht="15" customHeight="1">
      <c r="A334" s="44"/>
      <c r="B334" s="82" t="s">
        <v>116</v>
      </c>
      <c r="C334" s="281" t="s">
        <v>117</v>
      </c>
      <c r="D334" s="47">
        <v>631379</v>
      </c>
      <c r="E334" s="6"/>
      <c r="F334" s="47">
        <v>900000</v>
      </c>
      <c r="G334" s="6"/>
      <c r="H334" s="47">
        <v>900000</v>
      </c>
      <c r="I334" s="6"/>
      <c r="J334" s="47">
        <v>1000000</v>
      </c>
    </row>
    <row r="335" spans="1:10" ht="15" customHeight="1">
      <c r="A335" s="44" t="s">
        <v>21</v>
      </c>
      <c r="B335" s="155">
        <v>1.105</v>
      </c>
      <c r="C335" s="46" t="s">
        <v>121</v>
      </c>
      <c r="D335" s="51">
        <f t="shared" ref="D335:H335" si="69">D334</f>
        <v>631379</v>
      </c>
      <c r="E335" s="24"/>
      <c r="F335" s="51">
        <f t="shared" si="69"/>
        <v>900000</v>
      </c>
      <c r="G335" s="24"/>
      <c r="H335" s="51">
        <f t="shared" si="69"/>
        <v>900000</v>
      </c>
      <c r="I335" s="24"/>
      <c r="J335" s="51">
        <v>1000000</v>
      </c>
    </row>
    <row r="336" spans="1:10">
      <c r="A336" s="44"/>
      <c r="B336" s="82"/>
      <c r="C336" s="281"/>
      <c r="D336" s="97"/>
      <c r="E336" s="97"/>
      <c r="F336" s="97"/>
      <c r="G336" s="97"/>
      <c r="H336" s="97"/>
      <c r="I336" s="97"/>
      <c r="J336" s="97"/>
    </row>
    <row r="337" spans="1:10" ht="15" customHeight="1">
      <c r="A337" s="44"/>
      <c r="B337" s="155">
        <v>1.115</v>
      </c>
      <c r="C337" s="46" t="s">
        <v>122</v>
      </c>
      <c r="D337" s="97"/>
      <c r="E337" s="97"/>
      <c r="F337" s="97"/>
      <c r="G337" s="97"/>
      <c r="H337" s="97"/>
      <c r="I337" s="97"/>
      <c r="J337" s="97"/>
    </row>
    <row r="338" spans="1:10" ht="15" customHeight="1">
      <c r="A338" s="44"/>
      <c r="B338" s="82" t="s">
        <v>123</v>
      </c>
      <c r="C338" s="281" t="s">
        <v>188</v>
      </c>
      <c r="D338" s="98">
        <v>598362</v>
      </c>
      <c r="E338" s="5"/>
      <c r="F338" s="98">
        <v>900000</v>
      </c>
      <c r="G338" s="40"/>
      <c r="H338" s="98">
        <v>900000</v>
      </c>
      <c r="I338" s="5"/>
      <c r="J338" s="98">
        <v>1020000</v>
      </c>
    </row>
    <row r="339" spans="1:10" ht="15" customHeight="1">
      <c r="A339" s="44" t="s">
        <v>21</v>
      </c>
      <c r="B339" s="155">
        <v>1.115</v>
      </c>
      <c r="C339" s="46" t="s">
        <v>122</v>
      </c>
      <c r="D339" s="51">
        <f t="shared" ref="D339:H339" si="70">D338</f>
        <v>598362</v>
      </c>
      <c r="E339" s="24"/>
      <c r="F339" s="51">
        <f t="shared" si="70"/>
        <v>900000</v>
      </c>
      <c r="G339" s="24"/>
      <c r="H339" s="51">
        <f t="shared" si="70"/>
        <v>900000</v>
      </c>
      <c r="I339" s="24"/>
      <c r="J339" s="51">
        <v>1020000</v>
      </c>
    </row>
    <row r="340" spans="1:10">
      <c r="B340" s="155"/>
      <c r="C340" s="46"/>
      <c r="D340" s="43"/>
      <c r="F340" s="143"/>
      <c r="G340" s="143"/>
      <c r="H340" s="143"/>
      <c r="I340" s="143"/>
      <c r="J340" s="143"/>
    </row>
    <row r="341" spans="1:10" s="59" customFormat="1" ht="26.4">
      <c r="A341" s="44"/>
      <c r="B341" s="155">
        <v>1.117</v>
      </c>
      <c r="C341" s="46" t="s">
        <v>168</v>
      </c>
      <c r="D341" s="71"/>
      <c r="E341" s="71"/>
      <c r="F341" s="71"/>
      <c r="G341" s="71"/>
      <c r="H341" s="71"/>
      <c r="I341" s="71"/>
      <c r="J341" s="71"/>
    </row>
    <row r="342" spans="1:10" ht="26.4">
      <c r="A342" s="44"/>
      <c r="B342" s="82" t="s">
        <v>169</v>
      </c>
      <c r="C342" s="281" t="s">
        <v>273</v>
      </c>
      <c r="D342" s="83">
        <v>407002</v>
      </c>
      <c r="E342" s="4"/>
      <c r="F342" s="83">
        <v>500000</v>
      </c>
      <c r="G342" s="4"/>
      <c r="H342" s="83">
        <v>500000</v>
      </c>
      <c r="I342" s="4"/>
      <c r="J342" s="83">
        <v>750000</v>
      </c>
    </row>
    <row r="343" spans="1:10" ht="26.4">
      <c r="A343" s="44" t="s">
        <v>21</v>
      </c>
      <c r="B343" s="155">
        <v>1.117</v>
      </c>
      <c r="C343" s="46" t="s">
        <v>168</v>
      </c>
      <c r="D343" s="83">
        <f t="shared" ref="D343:H343" si="71">D342</f>
        <v>407002</v>
      </c>
      <c r="E343" s="4"/>
      <c r="F343" s="83">
        <f t="shared" si="71"/>
        <v>500000</v>
      </c>
      <c r="G343" s="4"/>
      <c r="H343" s="83">
        <f t="shared" si="71"/>
        <v>500000</v>
      </c>
      <c r="I343" s="4"/>
      <c r="J343" s="83">
        <v>750000</v>
      </c>
    </row>
    <row r="344" spans="1:10" ht="15" customHeight="1">
      <c r="A344" s="44" t="s">
        <v>21</v>
      </c>
      <c r="B344" s="86">
        <v>1</v>
      </c>
      <c r="C344" s="281" t="s">
        <v>124</v>
      </c>
      <c r="D344" s="51">
        <f t="shared" ref="D344:H344" si="72">D339+D335+D331+D326+D322+D343</f>
        <v>5035969</v>
      </c>
      <c r="E344" s="24"/>
      <c r="F344" s="51">
        <f t="shared" si="72"/>
        <v>6380000</v>
      </c>
      <c r="G344" s="24"/>
      <c r="H344" s="51">
        <f t="shared" si="72"/>
        <v>6380000</v>
      </c>
      <c r="I344" s="24"/>
      <c r="J344" s="51">
        <v>11816000</v>
      </c>
    </row>
    <row r="345" spans="1:10" ht="15" customHeight="1">
      <c r="A345" s="44" t="s">
        <v>21</v>
      </c>
      <c r="B345" s="45">
        <v>2071</v>
      </c>
      <c r="C345" s="46" t="s">
        <v>11</v>
      </c>
      <c r="D345" s="51">
        <f t="shared" ref="D345:H345" si="73">D344</f>
        <v>5035969</v>
      </c>
      <c r="E345" s="24"/>
      <c r="F345" s="51">
        <f t="shared" si="73"/>
        <v>6380000</v>
      </c>
      <c r="G345" s="24"/>
      <c r="H345" s="51">
        <f t="shared" si="73"/>
        <v>6380000</v>
      </c>
      <c r="I345" s="24"/>
      <c r="J345" s="51">
        <v>11816000</v>
      </c>
    </row>
    <row r="346" spans="1:10" ht="7.95" customHeight="1">
      <c r="A346" s="44"/>
      <c r="B346" s="45"/>
      <c r="C346" s="281"/>
      <c r="D346" s="71"/>
      <c r="E346" s="71"/>
      <c r="F346" s="71"/>
      <c r="G346" s="71"/>
      <c r="H346" s="71"/>
      <c r="I346" s="71"/>
      <c r="J346" s="71"/>
    </row>
    <row r="347" spans="1:10" ht="15" customHeight="1">
      <c r="A347" s="44" t="s">
        <v>23</v>
      </c>
      <c r="B347" s="45">
        <v>2075</v>
      </c>
      <c r="C347" s="46" t="s">
        <v>12</v>
      </c>
      <c r="D347" s="85"/>
      <c r="E347" s="85"/>
      <c r="F347" s="85"/>
      <c r="G347" s="85"/>
      <c r="I347" s="85"/>
      <c r="J347" s="85"/>
    </row>
    <row r="348" spans="1:10" ht="15" customHeight="1">
      <c r="B348" s="80">
        <v>0.10299999999999999</v>
      </c>
      <c r="C348" s="46" t="s">
        <v>125</v>
      </c>
      <c r="D348" s="85"/>
      <c r="E348" s="85"/>
      <c r="F348" s="85"/>
      <c r="G348" s="85"/>
      <c r="I348" s="85"/>
      <c r="J348" s="85"/>
    </row>
    <row r="349" spans="1:10" ht="15" customHeight="1">
      <c r="B349" s="156">
        <v>10</v>
      </c>
      <c r="C349" s="90" t="s">
        <v>83</v>
      </c>
      <c r="D349" s="85"/>
      <c r="E349" s="85"/>
      <c r="F349" s="85"/>
      <c r="G349" s="85"/>
      <c r="I349" s="85"/>
      <c r="J349" s="85"/>
    </row>
    <row r="350" spans="1:10" ht="15" customHeight="1">
      <c r="A350" s="44"/>
      <c r="B350" s="82" t="s">
        <v>84</v>
      </c>
      <c r="C350" s="281" t="s">
        <v>26</v>
      </c>
      <c r="D350" s="47">
        <v>13900</v>
      </c>
      <c r="E350" s="6"/>
      <c r="F350" s="47">
        <v>15197</v>
      </c>
      <c r="G350" s="6"/>
      <c r="H350" s="47">
        <v>15197</v>
      </c>
      <c r="I350" s="6"/>
      <c r="J350" s="47">
        <v>19623</v>
      </c>
    </row>
    <row r="351" spans="1:10" ht="15" customHeight="1">
      <c r="A351" s="44"/>
      <c r="B351" s="82" t="s">
        <v>265</v>
      </c>
      <c r="C351" s="281" t="s">
        <v>264</v>
      </c>
      <c r="D351" s="6">
        <v>0</v>
      </c>
      <c r="E351" s="6"/>
      <c r="F351" s="6">
        <v>0</v>
      </c>
      <c r="G351" s="6"/>
      <c r="H351" s="6">
        <v>0</v>
      </c>
      <c r="I351" s="6"/>
      <c r="J351" s="47">
        <v>1481</v>
      </c>
    </row>
    <row r="352" spans="1:10" ht="15" customHeight="1">
      <c r="A352" s="44"/>
      <c r="B352" s="82" t="s">
        <v>85</v>
      </c>
      <c r="C352" s="281" t="s">
        <v>28</v>
      </c>
      <c r="D352" s="47">
        <v>41</v>
      </c>
      <c r="E352" s="6"/>
      <c r="F352" s="47">
        <v>500</v>
      </c>
      <c r="G352" s="6"/>
      <c r="H352" s="47">
        <v>500</v>
      </c>
      <c r="I352" s="6"/>
      <c r="J352" s="47">
        <v>500</v>
      </c>
    </row>
    <row r="353" spans="1:10" ht="15" customHeight="1">
      <c r="A353" s="44"/>
      <c r="B353" s="82" t="s">
        <v>86</v>
      </c>
      <c r="C353" s="281" t="s">
        <v>199</v>
      </c>
      <c r="D353" s="47">
        <v>2116</v>
      </c>
      <c r="E353" s="6"/>
      <c r="F353" s="47">
        <v>2000</v>
      </c>
      <c r="G353" s="6"/>
      <c r="H353" s="47">
        <v>2000</v>
      </c>
      <c r="I353" s="6"/>
      <c r="J353" s="47">
        <v>234</v>
      </c>
    </row>
    <row r="354" spans="1:10" ht="15" customHeight="1">
      <c r="A354" s="44" t="s">
        <v>21</v>
      </c>
      <c r="B354" s="54">
        <v>10</v>
      </c>
      <c r="C354" s="281" t="s">
        <v>83</v>
      </c>
      <c r="D354" s="51">
        <f t="shared" ref="D354:H354" si="74">SUM(D350:D353)</f>
        <v>16057</v>
      </c>
      <c r="E354" s="24"/>
      <c r="F354" s="51">
        <f t="shared" si="74"/>
        <v>17697</v>
      </c>
      <c r="G354" s="24"/>
      <c r="H354" s="51">
        <f t="shared" si="74"/>
        <v>17697</v>
      </c>
      <c r="I354" s="24"/>
      <c r="J354" s="51">
        <v>21838</v>
      </c>
    </row>
    <row r="355" spans="1:10" ht="15" customHeight="1">
      <c r="A355" s="94" t="s">
        <v>21</v>
      </c>
      <c r="B355" s="269">
        <v>0.10299999999999999</v>
      </c>
      <c r="C355" s="101" t="s">
        <v>125</v>
      </c>
      <c r="D355" s="51">
        <f t="shared" ref="D355:H355" si="75">D354</f>
        <v>16057</v>
      </c>
      <c r="E355" s="24"/>
      <c r="F355" s="51">
        <f t="shared" si="75"/>
        <v>17697</v>
      </c>
      <c r="G355" s="24"/>
      <c r="H355" s="51">
        <f t="shared" si="75"/>
        <v>17697</v>
      </c>
      <c r="I355" s="24"/>
      <c r="J355" s="51">
        <v>21838</v>
      </c>
    </row>
    <row r="356" spans="1:10" ht="6" customHeight="1">
      <c r="A356" s="44"/>
      <c r="B356" s="80"/>
      <c r="C356" s="46"/>
      <c r="D356" s="47"/>
      <c r="E356" s="71"/>
      <c r="F356" s="47"/>
      <c r="G356" s="71"/>
      <c r="H356" s="47"/>
      <c r="I356" s="71"/>
      <c r="J356" s="71"/>
    </row>
    <row r="357" spans="1:10" ht="27" customHeight="1">
      <c r="A357" s="44"/>
      <c r="B357" s="80">
        <v>0.104</v>
      </c>
      <c r="C357" s="46" t="s">
        <v>191</v>
      </c>
      <c r="D357" s="62"/>
      <c r="E357" s="62"/>
      <c r="F357" s="62"/>
      <c r="G357" s="62"/>
      <c r="H357" s="62"/>
      <c r="I357" s="62"/>
      <c r="J357" s="62"/>
    </row>
    <row r="358" spans="1:10" ht="15" customHeight="1">
      <c r="A358" s="44"/>
      <c r="B358" s="82" t="s">
        <v>46</v>
      </c>
      <c r="C358" s="87" t="s">
        <v>236</v>
      </c>
      <c r="D358" s="4">
        <v>0</v>
      </c>
      <c r="E358" s="4"/>
      <c r="F358" s="83">
        <v>1</v>
      </c>
      <c r="G358" s="4"/>
      <c r="H358" s="83">
        <v>1</v>
      </c>
      <c r="I358" s="4"/>
      <c r="J358" s="83">
        <v>1</v>
      </c>
    </row>
    <row r="359" spans="1:10" ht="27" customHeight="1">
      <c r="A359" s="44" t="s">
        <v>21</v>
      </c>
      <c r="B359" s="80">
        <v>0.104</v>
      </c>
      <c r="C359" s="46" t="s">
        <v>127</v>
      </c>
      <c r="D359" s="4">
        <f t="shared" ref="D359:H359" si="76">D358</f>
        <v>0</v>
      </c>
      <c r="E359" s="4"/>
      <c r="F359" s="83">
        <f t="shared" si="76"/>
        <v>1</v>
      </c>
      <c r="G359" s="4"/>
      <c r="H359" s="83">
        <f t="shared" si="76"/>
        <v>1</v>
      </c>
      <c r="I359" s="4"/>
      <c r="J359" s="83">
        <v>1</v>
      </c>
    </row>
    <row r="360" spans="1:10">
      <c r="A360" s="44"/>
      <c r="B360" s="54"/>
      <c r="C360" s="46"/>
      <c r="D360" s="97"/>
      <c r="E360" s="97"/>
      <c r="F360" s="97"/>
      <c r="G360" s="97"/>
      <c r="H360" s="97"/>
      <c r="I360" s="97"/>
      <c r="J360" s="97"/>
    </row>
    <row r="361" spans="1:10" ht="15.15" customHeight="1">
      <c r="A361" s="44"/>
      <c r="B361" s="80">
        <v>0.79700000000000004</v>
      </c>
      <c r="C361" s="46" t="s">
        <v>161</v>
      </c>
      <c r="D361" s="97"/>
      <c r="E361" s="97"/>
      <c r="F361" s="97"/>
      <c r="G361" s="97"/>
      <c r="H361" s="97"/>
      <c r="I361" s="97"/>
      <c r="J361" s="97"/>
    </row>
    <row r="362" spans="1:10" s="260" customFormat="1" ht="15.15" customHeight="1">
      <c r="A362" s="44"/>
      <c r="B362" s="157">
        <v>60</v>
      </c>
      <c r="C362" s="158" t="s">
        <v>162</v>
      </c>
      <c r="D362" s="97"/>
      <c r="E362" s="97"/>
      <c r="F362" s="97"/>
      <c r="G362" s="97"/>
      <c r="H362" s="97"/>
      <c r="I362" s="97"/>
      <c r="J362" s="97"/>
    </row>
    <row r="363" spans="1:10" s="260" customFormat="1" ht="15.15" customHeight="1">
      <c r="A363" s="44"/>
      <c r="B363" s="113" t="s">
        <v>50</v>
      </c>
      <c r="C363" s="111" t="s">
        <v>163</v>
      </c>
      <c r="D363" s="116">
        <v>20000</v>
      </c>
      <c r="E363" s="34"/>
      <c r="F363" s="116">
        <v>20000</v>
      </c>
      <c r="G363" s="34"/>
      <c r="H363" s="116">
        <v>20000</v>
      </c>
      <c r="I363" s="34"/>
      <c r="J363" s="116">
        <v>20000</v>
      </c>
    </row>
    <row r="364" spans="1:10" s="260" customFormat="1">
      <c r="A364" s="44"/>
      <c r="B364" s="113"/>
      <c r="C364" s="111"/>
      <c r="D364" s="47"/>
      <c r="E364" s="116"/>
      <c r="F364" s="116"/>
      <c r="G364" s="34"/>
      <c r="H364" s="116"/>
      <c r="I364" s="34"/>
      <c r="J364" s="116"/>
    </row>
    <row r="365" spans="1:10" s="260" customFormat="1" ht="15.15" customHeight="1">
      <c r="A365" s="44"/>
      <c r="B365" s="54">
        <v>61</v>
      </c>
      <c r="C365" s="50" t="s">
        <v>245</v>
      </c>
      <c r="D365" s="47"/>
      <c r="E365" s="47"/>
      <c r="F365" s="47"/>
      <c r="G365" s="6"/>
      <c r="H365" s="47"/>
      <c r="I365" s="6"/>
      <c r="J365" s="47"/>
    </row>
    <row r="366" spans="1:10" s="260" customFormat="1" ht="15.15" customHeight="1">
      <c r="A366" s="44"/>
      <c r="B366" s="159" t="s">
        <v>246</v>
      </c>
      <c r="C366" s="50" t="s">
        <v>254</v>
      </c>
      <c r="D366" s="4">
        <v>0</v>
      </c>
      <c r="E366" s="4"/>
      <c r="F366" s="83">
        <v>150000</v>
      </c>
      <c r="G366" s="4"/>
      <c r="H366" s="83">
        <v>150000</v>
      </c>
      <c r="I366" s="4"/>
      <c r="J366" s="83">
        <v>150000</v>
      </c>
    </row>
    <row r="367" spans="1:10" s="260" customFormat="1" ht="15.15" customHeight="1">
      <c r="A367" s="44" t="s">
        <v>21</v>
      </c>
      <c r="B367" s="80">
        <v>0.79700000000000004</v>
      </c>
      <c r="C367" s="46" t="s">
        <v>161</v>
      </c>
      <c r="D367" s="83">
        <f t="shared" ref="D367:H367" si="77">D363+D366</f>
        <v>20000</v>
      </c>
      <c r="E367" s="4"/>
      <c r="F367" s="83">
        <f t="shared" si="77"/>
        <v>170000</v>
      </c>
      <c r="G367" s="4"/>
      <c r="H367" s="83">
        <f t="shared" si="77"/>
        <v>170000</v>
      </c>
      <c r="I367" s="4"/>
      <c r="J367" s="83">
        <v>170000</v>
      </c>
    </row>
    <row r="368" spans="1:10" s="260" customFormat="1">
      <c r="A368" s="44"/>
      <c r="B368" s="80"/>
      <c r="C368" s="46"/>
      <c r="D368" s="71"/>
      <c r="E368" s="71"/>
      <c r="F368" s="71"/>
      <c r="G368" s="71"/>
      <c r="H368" s="71"/>
      <c r="I368" s="71"/>
      <c r="J368" s="71"/>
    </row>
    <row r="369" spans="1:10" s="260" customFormat="1" ht="15.15" customHeight="1">
      <c r="A369" s="44"/>
      <c r="B369" s="149">
        <v>0.8</v>
      </c>
      <c r="C369" s="46" t="s">
        <v>128</v>
      </c>
      <c r="D369" s="85"/>
      <c r="E369" s="85"/>
      <c r="F369" s="85"/>
      <c r="G369" s="85"/>
      <c r="H369" s="85"/>
      <c r="I369" s="85"/>
      <c r="J369" s="85"/>
    </row>
    <row r="370" spans="1:10" ht="14.85" customHeight="1">
      <c r="A370" s="44"/>
      <c r="B370" s="82" t="s">
        <v>129</v>
      </c>
      <c r="C370" s="90" t="s">
        <v>230</v>
      </c>
      <c r="D370" s="98">
        <v>133286</v>
      </c>
      <c r="E370" s="5"/>
      <c r="F370" s="98">
        <v>1426137</v>
      </c>
      <c r="G370" s="5"/>
      <c r="H370" s="98">
        <v>426137</v>
      </c>
      <c r="I370" s="5"/>
      <c r="J370" s="98">
        <v>422239</v>
      </c>
    </row>
    <row r="371" spans="1:10" ht="15.15" customHeight="1">
      <c r="A371" s="44" t="s">
        <v>21</v>
      </c>
      <c r="B371" s="149">
        <v>0.8</v>
      </c>
      <c r="C371" s="46" t="s">
        <v>128</v>
      </c>
      <c r="D371" s="51">
        <f t="shared" ref="D371:H371" si="78">SUM(D370:D370)</f>
        <v>133286</v>
      </c>
      <c r="E371" s="24"/>
      <c r="F371" s="51">
        <f t="shared" si="78"/>
        <v>1426137</v>
      </c>
      <c r="G371" s="24"/>
      <c r="H371" s="51">
        <f t="shared" si="78"/>
        <v>426137</v>
      </c>
      <c r="I371" s="24"/>
      <c r="J371" s="51">
        <v>422239</v>
      </c>
    </row>
    <row r="372" spans="1:10" ht="15.15" customHeight="1">
      <c r="A372" s="44" t="s">
        <v>21</v>
      </c>
      <c r="B372" s="45">
        <v>2075</v>
      </c>
      <c r="C372" s="46" t="s">
        <v>12</v>
      </c>
      <c r="D372" s="51">
        <f t="shared" ref="D372:H372" si="79">D371+D359+D355+D367</f>
        <v>169343</v>
      </c>
      <c r="E372" s="24"/>
      <c r="F372" s="51">
        <f t="shared" si="79"/>
        <v>1613835</v>
      </c>
      <c r="G372" s="24"/>
      <c r="H372" s="51">
        <f t="shared" si="79"/>
        <v>613835</v>
      </c>
      <c r="I372" s="24"/>
      <c r="J372" s="51">
        <v>614078</v>
      </c>
    </row>
    <row r="373" spans="1:10">
      <c r="A373" s="44"/>
      <c r="B373" s="45"/>
      <c r="C373" s="281"/>
      <c r="D373" s="71"/>
      <c r="E373" s="71"/>
      <c r="F373" s="71"/>
      <c r="G373" s="71"/>
      <c r="H373" s="71"/>
      <c r="I373" s="71"/>
      <c r="J373" s="71"/>
    </row>
    <row r="374" spans="1:10" ht="15" customHeight="1">
      <c r="A374" s="44" t="s">
        <v>23</v>
      </c>
      <c r="B374" s="45">
        <v>2235</v>
      </c>
      <c r="C374" s="92" t="s">
        <v>13</v>
      </c>
      <c r="D374" s="71"/>
      <c r="E374" s="71"/>
      <c r="F374" s="71"/>
      <c r="G374" s="71"/>
      <c r="H374" s="71"/>
      <c r="I374" s="71"/>
      <c r="J374" s="71"/>
    </row>
    <row r="375" spans="1:10" ht="15" customHeight="1">
      <c r="B375" s="54">
        <v>60</v>
      </c>
      <c r="C375" s="90" t="s">
        <v>253</v>
      </c>
      <c r="D375" s="71"/>
      <c r="E375" s="71"/>
      <c r="F375" s="71"/>
      <c r="G375" s="71"/>
      <c r="H375" s="71"/>
      <c r="I375" s="71"/>
      <c r="J375" s="71"/>
    </row>
    <row r="376" spans="1:10" ht="15" customHeight="1">
      <c r="B376" s="149">
        <v>60.103999999999999</v>
      </c>
      <c r="C376" s="92" t="s">
        <v>131</v>
      </c>
      <c r="D376" s="71"/>
      <c r="E376" s="71"/>
      <c r="F376" s="71"/>
      <c r="G376" s="71"/>
      <c r="H376" s="71"/>
      <c r="I376" s="71"/>
      <c r="J376" s="71"/>
    </row>
    <row r="377" spans="1:10" ht="15" customHeight="1">
      <c r="A377" s="44"/>
      <c r="B377" s="54">
        <v>10</v>
      </c>
      <c r="C377" s="281" t="s">
        <v>83</v>
      </c>
      <c r="D377" s="71"/>
      <c r="E377" s="71"/>
      <c r="F377" s="71"/>
      <c r="G377" s="71"/>
      <c r="H377" s="71"/>
      <c r="I377" s="71"/>
      <c r="J377" s="71"/>
    </row>
    <row r="378" spans="1:10" ht="15" customHeight="1">
      <c r="A378" s="44"/>
      <c r="B378" s="82" t="s">
        <v>130</v>
      </c>
      <c r="C378" s="281" t="s">
        <v>131</v>
      </c>
      <c r="D378" s="83">
        <v>3282</v>
      </c>
      <c r="E378" s="4"/>
      <c r="F378" s="83">
        <v>9000</v>
      </c>
      <c r="G378" s="4"/>
      <c r="H378" s="83">
        <v>9000</v>
      </c>
      <c r="I378" s="4"/>
      <c r="J378" s="83">
        <v>9000</v>
      </c>
    </row>
    <row r="379" spans="1:10" ht="15" customHeight="1">
      <c r="A379" s="44" t="s">
        <v>21</v>
      </c>
      <c r="B379" s="54">
        <v>10</v>
      </c>
      <c r="C379" s="281" t="s">
        <v>83</v>
      </c>
      <c r="D379" s="83">
        <f t="shared" ref="D379:H380" si="80">D378</f>
        <v>3282</v>
      </c>
      <c r="E379" s="4"/>
      <c r="F379" s="83">
        <f t="shared" si="80"/>
        <v>9000</v>
      </c>
      <c r="G379" s="4"/>
      <c r="H379" s="83">
        <f t="shared" si="80"/>
        <v>9000</v>
      </c>
      <c r="I379" s="4"/>
      <c r="J379" s="83">
        <v>9000</v>
      </c>
    </row>
    <row r="380" spans="1:10" ht="15" customHeight="1">
      <c r="A380" s="44" t="s">
        <v>21</v>
      </c>
      <c r="B380" s="149">
        <v>60.103999999999999</v>
      </c>
      <c r="C380" s="46" t="s">
        <v>131</v>
      </c>
      <c r="D380" s="51">
        <f t="shared" si="80"/>
        <v>3282</v>
      </c>
      <c r="E380" s="24"/>
      <c r="F380" s="51">
        <f t="shared" si="80"/>
        <v>9000</v>
      </c>
      <c r="G380" s="24"/>
      <c r="H380" s="51">
        <f t="shared" si="80"/>
        <v>9000</v>
      </c>
      <c r="I380" s="24"/>
      <c r="J380" s="51">
        <v>9000</v>
      </c>
    </row>
    <row r="381" spans="1:10" ht="15" customHeight="1">
      <c r="A381" s="44"/>
      <c r="B381" s="45"/>
      <c r="C381" s="46"/>
      <c r="D381" s="71"/>
      <c r="E381" s="71"/>
      <c r="F381" s="71"/>
      <c r="G381" s="71"/>
      <c r="H381" s="71"/>
      <c r="I381" s="71"/>
      <c r="J381" s="71"/>
    </row>
    <row r="382" spans="1:10" ht="15" customHeight="1">
      <c r="A382" s="44"/>
      <c r="B382" s="149">
        <v>60.2</v>
      </c>
      <c r="C382" s="46" t="s">
        <v>132</v>
      </c>
      <c r="D382" s="71"/>
      <c r="E382" s="71"/>
      <c r="F382" s="71"/>
      <c r="G382" s="71"/>
      <c r="H382" s="71"/>
      <c r="I382" s="71"/>
      <c r="J382" s="71"/>
    </row>
    <row r="383" spans="1:10" ht="15" customHeight="1">
      <c r="A383" s="44"/>
      <c r="B383" s="54">
        <v>10</v>
      </c>
      <c r="C383" s="281" t="s">
        <v>83</v>
      </c>
      <c r="D383" s="71"/>
      <c r="E383" s="71"/>
      <c r="F383" s="71"/>
      <c r="G383" s="71"/>
      <c r="H383" s="71"/>
      <c r="I383" s="71"/>
      <c r="J383" s="71"/>
    </row>
    <row r="384" spans="1:10" ht="27" customHeight="1">
      <c r="A384" s="94"/>
      <c r="B384" s="95" t="s">
        <v>133</v>
      </c>
      <c r="C384" s="96" t="s">
        <v>134</v>
      </c>
      <c r="D384" s="4">
        <v>0</v>
      </c>
      <c r="E384" s="4"/>
      <c r="F384" s="83">
        <v>1</v>
      </c>
      <c r="G384" s="4"/>
      <c r="H384" s="83">
        <v>1</v>
      </c>
      <c r="I384" s="4"/>
      <c r="J384" s="83">
        <v>1</v>
      </c>
    </row>
    <row r="385" spans="1:10" ht="15" customHeight="1">
      <c r="A385" s="44" t="s">
        <v>21</v>
      </c>
      <c r="B385" s="54">
        <v>10</v>
      </c>
      <c r="C385" s="281" t="s">
        <v>83</v>
      </c>
      <c r="D385" s="4">
        <f t="shared" ref="D385:H385" si="81">SUM(D384:D384)</f>
        <v>0</v>
      </c>
      <c r="E385" s="4"/>
      <c r="F385" s="83">
        <f t="shared" si="81"/>
        <v>1</v>
      </c>
      <c r="G385" s="4"/>
      <c r="H385" s="83">
        <f t="shared" si="81"/>
        <v>1</v>
      </c>
      <c r="I385" s="4"/>
      <c r="J385" s="83">
        <v>1</v>
      </c>
    </row>
    <row r="386" spans="1:10" ht="15" customHeight="1">
      <c r="A386" s="44" t="s">
        <v>21</v>
      </c>
      <c r="B386" s="149">
        <v>60.2</v>
      </c>
      <c r="C386" s="46" t="s">
        <v>132</v>
      </c>
      <c r="D386" s="24">
        <f t="shared" ref="D386:H386" si="82">D385</f>
        <v>0</v>
      </c>
      <c r="E386" s="24"/>
      <c r="F386" s="51">
        <f t="shared" si="82"/>
        <v>1</v>
      </c>
      <c r="G386" s="24"/>
      <c r="H386" s="51">
        <f t="shared" si="82"/>
        <v>1</v>
      </c>
      <c r="I386" s="24"/>
      <c r="J386" s="51">
        <v>1</v>
      </c>
    </row>
    <row r="387" spans="1:10" ht="15" customHeight="1">
      <c r="A387" s="44" t="s">
        <v>21</v>
      </c>
      <c r="B387" s="54">
        <v>60</v>
      </c>
      <c r="C387" s="281" t="s">
        <v>253</v>
      </c>
      <c r="D387" s="83">
        <f t="shared" ref="D387:H387" si="83">D386+D380</f>
        <v>3282</v>
      </c>
      <c r="E387" s="4"/>
      <c r="F387" s="83">
        <f t="shared" si="83"/>
        <v>9001</v>
      </c>
      <c r="G387" s="4"/>
      <c r="H387" s="83">
        <f t="shared" si="83"/>
        <v>9001</v>
      </c>
      <c r="I387" s="4"/>
      <c r="J387" s="83">
        <v>9001</v>
      </c>
    </row>
    <row r="388" spans="1:10" ht="15" customHeight="1">
      <c r="A388" s="94" t="s">
        <v>21</v>
      </c>
      <c r="B388" s="100">
        <v>2235</v>
      </c>
      <c r="C388" s="101" t="s">
        <v>13</v>
      </c>
      <c r="D388" s="83">
        <f t="shared" ref="D388:H388" si="84">D387</f>
        <v>3282</v>
      </c>
      <c r="E388" s="4"/>
      <c r="F388" s="83">
        <f t="shared" si="84"/>
        <v>9001</v>
      </c>
      <c r="G388" s="4"/>
      <c r="H388" s="83">
        <f t="shared" si="84"/>
        <v>9001</v>
      </c>
      <c r="I388" s="4"/>
      <c r="J388" s="83">
        <v>9001</v>
      </c>
    </row>
    <row r="389" spans="1:10" ht="15" customHeight="1">
      <c r="A389" s="160" t="s">
        <v>21</v>
      </c>
      <c r="B389" s="161"/>
      <c r="C389" s="162" t="s">
        <v>22</v>
      </c>
      <c r="D389" s="51">
        <f t="shared" ref="D389:H389" si="85">D388+D372+D345+D316+D231+D67+D86+D53+D218+D127+D113+D119+D107</f>
        <v>9478602</v>
      </c>
      <c r="E389" s="24"/>
      <c r="F389" s="51">
        <f t="shared" si="85"/>
        <v>14769955</v>
      </c>
      <c r="G389" s="24"/>
      <c r="H389" s="51">
        <f t="shared" si="85"/>
        <v>13769956</v>
      </c>
      <c r="I389" s="24"/>
      <c r="J389" s="51">
        <v>18867699</v>
      </c>
    </row>
    <row r="390" spans="1:10" ht="15" customHeight="1">
      <c r="A390" s="160" t="s">
        <v>21</v>
      </c>
      <c r="B390" s="163"/>
      <c r="C390" s="164" t="s">
        <v>18</v>
      </c>
      <c r="D390" s="116">
        <f t="shared" ref="D390:H390" si="86">D218+D124+D363</f>
        <v>3761733</v>
      </c>
      <c r="E390" s="34"/>
      <c r="F390" s="116">
        <f t="shared" si="86"/>
        <v>4775403</v>
      </c>
      <c r="G390" s="34"/>
      <c r="H390" s="116">
        <f t="shared" si="86"/>
        <v>4775403</v>
      </c>
      <c r="I390" s="34"/>
      <c r="J390" s="116">
        <v>5511791</v>
      </c>
    </row>
    <row r="391" spans="1:10" s="260" customFormat="1" ht="15" customHeight="1">
      <c r="A391" s="160" t="s">
        <v>21</v>
      </c>
      <c r="B391" s="161"/>
      <c r="C391" s="162" t="s">
        <v>19</v>
      </c>
      <c r="D391" s="165">
        <f t="shared" ref="D391:H391" si="87">D389-D390</f>
        <v>5716869</v>
      </c>
      <c r="E391" s="24"/>
      <c r="F391" s="51">
        <f t="shared" si="87"/>
        <v>9994552</v>
      </c>
      <c r="G391" s="24"/>
      <c r="H391" s="165">
        <f t="shared" si="87"/>
        <v>8994553</v>
      </c>
      <c r="I391" s="24"/>
      <c r="J391" s="165">
        <v>13355908</v>
      </c>
    </row>
    <row r="392" spans="1:10" s="260" customFormat="1">
      <c r="A392" s="44"/>
      <c r="B392" s="45"/>
      <c r="C392" s="46"/>
      <c r="D392" s="6"/>
      <c r="E392" s="166"/>
      <c r="F392" s="47"/>
      <c r="G392" s="166"/>
      <c r="H392" s="47"/>
      <c r="I392" s="166"/>
      <c r="J392" s="166"/>
    </row>
    <row r="393" spans="1:10" ht="15" customHeight="1">
      <c r="A393" s="138"/>
      <c r="B393" s="167"/>
      <c r="C393" s="168" t="s">
        <v>135</v>
      </c>
      <c r="D393" s="169"/>
      <c r="E393" s="169"/>
      <c r="F393" s="169"/>
      <c r="G393" s="169"/>
      <c r="H393" s="169"/>
      <c r="I393" s="169"/>
      <c r="J393" s="169"/>
    </row>
    <row r="394" spans="1:10" ht="15" customHeight="1">
      <c r="A394" s="138" t="s">
        <v>23</v>
      </c>
      <c r="B394" s="170">
        <v>6003</v>
      </c>
      <c r="C394" s="171" t="s">
        <v>272</v>
      </c>
      <c r="D394" s="172"/>
      <c r="E394" s="172"/>
      <c r="F394" s="172"/>
      <c r="G394" s="172"/>
      <c r="H394" s="172"/>
      <c r="I394" s="172"/>
      <c r="J394" s="172"/>
    </row>
    <row r="395" spans="1:10" ht="15" customHeight="1">
      <c r="A395" s="138"/>
      <c r="B395" s="173">
        <v>0.10100000000000001</v>
      </c>
      <c r="C395" s="171" t="s">
        <v>136</v>
      </c>
      <c r="D395" s="172"/>
      <c r="E395" s="172"/>
      <c r="F395" s="172"/>
      <c r="G395" s="172"/>
      <c r="H395" s="172"/>
      <c r="I395" s="172"/>
      <c r="J395" s="172"/>
    </row>
    <row r="396" spans="1:10" ht="15" customHeight="1">
      <c r="A396" s="138"/>
      <c r="B396" s="139">
        <v>60</v>
      </c>
      <c r="C396" s="140" t="s">
        <v>137</v>
      </c>
      <c r="D396" s="174"/>
      <c r="E396" s="174"/>
      <c r="F396" s="174"/>
      <c r="G396" s="174"/>
      <c r="H396" s="174"/>
      <c r="I396" s="174"/>
      <c r="J396" s="174"/>
    </row>
    <row r="397" spans="1:10" ht="15" customHeight="1">
      <c r="A397" s="175"/>
      <c r="B397" s="176" t="s">
        <v>138</v>
      </c>
      <c r="C397" s="177" t="s">
        <v>139</v>
      </c>
      <c r="D397" s="282">
        <v>2499050</v>
      </c>
      <c r="E397" s="41"/>
      <c r="F397" s="282">
        <v>2930200</v>
      </c>
      <c r="G397" s="41"/>
      <c r="H397" s="282">
        <v>2930200</v>
      </c>
      <c r="I397" s="41"/>
      <c r="J397" s="255">
        <v>3280100</v>
      </c>
    </row>
    <row r="398" spans="1:10" s="261" customFormat="1" ht="15" customHeight="1">
      <c r="A398" s="138" t="s">
        <v>21</v>
      </c>
      <c r="B398" s="139">
        <v>60</v>
      </c>
      <c r="C398" s="140" t="s">
        <v>137</v>
      </c>
      <c r="D398" s="282">
        <f t="shared" ref="D398:H399" si="88">D397</f>
        <v>2499050</v>
      </c>
      <c r="E398" s="41"/>
      <c r="F398" s="282">
        <f t="shared" si="88"/>
        <v>2930200</v>
      </c>
      <c r="G398" s="41"/>
      <c r="H398" s="282">
        <f t="shared" si="88"/>
        <v>2930200</v>
      </c>
      <c r="I398" s="41"/>
      <c r="J398" s="256">
        <v>3280100</v>
      </c>
    </row>
    <row r="399" spans="1:10" ht="15" customHeight="1">
      <c r="A399" s="138" t="s">
        <v>21</v>
      </c>
      <c r="B399" s="178">
        <v>0.10100000000000001</v>
      </c>
      <c r="C399" s="171" t="s">
        <v>136</v>
      </c>
      <c r="D399" s="283">
        <f t="shared" si="88"/>
        <v>2499050</v>
      </c>
      <c r="E399" s="42"/>
      <c r="F399" s="283">
        <f t="shared" si="88"/>
        <v>2930200</v>
      </c>
      <c r="G399" s="42"/>
      <c r="H399" s="283">
        <f t="shared" si="88"/>
        <v>2930200</v>
      </c>
      <c r="I399" s="42"/>
      <c r="J399" s="179">
        <v>3280100</v>
      </c>
    </row>
    <row r="400" spans="1:10" ht="15" customHeight="1">
      <c r="A400" s="138"/>
      <c r="B400" s="170"/>
      <c r="C400" s="140"/>
      <c r="D400" s="172"/>
      <c r="E400" s="172"/>
      <c r="F400" s="172"/>
      <c r="G400" s="172"/>
      <c r="H400" s="172"/>
      <c r="I400" s="172"/>
      <c r="J400" s="172"/>
    </row>
    <row r="401" spans="1:10" ht="15" customHeight="1">
      <c r="A401" s="138"/>
      <c r="B401" s="178">
        <v>0.10299999999999999</v>
      </c>
      <c r="C401" s="171" t="s">
        <v>231</v>
      </c>
      <c r="D401" s="172"/>
      <c r="E401" s="172"/>
      <c r="F401" s="172"/>
      <c r="G401" s="172"/>
      <c r="H401" s="172"/>
      <c r="I401" s="172"/>
      <c r="J401" s="172"/>
    </row>
    <row r="402" spans="1:10" ht="15" customHeight="1">
      <c r="A402" s="138"/>
      <c r="B402" s="139">
        <v>60</v>
      </c>
      <c r="C402" s="127" t="s">
        <v>182</v>
      </c>
      <c r="D402" s="172"/>
      <c r="E402" s="172"/>
      <c r="F402" s="172"/>
      <c r="G402" s="172"/>
      <c r="H402" s="172"/>
      <c r="I402" s="172"/>
      <c r="J402" s="172"/>
    </row>
    <row r="403" spans="1:10" ht="15" customHeight="1">
      <c r="A403" s="175"/>
      <c r="B403" s="180" t="s">
        <v>138</v>
      </c>
      <c r="C403" s="181" t="s">
        <v>140</v>
      </c>
      <c r="D403" s="115">
        <v>102025</v>
      </c>
      <c r="E403" s="33"/>
      <c r="F403" s="115">
        <v>101981</v>
      </c>
      <c r="G403" s="33"/>
      <c r="H403" s="115">
        <v>101981</v>
      </c>
      <c r="I403" s="33"/>
      <c r="J403" s="183">
        <v>101933</v>
      </c>
    </row>
    <row r="404" spans="1:10" s="261" customFormat="1" ht="15" customHeight="1">
      <c r="A404" s="138" t="s">
        <v>21</v>
      </c>
      <c r="B404" s="139">
        <v>60</v>
      </c>
      <c r="C404" s="127" t="s">
        <v>182</v>
      </c>
      <c r="D404" s="115">
        <f t="shared" ref="D404:H405" si="89">D403</f>
        <v>102025</v>
      </c>
      <c r="E404" s="33"/>
      <c r="F404" s="115">
        <f t="shared" si="89"/>
        <v>101981</v>
      </c>
      <c r="G404" s="33"/>
      <c r="H404" s="115">
        <f t="shared" si="89"/>
        <v>101981</v>
      </c>
      <c r="I404" s="33"/>
      <c r="J404" s="182">
        <v>101933</v>
      </c>
    </row>
    <row r="405" spans="1:10" ht="15" customHeight="1">
      <c r="A405" s="138" t="s">
        <v>21</v>
      </c>
      <c r="B405" s="178">
        <v>0.10299999999999999</v>
      </c>
      <c r="C405" s="171" t="s">
        <v>231</v>
      </c>
      <c r="D405" s="117">
        <f t="shared" si="89"/>
        <v>102025</v>
      </c>
      <c r="E405" s="35"/>
      <c r="F405" s="117">
        <f t="shared" si="89"/>
        <v>101981</v>
      </c>
      <c r="G405" s="35"/>
      <c r="H405" s="117">
        <f t="shared" si="89"/>
        <v>101981</v>
      </c>
      <c r="I405" s="35"/>
      <c r="J405" s="184">
        <v>101933</v>
      </c>
    </row>
    <row r="406" spans="1:10" ht="13.8">
      <c r="A406" s="138"/>
      <c r="B406" s="178"/>
      <c r="C406" s="171"/>
      <c r="D406" s="185"/>
      <c r="E406" s="185"/>
      <c r="F406" s="185"/>
      <c r="G406" s="185"/>
      <c r="H406" s="185"/>
      <c r="I406" s="185"/>
      <c r="J406" s="185"/>
    </row>
    <row r="407" spans="1:10" ht="27.6">
      <c r="A407" s="138"/>
      <c r="B407" s="178">
        <v>0.104</v>
      </c>
      <c r="C407" s="171" t="s">
        <v>281</v>
      </c>
      <c r="D407" s="172"/>
      <c r="E407" s="172"/>
      <c r="F407" s="172"/>
      <c r="G407" s="172"/>
      <c r="H407" s="172"/>
      <c r="I407" s="172"/>
      <c r="J407" s="186"/>
    </row>
    <row r="408" spans="1:10" ht="14.4" customHeight="1">
      <c r="A408" s="138"/>
      <c r="B408" s="139">
        <v>60</v>
      </c>
      <c r="C408" s="114" t="s">
        <v>182</v>
      </c>
      <c r="D408" s="174"/>
      <c r="E408" s="174"/>
      <c r="F408" s="174"/>
      <c r="G408" s="174"/>
      <c r="H408" s="174"/>
      <c r="I408" s="174"/>
      <c r="J408" s="185"/>
    </row>
    <row r="409" spans="1:10" ht="14.4" customHeight="1">
      <c r="A409" s="175"/>
      <c r="B409" s="180" t="s">
        <v>138</v>
      </c>
      <c r="C409" s="181" t="s">
        <v>140</v>
      </c>
      <c r="D409" s="116">
        <v>112</v>
      </c>
      <c r="E409" s="34"/>
      <c r="F409" s="116">
        <v>56</v>
      </c>
      <c r="G409" s="34"/>
      <c r="H409" s="116">
        <v>56</v>
      </c>
      <c r="I409" s="34"/>
      <c r="J409" s="188">
        <v>1</v>
      </c>
    </row>
    <row r="410" spans="1:10" s="261" customFormat="1" ht="14.4" customHeight="1">
      <c r="A410" s="138" t="s">
        <v>21</v>
      </c>
      <c r="B410" s="139">
        <v>60</v>
      </c>
      <c r="C410" s="114" t="s">
        <v>182</v>
      </c>
      <c r="D410" s="117">
        <f t="shared" ref="D410:H411" si="90">D409</f>
        <v>112</v>
      </c>
      <c r="E410" s="35"/>
      <c r="F410" s="117">
        <f t="shared" si="90"/>
        <v>56</v>
      </c>
      <c r="G410" s="35"/>
      <c r="H410" s="117">
        <f t="shared" si="90"/>
        <v>56</v>
      </c>
      <c r="I410" s="35"/>
      <c r="J410" s="184">
        <v>1</v>
      </c>
    </row>
    <row r="411" spans="1:10" ht="27.6">
      <c r="A411" s="200" t="s">
        <v>21</v>
      </c>
      <c r="B411" s="201">
        <v>0.104</v>
      </c>
      <c r="C411" s="202" t="s">
        <v>281</v>
      </c>
      <c r="D411" s="115">
        <f t="shared" si="90"/>
        <v>112</v>
      </c>
      <c r="E411" s="33"/>
      <c r="F411" s="115">
        <f t="shared" si="90"/>
        <v>56</v>
      </c>
      <c r="G411" s="33"/>
      <c r="H411" s="115">
        <f t="shared" si="90"/>
        <v>56</v>
      </c>
      <c r="I411" s="33"/>
      <c r="J411" s="182">
        <v>1</v>
      </c>
    </row>
    <row r="412" spans="1:10">
      <c r="A412" s="138"/>
      <c r="B412" s="123"/>
      <c r="C412" s="114"/>
      <c r="D412" s="185"/>
      <c r="E412" s="185"/>
      <c r="F412" s="185"/>
      <c r="G412" s="185"/>
      <c r="H412" s="185"/>
      <c r="I412" s="185"/>
      <c r="J412" s="185"/>
    </row>
    <row r="413" spans="1:10" ht="13.8">
      <c r="A413" s="138"/>
      <c r="B413" s="178">
        <v>0.105</v>
      </c>
      <c r="C413" s="171" t="s">
        <v>141</v>
      </c>
      <c r="D413" s="185"/>
      <c r="E413" s="185"/>
      <c r="F413" s="185"/>
      <c r="G413" s="185"/>
      <c r="H413" s="185"/>
      <c r="I413" s="185"/>
      <c r="J413" s="185"/>
    </row>
    <row r="414" spans="1:10" ht="26.4">
      <c r="A414" s="138"/>
      <c r="B414" s="189">
        <v>61</v>
      </c>
      <c r="C414" s="114" t="s">
        <v>184</v>
      </c>
      <c r="D414" s="185"/>
      <c r="E414" s="185"/>
      <c r="F414" s="185"/>
      <c r="G414" s="185"/>
      <c r="H414" s="185"/>
      <c r="I414" s="185"/>
      <c r="J414" s="185"/>
    </row>
    <row r="415" spans="1:10" ht="14.4" customHeight="1">
      <c r="A415" s="175"/>
      <c r="B415" s="180" t="s">
        <v>142</v>
      </c>
      <c r="C415" s="181" t="s">
        <v>140</v>
      </c>
      <c r="D415" s="115">
        <v>458688</v>
      </c>
      <c r="E415" s="33"/>
      <c r="F415" s="115">
        <v>436823</v>
      </c>
      <c r="G415" s="33"/>
      <c r="H415" s="115">
        <v>436823</v>
      </c>
      <c r="I415" s="33"/>
      <c r="J415" s="183">
        <v>456373</v>
      </c>
    </row>
    <row r="416" spans="1:10" s="261" customFormat="1" ht="26.4">
      <c r="A416" s="138" t="s">
        <v>21</v>
      </c>
      <c r="B416" s="189">
        <v>61</v>
      </c>
      <c r="C416" s="114" t="s">
        <v>184</v>
      </c>
      <c r="D416" s="115">
        <f t="shared" ref="D416:H417" si="91">D415</f>
        <v>458688</v>
      </c>
      <c r="E416" s="33"/>
      <c r="F416" s="115">
        <f t="shared" si="91"/>
        <v>436823</v>
      </c>
      <c r="G416" s="33"/>
      <c r="H416" s="115">
        <f t="shared" si="91"/>
        <v>436823</v>
      </c>
      <c r="I416" s="33"/>
      <c r="J416" s="182">
        <v>456373</v>
      </c>
    </row>
    <row r="417" spans="1:10" ht="13.8">
      <c r="A417" s="138" t="s">
        <v>21</v>
      </c>
      <c r="B417" s="178">
        <v>0.105</v>
      </c>
      <c r="C417" s="171" t="s">
        <v>141</v>
      </c>
      <c r="D417" s="115">
        <f t="shared" si="91"/>
        <v>458688</v>
      </c>
      <c r="E417" s="33"/>
      <c r="F417" s="115">
        <f t="shared" si="91"/>
        <v>436823</v>
      </c>
      <c r="G417" s="33"/>
      <c r="H417" s="115">
        <f t="shared" si="91"/>
        <v>436823</v>
      </c>
      <c r="I417" s="33"/>
      <c r="J417" s="182">
        <v>456373</v>
      </c>
    </row>
    <row r="418" spans="1:10" ht="6" customHeight="1">
      <c r="A418" s="138"/>
      <c r="B418" s="123"/>
      <c r="C418" s="114"/>
      <c r="D418" s="185"/>
      <c r="E418" s="185"/>
      <c r="F418" s="185"/>
      <c r="G418" s="185"/>
      <c r="H418" s="185"/>
      <c r="I418" s="185"/>
      <c r="J418" s="185"/>
    </row>
    <row r="419" spans="1:10" ht="13.8">
      <c r="A419" s="138"/>
      <c r="B419" s="178">
        <v>0.106</v>
      </c>
      <c r="C419" s="125" t="s">
        <v>164</v>
      </c>
      <c r="D419" s="185"/>
      <c r="E419" s="185"/>
      <c r="F419" s="185"/>
      <c r="G419" s="185"/>
      <c r="H419" s="185"/>
      <c r="I419" s="185"/>
      <c r="J419" s="185"/>
    </row>
    <row r="420" spans="1:10">
      <c r="A420" s="190"/>
      <c r="B420" s="191">
        <v>66</v>
      </c>
      <c r="C420" s="127" t="s">
        <v>196</v>
      </c>
      <c r="D420" s="185"/>
      <c r="E420" s="185"/>
      <c r="F420" s="185"/>
      <c r="G420" s="185"/>
      <c r="H420" s="185"/>
      <c r="I420" s="185"/>
      <c r="J420" s="185"/>
    </row>
    <row r="421" spans="1:10">
      <c r="A421" s="190"/>
      <c r="B421" s="126" t="s">
        <v>165</v>
      </c>
      <c r="C421" s="127" t="s">
        <v>189</v>
      </c>
      <c r="D421" s="34">
        <v>0</v>
      </c>
      <c r="E421" s="34"/>
      <c r="F421" s="116">
        <v>1</v>
      </c>
      <c r="G421" s="34"/>
      <c r="H421" s="116">
        <v>1</v>
      </c>
      <c r="I421" s="34"/>
      <c r="J421" s="185">
        <v>1</v>
      </c>
    </row>
    <row r="422" spans="1:10" ht="13.8">
      <c r="A422" s="190" t="s">
        <v>21</v>
      </c>
      <c r="B422" s="173">
        <v>0.106</v>
      </c>
      <c r="C422" s="192" t="s">
        <v>164</v>
      </c>
      <c r="D422" s="35">
        <f t="shared" ref="D422:H422" si="92">SUM(D421)</f>
        <v>0</v>
      </c>
      <c r="E422" s="35"/>
      <c r="F422" s="117">
        <f t="shared" si="92"/>
        <v>1</v>
      </c>
      <c r="G422" s="35"/>
      <c r="H422" s="117">
        <f t="shared" si="92"/>
        <v>1</v>
      </c>
      <c r="I422" s="35"/>
      <c r="J422" s="184">
        <v>1</v>
      </c>
    </row>
    <row r="423" spans="1:10" ht="12" customHeight="1">
      <c r="A423" s="190"/>
      <c r="B423" s="126"/>
      <c r="C423" s="127"/>
      <c r="D423" s="185"/>
      <c r="E423" s="185"/>
      <c r="F423" s="185"/>
      <c r="G423" s="185"/>
      <c r="H423" s="185"/>
      <c r="I423" s="185"/>
      <c r="J423" s="185"/>
    </row>
    <row r="424" spans="1:10" ht="27.6">
      <c r="A424" s="190"/>
      <c r="B424" s="173">
        <v>0.108</v>
      </c>
      <c r="C424" s="193" t="s">
        <v>192</v>
      </c>
      <c r="D424" s="185"/>
      <c r="E424" s="185"/>
      <c r="F424" s="185"/>
      <c r="G424" s="185"/>
      <c r="H424" s="185"/>
      <c r="I424" s="185"/>
      <c r="J424" s="185"/>
    </row>
    <row r="425" spans="1:10">
      <c r="A425" s="138"/>
      <c r="B425" s="194">
        <v>63</v>
      </c>
      <c r="C425" s="195" t="s">
        <v>193</v>
      </c>
      <c r="D425" s="185"/>
      <c r="E425" s="185"/>
      <c r="F425" s="185"/>
      <c r="G425" s="185"/>
      <c r="H425" s="185"/>
      <c r="I425" s="185"/>
      <c r="J425" s="185"/>
    </row>
    <row r="426" spans="1:10">
      <c r="A426" s="138"/>
      <c r="B426" s="194" t="s">
        <v>144</v>
      </c>
      <c r="C426" s="195" t="s">
        <v>194</v>
      </c>
      <c r="D426" s="115">
        <v>8000</v>
      </c>
      <c r="E426" s="33"/>
      <c r="F426" s="115">
        <v>8000</v>
      </c>
      <c r="G426" s="33"/>
      <c r="H426" s="115">
        <v>8000</v>
      </c>
      <c r="I426" s="33"/>
      <c r="J426" s="196">
        <v>8000</v>
      </c>
    </row>
    <row r="427" spans="1:10" ht="27.6">
      <c r="A427" s="138" t="s">
        <v>21</v>
      </c>
      <c r="B427" s="178">
        <v>0.108</v>
      </c>
      <c r="C427" s="193" t="s">
        <v>192</v>
      </c>
      <c r="D427" s="115">
        <f t="shared" ref="D427:H427" si="93">D426</f>
        <v>8000</v>
      </c>
      <c r="E427" s="33"/>
      <c r="F427" s="115">
        <f t="shared" si="93"/>
        <v>8000</v>
      </c>
      <c r="G427" s="33"/>
      <c r="H427" s="115">
        <f t="shared" si="93"/>
        <v>8000</v>
      </c>
      <c r="I427" s="33"/>
      <c r="J427" s="182">
        <v>8000</v>
      </c>
    </row>
    <row r="428" spans="1:10" ht="12" customHeight="1">
      <c r="A428" s="190"/>
      <c r="B428" s="126"/>
      <c r="C428" s="127"/>
      <c r="D428" s="185"/>
      <c r="E428" s="185"/>
      <c r="F428" s="185"/>
      <c r="G428" s="185"/>
      <c r="H428" s="185"/>
      <c r="I428" s="185"/>
      <c r="J428" s="185"/>
    </row>
    <row r="429" spans="1:10" ht="14.4" customHeight="1">
      <c r="A429" s="190"/>
      <c r="B429" s="178">
        <v>0.109</v>
      </c>
      <c r="C429" s="171" t="s">
        <v>143</v>
      </c>
      <c r="D429" s="172"/>
      <c r="E429" s="172"/>
      <c r="F429" s="172"/>
      <c r="G429" s="172"/>
      <c r="H429" s="172"/>
      <c r="I429" s="172"/>
      <c r="J429" s="186"/>
    </row>
    <row r="430" spans="1:10" ht="27" customHeight="1">
      <c r="A430" s="138"/>
      <c r="B430" s="197">
        <v>63</v>
      </c>
      <c r="C430" s="140" t="s">
        <v>282</v>
      </c>
      <c r="D430" s="174"/>
      <c r="E430" s="174"/>
      <c r="F430" s="174"/>
      <c r="G430" s="174"/>
      <c r="H430" s="174"/>
      <c r="I430" s="174"/>
      <c r="J430" s="185"/>
    </row>
    <row r="431" spans="1:10" ht="14.4" customHeight="1">
      <c r="A431" s="175"/>
      <c r="B431" s="198" t="s">
        <v>144</v>
      </c>
      <c r="C431" s="181" t="s">
        <v>140</v>
      </c>
      <c r="D431" s="115">
        <v>1824</v>
      </c>
      <c r="E431" s="33"/>
      <c r="F431" s="115">
        <v>1824</v>
      </c>
      <c r="G431" s="33"/>
      <c r="H431" s="115">
        <v>1824</v>
      </c>
      <c r="I431" s="33"/>
      <c r="J431" s="196">
        <v>1824</v>
      </c>
    </row>
    <row r="432" spans="1:10" s="262" customFormat="1" ht="27" customHeight="1">
      <c r="A432" s="138" t="s">
        <v>21</v>
      </c>
      <c r="B432" s="197">
        <v>63</v>
      </c>
      <c r="C432" s="140" t="s">
        <v>282</v>
      </c>
      <c r="D432" s="115">
        <f t="shared" ref="D432:H432" si="94">D431</f>
        <v>1824</v>
      </c>
      <c r="E432" s="33"/>
      <c r="F432" s="115">
        <f t="shared" si="94"/>
        <v>1824</v>
      </c>
      <c r="G432" s="33"/>
      <c r="H432" s="115">
        <f t="shared" si="94"/>
        <v>1824</v>
      </c>
      <c r="I432" s="33"/>
      <c r="J432" s="182">
        <v>1824</v>
      </c>
    </row>
    <row r="433" spans="1:10" s="262" customFormat="1" ht="14.4" customHeight="1">
      <c r="A433" s="138"/>
      <c r="B433" s="197"/>
      <c r="C433" s="140"/>
      <c r="D433" s="34"/>
      <c r="E433" s="187"/>
      <c r="F433" s="34"/>
      <c r="G433" s="187"/>
      <c r="H433" s="116"/>
      <c r="I433" s="116"/>
      <c r="J433" s="187"/>
    </row>
    <row r="434" spans="1:10" ht="25.95" customHeight="1">
      <c r="A434" s="138"/>
      <c r="B434" s="197">
        <v>64</v>
      </c>
      <c r="C434" s="140" t="s">
        <v>283</v>
      </c>
      <c r="D434" s="174"/>
      <c r="E434" s="174"/>
      <c r="F434" s="174"/>
      <c r="G434" s="174"/>
      <c r="H434" s="174"/>
      <c r="I434" s="174"/>
      <c r="J434" s="185"/>
    </row>
    <row r="435" spans="1:10" ht="15" customHeight="1">
      <c r="A435" s="199"/>
      <c r="B435" s="198" t="s">
        <v>145</v>
      </c>
      <c r="C435" s="181" t="s">
        <v>140</v>
      </c>
      <c r="D435" s="130">
        <v>19149</v>
      </c>
      <c r="E435" s="36"/>
      <c r="F435" s="130">
        <v>22143</v>
      </c>
      <c r="G435" s="36"/>
      <c r="H435" s="130">
        <v>25137</v>
      </c>
      <c r="I435" s="36"/>
      <c r="J435" s="186">
        <v>22143</v>
      </c>
    </row>
    <row r="436" spans="1:10" s="262" customFormat="1" ht="25.95" customHeight="1">
      <c r="A436" s="138" t="s">
        <v>21</v>
      </c>
      <c r="B436" s="197">
        <v>64</v>
      </c>
      <c r="C436" s="140" t="s">
        <v>283</v>
      </c>
      <c r="D436" s="117">
        <f t="shared" ref="D436:H436" si="95">D435</f>
        <v>19149</v>
      </c>
      <c r="E436" s="35"/>
      <c r="F436" s="117">
        <f t="shared" si="95"/>
        <v>22143</v>
      </c>
      <c r="G436" s="35"/>
      <c r="H436" s="117">
        <f t="shared" si="95"/>
        <v>25137</v>
      </c>
      <c r="I436" s="35"/>
      <c r="J436" s="184">
        <v>22143</v>
      </c>
    </row>
    <row r="437" spans="1:10" ht="15" customHeight="1">
      <c r="A437" s="200" t="s">
        <v>21</v>
      </c>
      <c r="B437" s="201">
        <v>0.109</v>
      </c>
      <c r="C437" s="202" t="s">
        <v>143</v>
      </c>
      <c r="D437" s="115">
        <f t="shared" ref="D437:H437" si="96">D436+D432</f>
        <v>20973</v>
      </c>
      <c r="E437" s="33"/>
      <c r="F437" s="115">
        <f t="shared" si="96"/>
        <v>23967</v>
      </c>
      <c r="G437" s="33"/>
      <c r="H437" s="115">
        <f t="shared" si="96"/>
        <v>26961</v>
      </c>
      <c r="I437" s="33"/>
      <c r="J437" s="182">
        <v>23967</v>
      </c>
    </row>
    <row r="438" spans="1:10" ht="13.8">
      <c r="A438" s="138"/>
      <c r="B438" s="178"/>
      <c r="C438" s="171"/>
      <c r="D438" s="34"/>
      <c r="E438" s="187"/>
      <c r="F438" s="34"/>
      <c r="G438" s="187"/>
      <c r="H438" s="116"/>
      <c r="I438" s="116"/>
      <c r="J438" s="187"/>
    </row>
    <row r="439" spans="1:10" ht="27.6">
      <c r="A439" s="138"/>
      <c r="B439" s="178">
        <v>0.111</v>
      </c>
      <c r="C439" s="203" t="s">
        <v>248</v>
      </c>
      <c r="D439" s="34"/>
      <c r="E439" s="187"/>
      <c r="F439" s="34"/>
      <c r="G439" s="187"/>
      <c r="H439" s="116"/>
      <c r="I439" s="116"/>
      <c r="J439" s="187"/>
    </row>
    <row r="440" spans="1:10" ht="15" customHeight="1">
      <c r="A440" s="138"/>
      <c r="B440" s="204">
        <v>65</v>
      </c>
      <c r="C440" s="205" t="s">
        <v>201</v>
      </c>
      <c r="D440" s="34"/>
      <c r="E440" s="187"/>
      <c r="F440" s="34"/>
      <c r="G440" s="187"/>
      <c r="H440" s="116"/>
      <c r="I440" s="116"/>
      <c r="J440" s="187"/>
    </row>
    <row r="441" spans="1:10" ht="15" customHeight="1">
      <c r="A441" s="138"/>
      <c r="B441" s="206" t="s">
        <v>203</v>
      </c>
      <c r="C441" s="207" t="s">
        <v>202</v>
      </c>
      <c r="D441" s="115">
        <v>236080</v>
      </c>
      <c r="E441" s="33"/>
      <c r="F441" s="115">
        <v>150440</v>
      </c>
      <c r="G441" s="33"/>
      <c r="H441" s="115">
        <v>150440</v>
      </c>
      <c r="I441" s="33"/>
      <c r="J441" s="182">
        <v>161046</v>
      </c>
    </row>
    <row r="442" spans="1:10" ht="27" customHeight="1">
      <c r="A442" s="138" t="s">
        <v>21</v>
      </c>
      <c r="B442" s="178">
        <v>0.111</v>
      </c>
      <c r="C442" s="203" t="s">
        <v>248</v>
      </c>
      <c r="D442" s="115">
        <f t="shared" ref="D442:H442" si="97">D441</f>
        <v>236080</v>
      </c>
      <c r="E442" s="33"/>
      <c r="F442" s="115">
        <f t="shared" si="97"/>
        <v>150440</v>
      </c>
      <c r="G442" s="33"/>
      <c r="H442" s="115">
        <f t="shared" si="97"/>
        <v>150440</v>
      </c>
      <c r="I442" s="33"/>
      <c r="J442" s="182">
        <v>161046</v>
      </c>
    </row>
    <row r="443" spans="1:10" ht="14.85" customHeight="1">
      <c r="A443" s="138" t="s">
        <v>21</v>
      </c>
      <c r="B443" s="170">
        <v>6003</v>
      </c>
      <c r="C443" s="171" t="s">
        <v>249</v>
      </c>
      <c r="D443" s="115">
        <f t="shared" ref="D443:H443" si="98">D437+D417+D411+D405+D399+D421+D427+D442</f>
        <v>3324928</v>
      </c>
      <c r="E443" s="33"/>
      <c r="F443" s="115">
        <f t="shared" si="98"/>
        <v>3651468</v>
      </c>
      <c r="G443" s="33"/>
      <c r="H443" s="115">
        <f t="shared" si="98"/>
        <v>3654462</v>
      </c>
      <c r="I443" s="33"/>
      <c r="J443" s="182">
        <v>4031421</v>
      </c>
    </row>
    <row r="444" spans="1:10" ht="12" customHeight="1">
      <c r="A444" s="138"/>
      <c r="B444" s="170"/>
      <c r="C444" s="140"/>
      <c r="D444" s="185"/>
      <c r="E444" s="185"/>
      <c r="F444" s="185"/>
      <c r="G444" s="185"/>
      <c r="H444" s="185"/>
      <c r="I444" s="185"/>
      <c r="J444" s="185"/>
    </row>
    <row r="445" spans="1:10" ht="27.6">
      <c r="A445" s="138" t="s">
        <v>23</v>
      </c>
      <c r="B445" s="170">
        <v>6004</v>
      </c>
      <c r="C445" s="171" t="s">
        <v>146</v>
      </c>
      <c r="D445" s="172"/>
      <c r="E445" s="172"/>
      <c r="F445" s="172"/>
      <c r="G445" s="172"/>
      <c r="H445" s="172"/>
      <c r="I445" s="172"/>
      <c r="J445" s="172"/>
    </row>
    <row r="446" spans="1:10" ht="14.85" customHeight="1">
      <c r="A446" s="138"/>
      <c r="B446" s="208">
        <v>1</v>
      </c>
      <c r="C446" s="140" t="s">
        <v>147</v>
      </c>
      <c r="D446" s="174"/>
      <c r="E446" s="174"/>
      <c r="F446" s="174"/>
      <c r="G446" s="174"/>
      <c r="H446" s="174"/>
      <c r="I446" s="174"/>
      <c r="J446" s="174"/>
    </row>
    <row r="447" spans="1:10" ht="14.85" customHeight="1">
      <c r="A447" s="138"/>
      <c r="B447" s="209">
        <v>1.2010000000000001</v>
      </c>
      <c r="C447" s="171" t="s">
        <v>149</v>
      </c>
      <c r="D447" s="186"/>
      <c r="E447" s="186"/>
      <c r="F447" s="186"/>
      <c r="G447" s="186"/>
      <c r="H447" s="186"/>
      <c r="I447" s="186"/>
      <c r="J447" s="186"/>
    </row>
    <row r="448" spans="1:10" ht="14.85" customHeight="1">
      <c r="A448" s="138"/>
      <c r="B448" s="210">
        <v>60</v>
      </c>
      <c r="C448" s="140" t="s">
        <v>150</v>
      </c>
      <c r="D448" s="186"/>
      <c r="E448" s="186"/>
      <c r="F448" s="186"/>
      <c r="G448" s="186"/>
      <c r="H448" s="186"/>
      <c r="I448" s="186"/>
      <c r="J448" s="186"/>
    </row>
    <row r="449" spans="1:10" ht="14.85" customHeight="1">
      <c r="A449" s="138"/>
      <c r="B449" s="123" t="s">
        <v>138</v>
      </c>
      <c r="C449" s="114" t="s">
        <v>140</v>
      </c>
      <c r="D449" s="115">
        <v>1184</v>
      </c>
      <c r="E449" s="33"/>
      <c r="F449" s="115">
        <v>1247</v>
      </c>
      <c r="G449" s="33"/>
      <c r="H449" s="115">
        <v>1247</v>
      </c>
      <c r="I449" s="33"/>
      <c r="J449" s="211">
        <v>1460</v>
      </c>
    </row>
    <row r="450" spans="1:10" ht="14.85" customHeight="1">
      <c r="A450" s="138" t="s">
        <v>21</v>
      </c>
      <c r="B450" s="210">
        <v>60</v>
      </c>
      <c r="C450" s="140" t="s">
        <v>150</v>
      </c>
      <c r="D450" s="115">
        <f t="shared" ref="D450:H452" si="99">D449</f>
        <v>1184</v>
      </c>
      <c r="E450" s="33"/>
      <c r="F450" s="115">
        <f t="shared" si="99"/>
        <v>1247</v>
      </c>
      <c r="G450" s="33"/>
      <c r="H450" s="115">
        <f t="shared" si="99"/>
        <v>1247</v>
      </c>
      <c r="I450" s="33"/>
      <c r="J450" s="211">
        <v>1460</v>
      </c>
    </row>
    <row r="451" spans="1:10" ht="14.85" customHeight="1">
      <c r="A451" s="138" t="s">
        <v>21</v>
      </c>
      <c r="B451" s="209">
        <v>1.2010000000000001</v>
      </c>
      <c r="C451" s="171" t="s">
        <v>149</v>
      </c>
      <c r="D451" s="117">
        <f t="shared" si="99"/>
        <v>1184</v>
      </c>
      <c r="E451" s="35"/>
      <c r="F451" s="117">
        <f t="shared" si="99"/>
        <v>1247</v>
      </c>
      <c r="G451" s="35"/>
      <c r="H451" s="117">
        <f t="shared" si="99"/>
        <v>1247</v>
      </c>
      <c r="I451" s="35"/>
      <c r="J451" s="211">
        <v>1460</v>
      </c>
    </row>
    <row r="452" spans="1:10" ht="14.85" customHeight="1">
      <c r="A452" s="138" t="s">
        <v>21</v>
      </c>
      <c r="B452" s="208">
        <v>1</v>
      </c>
      <c r="C452" s="140" t="s">
        <v>147</v>
      </c>
      <c r="D452" s="117">
        <f t="shared" si="99"/>
        <v>1184</v>
      </c>
      <c r="E452" s="35"/>
      <c r="F452" s="117">
        <f t="shared" si="99"/>
        <v>1247</v>
      </c>
      <c r="G452" s="35"/>
      <c r="H452" s="117">
        <f t="shared" si="99"/>
        <v>1247</v>
      </c>
      <c r="I452" s="35"/>
      <c r="J452" s="211">
        <v>1460</v>
      </c>
    </row>
    <row r="453" spans="1:10" ht="12" customHeight="1">
      <c r="A453" s="138"/>
      <c r="B453" s="208"/>
      <c r="C453" s="140"/>
      <c r="D453" s="172"/>
      <c r="E453" s="172"/>
      <c r="F453" s="172"/>
      <c r="G453" s="172"/>
      <c r="H453" s="172"/>
      <c r="I453" s="172"/>
      <c r="J453" s="32"/>
    </row>
    <row r="454" spans="1:10" ht="14.85" customHeight="1">
      <c r="A454" s="138"/>
      <c r="B454" s="208">
        <v>2</v>
      </c>
      <c r="C454" s="140" t="s">
        <v>152</v>
      </c>
      <c r="D454" s="174"/>
      <c r="E454" s="174"/>
      <c r="F454" s="174"/>
      <c r="G454" s="174"/>
      <c r="H454" s="174"/>
      <c r="I454" s="174"/>
      <c r="J454" s="31"/>
    </row>
    <row r="455" spans="1:10" ht="14.85" customHeight="1">
      <c r="A455" s="138"/>
      <c r="B455" s="209">
        <v>2.101</v>
      </c>
      <c r="C455" s="171" t="s">
        <v>73</v>
      </c>
      <c r="D455" s="174"/>
      <c r="E455" s="174"/>
      <c r="F455" s="174"/>
      <c r="G455" s="174"/>
      <c r="H455" s="174"/>
      <c r="I455" s="174"/>
      <c r="J455" s="31"/>
    </row>
    <row r="456" spans="1:10" ht="14.85" customHeight="1">
      <c r="A456" s="138"/>
      <c r="B456" s="123" t="s">
        <v>148</v>
      </c>
      <c r="C456" s="114" t="s">
        <v>140</v>
      </c>
      <c r="D456" s="116">
        <v>30817</v>
      </c>
      <c r="E456" s="34"/>
      <c r="F456" s="116">
        <v>31167</v>
      </c>
      <c r="G456" s="34"/>
      <c r="H456" s="116">
        <v>31167</v>
      </c>
      <c r="I456" s="34"/>
      <c r="J456" s="122">
        <v>38917</v>
      </c>
    </row>
    <row r="457" spans="1:10" ht="14.85" customHeight="1">
      <c r="A457" s="138"/>
      <c r="B457" s="123" t="s">
        <v>170</v>
      </c>
      <c r="C457" s="114" t="s">
        <v>171</v>
      </c>
      <c r="D457" s="116">
        <v>9169</v>
      </c>
      <c r="E457" s="34"/>
      <c r="F457" s="116">
        <v>9169</v>
      </c>
      <c r="G457" s="34"/>
      <c r="H457" s="116">
        <v>9169</v>
      </c>
      <c r="I457" s="34"/>
      <c r="J457" s="122">
        <v>9169</v>
      </c>
    </row>
    <row r="458" spans="1:10" ht="14.85" customHeight="1">
      <c r="A458" s="138" t="s">
        <v>21</v>
      </c>
      <c r="B458" s="209">
        <v>2.101</v>
      </c>
      <c r="C458" s="171" t="s">
        <v>73</v>
      </c>
      <c r="D458" s="117">
        <f t="shared" ref="D458:H458" si="100">D456+D457</f>
        <v>39986</v>
      </c>
      <c r="E458" s="35"/>
      <c r="F458" s="117">
        <f t="shared" si="100"/>
        <v>40336</v>
      </c>
      <c r="G458" s="35"/>
      <c r="H458" s="117">
        <f t="shared" si="100"/>
        <v>40336</v>
      </c>
      <c r="I458" s="35"/>
      <c r="J458" s="117">
        <v>48086</v>
      </c>
    </row>
    <row r="459" spans="1:10" ht="12" customHeight="1">
      <c r="A459" s="138"/>
      <c r="B459" s="209"/>
      <c r="C459" s="171"/>
      <c r="D459" s="34"/>
      <c r="E459" s="187"/>
      <c r="F459" s="34"/>
      <c r="G459" s="187"/>
      <c r="H459" s="116"/>
      <c r="I459" s="116"/>
      <c r="J459" s="34"/>
    </row>
    <row r="460" spans="1:10" ht="41.4">
      <c r="A460" s="138"/>
      <c r="B460" s="209">
        <v>2.105</v>
      </c>
      <c r="C460" s="203" t="s">
        <v>284</v>
      </c>
      <c r="D460" s="34"/>
      <c r="E460" s="187"/>
      <c r="F460" s="34"/>
      <c r="G460" s="187"/>
      <c r="H460" s="116"/>
      <c r="I460" s="116"/>
      <c r="J460" s="34"/>
    </row>
    <row r="461" spans="1:10" ht="15" customHeight="1">
      <c r="A461" s="138"/>
      <c r="B461" s="206" t="s">
        <v>148</v>
      </c>
      <c r="C461" s="205" t="s">
        <v>202</v>
      </c>
      <c r="D461" s="115">
        <v>56725</v>
      </c>
      <c r="E461" s="33"/>
      <c r="F461" s="115">
        <v>56726</v>
      </c>
      <c r="G461" s="33"/>
      <c r="H461" s="115">
        <v>59476</v>
      </c>
      <c r="I461" s="33"/>
      <c r="J461" s="115">
        <v>56725</v>
      </c>
    </row>
    <row r="462" spans="1:10" ht="41.4">
      <c r="A462" s="138" t="s">
        <v>21</v>
      </c>
      <c r="B462" s="209">
        <v>2.105</v>
      </c>
      <c r="C462" s="203" t="s">
        <v>284</v>
      </c>
      <c r="D462" s="115">
        <f t="shared" ref="D462:H462" si="101">D461</f>
        <v>56725</v>
      </c>
      <c r="E462" s="33"/>
      <c r="F462" s="115">
        <f t="shared" si="101"/>
        <v>56726</v>
      </c>
      <c r="G462" s="33"/>
      <c r="H462" s="115">
        <f t="shared" si="101"/>
        <v>59476</v>
      </c>
      <c r="I462" s="33"/>
      <c r="J462" s="115">
        <v>56725</v>
      </c>
    </row>
    <row r="463" spans="1:10" ht="15" customHeight="1">
      <c r="A463" s="200" t="s">
        <v>21</v>
      </c>
      <c r="B463" s="272">
        <v>2</v>
      </c>
      <c r="C463" s="267" t="s">
        <v>152</v>
      </c>
      <c r="D463" s="115">
        <f t="shared" ref="D463:H463" si="102">D458+D462</f>
        <v>96711</v>
      </c>
      <c r="E463" s="33"/>
      <c r="F463" s="115">
        <f t="shared" si="102"/>
        <v>97062</v>
      </c>
      <c r="G463" s="33"/>
      <c r="H463" s="115">
        <f t="shared" si="102"/>
        <v>99812</v>
      </c>
      <c r="I463" s="33"/>
      <c r="J463" s="115">
        <v>104811</v>
      </c>
    </row>
    <row r="464" spans="1:10" ht="12" customHeight="1">
      <c r="A464" s="138"/>
      <c r="B464" s="208"/>
      <c r="C464" s="140"/>
      <c r="D464" s="34"/>
      <c r="E464" s="187"/>
      <c r="F464" s="34"/>
      <c r="G464" s="187"/>
      <c r="H464" s="116"/>
      <c r="I464" s="187"/>
      <c r="J464" s="34"/>
    </row>
    <row r="465" spans="1:10" ht="14.85" customHeight="1">
      <c r="A465" s="175"/>
      <c r="B465" s="212">
        <v>4</v>
      </c>
      <c r="C465" s="140" t="s">
        <v>232</v>
      </c>
      <c r="D465" s="185"/>
      <c r="E465" s="185"/>
      <c r="F465" s="185"/>
      <c r="G465" s="185"/>
      <c r="H465" s="185"/>
      <c r="I465" s="185"/>
      <c r="J465" s="30"/>
    </row>
    <row r="466" spans="1:10" s="262" customFormat="1" ht="14.85" customHeight="1">
      <c r="A466" s="138"/>
      <c r="B466" s="209">
        <v>4.8</v>
      </c>
      <c r="C466" s="171" t="s">
        <v>151</v>
      </c>
      <c r="D466" s="185"/>
      <c r="E466" s="185"/>
      <c r="F466" s="185"/>
      <c r="G466" s="185"/>
      <c r="H466" s="185"/>
      <c r="I466" s="185"/>
      <c r="J466" s="30"/>
    </row>
    <row r="467" spans="1:10" ht="14.85" customHeight="1">
      <c r="A467" s="138"/>
      <c r="B467" s="139">
        <v>31</v>
      </c>
      <c r="C467" s="140" t="s">
        <v>76</v>
      </c>
      <c r="D467" s="185"/>
      <c r="E467" s="185"/>
      <c r="F467" s="185"/>
      <c r="G467" s="185"/>
      <c r="H467" s="185"/>
      <c r="I467" s="185"/>
      <c r="J467" s="30"/>
    </row>
    <row r="468" spans="1:10" ht="14.85" customHeight="1">
      <c r="A468" s="138"/>
      <c r="B468" s="139">
        <v>65</v>
      </c>
      <c r="C468" s="140" t="s">
        <v>77</v>
      </c>
      <c r="D468" s="185"/>
      <c r="E468" s="185"/>
      <c r="F468" s="185"/>
      <c r="G468" s="185"/>
      <c r="H468" s="185"/>
      <c r="I468" s="185"/>
      <c r="J468" s="30"/>
    </row>
    <row r="469" spans="1:10" ht="14.85" customHeight="1">
      <c r="A469" s="175"/>
      <c r="B469" s="213" t="s">
        <v>153</v>
      </c>
      <c r="C469" s="181" t="s">
        <v>140</v>
      </c>
      <c r="D469" s="115">
        <v>1249</v>
      </c>
      <c r="E469" s="33"/>
      <c r="F469" s="115">
        <v>1215</v>
      </c>
      <c r="G469" s="33"/>
      <c r="H469" s="115">
        <v>1215</v>
      </c>
      <c r="I469" s="33"/>
      <c r="J469" s="211">
        <v>1146</v>
      </c>
    </row>
    <row r="470" spans="1:10" ht="14.85" customHeight="1">
      <c r="A470" s="138" t="s">
        <v>21</v>
      </c>
      <c r="B470" s="139">
        <v>65</v>
      </c>
      <c r="C470" s="140" t="s">
        <v>77</v>
      </c>
      <c r="D470" s="115">
        <f t="shared" ref="D470:H471" si="103">D469</f>
        <v>1249</v>
      </c>
      <c r="E470" s="33"/>
      <c r="F470" s="115">
        <f t="shared" si="103"/>
        <v>1215</v>
      </c>
      <c r="G470" s="33"/>
      <c r="H470" s="115">
        <f t="shared" si="103"/>
        <v>1215</v>
      </c>
      <c r="I470" s="33"/>
      <c r="J470" s="115">
        <v>1146</v>
      </c>
    </row>
    <row r="471" spans="1:10" s="262" customFormat="1" ht="14.85" customHeight="1">
      <c r="A471" s="138" t="s">
        <v>21</v>
      </c>
      <c r="B471" s="139">
        <v>31</v>
      </c>
      <c r="C471" s="140" t="s">
        <v>76</v>
      </c>
      <c r="D471" s="117">
        <f t="shared" si="103"/>
        <v>1249</v>
      </c>
      <c r="E471" s="35"/>
      <c r="F471" s="117">
        <f t="shared" si="103"/>
        <v>1215</v>
      </c>
      <c r="G471" s="35"/>
      <c r="H471" s="117">
        <f t="shared" si="103"/>
        <v>1215</v>
      </c>
      <c r="I471" s="35"/>
      <c r="J471" s="117">
        <v>1146</v>
      </c>
    </row>
    <row r="472" spans="1:10" ht="14.85" customHeight="1">
      <c r="A472" s="138" t="s">
        <v>21</v>
      </c>
      <c r="B472" s="209">
        <v>4.8</v>
      </c>
      <c r="C472" s="171" t="s">
        <v>151</v>
      </c>
      <c r="D472" s="116">
        <f t="shared" ref="D472:H472" si="104">D471</f>
        <v>1249</v>
      </c>
      <c r="E472" s="34"/>
      <c r="F472" s="116">
        <f t="shared" si="104"/>
        <v>1215</v>
      </c>
      <c r="G472" s="34"/>
      <c r="H472" s="116">
        <f t="shared" si="104"/>
        <v>1215</v>
      </c>
      <c r="I472" s="34"/>
      <c r="J472" s="116">
        <v>1146</v>
      </c>
    </row>
    <row r="473" spans="1:10" ht="14.85" customHeight="1">
      <c r="A473" s="138" t="s">
        <v>21</v>
      </c>
      <c r="B473" s="208">
        <v>4</v>
      </c>
      <c r="C473" s="140" t="s">
        <v>190</v>
      </c>
      <c r="D473" s="117">
        <f t="shared" ref="D473:H473" si="105">D472</f>
        <v>1249</v>
      </c>
      <c r="E473" s="35"/>
      <c r="F473" s="117">
        <f t="shared" si="105"/>
        <v>1215</v>
      </c>
      <c r="G473" s="35"/>
      <c r="H473" s="117">
        <f t="shared" si="105"/>
        <v>1215</v>
      </c>
      <c r="I473" s="35"/>
      <c r="J473" s="117">
        <v>1146</v>
      </c>
    </row>
    <row r="474" spans="1:10" ht="12" customHeight="1">
      <c r="A474" s="138"/>
      <c r="B474" s="214"/>
      <c r="C474" s="215"/>
      <c r="D474" s="67"/>
      <c r="E474" s="185"/>
      <c r="F474" s="67"/>
      <c r="G474" s="185"/>
      <c r="H474" s="67"/>
      <c r="I474" s="185"/>
      <c r="J474" s="122"/>
    </row>
    <row r="475" spans="1:10">
      <c r="A475" s="216"/>
      <c r="B475" s="214">
        <v>5</v>
      </c>
      <c r="C475" s="215" t="s">
        <v>154</v>
      </c>
      <c r="D475" s="185"/>
      <c r="E475" s="185"/>
      <c r="F475" s="185"/>
      <c r="G475" s="185"/>
      <c r="H475" s="185"/>
      <c r="I475" s="185"/>
      <c r="J475" s="122"/>
    </row>
    <row r="476" spans="1:10" ht="13.8">
      <c r="A476" s="216"/>
      <c r="B476" s="217">
        <v>5.101</v>
      </c>
      <c r="C476" s="218" t="s">
        <v>155</v>
      </c>
      <c r="D476" s="185"/>
      <c r="E476" s="185"/>
      <c r="F476" s="185"/>
      <c r="G476" s="185"/>
      <c r="H476" s="185"/>
      <c r="I476" s="185"/>
      <c r="J476" s="122"/>
    </row>
    <row r="477" spans="1:10">
      <c r="A477" s="216"/>
      <c r="B477" s="263" t="s">
        <v>148</v>
      </c>
      <c r="C477" s="215" t="s">
        <v>155</v>
      </c>
      <c r="D477" s="115">
        <v>2196</v>
      </c>
      <c r="E477" s="33"/>
      <c r="F477" s="115">
        <v>2197</v>
      </c>
      <c r="G477" s="33"/>
      <c r="H477" s="115">
        <v>2197</v>
      </c>
      <c r="I477" s="33"/>
      <c r="J477" s="211">
        <v>2197</v>
      </c>
    </row>
    <row r="478" spans="1:10" ht="13.8">
      <c r="A478" s="216" t="s">
        <v>21</v>
      </c>
      <c r="B478" s="217">
        <v>5.101</v>
      </c>
      <c r="C478" s="218" t="s">
        <v>155</v>
      </c>
      <c r="D478" s="115">
        <f t="shared" ref="D478:H479" si="106">D477</f>
        <v>2196</v>
      </c>
      <c r="E478" s="33"/>
      <c r="F478" s="115">
        <f t="shared" si="106"/>
        <v>2197</v>
      </c>
      <c r="G478" s="33"/>
      <c r="H478" s="115">
        <f t="shared" si="106"/>
        <v>2197</v>
      </c>
      <c r="I478" s="33"/>
      <c r="J478" s="115">
        <v>2197</v>
      </c>
    </row>
    <row r="479" spans="1:10">
      <c r="A479" s="138" t="s">
        <v>21</v>
      </c>
      <c r="B479" s="214">
        <v>5</v>
      </c>
      <c r="C479" s="215" t="s">
        <v>154</v>
      </c>
      <c r="D479" s="117">
        <f t="shared" si="106"/>
        <v>2196</v>
      </c>
      <c r="E479" s="35"/>
      <c r="F479" s="117">
        <f t="shared" si="106"/>
        <v>2197</v>
      </c>
      <c r="G479" s="35"/>
      <c r="H479" s="117">
        <f t="shared" si="106"/>
        <v>2197</v>
      </c>
      <c r="I479" s="35"/>
      <c r="J479" s="117">
        <v>2197</v>
      </c>
    </row>
    <row r="480" spans="1:10" ht="27.6">
      <c r="A480" s="138" t="s">
        <v>21</v>
      </c>
      <c r="B480" s="170">
        <v>6004</v>
      </c>
      <c r="C480" s="171" t="s">
        <v>146</v>
      </c>
      <c r="D480" s="117">
        <f>D473+D463+D452+D478</f>
        <v>101340</v>
      </c>
      <c r="E480" s="35"/>
      <c r="F480" s="117">
        <f t="shared" ref="F480:H480" si="107">F473+F463+F452+F478</f>
        <v>101721</v>
      </c>
      <c r="G480" s="35"/>
      <c r="H480" s="117">
        <f t="shared" si="107"/>
        <v>104471</v>
      </c>
      <c r="I480" s="35"/>
      <c r="J480" s="117">
        <v>109614</v>
      </c>
    </row>
    <row r="481" spans="1:10" ht="14.85" customHeight="1">
      <c r="A481" s="138"/>
      <c r="B481" s="219"/>
      <c r="C481" s="220"/>
      <c r="D481" s="169"/>
      <c r="E481" s="169"/>
      <c r="F481" s="169"/>
      <c r="G481" s="169"/>
      <c r="H481" s="169"/>
      <c r="I481" s="169"/>
      <c r="J481" s="169"/>
    </row>
    <row r="482" spans="1:10" ht="14.85" customHeight="1">
      <c r="A482" s="221" t="s">
        <v>23</v>
      </c>
      <c r="B482" s="222">
        <v>7610</v>
      </c>
      <c r="C482" s="223" t="s">
        <v>15</v>
      </c>
      <c r="D482" s="224"/>
      <c r="E482" s="224"/>
      <c r="F482" s="224"/>
      <c r="G482" s="224"/>
      <c r="H482" s="224"/>
      <c r="I482" s="224"/>
      <c r="J482" s="224"/>
    </row>
    <row r="483" spans="1:10" ht="14.85" customHeight="1">
      <c r="A483" s="221"/>
      <c r="B483" s="225">
        <v>0.20100000000000001</v>
      </c>
      <c r="C483" s="223" t="s">
        <v>149</v>
      </c>
      <c r="D483" s="226"/>
      <c r="E483" s="226"/>
      <c r="F483" s="226"/>
      <c r="G483" s="226"/>
      <c r="H483" s="226"/>
      <c r="I483" s="226"/>
      <c r="J483" s="226"/>
    </row>
    <row r="484" spans="1:10" ht="14.85" customHeight="1">
      <c r="A484" s="221"/>
      <c r="B484" s="227">
        <v>61</v>
      </c>
      <c r="C484" s="228" t="s">
        <v>233</v>
      </c>
      <c r="D484" s="229"/>
      <c r="E484" s="229"/>
      <c r="F484" s="229"/>
      <c r="G484" s="229"/>
      <c r="H484" s="229"/>
      <c r="I484" s="229"/>
      <c r="J484" s="229"/>
    </row>
    <row r="485" spans="1:10" ht="14.85" customHeight="1">
      <c r="A485" s="221"/>
      <c r="B485" s="230" t="s">
        <v>157</v>
      </c>
      <c r="C485" s="87" t="s">
        <v>156</v>
      </c>
      <c r="D485" s="83">
        <v>4500</v>
      </c>
      <c r="E485" s="4"/>
      <c r="F485" s="83">
        <v>4500</v>
      </c>
      <c r="G485" s="4"/>
      <c r="H485" s="83">
        <v>4500</v>
      </c>
      <c r="I485" s="4"/>
      <c r="J485" s="20">
        <v>12500</v>
      </c>
    </row>
    <row r="486" spans="1:10" ht="14.85" customHeight="1">
      <c r="A486" s="221" t="s">
        <v>21</v>
      </c>
      <c r="B486" s="227">
        <v>61</v>
      </c>
      <c r="C486" s="228" t="s">
        <v>233</v>
      </c>
      <c r="D486" s="83">
        <f t="shared" ref="D486:H487" si="108">D485</f>
        <v>4500</v>
      </c>
      <c r="E486" s="4"/>
      <c r="F486" s="83">
        <f t="shared" si="108"/>
        <v>4500</v>
      </c>
      <c r="G486" s="4"/>
      <c r="H486" s="83">
        <f t="shared" si="108"/>
        <v>4500</v>
      </c>
      <c r="I486" s="4"/>
      <c r="J486" s="83">
        <v>12500</v>
      </c>
    </row>
    <row r="487" spans="1:10" ht="14.85" customHeight="1">
      <c r="A487" s="221" t="s">
        <v>21</v>
      </c>
      <c r="B487" s="225">
        <v>0.20100000000000001</v>
      </c>
      <c r="C487" s="223" t="s">
        <v>149</v>
      </c>
      <c r="D487" s="51">
        <f t="shared" si="108"/>
        <v>4500</v>
      </c>
      <c r="E487" s="24"/>
      <c r="F487" s="51">
        <f t="shared" si="108"/>
        <v>4500</v>
      </c>
      <c r="G487" s="24"/>
      <c r="H487" s="51">
        <f t="shared" si="108"/>
        <v>4500</v>
      </c>
      <c r="I487" s="24"/>
      <c r="J487" s="25">
        <v>12500</v>
      </c>
    </row>
    <row r="488" spans="1:10" ht="14.85" customHeight="1">
      <c r="A488" s="221"/>
      <c r="B488" s="225"/>
      <c r="C488" s="223"/>
      <c r="D488" s="229"/>
      <c r="E488" s="229"/>
      <c r="F488" s="229"/>
      <c r="G488" s="229"/>
      <c r="H488" s="229"/>
      <c r="I488" s="229"/>
      <c r="J488" s="229"/>
    </row>
    <row r="489" spans="1:10" ht="14.85" customHeight="1">
      <c r="A489" s="221"/>
      <c r="B489" s="225">
        <v>0.20200000000000001</v>
      </c>
      <c r="C489" s="223" t="s">
        <v>158</v>
      </c>
      <c r="D489" s="229"/>
      <c r="E489" s="229"/>
      <c r="F489" s="229"/>
      <c r="G489" s="229"/>
      <c r="H489" s="229"/>
      <c r="I489" s="229"/>
      <c r="J489" s="229"/>
    </row>
    <row r="490" spans="1:10" ht="14.85" customHeight="1">
      <c r="A490" s="221"/>
      <c r="B490" s="227">
        <v>62</v>
      </c>
      <c r="C490" s="87" t="s">
        <v>234</v>
      </c>
      <c r="D490" s="229"/>
      <c r="E490" s="229"/>
      <c r="F490" s="229"/>
      <c r="G490" s="229"/>
      <c r="H490" s="229"/>
      <c r="I490" s="229"/>
      <c r="J490" s="229"/>
    </row>
    <row r="491" spans="1:10" ht="14.85" customHeight="1">
      <c r="A491" s="221"/>
      <c r="B491" s="230" t="s">
        <v>159</v>
      </c>
      <c r="C491" s="87" t="s">
        <v>156</v>
      </c>
      <c r="D491" s="4">
        <v>0</v>
      </c>
      <c r="E491" s="4"/>
      <c r="F491" s="83">
        <v>1000</v>
      </c>
      <c r="G491" s="4"/>
      <c r="H491" s="83">
        <v>1000</v>
      </c>
      <c r="I491" s="4"/>
      <c r="J491" s="20">
        <v>1000</v>
      </c>
    </row>
    <row r="492" spans="1:10" ht="14.85" customHeight="1">
      <c r="A492" s="221" t="s">
        <v>21</v>
      </c>
      <c r="B492" s="227">
        <v>62</v>
      </c>
      <c r="C492" s="87" t="s">
        <v>234</v>
      </c>
      <c r="D492" s="4">
        <f t="shared" ref="D492:H492" si="109">D491</f>
        <v>0</v>
      </c>
      <c r="E492" s="4"/>
      <c r="F492" s="83">
        <f t="shared" si="109"/>
        <v>1000</v>
      </c>
      <c r="G492" s="4"/>
      <c r="H492" s="83">
        <f t="shared" si="109"/>
        <v>1000</v>
      </c>
      <c r="I492" s="4"/>
      <c r="J492" s="231">
        <v>1000</v>
      </c>
    </row>
    <row r="493" spans="1:10" ht="14.85" customHeight="1">
      <c r="A493" s="221" t="s">
        <v>21</v>
      </c>
      <c r="B493" s="225">
        <v>0.20200000000000001</v>
      </c>
      <c r="C493" s="223" t="s">
        <v>158</v>
      </c>
      <c r="D493" s="24">
        <f t="shared" ref="D493:H493" si="110">D491</f>
        <v>0</v>
      </c>
      <c r="E493" s="24"/>
      <c r="F493" s="51">
        <f t="shared" si="110"/>
        <v>1000</v>
      </c>
      <c r="G493" s="24"/>
      <c r="H493" s="51">
        <f t="shared" si="110"/>
        <v>1000</v>
      </c>
      <c r="I493" s="24"/>
      <c r="J493" s="25">
        <v>1000</v>
      </c>
    </row>
    <row r="494" spans="1:10" ht="14.85" customHeight="1">
      <c r="A494" s="247" t="s">
        <v>21</v>
      </c>
      <c r="B494" s="273">
        <v>7610</v>
      </c>
      <c r="C494" s="248" t="s">
        <v>15</v>
      </c>
      <c r="D494" s="51">
        <f t="shared" ref="D494:H494" si="111">D493+D487</f>
        <v>4500</v>
      </c>
      <c r="E494" s="24"/>
      <c r="F494" s="51">
        <f t="shared" si="111"/>
        <v>5500</v>
      </c>
      <c r="G494" s="24"/>
      <c r="H494" s="51">
        <f t="shared" si="111"/>
        <v>5500</v>
      </c>
      <c r="I494" s="24"/>
      <c r="J494" s="25">
        <v>13500</v>
      </c>
    </row>
    <row r="495" spans="1:10">
      <c r="A495" s="21" t="s">
        <v>21</v>
      </c>
      <c r="B495" s="22"/>
      <c r="C495" s="23" t="s">
        <v>135</v>
      </c>
      <c r="D495" s="51">
        <f t="shared" ref="D495:H495" si="112">D494+D480+D443</f>
        <v>3430768</v>
      </c>
      <c r="E495" s="24"/>
      <c r="F495" s="51">
        <f t="shared" si="112"/>
        <v>3758689</v>
      </c>
      <c r="G495" s="24"/>
      <c r="H495" s="51">
        <f t="shared" si="112"/>
        <v>3764433</v>
      </c>
      <c r="I495" s="24"/>
      <c r="J495" s="25">
        <v>4154535</v>
      </c>
    </row>
    <row r="496" spans="1:10" ht="13.8">
      <c r="A496" s="21" t="s">
        <v>21</v>
      </c>
      <c r="B496" s="232"/>
      <c r="C496" s="233" t="s">
        <v>18</v>
      </c>
      <c r="D496" s="117">
        <f t="shared" ref="D496:H496" si="113">D480+D443</f>
        <v>3426268</v>
      </c>
      <c r="E496" s="35"/>
      <c r="F496" s="117">
        <f t="shared" si="113"/>
        <v>3753189</v>
      </c>
      <c r="G496" s="35"/>
      <c r="H496" s="117">
        <f t="shared" si="113"/>
        <v>3758933</v>
      </c>
      <c r="I496" s="35"/>
      <c r="J496" s="234">
        <v>4141035</v>
      </c>
    </row>
    <row r="497" spans="1:10">
      <c r="A497" s="21" t="s">
        <v>21</v>
      </c>
      <c r="B497" s="235"/>
      <c r="C497" s="236" t="s">
        <v>19</v>
      </c>
      <c r="D497" s="51">
        <f t="shared" ref="D497:H497" si="114">D494</f>
        <v>4500</v>
      </c>
      <c r="E497" s="24"/>
      <c r="F497" s="51">
        <f t="shared" si="114"/>
        <v>5500</v>
      </c>
      <c r="G497" s="24"/>
      <c r="H497" s="51">
        <f t="shared" si="114"/>
        <v>5500</v>
      </c>
      <c r="I497" s="24"/>
      <c r="J497" s="25">
        <v>13500</v>
      </c>
    </row>
    <row r="498" spans="1:10">
      <c r="A498" s="21" t="s">
        <v>21</v>
      </c>
      <c r="B498" s="22"/>
      <c r="C498" s="23" t="s">
        <v>160</v>
      </c>
      <c r="D498" s="98">
        <f t="shared" ref="D498:H498" si="115">D495+D389</f>
        <v>12909370</v>
      </c>
      <c r="E498" s="5"/>
      <c r="F498" s="98">
        <f t="shared" si="115"/>
        <v>18528644</v>
      </c>
      <c r="G498" s="5"/>
      <c r="H498" s="98">
        <f t="shared" si="115"/>
        <v>17534389</v>
      </c>
      <c r="I498" s="5"/>
      <c r="J498" s="237">
        <v>23022234</v>
      </c>
    </row>
    <row r="499" spans="1:10" ht="13.8">
      <c r="A499" s="21" t="s">
        <v>21</v>
      </c>
      <c r="B499" s="232"/>
      <c r="C499" s="233" t="s">
        <v>18</v>
      </c>
      <c r="D499" s="117">
        <f t="shared" ref="D499:H499" si="116">D480+D443+D390</f>
        <v>7188001</v>
      </c>
      <c r="E499" s="35"/>
      <c r="F499" s="117">
        <f t="shared" si="116"/>
        <v>8528592</v>
      </c>
      <c r="G499" s="35"/>
      <c r="H499" s="117">
        <f t="shared" si="116"/>
        <v>8534336</v>
      </c>
      <c r="I499" s="35"/>
      <c r="J499" s="234">
        <v>9652826</v>
      </c>
    </row>
    <row r="500" spans="1:10">
      <c r="A500" s="21" t="s">
        <v>21</v>
      </c>
      <c r="B500" s="235"/>
      <c r="C500" s="236" t="s">
        <v>19</v>
      </c>
      <c r="D500" s="83">
        <f t="shared" ref="D500:H500" si="117">D498-D499</f>
        <v>5721369</v>
      </c>
      <c r="E500" s="4"/>
      <c r="F500" s="51">
        <f t="shared" si="117"/>
        <v>10000052</v>
      </c>
      <c r="G500" s="4"/>
      <c r="H500" s="83">
        <f t="shared" si="117"/>
        <v>9000053</v>
      </c>
      <c r="I500" s="4"/>
      <c r="J500" s="231">
        <v>13369408</v>
      </c>
    </row>
    <row r="501" spans="1:10">
      <c r="A501" s="221"/>
      <c r="B501" s="238"/>
      <c r="C501" s="239"/>
      <c r="D501" s="47"/>
      <c r="E501" s="240"/>
      <c r="F501" s="47"/>
      <c r="G501" s="240"/>
      <c r="H501" s="47"/>
      <c r="I501" s="240"/>
      <c r="J501" s="240"/>
    </row>
    <row r="502" spans="1:10" ht="30" customHeight="1">
      <c r="A502" s="44" t="s">
        <v>206</v>
      </c>
      <c r="B502" s="156">
        <v>2052</v>
      </c>
      <c r="C502" s="90" t="s">
        <v>260</v>
      </c>
      <c r="D502" s="47">
        <v>226</v>
      </c>
      <c r="E502" s="6"/>
      <c r="F502" s="6">
        <v>0</v>
      </c>
      <c r="G502" s="6"/>
      <c r="H502" s="6">
        <v>0</v>
      </c>
      <c r="I502" s="6"/>
      <c r="J502" s="6">
        <v>0</v>
      </c>
    </row>
    <row r="503" spans="1:10" ht="30" customHeight="1">
      <c r="A503" s="44" t="s">
        <v>206</v>
      </c>
      <c r="B503" s="156">
        <v>2054</v>
      </c>
      <c r="C503" s="90" t="s">
        <v>243</v>
      </c>
      <c r="D503" s="47">
        <v>15</v>
      </c>
      <c r="E503" s="6"/>
      <c r="F503" s="6">
        <v>0</v>
      </c>
      <c r="G503" s="6"/>
      <c r="H503" s="6">
        <v>0</v>
      </c>
      <c r="I503" s="6"/>
      <c r="J503" s="6">
        <v>0</v>
      </c>
    </row>
    <row r="504" spans="1:10" ht="30" customHeight="1">
      <c r="A504" s="44" t="s">
        <v>206</v>
      </c>
      <c r="B504" s="54">
        <v>2071</v>
      </c>
      <c r="C504" s="281" t="s">
        <v>210</v>
      </c>
      <c r="D504" s="47">
        <v>1697</v>
      </c>
      <c r="E504" s="6"/>
      <c r="F504" s="6">
        <v>0</v>
      </c>
      <c r="G504" s="6"/>
      <c r="H504" s="6">
        <v>0</v>
      </c>
      <c r="I504" s="6"/>
      <c r="J504" s="6">
        <v>0</v>
      </c>
    </row>
    <row r="505" spans="1:10">
      <c r="A505" s="44"/>
      <c r="B505" s="142"/>
      <c r="C505" s="46"/>
      <c r="D505" s="229"/>
      <c r="E505" s="229"/>
      <c r="F505" s="229"/>
      <c r="G505" s="229"/>
      <c r="H505" s="229"/>
      <c r="I505" s="229"/>
      <c r="J505" s="229"/>
    </row>
    <row r="506" spans="1:10">
      <c r="A506" s="44"/>
      <c r="B506" s="45"/>
      <c r="C506" s="46"/>
      <c r="D506" s="229"/>
      <c r="E506" s="229"/>
      <c r="F506" s="229"/>
      <c r="G506" s="229"/>
      <c r="H506" s="229"/>
      <c r="I506" s="229"/>
      <c r="J506" s="229"/>
    </row>
    <row r="507" spans="1:10">
      <c r="A507" s="221"/>
      <c r="B507" s="142"/>
      <c r="C507" s="87"/>
      <c r="D507" s="229"/>
      <c r="E507" s="229"/>
      <c r="F507" s="229"/>
      <c r="G507" s="229"/>
      <c r="H507" s="229"/>
      <c r="I507" s="229"/>
      <c r="J507" s="229"/>
    </row>
    <row r="508" spans="1:10">
      <c r="A508" s="221"/>
      <c r="B508" s="238"/>
      <c r="C508" s="239"/>
      <c r="D508" s="229"/>
      <c r="E508" s="229"/>
      <c r="F508" s="229"/>
      <c r="G508" s="229"/>
      <c r="H508" s="229"/>
      <c r="I508" s="229"/>
      <c r="J508" s="229"/>
    </row>
    <row r="509" spans="1:10">
      <c r="A509" s="221"/>
      <c r="B509" s="238"/>
      <c r="C509" s="239"/>
      <c r="D509" s="229"/>
      <c r="E509" s="229"/>
      <c r="F509" s="229"/>
      <c r="G509" s="229"/>
      <c r="H509" s="229"/>
      <c r="I509" s="229"/>
      <c r="J509" s="229"/>
    </row>
    <row r="510" spans="1:10">
      <c r="C510" s="58"/>
      <c r="D510" s="79"/>
      <c r="E510" s="79"/>
      <c r="F510" s="79"/>
      <c r="G510" s="79"/>
      <c r="H510" s="79"/>
      <c r="I510" s="79"/>
      <c r="J510" s="79"/>
    </row>
    <row r="511" spans="1:10">
      <c r="C511" s="58"/>
      <c r="D511" s="79"/>
      <c r="E511" s="71"/>
      <c r="F511" s="71"/>
      <c r="G511" s="71"/>
      <c r="H511" s="71"/>
      <c r="I511" s="71"/>
      <c r="J511" s="71"/>
    </row>
    <row r="512" spans="1:10">
      <c r="C512" s="58"/>
      <c r="D512" s="241"/>
      <c r="E512" s="241"/>
      <c r="F512" s="241"/>
      <c r="G512" s="241"/>
      <c r="H512" s="242"/>
      <c r="I512" s="241"/>
      <c r="J512" s="71"/>
    </row>
    <row r="513" spans="3:10">
      <c r="C513" s="58"/>
      <c r="D513" s="243"/>
      <c r="E513" s="243"/>
      <c r="F513" s="243"/>
      <c r="G513" s="243"/>
      <c r="H513" s="244"/>
      <c r="I513" s="243"/>
      <c r="J513" s="71"/>
    </row>
    <row r="514" spans="3:10">
      <c r="C514" s="55"/>
      <c r="D514" s="243"/>
      <c r="E514" s="243"/>
      <c r="F514" s="243"/>
      <c r="G514" s="245"/>
      <c r="H514" s="244"/>
      <c r="I514" s="243"/>
      <c r="J514" s="71"/>
    </row>
    <row r="515" spans="3:10">
      <c r="C515" s="55"/>
      <c r="D515" s="79"/>
      <c r="E515" s="71"/>
      <c r="F515" s="71"/>
      <c r="G515" s="71"/>
      <c r="H515" s="71"/>
      <c r="I515" s="71"/>
      <c r="J515" s="71"/>
    </row>
    <row r="516" spans="3:10">
      <c r="C516" s="55"/>
      <c r="D516" s="79"/>
      <c r="E516" s="71"/>
      <c r="F516" s="71"/>
      <c r="G516" s="71"/>
      <c r="H516" s="71"/>
      <c r="I516" s="71"/>
      <c r="J516" s="71"/>
    </row>
    <row r="517" spans="3:10">
      <c r="C517" s="55"/>
      <c r="D517" s="79"/>
      <c r="E517" s="71"/>
      <c r="F517" s="71"/>
      <c r="G517" s="71"/>
      <c r="H517" s="71"/>
      <c r="I517" s="71"/>
      <c r="J517" s="71"/>
    </row>
    <row r="518" spans="3:10">
      <c r="C518" s="55"/>
      <c r="D518" s="79"/>
      <c r="F518" s="229"/>
      <c r="G518" s="229"/>
      <c r="H518" s="229"/>
      <c r="I518" s="71"/>
      <c r="J518" s="71"/>
    </row>
    <row r="519" spans="3:10">
      <c r="C519" s="55"/>
      <c r="D519" s="79"/>
      <c r="E519" s="71"/>
      <c r="F519" s="71"/>
      <c r="G519" s="71"/>
      <c r="H519" s="71"/>
      <c r="I519" s="71"/>
      <c r="J519" s="71"/>
    </row>
    <row r="520" spans="3:10">
      <c r="C520" s="55"/>
      <c r="D520" s="79"/>
      <c r="E520" s="71"/>
      <c r="F520" s="71"/>
      <c r="G520" s="71"/>
      <c r="H520" s="71"/>
      <c r="I520" s="71"/>
      <c r="J520" s="71"/>
    </row>
    <row r="521" spans="3:10">
      <c r="C521" s="55"/>
      <c r="D521" s="79"/>
      <c r="E521" s="71"/>
      <c r="F521" s="71"/>
      <c r="G521" s="71"/>
      <c r="H521" s="71"/>
      <c r="I521" s="71"/>
      <c r="J521" s="71"/>
    </row>
    <row r="522" spans="3:10">
      <c r="C522" s="55"/>
      <c r="D522" s="85"/>
      <c r="E522" s="85"/>
      <c r="F522" s="85"/>
      <c r="G522" s="85"/>
      <c r="I522" s="85"/>
      <c r="J522" s="71"/>
    </row>
    <row r="523" spans="3:10">
      <c r="C523" s="58"/>
      <c r="D523" s="79"/>
      <c r="E523" s="71"/>
      <c r="F523" s="71"/>
      <c r="G523" s="71"/>
      <c r="H523" s="71"/>
      <c r="I523" s="71"/>
      <c r="J523" s="71"/>
    </row>
  </sheetData>
  <autoFilter ref="A30:J506">
    <filterColumn colId="2"/>
  </autoFilter>
  <mergeCells count="2">
    <mergeCell ref="A1:J1"/>
    <mergeCell ref="A2:J2"/>
  </mergeCells>
  <phoneticPr fontId="2" type="noConversion"/>
  <printOptions horizontalCentered="1"/>
  <pageMargins left="0.74803149606299213" right="0.39370078740157483" top="0.74803149606299213" bottom="0.9055118110236221" header="0.51181102362204722" footer="0.59055118110236227"/>
  <pageSetup paperSize="9" scale="99" firstPageNumber="76" fitToHeight="0" orientation="landscape" blackAndWhite="1" useFirstPageNumber="1" r:id="rId1"/>
  <headerFooter alignWithMargins="0">
    <oddHeader xml:space="preserve">&amp;C   </oddHeader>
    <oddFooter>&amp;C&amp;"Times New Roman,Bold"   &amp;P</oddFooter>
  </headerFooter>
  <rowBreaks count="2" manualBreakCount="2">
    <brk id="177" max="11" man="1"/>
    <brk id="412" max="11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8" baseType="lpstr">
      <vt:lpstr>dem10</vt:lpstr>
      <vt:lpstr>Chart1</vt:lpstr>
      <vt:lpstr>Chart2</vt:lpstr>
      <vt:lpstr>'dem10'!cess</vt:lpstr>
      <vt:lpstr>'dem10'!debt</vt:lpstr>
      <vt:lpstr>'dem10'!debt1</vt:lpstr>
      <vt:lpstr>'dem10'!financecharged</vt:lpstr>
      <vt:lpstr>'dem10'!financevoted</vt:lpstr>
      <vt:lpstr>'dem10'!interest</vt:lpstr>
      <vt:lpstr>'dem10'!it</vt:lpstr>
      <vt:lpstr>'dem10'!loans</vt:lpstr>
      <vt:lpstr>'dem10'!lotteries</vt:lpstr>
      <vt:lpstr>'dem10'!lottery</vt:lpstr>
      <vt:lpstr>'dem10'!lottery1</vt:lpstr>
      <vt:lpstr>'dem10'!mgs</vt:lpstr>
      <vt:lpstr>'dem10'!pao</vt:lpstr>
      <vt:lpstr>'dem10'!penrec</vt:lpstr>
      <vt:lpstr>'dem10'!pension</vt:lpstr>
      <vt:lpstr>'dem10'!Print_Area</vt:lpstr>
      <vt:lpstr>'dem10'!Print_Titles</vt:lpstr>
      <vt:lpstr>'dem10'!revise</vt:lpstr>
      <vt:lpstr>'dem10'!sgs</vt:lpstr>
      <vt:lpstr>'dem10'!sinking</vt:lpstr>
      <vt:lpstr>'dem10'!social</vt:lpstr>
      <vt:lpstr>'dem10'!SocialSecurity</vt:lpstr>
      <vt:lpstr>'dem10'!st</vt:lpstr>
      <vt:lpstr>'dem10'!stamps</vt:lpstr>
      <vt:lpstr>'dem10'!summary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2019-07-19T07:52:33Z</cp:lastPrinted>
  <dcterms:created xsi:type="dcterms:W3CDTF">2004-06-02T16:13:46Z</dcterms:created>
  <dcterms:modified xsi:type="dcterms:W3CDTF">2019-08-05T08:05:45Z</dcterms:modified>
</cp:coreProperties>
</file>