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5600" windowHeight="11016"/>
  </bookViews>
  <sheets>
    <sheet name="Dem1" sheetId="1" r:id="rId1"/>
  </sheets>
  <definedNames>
    <definedName name="__123Graph_D" hidden="1">#REF!</definedName>
    <definedName name="_xlnm._FilterDatabase" localSheetId="0" hidden="1">'Dem1'!$A$18:$H$316</definedName>
    <definedName name="_Regression_Int" localSheetId="0" hidden="1">1</definedName>
    <definedName name="agriculture" localSheetId="0">'Dem1'!$D$12:$F$12</definedName>
    <definedName name="agrirec" localSheetId="0">'Dem1'!#REF!</definedName>
    <definedName name="are" localSheetId="0">'Dem1'!#REF!</definedName>
    <definedName name="ch" localSheetId="0">'Dem1'!$D$232:$G$232</definedName>
    <definedName name="chCap" localSheetId="0">'Dem1'!$D$306:$G$306</definedName>
    <definedName name="chrec" localSheetId="0">'Dem1'!#REF!</definedName>
    <definedName name="fsw" localSheetId="0">'Dem1'!#REF!</definedName>
    <definedName name="fswCap" localSheetId="0">'Dem1'!#REF!</definedName>
    <definedName name="np" localSheetId="0">'Dem1'!#REF!</definedName>
    <definedName name="oap" localSheetId="0">'Dem1'!$D$292:$G$292</definedName>
    <definedName name="_xlnm.Print_Area" localSheetId="0">'Dem1'!$A$1:$G$312</definedName>
    <definedName name="_xlnm.Print_Titles" localSheetId="0">'Dem1'!$15:$18</definedName>
    <definedName name="revise" localSheetId="0">'Dem1'!$D$329:$F$329</definedName>
    <definedName name="summary" localSheetId="0">'Dem1'!$D$321:$F$321</definedName>
    <definedName name="swc" localSheetId="0">'Dem1'!$D$273:$G$273</definedName>
    <definedName name="swcrec" localSheetId="0">'Dem1'!#REF!</definedName>
    <definedName name="Z_239EE218_578E_4317_BEED_14D5D7089E27_.wvu.Cols" localSheetId="0" hidden="1">'Dem1'!#REF!</definedName>
    <definedName name="Z_239EE218_578E_4317_BEED_14D5D7089E27_.wvu.FilterData" localSheetId="0" hidden="1">'Dem1'!$A$1:$G$318</definedName>
    <definedName name="Z_239EE218_578E_4317_BEED_14D5D7089E27_.wvu.PrintArea" localSheetId="0" hidden="1">'Dem1'!$A$1:$G$310</definedName>
    <definedName name="Z_239EE218_578E_4317_BEED_14D5D7089E27_.wvu.PrintTitles" localSheetId="0" hidden="1">'Dem1'!$15:$18</definedName>
    <definedName name="Z_302A3EA3_AE96_11D5_A646_0050BA3D7AFD_.wvu.Cols" localSheetId="0" hidden="1">'Dem1'!#REF!</definedName>
    <definedName name="Z_302A3EA3_AE96_11D5_A646_0050BA3D7AFD_.wvu.FilterData" localSheetId="0" hidden="1">'Dem1'!$A$1:$G$318</definedName>
    <definedName name="Z_302A3EA3_AE96_11D5_A646_0050BA3D7AFD_.wvu.PrintArea" localSheetId="0" hidden="1">'Dem1'!$A$1:$G$310</definedName>
    <definedName name="Z_302A3EA3_AE96_11D5_A646_0050BA3D7AFD_.wvu.PrintTitles" localSheetId="0" hidden="1">'Dem1'!$15:$18</definedName>
    <definedName name="Z_36DBA021_0ECB_11D4_8064_004005726899_.wvu.Cols" localSheetId="0" hidden="1">'Dem1'!#REF!</definedName>
    <definedName name="Z_36DBA021_0ECB_11D4_8064_004005726899_.wvu.FilterData" localSheetId="0" hidden="1">'Dem1'!$A$1:$G$61</definedName>
    <definedName name="Z_36DBA021_0ECB_11D4_8064_004005726899_.wvu.PrintArea" localSheetId="0" hidden="1">'Dem1'!$A$1:$G$308</definedName>
    <definedName name="Z_36DBA021_0ECB_11D4_8064_004005726899_.wvu.PrintTitles" localSheetId="0" hidden="1">'Dem1'!$15:$18</definedName>
    <definedName name="Z_75B5A34A_8DB6_4ACF_8A68_12B713FB009F_.wvu.FilterData" localSheetId="0" hidden="1">'Dem1'!$A$19:$G$310</definedName>
    <definedName name="Z_75B5A34A_8DB6_4ACF_8A68_12B713FB009F_.wvu.PrintArea" localSheetId="0" hidden="1">'Dem1'!$A$1:$G$310</definedName>
    <definedName name="Z_75B5A34A_8DB6_4ACF_8A68_12B713FB009F_.wvu.PrintTitles" localSheetId="0" hidden="1">'Dem1'!$15:$18</definedName>
    <definedName name="Z_75B5A34A_8DB6_4ACF_8A68_12B713FB009F_.wvu.Rows" localSheetId="0" hidden="1">'Dem1'!#REF!</definedName>
    <definedName name="Z_79D66C3F_CEA6_411B_84FD_B5529291B20A_.wvu.FilterData" localSheetId="0" hidden="1">'Dem1'!$A$19:$G$310</definedName>
    <definedName name="Z_79D66C3F_CEA6_411B_84FD_B5529291B20A_.wvu.PrintArea" localSheetId="0" hidden="1">'Dem1'!$A$1:$G$316</definedName>
    <definedName name="Z_79D66C3F_CEA6_411B_84FD_B5529291B20A_.wvu.PrintTitles" localSheetId="0" hidden="1">'Dem1'!$15:$18</definedName>
    <definedName name="Z_79D66C3F_CEA6_411B_84FD_B5529291B20A_.wvu.Rows" localSheetId="0" hidden="1">'Dem1'!#REF!</definedName>
    <definedName name="Z_93EBE921_AE91_11D5_8685_004005726899_.wvu.Cols" localSheetId="0" hidden="1">'Dem1'!#REF!</definedName>
    <definedName name="Z_93EBE921_AE91_11D5_8685_004005726899_.wvu.FilterData" localSheetId="0" hidden="1">'Dem1'!$A$1:$G$61</definedName>
    <definedName name="Z_93EBE921_AE91_11D5_8685_004005726899_.wvu.PrintArea" localSheetId="0" hidden="1">'Dem1'!$A$1:$G$308</definedName>
    <definedName name="Z_93EBE921_AE91_11D5_8685_004005726899_.wvu.PrintTitles" localSheetId="0" hidden="1">'Dem1'!$15:$18</definedName>
    <definedName name="Z_94DA79C1_0FDE_11D5_9579_000021DAEEA2_.wvu.Cols" localSheetId="0" hidden="1">'Dem1'!#REF!</definedName>
    <definedName name="Z_94DA79C1_0FDE_11D5_9579_000021DAEEA2_.wvu.FilterData" localSheetId="0" hidden="1">'Dem1'!$C$19:$C$310</definedName>
    <definedName name="Z_94DA79C1_0FDE_11D5_9579_000021DAEEA2_.wvu.PrintArea" localSheetId="0" hidden="1">'Dem1'!$A$1:$G$308</definedName>
    <definedName name="Z_94DA79C1_0FDE_11D5_9579_000021DAEEA2_.wvu.PrintTitles" localSheetId="0" hidden="1">'Dem1'!$15:$18</definedName>
    <definedName name="Z_9F78B5A8_3734_4B3A_B983_D77210D9CF3A_.wvu.FilterData" localSheetId="0" hidden="1">'Dem1'!$A$19:$G$310</definedName>
    <definedName name="Z_9F78B5A8_3734_4B3A_B983_D77210D9CF3A_.wvu.PrintArea" localSheetId="0" hidden="1">'Dem1'!$A$1:$G$310</definedName>
    <definedName name="Z_9F78B5A8_3734_4B3A_B983_D77210D9CF3A_.wvu.PrintTitles" localSheetId="0" hidden="1">'Dem1'!$15:$18</definedName>
    <definedName name="Z_A70C513C_E676_47CF_B612_167A15FE912E_.wvu.FilterData" localSheetId="0" hidden="1">'Dem1'!$A$19:$G$310</definedName>
    <definedName name="Z_A70C513C_E676_47CF_B612_167A15FE912E_.wvu.PrintArea" localSheetId="0" hidden="1">'Dem1'!$A$1:$G$310</definedName>
    <definedName name="Z_A70C513C_E676_47CF_B612_167A15FE912E_.wvu.PrintTitles" localSheetId="0" hidden="1">'Dem1'!$15:$18</definedName>
    <definedName name="Z_A70C513C_E676_47CF_B612_167A15FE912E_.wvu.Rows" localSheetId="0" hidden="1">'Dem1'!#REF!</definedName>
    <definedName name="Z_AFA347F0_C6A1_4A1F_BA38_B37FC71D710E_.wvu.FilterData" localSheetId="0" hidden="1">'Dem1'!$A$19:$G$310</definedName>
    <definedName name="Z_AFA347F0_C6A1_4A1F_BA38_B37FC71D710E_.wvu.PrintArea" localSheetId="0" hidden="1">'Dem1'!$A$1:$G$310</definedName>
    <definedName name="Z_AFA347F0_C6A1_4A1F_BA38_B37FC71D710E_.wvu.PrintTitles" localSheetId="0" hidden="1">'Dem1'!$15:$18</definedName>
    <definedName name="Z_AFA347F0_C6A1_4A1F_BA38_B37FC71D710E_.wvu.Rows" localSheetId="0" hidden="1">'Dem1'!#REF!</definedName>
    <definedName name="Z_B4CB0970_161F_11D5_8064_004005726899_.wvu.FilterData" localSheetId="0" hidden="1">'Dem1'!$A$1:$G$61</definedName>
    <definedName name="Z_B4CB0987_161F_11D5_8064_004005726899_.wvu.FilterData" localSheetId="0" hidden="1">'Dem1'!$A$1:$G$61</definedName>
    <definedName name="Z_B4CB098E_161F_11D5_8064_004005726899_.wvu.FilterData" localSheetId="0" hidden="1">'Dem1'!$A$1:$G$61</definedName>
    <definedName name="Z_B4CB0997_161F_11D5_8064_004005726899_.wvu.FilterData" localSheetId="0" hidden="1">'Dem1'!$A$1:$G$61</definedName>
    <definedName name="Z_C53E5991_D6D8_4CAE_B4BC_940BDEA5DDD8_.wvu.FilterData" localSheetId="0" hidden="1">'Dem1'!$A$19:$G$310</definedName>
    <definedName name="Z_C53E5991_D6D8_4CAE_B4BC_940BDEA5DDD8_.wvu.PrintArea" localSheetId="0" hidden="1">'Dem1'!$A$1:$G$310</definedName>
    <definedName name="Z_C53E5991_D6D8_4CAE_B4BC_940BDEA5DDD8_.wvu.PrintTitles" localSheetId="0" hidden="1">'Dem1'!$15:$18</definedName>
    <definedName name="Z_C868F8C3_16D7_11D5_A68D_81D6213F5331_.wvu.Cols" localSheetId="0" hidden="1">'Dem1'!#REF!</definedName>
    <definedName name="Z_C868F8C3_16D7_11D5_A68D_81D6213F5331_.wvu.FilterData" localSheetId="0" hidden="1">'Dem1'!$A$1:$G$61</definedName>
    <definedName name="Z_C868F8C3_16D7_11D5_A68D_81D6213F5331_.wvu.PrintArea" localSheetId="0" hidden="1">'Dem1'!$A$1:$G$308</definedName>
    <definedName name="Z_C868F8C3_16D7_11D5_A68D_81D6213F5331_.wvu.PrintTitles" localSheetId="0" hidden="1">'Dem1'!$15:$18</definedName>
    <definedName name="Z_D54C9B96_E403_11D5_96BD_004005726899_.wvu.FilterData" localSheetId="0" hidden="1">'Dem1'!$A$1:$G$61</definedName>
    <definedName name="Z_D696C36C_B04F_4EC7_8D98_CAB0ECD67E1B_.wvu.FilterData" localSheetId="0" hidden="1">'Dem1'!$A$19:$G$310</definedName>
    <definedName name="Z_D696C36C_B04F_4EC7_8D98_CAB0ECD67E1B_.wvu.PrintArea" localSheetId="0" hidden="1">'Dem1'!$A$1:$G$310</definedName>
    <definedName name="Z_D696C36C_B04F_4EC7_8D98_CAB0ECD67E1B_.wvu.PrintTitles" localSheetId="0" hidden="1">'Dem1'!$15:$18</definedName>
    <definedName name="Z_D696C36C_B04F_4EC7_8D98_CAB0ECD67E1B_.wvu.Rows" localSheetId="0" hidden="1">'Dem1'!#REF!</definedName>
    <definedName name="Z_DE3727A6_DA2F_4D46_8AA0_0235ACDE6AFB_.wvu.FilterData" localSheetId="0" hidden="1">'Dem1'!$A$19:$G$310</definedName>
    <definedName name="Z_DE3727A6_DA2F_4D46_8AA0_0235ACDE6AFB_.wvu.PrintArea" localSheetId="0" hidden="1">'Dem1'!$A$1:$G$310</definedName>
    <definedName name="Z_DE3727A6_DA2F_4D46_8AA0_0235ACDE6AFB_.wvu.PrintTitles" localSheetId="0" hidden="1">'Dem1'!$15:$18</definedName>
    <definedName name="Z_E5DF37BD_125C_11D5_8DC4_D0F5D88B3549_.wvu.Cols" localSheetId="0" hidden="1">'Dem1'!#REF!</definedName>
    <definedName name="Z_E5DF37BD_125C_11D5_8DC4_D0F5D88B3549_.wvu.FilterData" localSheetId="0" hidden="1">'Dem1'!$A$1:$G$61</definedName>
    <definedName name="Z_E5DF37BD_125C_11D5_8DC4_D0F5D88B3549_.wvu.PrintArea" localSheetId="0" hidden="1">'Dem1'!$A$1:$G$308</definedName>
    <definedName name="Z_E5DF37BD_125C_11D5_8DC4_D0F5D88B3549_.wvu.PrintTitles" localSheetId="0" hidden="1">'Dem1'!$15:$18</definedName>
    <definedName name="Z_F1215AA8_B223_4341_85DA_07CDA54E4815_.wvu.FilterData" localSheetId="0" hidden="1">'Dem1'!$A$19:$G$310</definedName>
    <definedName name="Z_F1215AA8_B223_4341_85DA_07CDA54E4815_.wvu.PrintArea" localSheetId="0" hidden="1">'Dem1'!$A$1:$G$310</definedName>
    <definedName name="Z_F1215AA8_B223_4341_85DA_07CDA54E4815_.wvu.PrintTitles" localSheetId="0" hidden="1">'Dem1'!$15:$18</definedName>
    <definedName name="Z_F1215AA8_B223_4341_85DA_07CDA54E4815_.wvu.Rows" localSheetId="0" hidden="1">'Dem1'!#REF!</definedName>
    <definedName name="Z_F8ADACC1_164E_11D6_B603_000021DAEEA2_.wvu.Cols" localSheetId="0" hidden="1">'Dem1'!#REF!</definedName>
    <definedName name="Z_F8ADACC1_164E_11D6_B603_000021DAEEA2_.wvu.FilterData" localSheetId="0" hidden="1">'Dem1'!$A$1:$G$61</definedName>
    <definedName name="Z_F8ADACC1_164E_11D6_B603_000021DAEEA2_.wvu.PrintTitles" localSheetId="0" hidden="1">'Dem1'!$15:$18</definedName>
  </definedNames>
  <calcPr calcId="125725"/>
  <customWorkbookViews>
    <customWorkbookView name="Administrator - Personal View" guid="{9F78B5A8-3734-4B3A-B983-D77210D9CF3A}" mergeInterval="0" personalView="1" maximized="1" windowWidth="1020" windowHeight="618" activeSheetId="1"/>
    <customWorkbookView name="swagat - Personal View" guid="{D696C36C-B04F-4EC7-8D98-CAB0ECD67E1B}" mergeInterval="0" personalView="1" maximized="1" xWindow="1" yWindow="1" windowWidth="1366" windowHeight="496" activeSheetId="1"/>
    <customWorkbookView name="damber - Personal View" guid="{75B5A34A-8DB6-4ACF-8A68-12B713FB009F}" mergeInterval="0" personalView="1" maximized="1" xWindow="4" yWindow="34" windowWidth="455" windowHeight="502" activeSheetId="1"/>
    <customWorkbookView name="Mahendra - Personal View" guid="{79D66C3F-CEA6-411B-84FD-B5529291B20A}" mergeInterval="0" personalView="1" maximized="1" xWindow="1" yWindow="1" windowWidth="1362" windowHeight="538" activeSheetId="1"/>
    <customWorkbookView name="aruni - Personal View" guid="{C53E5991-D6D8-4CAE-B4BC-940BDEA5DDD8}" mergeInterval="0" personalView="1" maximized="1" windowWidth="1276" windowHeight="495" activeSheetId="1"/>
    <customWorkbookView name="PC - Personal View" guid="{DE3727A6-DA2F-4D46-8AA0-0235ACDE6AFB}" mergeInterval="0" personalView="1" maximized="1" xWindow="1" yWindow="1" windowWidth="1152" windowHeight="597" activeSheetId="1"/>
    <customWorkbookView name="Manisha - Personal View" guid="{A70C513C-E676-47CF-B612-167A15FE912E}" mergeInterval="0" personalView="1" maximized="1" xWindow="1" yWindow="1" windowWidth="1024" windowHeight="506" activeSheetId="1"/>
    <customWorkbookView name="Arpana - Personal View" guid="{AFA347F0-C6A1-4A1F-BA38-B37FC71D710E}" mergeInterval="0" personalView="1" maximized="1" xWindow="1" yWindow="1" windowWidth="1440" windowHeight="628" activeSheetId="1"/>
    <customWorkbookView name="sonam - Personal View" guid="{F1215AA8-B223-4341-85DA-07CDA54E4815}" mergeInterval="0" personalView="1" maximized="1" xWindow="1" yWindow="1" windowWidth="1280" windowHeight="503" activeSheetId="1"/>
  </customWorkbookViews>
</workbook>
</file>

<file path=xl/calcChain.xml><?xml version="1.0" encoding="utf-8"?>
<calcChain xmlns="http://schemas.openxmlformats.org/spreadsheetml/2006/main">
  <c r="E231" i="1"/>
  <c r="F231"/>
  <c r="D231"/>
  <c r="D103"/>
  <c r="E304"/>
  <c r="F304"/>
  <c r="D304"/>
  <c r="F28"/>
  <c r="F176"/>
  <c r="F75"/>
  <c r="F68"/>
  <c r="F69" s="1"/>
  <c r="F305" l="1"/>
  <c r="F306" s="1"/>
  <c r="F307" s="1"/>
  <c r="E305"/>
  <c r="E306" s="1"/>
  <c r="E307" s="1"/>
  <c r="D305"/>
  <c r="D306" s="1"/>
  <c r="D307" s="1"/>
  <c r="F289"/>
  <c r="E289"/>
  <c r="D289"/>
  <c r="F281"/>
  <c r="E281"/>
  <c r="D281"/>
  <c r="F270"/>
  <c r="E270"/>
  <c r="D270"/>
  <c r="F263"/>
  <c r="E263"/>
  <c r="D263"/>
  <c r="F256"/>
  <c r="E256"/>
  <c r="D256"/>
  <c r="F249"/>
  <c r="E249"/>
  <c r="D249"/>
  <c r="F242"/>
  <c r="E242"/>
  <c r="D242"/>
  <c r="F226"/>
  <c r="F227" s="1"/>
  <c r="E226"/>
  <c r="E227" s="1"/>
  <c r="D226"/>
  <c r="D227" s="1"/>
  <c r="F219"/>
  <c r="E219"/>
  <c r="D219"/>
  <c r="F209"/>
  <c r="E209"/>
  <c r="D209"/>
  <c r="F203"/>
  <c r="E203"/>
  <c r="D203"/>
  <c r="F198"/>
  <c r="E198"/>
  <c r="D198"/>
  <c r="F192"/>
  <c r="E192"/>
  <c r="D192"/>
  <c r="F186"/>
  <c r="E186"/>
  <c r="D186"/>
  <c r="F177"/>
  <c r="E177"/>
  <c r="D177"/>
  <c r="F161"/>
  <c r="E161"/>
  <c r="D161"/>
  <c r="F157"/>
  <c r="E157"/>
  <c r="D157"/>
  <c r="F153"/>
  <c r="E153"/>
  <c r="D153"/>
  <c r="F149"/>
  <c r="E149"/>
  <c r="D149"/>
  <c r="F145"/>
  <c r="E145"/>
  <c r="D145"/>
  <c r="F135"/>
  <c r="E135"/>
  <c r="D135"/>
  <c r="F131"/>
  <c r="E131"/>
  <c r="D131"/>
  <c r="F127"/>
  <c r="E127"/>
  <c r="D127"/>
  <c r="F123"/>
  <c r="E123"/>
  <c r="D123"/>
  <c r="F119"/>
  <c r="E119"/>
  <c r="D119"/>
  <c r="F110"/>
  <c r="E110"/>
  <c r="D110"/>
  <c r="F103"/>
  <c r="E103"/>
  <c r="F96"/>
  <c r="E96"/>
  <c r="D96"/>
  <c r="F89"/>
  <c r="E89"/>
  <c r="D89"/>
  <c r="F82"/>
  <c r="E82"/>
  <c r="D82"/>
  <c r="E68"/>
  <c r="E69" s="1"/>
  <c r="D68"/>
  <c r="D69" s="1"/>
  <c r="F59"/>
  <c r="E59"/>
  <c r="D59"/>
  <c r="F52"/>
  <c r="E52"/>
  <c r="D52"/>
  <c r="F45"/>
  <c r="E45"/>
  <c r="D45"/>
  <c r="F38"/>
  <c r="E38"/>
  <c r="D38"/>
  <c r="F31"/>
  <c r="E31"/>
  <c r="D31"/>
  <c r="D290" l="1"/>
  <c r="D291" s="1"/>
  <c r="D292" s="1"/>
  <c r="F290"/>
  <c r="F291" s="1"/>
  <c r="F292" s="1"/>
  <c r="E290"/>
  <c r="E291" s="1"/>
  <c r="E292" s="1"/>
  <c r="D60"/>
  <c r="D61" s="1"/>
  <c r="F60"/>
  <c r="F61" s="1"/>
  <c r="E60"/>
  <c r="E61" s="1"/>
  <c r="E162"/>
  <c r="E178" s="1"/>
  <c r="E271"/>
  <c r="E272" s="1"/>
  <c r="E273" s="1"/>
  <c r="D271"/>
  <c r="D272" s="1"/>
  <c r="D273" s="1"/>
  <c r="F271"/>
  <c r="F272" s="1"/>
  <c r="F273" s="1"/>
  <c r="D111"/>
  <c r="D112" s="1"/>
  <c r="F111"/>
  <c r="F112" s="1"/>
  <c r="E111"/>
  <c r="E112" s="1"/>
  <c r="E136"/>
  <c r="E137" s="1"/>
  <c r="D136"/>
  <c r="D137" s="1"/>
  <c r="F136"/>
  <c r="F137" s="1"/>
  <c r="D162"/>
  <c r="D178" s="1"/>
  <c r="F162"/>
  <c r="F178" s="1"/>
  <c r="D210"/>
  <c r="D220" s="1"/>
  <c r="F210"/>
  <c r="F220" s="1"/>
  <c r="E210"/>
  <c r="E220" s="1"/>
  <c r="E232" l="1"/>
  <c r="E293" s="1"/>
  <c r="E308" s="1"/>
  <c r="D232"/>
  <c r="D293" s="1"/>
  <c r="D308" s="1"/>
  <c r="F232"/>
  <c r="F293" s="1"/>
  <c r="F308" s="1"/>
  <c r="E12" l="1"/>
  <c r="D12" l="1"/>
  <c r="F12" l="1"/>
</calcChain>
</file>

<file path=xl/comments1.xml><?xml version="1.0" encoding="utf-8"?>
<comments xmlns="http://schemas.openxmlformats.org/spreadsheetml/2006/main">
  <authors>
    <author>lenovo</author>
  </authors>
  <commentList>
    <comment ref="E241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one time Rs. 16.00 lakh for HM vehicle in 2019-20</t>
        </r>
      </text>
    </comment>
  </commentList>
</comments>
</file>

<file path=xl/sharedStrings.xml><?xml version="1.0" encoding="utf-8"?>
<sst xmlns="http://schemas.openxmlformats.org/spreadsheetml/2006/main" count="523" uniqueCount="177">
  <si>
    <t>DEMAND  NO. 1</t>
  </si>
  <si>
    <t>Crop Husbandry</t>
  </si>
  <si>
    <t>Soil &amp; Water Conservation</t>
  </si>
  <si>
    <t>Other Agricultural Programmes</t>
  </si>
  <si>
    <t>Capital Outlay on Crop Husbandry</t>
  </si>
  <si>
    <t>Capital</t>
  </si>
  <si>
    <t>Voted</t>
  </si>
  <si>
    <t>Budget Estimate</t>
  </si>
  <si>
    <t>Major /Sub-Major/Minor/Sub/Detailed Heads</t>
  </si>
  <si>
    <t>Total</t>
  </si>
  <si>
    <t>REVENUE SECTION</t>
  </si>
  <si>
    <t>M.H.</t>
  </si>
  <si>
    <t>Direction and Administration</t>
  </si>
  <si>
    <t>Agriculture Department</t>
  </si>
  <si>
    <t>Head Office Establishment</t>
  </si>
  <si>
    <t>01.44.01</t>
  </si>
  <si>
    <t>Salaries</t>
  </si>
  <si>
    <t>01.44.11</t>
  </si>
  <si>
    <t>01.44.13</t>
  </si>
  <si>
    <t>01.44.50</t>
  </si>
  <si>
    <t>01.44.51</t>
  </si>
  <si>
    <t>East District</t>
  </si>
  <si>
    <t>01.45.01</t>
  </si>
  <si>
    <t>01.45.11</t>
  </si>
  <si>
    <t>01.45.13</t>
  </si>
  <si>
    <t>01.45.51</t>
  </si>
  <si>
    <t>West District</t>
  </si>
  <si>
    <t>01.46.01</t>
  </si>
  <si>
    <t>01.46.11</t>
  </si>
  <si>
    <t>01.46.13</t>
  </si>
  <si>
    <t>01.46.51</t>
  </si>
  <si>
    <t>North District</t>
  </si>
  <si>
    <t>01.47.01</t>
  </si>
  <si>
    <t>01.47.11</t>
  </si>
  <si>
    <t>01.47.13</t>
  </si>
  <si>
    <t>01.47.51</t>
  </si>
  <si>
    <t>South District</t>
  </si>
  <si>
    <t>01.48.01</t>
  </si>
  <si>
    <t>01.48.11</t>
  </si>
  <si>
    <t>01.48.13</t>
  </si>
  <si>
    <t>01.48.51</t>
  </si>
  <si>
    <t>Seeds</t>
  </si>
  <si>
    <t>Establishment</t>
  </si>
  <si>
    <t>60.00.11</t>
  </si>
  <si>
    <t>60.00.13</t>
  </si>
  <si>
    <t>Other Expenditure</t>
  </si>
  <si>
    <t>Agricultural Farms</t>
  </si>
  <si>
    <t>01.44.02</t>
  </si>
  <si>
    <t>Wages</t>
  </si>
  <si>
    <t>Travel Expenses</t>
  </si>
  <si>
    <t>Office Expenses</t>
  </si>
  <si>
    <t>01.44.27</t>
  </si>
  <si>
    <t>Minor Works</t>
  </si>
  <si>
    <t>Other Charges</t>
  </si>
  <si>
    <t>Motor Vehicles</t>
  </si>
  <si>
    <t>Manures and Fertilizers</t>
  </si>
  <si>
    <t>Agriculture Input Scheme</t>
  </si>
  <si>
    <t>62.44.11</t>
  </si>
  <si>
    <t>62.44.13</t>
  </si>
  <si>
    <t>Rent, Rates &amp; Taxes</t>
  </si>
  <si>
    <t>62.45.14</t>
  </si>
  <si>
    <t>62.46.14</t>
  </si>
  <si>
    <t>62.47.14</t>
  </si>
  <si>
    <t>62.48.14</t>
  </si>
  <si>
    <t>Plant Protection</t>
  </si>
  <si>
    <t>Agricultural Engineering</t>
  </si>
  <si>
    <t>00.00.74</t>
  </si>
  <si>
    <t>Soil and Water Conservation</t>
  </si>
  <si>
    <t>Others</t>
  </si>
  <si>
    <t>CAPITAL SECTION</t>
  </si>
  <si>
    <t>01.44.72</t>
  </si>
  <si>
    <t>Building and Farm Structures</t>
  </si>
  <si>
    <t>II. Details of the estimates and the heads under which this grant will be accounted for:</t>
  </si>
  <si>
    <t>Extension and Farmers' Training</t>
  </si>
  <si>
    <t>C - Economic Services (a) Agriculture and Allied Activities</t>
  </si>
  <si>
    <t>Others Expenditure</t>
  </si>
  <si>
    <t>(a) Capital Account on Agriculture and Allied Activities</t>
  </si>
  <si>
    <t>Revenue</t>
  </si>
  <si>
    <t>(In Thousands of Rupees)</t>
  </si>
  <si>
    <t>Agriculture Development &amp; Farmer's Welfare Board</t>
  </si>
  <si>
    <t>Farm Mechanisation (NEC)</t>
  </si>
  <si>
    <t>01.44.74</t>
  </si>
  <si>
    <t>National Oilseed and Oil Palm Mission</t>
  </si>
  <si>
    <t>National Mission on Agriculture Extension and Technology</t>
  </si>
  <si>
    <t>05.00.85</t>
  </si>
  <si>
    <t>05.00.86</t>
  </si>
  <si>
    <t>05.00.87</t>
  </si>
  <si>
    <t>01.00.81</t>
  </si>
  <si>
    <t xml:space="preserve">National Food Security Mission (NFSM) </t>
  </si>
  <si>
    <t>03.00.81</t>
  </si>
  <si>
    <t>03.00.83</t>
  </si>
  <si>
    <t>04.00.78</t>
  </si>
  <si>
    <t>C - Capital Account of Economic Services</t>
  </si>
  <si>
    <t>03.00.85</t>
  </si>
  <si>
    <t>03.00.86</t>
  </si>
  <si>
    <t>05.00.90</t>
  </si>
  <si>
    <t>03.00.87</t>
  </si>
  <si>
    <t>Rec</t>
  </si>
  <si>
    <t>03.00.88</t>
  </si>
  <si>
    <t>02.00.90</t>
  </si>
  <si>
    <t>04.00.79</t>
  </si>
  <si>
    <t>03.00.89</t>
  </si>
  <si>
    <t>Rainfed Area Development (State Share)</t>
  </si>
  <si>
    <t>03.00.90</t>
  </si>
  <si>
    <t>Soil Health Management  (State Share)</t>
  </si>
  <si>
    <t>03.00.91</t>
  </si>
  <si>
    <t>Soil Health Card Scheme (State Share)</t>
  </si>
  <si>
    <t>03.00.92</t>
  </si>
  <si>
    <t>03.00.93</t>
  </si>
  <si>
    <t>03.00.94</t>
  </si>
  <si>
    <t>Pradhan Mantri Krishi Sinchayee Yojana (PMKSY) (State Share)</t>
  </si>
  <si>
    <t>05.00.91</t>
  </si>
  <si>
    <t>05.00.92</t>
  </si>
  <si>
    <t>01.00.82</t>
  </si>
  <si>
    <t>02.00.91</t>
  </si>
  <si>
    <t>02.00.92</t>
  </si>
  <si>
    <t>Soil Health Management (Central Share)</t>
  </si>
  <si>
    <t>Soil Health Card Scheme (Central Share)</t>
  </si>
  <si>
    <t>Establishment of Agency for Reporting Agriculture Statistics (Central Share)</t>
  </si>
  <si>
    <t>National Mission on Sustainable Agriculture</t>
  </si>
  <si>
    <t>Mini Mission I on Oil Seeds (State Share)</t>
  </si>
  <si>
    <t>Mini Mission I on Oil Seeds (Central Share)</t>
  </si>
  <si>
    <t>Support to State Extension Programmes for Extension Reform Schemes (SAMETI) (State Share)</t>
  </si>
  <si>
    <t>Sub-Mission on Agriculture Mechanization (State Share)</t>
  </si>
  <si>
    <t>01.44.52</t>
  </si>
  <si>
    <t>State Share NEC</t>
  </si>
  <si>
    <t>02.00.93</t>
  </si>
  <si>
    <t>01.44.42</t>
  </si>
  <si>
    <t>Paramparagat Krishi Vikash Yojana (Central Share)</t>
  </si>
  <si>
    <t>Crop Husbandry, 00.911- Recoveries of overpayment</t>
  </si>
  <si>
    <t>Other Agricultural Programmes, 00.911- Recoveries of overpayment</t>
  </si>
  <si>
    <t>Lumpsum provision for revision of Pay and Allowances</t>
  </si>
  <si>
    <t>2019-20</t>
  </si>
  <si>
    <t>00.001</t>
  </si>
  <si>
    <t>00.103</t>
  </si>
  <si>
    <t>00.104</t>
  </si>
  <si>
    <t>00.105</t>
  </si>
  <si>
    <t>00.107</t>
  </si>
  <si>
    <t>00.109</t>
  </si>
  <si>
    <t>00.113</t>
  </si>
  <si>
    <t>00.800</t>
  </si>
  <si>
    <t>60.800</t>
  </si>
  <si>
    <t>01.44.75</t>
  </si>
  <si>
    <t>Farm Mechanisation (State Share)</t>
  </si>
  <si>
    <t>02.00.94</t>
  </si>
  <si>
    <t>National e-Governance Plan- Agriculture
(State Share)</t>
  </si>
  <si>
    <t>National e-Governance Plan- Agriculture 
(Central Share)</t>
  </si>
  <si>
    <t>Pradhan Mantri Krishi Sinchayee Yojana (PMKSY)
(Central Share)</t>
  </si>
  <si>
    <t>National Food Security Mission (NFSM) 
(Central Share)</t>
  </si>
  <si>
    <t>National Food Security Mission (NFSM) 
(State Share)</t>
  </si>
  <si>
    <t>2018-19</t>
  </si>
  <si>
    <t xml:space="preserve"> AGRICULTURE DEPARTMENT</t>
  </si>
  <si>
    <t>04.00.80</t>
  </si>
  <si>
    <t>I. Estimate of the amount required in the year ending 31st March, 2021 to defray the charges in respect of Agriculture</t>
  </si>
  <si>
    <t>01.44.76</t>
  </si>
  <si>
    <t>Model Village Pilot Project</t>
  </si>
  <si>
    <t>04</t>
  </si>
  <si>
    <t>01</t>
  </si>
  <si>
    <t>03</t>
  </si>
  <si>
    <t>05</t>
  </si>
  <si>
    <t>02</t>
  </si>
  <si>
    <t>Actuals</t>
  </si>
  <si>
    <t xml:space="preserve"> 2020-21</t>
  </si>
  <si>
    <t xml:space="preserve"> Revised 
Estimate</t>
  </si>
  <si>
    <t>Budget 
Estimate</t>
  </si>
  <si>
    <t>Rainfed Area Development 
(Central Share)</t>
  </si>
  <si>
    <t>Agricultural Census Programme 
(Central Share)</t>
  </si>
  <si>
    <t>Pradhan Mantri Fasal Bima Yojana (PMFBY) (Central Share)</t>
  </si>
  <si>
    <t>Pradhan Mantri Fasal Bima Yojana (PMFBY) (State Share)</t>
  </si>
  <si>
    <t>Sub-Mission on Agriculture Mechanization (Central Share)</t>
  </si>
  <si>
    <t>Support to State Extension Programmes for Extension Reform Schemes (SAMETI) (Central Share)</t>
  </si>
  <si>
    <t>Soil and Water Conservation, 00.911-Recoveries of overpayment</t>
  </si>
  <si>
    <t>Sub-mission on Seeds and Planting Materials(SMSP)-Central Share</t>
  </si>
  <si>
    <t>Rastriya Krishi Vikash Yojana 
(State Share)</t>
  </si>
  <si>
    <t>Impact Assessment of Organic Farming on Socio Economic and Livelihood in 
Sikkim</t>
  </si>
  <si>
    <t>Paramparagat Krishi Vikash Yojana 
(State Share)</t>
  </si>
  <si>
    <t>Rastriya Krishi Vikash Yojana 
(Central Share)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</si>
</sst>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8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87">
    <xf numFmtId="0" fontId="0" fillId="0" borderId="0" xfId="0"/>
    <xf numFmtId="0" fontId="4" fillId="0" borderId="0" xfId="5" applyFont="1" applyFill="1" applyBorder="1" applyAlignment="1" applyProtection="1">
      <alignment horizontal="left"/>
    </xf>
    <xf numFmtId="0" fontId="4" fillId="0" borderId="0" xfId="5" applyNumberFormat="1" applyFont="1" applyFill="1" applyBorder="1" applyAlignment="1" applyProtection="1">
      <alignment horizontal="center"/>
    </xf>
    <xf numFmtId="0" fontId="4" fillId="0" borderId="0" xfId="5" applyFont="1" applyFill="1" applyBorder="1" applyAlignment="1" applyProtection="1">
      <alignment horizontal="center"/>
    </xf>
    <xf numFmtId="0" fontId="3" fillId="0" borderId="0" xfId="5" applyNumberFormat="1" applyFont="1" applyFill="1" applyProtection="1"/>
    <xf numFmtId="0" fontId="3" fillId="0" borderId="0" xfId="5" applyFont="1" applyFill="1" applyProtection="1"/>
    <xf numFmtId="0" fontId="3" fillId="0" borderId="0" xfId="5" applyFont="1" applyFill="1" applyAlignment="1" applyProtection="1">
      <alignment horizontal="left" vertical="top" wrapText="1"/>
    </xf>
    <xf numFmtId="0" fontId="3" fillId="0" borderId="0" xfId="5" applyFont="1" applyFill="1" applyAlignment="1" applyProtection="1">
      <alignment horizontal="right" vertical="top" wrapText="1"/>
    </xf>
    <xf numFmtId="0" fontId="3" fillId="0" borderId="0" xfId="5" applyNumberFormat="1" applyFont="1" applyFill="1" applyBorder="1" applyAlignment="1" applyProtection="1">
      <alignment horizontal="right"/>
    </xf>
    <xf numFmtId="0" fontId="3" fillId="0" borderId="0" xfId="5" applyFont="1" applyFill="1" applyBorder="1" applyAlignment="1" applyProtection="1">
      <alignment horizontal="left"/>
    </xf>
    <xf numFmtId="0" fontId="3" fillId="0" borderId="0" xfId="5" applyFont="1" applyFill="1" applyBorder="1" applyProtection="1"/>
    <xf numFmtId="0" fontId="3" fillId="0" borderId="0" xfId="5" applyNumberFormat="1" applyFont="1" applyFill="1" applyBorder="1" applyProtection="1"/>
    <xf numFmtId="0" fontId="3" fillId="0" borderId="0" xfId="5" applyFont="1" applyFill="1" applyBorder="1" applyAlignment="1" applyProtection="1">
      <alignment horizontal="left" vertical="top" wrapText="1"/>
    </xf>
    <xf numFmtId="0" fontId="3" fillId="0" borderId="0" xfId="5" applyFont="1" applyFill="1" applyBorder="1" applyAlignment="1" applyProtection="1">
      <alignment horizontal="right" vertical="top" wrapText="1"/>
    </xf>
    <xf numFmtId="0" fontId="3" fillId="0" borderId="0" xfId="5" applyNumberFormat="1" applyFont="1" applyFill="1" applyBorder="1" applyAlignment="1" applyProtection="1">
      <alignment horizontal="left"/>
    </xf>
    <xf numFmtId="0" fontId="4" fillId="0" borderId="0" xfId="5" applyNumberFormat="1" applyFont="1" applyFill="1" applyBorder="1" applyProtection="1"/>
    <xf numFmtId="0" fontId="4" fillId="0" borderId="0" xfId="5" applyNumberFormat="1" applyFont="1" applyFill="1" applyBorder="1" applyAlignment="1" applyProtection="1">
      <alignment horizontal="right"/>
    </xf>
    <xf numFmtId="1" fontId="4" fillId="0" borderId="0" xfId="5" applyNumberFormat="1" applyFont="1" applyFill="1" applyBorder="1" applyAlignment="1" applyProtection="1">
      <alignment horizontal="center"/>
    </xf>
    <xf numFmtId="0" fontId="3" fillId="0" borderId="0" xfId="5" applyFont="1" applyFill="1" applyAlignment="1" applyProtection="1">
      <alignment horizontal="left"/>
    </xf>
    <xf numFmtId="0" fontId="3" fillId="0" borderId="1" xfId="4" applyFont="1" applyFill="1" applyBorder="1" applyAlignment="1" applyProtection="1">
      <alignment horizontal="left"/>
    </xf>
    <xf numFmtId="0" fontId="3" fillId="0" borderId="1" xfId="4" applyNumberFormat="1" applyFont="1" applyFill="1" applyBorder="1" applyProtection="1"/>
    <xf numFmtId="0" fontId="5" fillId="0" borderId="1" xfId="4" applyNumberFormat="1" applyFont="1" applyFill="1" applyBorder="1" applyAlignment="1" applyProtection="1">
      <alignment horizontal="right" vertical="top"/>
    </xf>
    <xf numFmtId="0" fontId="3" fillId="0" borderId="2" xfId="5" applyFont="1" applyFill="1" applyBorder="1" applyAlignment="1" applyProtection="1">
      <alignment horizontal="left" vertical="top" wrapText="1"/>
    </xf>
    <xf numFmtId="0" fontId="3" fillId="0" borderId="0" xfId="5" applyFont="1" applyFill="1" applyAlignment="1" applyProtection="1">
      <alignment vertical="top"/>
    </xf>
    <xf numFmtId="0" fontId="3" fillId="0" borderId="1" xfId="5" applyFont="1" applyFill="1" applyBorder="1" applyAlignment="1" applyProtection="1">
      <alignment horizontal="left" vertical="top" wrapText="1"/>
    </xf>
    <xf numFmtId="0" fontId="3" fillId="0" borderId="1" xfId="5" applyFont="1" applyFill="1" applyBorder="1" applyAlignment="1" applyProtection="1">
      <alignment horizontal="right" vertical="top" wrapText="1"/>
    </xf>
    <xf numFmtId="0" fontId="3" fillId="0" borderId="1" xfId="4" applyNumberFormat="1" applyFont="1" applyFill="1" applyBorder="1" applyAlignment="1" applyProtection="1">
      <alignment horizontal="right"/>
    </xf>
    <xf numFmtId="0" fontId="3" fillId="0" borderId="1" xfId="4" applyNumberFormat="1" applyFont="1" applyFill="1" applyBorder="1" applyAlignment="1" applyProtection="1">
      <alignment vertical="center" wrapText="1"/>
    </xf>
    <xf numFmtId="0" fontId="3" fillId="0" borderId="0" xfId="5" applyNumberFormat="1" applyFont="1" applyFill="1" applyBorder="1" applyAlignment="1" applyProtection="1">
      <alignment horizontal="left" vertical="top" wrapText="1"/>
    </xf>
    <xf numFmtId="0" fontId="3" fillId="0" borderId="0" xfId="5" applyNumberFormat="1" applyFont="1" applyFill="1" applyBorder="1" applyAlignment="1" applyProtection="1">
      <alignment horizontal="right" vertical="top" wrapText="1"/>
    </xf>
    <xf numFmtId="0" fontId="4" fillId="0" borderId="0" xfId="5" applyNumberFormat="1" applyFont="1" applyFill="1" applyBorder="1" applyAlignment="1" applyProtection="1">
      <alignment horizontal="left" vertical="center" wrapText="1"/>
    </xf>
    <xf numFmtId="0" fontId="3" fillId="0" borderId="0" xfId="1" applyNumberFormat="1" applyFont="1" applyFill="1" applyBorder="1" applyAlignment="1" applyProtection="1">
      <alignment horizontal="right"/>
    </xf>
    <xf numFmtId="0" fontId="3" fillId="0" borderId="0" xfId="5" applyNumberFormat="1" applyFont="1" applyFill="1" applyBorder="1" applyAlignment="1" applyProtection="1">
      <alignment horizontal="center"/>
    </xf>
    <xf numFmtId="0" fontId="4" fillId="0" borderId="0" xfId="5" applyNumberFormat="1" applyFont="1" applyFill="1" applyBorder="1" applyAlignment="1" applyProtection="1">
      <alignment horizontal="right" vertical="top" wrapText="1"/>
    </xf>
    <xf numFmtId="0" fontId="4" fillId="0" borderId="0" xfId="5" applyNumberFormat="1" applyFont="1" applyFill="1" applyBorder="1" applyAlignment="1" applyProtection="1">
      <alignment horizontal="left" vertical="top" wrapText="1"/>
    </xf>
    <xf numFmtId="0" fontId="3" fillId="0" borderId="0" xfId="1" applyNumberFormat="1" applyFont="1" applyFill="1" applyBorder="1" applyAlignment="1" applyProtection="1">
      <alignment horizontal="right" wrapText="1"/>
    </xf>
    <xf numFmtId="0" fontId="3" fillId="0" borderId="0" xfId="5" applyNumberFormat="1" applyFont="1" applyFill="1" applyBorder="1" applyAlignment="1" applyProtection="1">
      <alignment horizontal="left" vertical="center" wrapText="1"/>
    </xf>
    <xf numFmtId="164" fontId="3" fillId="0" borderId="0" xfId="1" applyFont="1" applyFill="1" applyBorder="1" applyAlignment="1" applyProtection="1">
      <alignment horizontal="right" wrapText="1"/>
    </xf>
    <xf numFmtId="164" fontId="3" fillId="0" borderId="3" xfId="1" applyFont="1" applyFill="1" applyBorder="1" applyAlignment="1" applyProtection="1">
      <alignment horizontal="right" wrapText="1"/>
    </xf>
    <xf numFmtId="0" fontId="3" fillId="0" borderId="3" xfId="1" applyNumberFormat="1" applyFont="1" applyFill="1" applyBorder="1" applyAlignment="1" applyProtection="1">
      <alignment horizontal="right" wrapText="1"/>
    </xf>
    <xf numFmtId="0" fontId="3" fillId="0" borderId="1" xfId="5" applyNumberFormat="1" applyFont="1" applyFill="1" applyBorder="1" applyAlignment="1" applyProtection="1">
      <alignment horizontal="left" vertical="top" wrapText="1"/>
    </xf>
    <xf numFmtId="0" fontId="3" fillId="0" borderId="1" xfId="5" applyNumberFormat="1" applyFont="1" applyFill="1" applyBorder="1" applyAlignment="1" applyProtection="1">
      <alignment horizontal="right" vertical="top" wrapText="1"/>
    </xf>
    <xf numFmtId="49" fontId="3" fillId="0" borderId="0" xfId="5" applyNumberFormat="1" applyFont="1" applyFill="1" applyBorder="1" applyAlignment="1" applyProtection="1">
      <alignment horizontal="right" vertical="top" wrapText="1"/>
    </xf>
    <xf numFmtId="0" fontId="4" fillId="0" borderId="1" xfId="5" applyNumberFormat="1" applyFont="1" applyFill="1" applyBorder="1" applyAlignment="1" applyProtection="1">
      <alignment horizontal="right" vertical="top" wrapText="1"/>
    </xf>
    <xf numFmtId="0" fontId="4" fillId="0" borderId="1" xfId="5" applyNumberFormat="1" applyFont="1" applyFill="1" applyBorder="1" applyAlignment="1" applyProtection="1">
      <alignment horizontal="left" vertical="top" wrapText="1"/>
    </xf>
    <xf numFmtId="0" fontId="3" fillId="0" borderId="1" xfId="1" applyNumberFormat="1" applyFont="1" applyFill="1" applyBorder="1" applyAlignment="1" applyProtection="1">
      <alignment horizontal="right" wrapText="1"/>
    </xf>
    <xf numFmtId="164" fontId="3" fillId="0" borderId="1" xfId="1" applyFont="1" applyFill="1" applyBorder="1" applyAlignment="1" applyProtection="1">
      <alignment horizontal="right" wrapText="1"/>
    </xf>
    <xf numFmtId="0" fontId="3" fillId="0" borderId="0" xfId="1" applyNumberFormat="1" applyFont="1" applyFill="1" applyBorder="1" applyAlignment="1" applyProtection="1">
      <alignment horizontal="right" vertical="center" wrapText="1"/>
    </xf>
    <xf numFmtId="0" fontId="3" fillId="0" borderId="0" xfId="3" applyNumberFormat="1" applyFont="1" applyFill="1" applyBorder="1" applyAlignment="1" applyProtection="1">
      <alignment horizontal="left" vertical="center" wrapText="1"/>
    </xf>
    <xf numFmtId="0" fontId="3" fillId="0" borderId="0" xfId="1" applyNumberFormat="1" applyFont="1" applyFill="1" applyBorder="1" applyAlignment="1" applyProtection="1">
      <alignment horizontal="right" vertical="top" wrapText="1"/>
    </xf>
    <xf numFmtId="0" fontId="3" fillId="0" borderId="0" xfId="5" applyFont="1" applyFill="1" applyBorder="1" applyAlignment="1" applyProtection="1">
      <alignment vertical="top"/>
    </xf>
    <xf numFmtId="0" fontId="3" fillId="0" borderId="0" xfId="5" applyNumberFormat="1" applyFont="1" applyFill="1" applyAlignment="1" applyProtection="1">
      <alignment vertical="top"/>
    </xf>
    <xf numFmtId="0" fontId="3" fillId="0" borderId="0" xfId="3" applyNumberFormat="1" applyFont="1" applyFill="1" applyBorder="1" applyAlignment="1" applyProtection="1">
      <alignment horizontal="left" vertical="top" wrapText="1"/>
    </xf>
    <xf numFmtId="0" fontId="3" fillId="0" borderId="0" xfId="5" applyNumberFormat="1" applyFont="1" applyFill="1" applyBorder="1" applyAlignment="1" applyProtection="1">
      <alignment horizontal="right" vertical="top"/>
    </xf>
    <xf numFmtId="0" fontId="3" fillId="0" borderId="3" xfId="1" applyNumberFormat="1" applyFont="1" applyFill="1" applyBorder="1" applyAlignment="1" applyProtection="1">
      <alignment horizontal="right" vertical="top" wrapText="1"/>
    </xf>
    <xf numFmtId="0" fontId="3" fillId="0" borderId="2" xfId="5" applyNumberFormat="1" applyFont="1" applyFill="1" applyBorder="1" applyAlignment="1" applyProtection="1">
      <alignment horizontal="right"/>
    </xf>
    <xf numFmtId="0" fontId="3" fillId="0" borderId="3" xfId="5" applyNumberFormat="1" applyFont="1" applyFill="1" applyBorder="1" applyAlignment="1" applyProtection="1">
      <alignment horizontal="left" vertical="top" wrapText="1"/>
    </xf>
    <xf numFmtId="0" fontId="3" fillId="0" borderId="3" xfId="5" applyNumberFormat="1" applyFont="1" applyFill="1" applyBorder="1" applyAlignment="1" applyProtection="1">
      <alignment horizontal="right" vertical="top" wrapText="1"/>
    </xf>
    <xf numFmtId="0" fontId="4" fillId="0" borderId="3" xfId="5" applyNumberFormat="1" applyFont="1" applyFill="1" applyBorder="1" applyAlignment="1" applyProtection="1">
      <alignment horizontal="left" vertical="top" wrapText="1"/>
    </xf>
    <xf numFmtId="0" fontId="3" fillId="0" borderId="0" xfId="5" applyNumberFormat="1" applyFont="1" applyFill="1" applyBorder="1" applyAlignment="1" applyProtection="1">
      <alignment horizontal="left" vertical="top"/>
    </xf>
    <xf numFmtId="0" fontId="3" fillId="0" borderId="3" xfId="5" applyNumberFormat="1" applyFont="1" applyFill="1" applyBorder="1" applyAlignment="1" applyProtection="1">
      <alignment horizontal="right"/>
    </xf>
    <xf numFmtId="0" fontId="4" fillId="0" borderId="0" xfId="5" applyFont="1" applyFill="1" applyBorder="1" applyAlignment="1" applyProtection="1">
      <alignment horizontal="left" vertical="top" wrapText="1"/>
    </xf>
    <xf numFmtId="1" fontId="3" fillId="0" borderId="0" xfId="5" applyNumberFormat="1" applyFont="1" applyFill="1" applyBorder="1" applyAlignment="1" applyProtection="1">
      <alignment horizontal="right"/>
    </xf>
    <xf numFmtId="1" fontId="3" fillId="0" borderId="0" xfId="5" applyNumberFormat="1" applyFont="1" applyFill="1" applyBorder="1" applyAlignment="1" applyProtection="1">
      <alignment vertical="top" wrapText="1"/>
    </xf>
    <xf numFmtId="1" fontId="3" fillId="0" borderId="0" xfId="5" applyNumberFormat="1" applyFont="1" applyFill="1" applyBorder="1" applyProtection="1"/>
    <xf numFmtId="1" fontId="3" fillId="0" borderId="0" xfId="5" applyNumberFormat="1" applyFont="1" applyFill="1" applyBorder="1" applyAlignment="1" applyProtection="1">
      <alignment horizontal="right" vertical="top" wrapText="1"/>
    </xf>
    <xf numFmtId="164" fontId="3" fillId="0" borderId="0" xfId="1" applyFont="1" applyFill="1" applyBorder="1" applyAlignment="1" applyProtection="1">
      <alignment horizontal="right" vertical="center" wrapText="1"/>
    </xf>
    <xf numFmtId="0" fontId="3" fillId="0" borderId="0" xfId="5" applyFont="1" applyFill="1" applyBorder="1" applyAlignment="1" applyProtection="1">
      <alignment horizontal="left" wrapText="1"/>
    </xf>
    <xf numFmtId="164" fontId="3" fillId="0" borderId="0" xfId="1" applyFont="1" applyFill="1" applyBorder="1" applyProtection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Protection="1"/>
    <xf numFmtId="0" fontId="3" fillId="0" borderId="0" xfId="5" applyNumberFormat="1" applyFont="1" applyFill="1" applyAlignment="1" applyProtection="1">
      <alignment horizontal="right"/>
    </xf>
    <xf numFmtId="0" fontId="3" fillId="0" borderId="0" xfId="5" applyFont="1" applyFill="1" applyAlignment="1" applyProtection="1">
      <alignment horizontal="left" wrapText="1"/>
    </xf>
    <xf numFmtId="49" fontId="4" fillId="0" borderId="0" xfId="5" applyNumberFormat="1" applyFont="1" applyFill="1" applyBorder="1" applyAlignment="1" applyProtection="1">
      <alignment horizontal="right" vertical="top" wrapText="1"/>
    </xf>
    <xf numFmtId="0" fontId="4" fillId="0" borderId="0" xfId="5" applyFont="1" applyFill="1" applyBorder="1" applyAlignment="1" applyProtection="1">
      <alignment horizontal="right" vertical="top"/>
    </xf>
    <xf numFmtId="0" fontId="3" fillId="0" borderId="2" xfId="4" applyNumberFormat="1" applyFont="1" applyFill="1" applyBorder="1" applyAlignment="1" applyProtection="1">
      <alignment horizontal="right" vertical="center"/>
    </xf>
    <xf numFmtId="0" fontId="3" fillId="0" borderId="2" xfId="4" applyNumberFormat="1" applyFont="1" applyFill="1" applyBorder="1" applyAlignment="1" applyProtection="1">
      <alignment horizontal="right" vertical="top" wrapText="1"/>
    </xf>
    <xf numFmtId="0" fontId="3" fillId="0" borderId="0" xfId="4" applyNumberFormat="1" applyFont="1" applyFill="1" applyBorder="1" applyAlignment="1" applyProtection="1">
      <alignment horizontal="right" vertical="center"/>
    </xf>
    <xf numFmtId="0" fontId="3" fillId="0" borderId="0" xfId="4" applyNumberFormat="1" applyFont="1" applyFill="1" applyBorder="1" applyAlignment="1" applyProtection="1">
      <alignment horizontal="right"/>
    </xf>
    <xf numFmtId="0" fontId="3" fillId="0" borderId="0" xfId="5" applyFont="1" applyFill="1" applyAlignment="1" applyProtection="1">
      <alignment horizontal="right" vertical="top"/>
    </xf>
    <xf numFmtId="49" fontId="3" fillId="0" borderId="1" xfId="5" applyNumberFormat="1" applyFont="1" applyFill="1" applyBorder="1" applyAlignment="1" applyProtection="1">
      <alignment horizontal="right" vertical="top" wrapText="1"/>
    </xf>
    <xf numFmtId="0" fontId="3" fillId="0" borderId="2" xfId="4" applyFont="1" applyFill="1" applyBorder="1" applyAlignment="1" applyProtection="1">
      <alignment horizontal="center"/>
    </xf>
    <xf numFmtId="0" fontId="3" fillId="0" borderId="0" xfId="1" applyNumberFormat="1" applyFont="1" applyFill="1" applyAlignment="1" applyProtection="1">
      <alignment horizontal="right" wrapText="1"/>
    </xf>
    <xf numFmtId="164" fontId="3" fillId="0" borderId="0" xfId="1" applyFont="1" applyFill="1" applyAlignment="1" applyProtection="1">
      <alignment horizontal="right" wrapText="1"/>
    </xf>
    <xf numFmtId="0" fontId="3" fillId="0" borderId="0" xfId="3" applyNumberFormat="1" applyFont="1" applyFill="1" applyBorder="1" applyAlignment="1" applyProtection="1">
      <alignment horizontal="right" vertical="top"/>
    </xf>
    <xf numFmtId="1" fontId="3" fillId="0" borderId="0" xfId="5" applyNumberFormat="1" applyFont="1" applyFill="1" applyAlignment="1" applyProtection="1">
      <alignment horizontal="right"/>
    </xf>
    <xf numFmtId="0" fontId="1" fillId="0" borderId="0" xfId="0" applyFont="1" applyFill="1" applyAlignment="1"/>
  </cellXfs>
  <cellStyles count="6">
    <cellStyle name="Comma" xfId="1" builtinId="3"/>
    <cellStyle name="Comma 10" xfId="2"/>
    <cellStyle name="Normal" xfId="0" builtinId="0"/>
    <cellStyle name="Normal_BUDGET FOR  03-04" xfId="3"/>
    <cellStyle name="Normal_BUDGET-2000" xfId="4"/>
    <cellStyle name="Normal_budgetDocNIC02-03" xfId="5"/>
  </cellStyles>
  <dxfs count="0"/>
  <tableStyles count="0" defaultTableStyle="TableStyleMedium9" defaultPivotStyle="PivotStyleLight16"/>
  <colors>
    <mruColors>
      <color rgb="FFFF00FF"/>
      <color rgb="FFF913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302" transitionEvaluation="1" codeName="Sheet42">
    <tabColor rgb="FFC00000"/>
  </sheetPr>
  <dimension ref="A1:H343"/>
  <sheetViews>
    <sheetView tabSelected="1" view="pageBreakPreview" topLeftCell="A302" zoomScaleNormal="115" zoomScaleSheetLayoutView="100" workbookViewId="0">
      <selection activeCell="I316" sqref="I316"/>
    </sheetView>
  </sheetViews>
  <sheetFormatPr defaultColWidth="8.88671875" defaultRowHeight="13.2"/>
  <cols>
    <col min="1" max="1" width="5.77734375" style="6" customWidth="1"/>
    <col min="2" max="2" width="8.21875" style="7" customWidth="1"/>
    <col min="3" max="3" width="32.77734375" style="18" customWidth="1"/>
    <col min="4" max="4" width="11.33203125" style="4" customWidth="1"/>
    <col min="5" max="5" width="11.33203125" style="5" customWidth="1"/>
    <col min="6" max="7" width="11.33203125" style="4" customWidth="1"/>
    <col min="8" max="16384" width="8.88671875" style="5"/>
  </cols>
  <sheetData>
    <row r="1" spans="1:7" ht="13.5" customHeight="1">
      <c r="A1" s="1"/>
      <c r="B1" s="74"/>
      <c r="C1" s="2"/>
      <c r="D1" s="2" t="s">
        <v>0</v>
      </c>
      <c r="E1" s="3"/>
      <c r="G1" s="2"/>
    </row>
    <row r="2" spans="1:7">
      <c r="A2" s="1"/>
      <c r="B2" s="74"/>
      <c r="C2" s="2"/>
      <c r="D2" s="2" t="s">
        <v>151</v>
      </c>
      <c r="E2" s="3"/>
      <c r="G2" s="2"/>
    </row>
    <row r="3" spans="1:7">
      <c r="A3" s="1"/>
      <c r="B3" s="74"/>
      <c r="C3" s="2"/>
      <c r="D3" s="2"/>
      <c r="E3" s="3"/>
      <c r="G3" s="2"/>
    </row>
    <row r="4" spans="1:7" ht="13.95" customHeight="1">
      <c r="C4" s="8" t="s">
        <v>74</v>
      </c>
      <c r="D4" s="2">
        <v>2401</v>
      </c>
      <c r="E4" s="9" t="s">
        <v>1</v>
      </c>
      <c r="F4" s="10"/>
      <c r="G4" s="11"/>
    </row>
    <row r="5" spans="1:7" ht="13.95" customHeight="1">
      <c r="A5" s="12"/>
      <c r="B5" s="13"/>
      <c r="C5" s="11"/>
      <c r="D5" s="2">
        <v>2402</v>
      </c>
      <c r="E5" s="9" t="s">
        <v>2</v>
      </c>
      <c r="F5" s="10"/>
      <c r="G5" s="11"/>
    </row>
    <row r="6" spans="1:7" ht="13.95" customHeight="1">
      <c r="A6" s="12"/>
      <c r="B6" s="13"/>
      <c r="C6" s="14"/>
      <c r="D6" s="2">
        <v>2435</v>
      </c>
      <c r="E6" s="14" t="s">
        <v>3</v>
      </c>
      <c r="F6" s="11"/>
      <c r="G6" s="14"/>
    </row>
    <row r="7" spans="1:7" ht="13.95" customHeight="1">
      <c r="A7" s="12"/>
      <c r="B7" s="50"/>
      <c r="C7" s="8" t="s">
        <v>92</v>
      </c>
      <c r="D7" s="2"/>
      <c r="E7" s="14"/>
      <c r="F7" s="11"/>
      <c r="G7" s="14"/>
    </row>
    <row r="8" spans="1:7" ht="13.95" customHeight="1">
      <c r="B8" s="50"/>
      <c r="C8" s="8" t="s">
        <v>76</v>
      </c>
      <c r="D8" s="2">
        <v>4401</v>
      </c>
      <c r="E8" s="14" t="s">
        <v>4</v>
      </c>
      <c r="F8" s="11"/>
      <c r="G8" s="14"/>
    </row>
    <row r="9" spans="1:7">
      <c r="A9" s="12"/>
      <c r="B9" s="13"/>
      <c r="C9" s="11"/>
      <c r="D9" s="2"/>
      <c r="E9" s="14"/>
      <c r="F9" s="11"/>
      <c r="G9" s="14"/>
    </row>
    <row r="10" spans="1:7" ht="13.95" customHeight="1">
      <c r="A10" s="9" t="s">
        <v>153</v>
      </c>
      <c r="B10" s="13"/>
      <c r="C10" s="14"/>
      <c r="E10" s="14"/>
      <c r="F10" s="11"/>
      <c r="G10" s="14"/>
    </row>
    <row r="11" spans="1:7" ht="13.95" customHeight="1">
      <c r="A11" s="12"/>
      <c r="B11" s="13"/>
      <c r="C11" s="15"/>
      <c r="D11" s="2" t="s">
        <v>77</v>
      </c>
      <c r="E11" s="2" t="s">
        <v>5</v>
      </c>
      <c r="F11" s="2" t="s">
        <v>9</v>
      </c>
      <c r="G11" s="11"/>
    </row>
    <row r="12" spans="1:7" ht="13.95" customHeight="1">
      <c r="A12" s="12"/>
      <c r="B12" s="13"/>
      <c r="C12" s="16" t="s">
        <v>6</v>
      </c>
      <c r="D12" s="17">
        <f>G293</f>
        <v>1751900</v>
      </c>
      <c r="E12" s="2">
        <f>G307</f>
        <v>11822</v>
      </c>
      <c r="F12" s="17">
        <f>E12+D12</f>
        <v>1763722</v>
      </c>
      <c r="G12" s="8"/>
    </row>
    <row r="13" spans="1:7">
      <c r="A13" s="12"/>
      <c r="B13" s="13"/>
      <c r="C13" s="9"/>
      <c r="D13" s="16"/>
      <c r="E13" s="15"/>
      <c r="F13" s="11"/>
      <c r="G13" s="8"/>
    </row>
    <row r="14" spans="1:7" ht="13.95" customHeight="1">
      <c r="A14" s="9" t="s">
        <v>72</v>
      </c>
      <c r="B14" s="13"/>
      <c r="D14" s="11"/>
      <c r="E14" s="11"/>
      <c r="F14" s="11"/>
      <c r="G14" s="11"/>
    </row>
    <row r="15" spans="1:7" ht="13.95" customHeight="1">
      <c r="A15" s="12"/>
      <c r="B15" s="13"/>
      <c r="C15" s="19"/>
      <c r="D15" s="20"/>
      <c r="E15" s="20"/>
      <c r="F15" s="20"/>
      <c r="G15" s="21" t="s">
        <v>78</v>
      </c>
    </row>
    <row r="16" spans="1:7" s="23" customFormat="1" ht="27" customHeight="1">
      <c r="A16" s="22"/>
      <c r="B16" s="81" t="s">
        <v>8</v>
      </c>
      <c r="C16" s="81"/>
      <c r="D16" s="75" t="s">
        <v>161</v>
      </c>
      <c r="E16" s="76" t="s">
        <v>164</v>
      </c>
      <c r="F16" s="76" t="s">
        <v>163</v>
      </c>
      <c r="G16" s="76" t="s">
        <v>7</v>
      </c>
    </row>
    <row r="17" spans="1:8">
      <c r="A17" s="12"/>
      <c r="B17" s="13"/>
      <c r="C17" s="86"/>
      <c r="D17" s="77" t="s">
        <v>150</v>
      </c>
      <c r="E17" s="77" t="s">
        <v>132</v>
      </c>
      <c r="F17" s="78" t="s">
        <v>132</v>
      </c>
      <c r="G17" s="79" t="s">
        <v>162</v>
      </c>
    </row>
    <row r="18" spans="1:8" ht="6.6" customHeight="1">
      <c r="A18" s="24"/>
      <c r="B18" s="25"/>
      <c r="C18" s="19"/>
      <c r="D18" s="26"/>
      <c r="E18" s="26"/>
      <c r="F18" s="26"/>
      <c r="G18" s="27"/>
    </row>
    <row r="19" spans="1:8" ht="14.4" customHeight="1">
      <c r="A19" s="28"/>
      <c r="B19" s="29"/>
      <c r="C19" s="30" t="s">
        <v>10</v>
      </c>
      <c r="D19" s="14"/>
      <c r="E19" s="14"/>
      <c r="F19" s="14"/>
      <c r="G19" s="32"/>
    </row>
    <row r="20" spans="1:8" ht="14.4" customHeight="1">
      <c r="A20" s="28" t="s">
        <v>11</v>
      </c>
      <c r="B20" s="33">
        <v>2401</v>
      </c>
      <c r="C20" s="34" t="s">
        <v>1</v>
      </c>
      <c r="D20" s="8"/>
      <c r="E20" s="8"/>
      <c r="F20" s="8"/>
      <c r="G20" s="8"/>
    </row>
    <row r="21" spans="1:8" ht="14.4" customHeight="1">
      <c r="A21" s="28"/>
      <c r="B21" s="73" t="s">
        <v>133</v>
      </c>
      <c r="C21" s="34" t="s">
        <v>12</v>
      </c>
      <c r="D21" s="8"/>
      <c r="E21" s="8"/>
      <c r="F21" s="8"/>
      <c r="G21" s="8"/>
    </row>
    <row r="22" spans="1:8" ht="14.4" customHeight="1">
      <c r="A22" s="28"/>
      <c r="B22" s="42" t="s">
        <v>157</v>
      </c>
      <c r="C22" s="28" t="s">
        <v>13</v>
      </c>
      <c r="D22" s="8"/>
      <c r="E22" s="8"/>
      <c r="F22" s="8"/>
      <c r="G22" s="8"/>
    </row>
    <row r="23" spans="1:8" ht="14.4" customHeight="1">
      <c r="A23" s="28"/>
      <c r="B23" s="29">
        <v>44</v>
      </c>
      <c r="C23" s="28" t="s">
        <v>14</v>
      </c>
      <c r="D23" s="8"/>
      <c r="E23" s="8"/>
      <c r="F23" s="8"/>
      <c r="G23" s="8"/>
    </row>
    <row r="24" spans="1:8" ht="14.4" customHeight="1">
      <c r="A24" s="28"/>
      <c r="B24" s="29" t="s">
        <v>15</v>
      </c>
      <c r="C24" s="28" t="s">
        <v>16</v>
      </c>
      <c r="D24" s="35">
        <v>34138</v>
      </c>
      <c r="E24" s="35">
        <v>39369</v>
      </c>
      <c r="F24" s="35">
        <v>39369</v>
      </c>
      <c r="G24" s="35">
        <v>52188</v>
      </c>
      <c r="H24" s="4"/>
    </row>
    <row r="25" spans="1:8" ht="14.4" customHeight="1">
      <c r="A25" s="28"/>
      <c r="B25" s="29" t="s">
        <v>47</v>
      </c>
      <c r="C25" s="28" t="s">
        <v>48</v>
      </c>
      <c r="D25" s="37">
        <v>0</v>
      </c>
      <c r="E25" s="37">
        <v>0</v>
      </c>
      <c r="F25" s="37">
        <v>0</v>
      </c>
      <c r="G25" s="35">
        <v>6342</v>
      </c>
      <c r="H25" s="4"/>
    </row>
    <row r="26" spans="1:8" ht="14.4" customHeight="1">
      <c r="A26" s="28"/>
      <c r="B26" s="29" t="s">
        <v>17</v>
      </c>
      <c r="C26" s="28" t="s">
        <v>49</v>
      </c>
      <c r="D26" s="35">
        <v>39</v>
      </c>
      <c r="E26" s="35">
        <v>70</v>
      </c>
      <c r="F26" s="35">
        <v>70</v>
      </c>
      <c r="G26" s="35">
        <v>77</v>
      </c>
      <c r="H26" s="4"/>
    </row>
    <row r="27" spans="1:8" ht="14.4" customHeight="1">
      <c r="A27" s="28"/>
      <c r="B27" s="29" t="s">
        <v>18</v>
      </c>
      <c r="C27" s="28" t="s">
        <v>50</v>
      </c>
      <c r="D27" s="35">
        <v>1021</v>
      </c>
      <c r="E27" s="35">
        <v>856</v>
      </c>
      <c r="F27" s="35">
        <v>856</v>
      </c>
      <c r="G27" s="35">
        <v>942</v>
      </c>
      <c r="H27" s="4"/>
    </row>
    <row r="28" spans="1:8" ht="27" customHeight="1">
      <c r="A28" s="28"/>
      <c r="B28" s="29" t="s">
        <v>127</v>
      </c>
      <c r="C28" s="36" t="s">
        <v>131</v>
      </c>
      <c r="D28" s="37">
        <v>0</v>
      </c>
      <c r="E28" s="35">
        <v>46939</v>
      </c>
      <c r="F28" s="35">
        <f>46939-10000</f>
        <v>36939</v>
      </c>
      <c r="G28" s="37">
        <v>0</v>
      </c>
      <c r="H28" s="4"/>
    </row>
    <row r="29" spans="1:8" ht="14.4" customHeight="1">
      <c r="A29" s="28"/>
      <c r="B29" s="29" t="s">
        <v>19</v>
      </c>
      <c r="C29" s="28" t="s">
        <v>53</v>
      </c>
      <c r="D29" s="35">
        <v>151</v>
      </c>
      <c r="E29" s="37">
        <v>0</v>
      </c>
      <c r="F29" s="37">
        <v>0</v>
      </c>
      <c r="G29" s="35">
        <v>2500</v>
      </c>
      <c r="H29" s="4"/>
    </row>
    <row r="30" spans="1:8" ht="14.4" customHeight="1">
      <c r="A30" s="28"/>
      <c r="B30" s="29" t="s">
        <v>20</v>
      </c>
      <c r="C30" s="28" t="s">
        <v>54</v>
      </c>
      <c r="D30" s="35">
        <v>382</v>
      </c>
      <c r="E30" s="35">
        <v>286</v>
      </c>
      <c r="F30" s="35">
        <v>286</v>
      </c>
      <c r="G30" s="35">
        <v>315</v>
      </c>
      <c r="H30" s="4"/>
    </row>
    <row r="31" spans="1:8" ht="14.4" customHeight="1">
      <c r="A31" s="28" t="s">
        <v>9</v>
      </c>
      <c r="B31" s="29">
        <v>44</v>
      </c>
      <c r="C31" s="28" t="s">
        <v>14</v>
      </c>
      <c r="D31" s="39">
        <f t="shared" ref="D31:F31" si="0">SUM(D24:D30)</f>
        <v>35731</v>
      </c>
      <c r="E31" s="39">
        <f t="shared" si="0"/>
        <v>87520</v>
      </c>
      <c r="F31" s="39">
        <f t="shared" si="0"/>
        <v>77520</v>
      </c>
      <c r="G31" s="39">
        <v>62364</v>
      </c>
    </row>
    <row r="32" spans="1:8" ht="14.4" customHeight="1">
      <c r="A32" s="28"/>
      <c r="B32" s="29"/>
      <c r="C32" s="28"/>
      <c r="D32" s="8"/>
      <c r="E32" s="8"/>
      <c r="F32" s="8"/>
      <c r="G32" s="8"/>
    </row>
    <row r="33" spans="1:8" ht="14.4" customHeight="1">
      <c r="A33" s="28"/>
      <c r="B33" s="29">
        <v>45</v>
      </c>
      <c r="C33" s="28" t="s">
        <v>21</v>
      </c>
      <c r="D33" s="8"/>
      <c r="E33" s="8"/>
      <c r="F33" s="8"/>
      <c r="G33" s="8"/>
      <c r="H33" s="4"/>
    </row>
    <row r="34" spans="1:8" ht="14.4" customHeight="1">
      <c r="A34" s="28"/>
      <c r="B34" s="29" t="s">
        <v>22</v>
      </c>
      <c r="C34" s="28" t="s">
        <v>16</v>
      </c>
      <c r="D34" s="35">
        <v>27431</v>
      </c>
      <c r="E34" s="35">
        <v>16253</v>
      </c>
      <c r="F34" s="35">
        <v>16253</v>
      </c>
      <c r="G34" s="35">
        <v>22564</v>
      </c>
      <c r="H34" s="4"/>
    </row>
    <row r="35" spans="1:8" ht="14.4" customHeight="1">
      <c r="A35" s="28"/>
      <c r="B35" s="29" t="s">
        <v>23</v>
      </c>
      <c r="C35" s="28" t="s">
        <v>49</v>
      </c>
      <c r="D35" s="35">
        <v>70</v>
      </c>
      <c r="E35" s="35">
        <v>53</v>
      </c>
      <c r="F35" s="35">
        <v>53</v>
      </c>
      <c r="G35" s="35">
        <v>58</v>
      </c>
      <c r="H35" s="4"/>
    </row>
    <row r="36" spans="1:8" ht="14.4" customHeight="1">
      <c r="A36" s="28"/>
      <c r="B36" s="29" t="s">
        <v>24</v>
      </c>
      <c r="C36" s="28" t="s">
        <v>50</v>
      </c>
      <c r="D36" s="35">
        <v>150</v>
      </c>
      <c r="E36" s="35">
        <v>113</v>
      </c>
      <c r="F36" s="35">
        <v>113</v>
      </c>
      <c r="G36" s="35">
        <v>124</v>
      </c>
      <c r="H36" s="4"/>
    </row>
    <row r="37" spans="1:8" ht="14.4" customHeight="1">
      <c r="A37" s="28"/>
      <c r="B37" s="29" t="s">
        <v>25</v>
      </c>
      <c r="C37" s="28" t="s">
        <v>54</v>
      </c>
      <c r="D37" s="35">
        <v>324</v>
      </c>
      <c r="E37" s="35">
        <v>243</v>
      </c>
      <c r="F37" s="35">
        <v>243</v>
      </c>
      <c r="G37" s="35">
        <v>267</v>
      </c>
      <c r="H37" s="4"/>
    </row>
    <row r="38" spans="1:8" ht="14.4" customHeight="1">
      <c r="A38" s="28" t="s">
        <v>9</v>
      </c>
      <c r="B38" s="29">
        <v>45</v>
      </c>
      <c r="C38" s="28" t="s">
        <v>21</v>
      </c>
      <c r="D38" s="39">
        <f t="shared" ref="D38:F38" si="1">SUM(D34:D37)</f>
        <v>27975</v>
      </c>
      <c r="E38" s="39">
        <f t="shared" si="1"/>
        <v>16662</v>
      </c>
      <c r="F38" s="39">
        <f t="shared" si="1"/>
        <v>16662</v>
      </c>
      <c r="G38" s="39">
        <v>23013</v>
      </c>
    </row>
    <row r="39" spans="1:8">
      <c r="A39" s="28"/>
      <c r="B39" s="29"/>
      <c r="C39" s="28"/>
      <c r="D39" s="35"/>
      <c r="E39" s="35"/>
      <c r="F39" s="35"/>
      <c r="G39" s="8"/>
    </row>
    <row r="40" spans="1:8" ht="13.95" customHeight="1">
      <c r="A40" s="28"/>
      <c r="B40" s="29">
        <v>46</v>
      </c>
      <c r="C40" s="28" t="s">
        <v>26</v>
      </c>
      <c r="D40" s="8"/>
      <c r="E40" s="8"/>
      <c r="F40" s="8"/>
      <c r="G40" s="8"/>
      <c r="H40" s="4"/>
    </row>
    <row r="41" spans="1:8" ht="13.95" customHeight="1">
      <c r="A41" s="28"/>
      <c r="B41" s="29" t="s">
        <v>27</v>
      </c>
      <c r="C41" s="28" t="s">
        <v>16</v>
      </c>
      <c r="D41" s="35">
        <v>12964</v>
      </c>
      <c r="E41" s="35">
        <v>14224</v>
      </c>
      <c r="F41" s="35">
        <v>14224</v>
      </c>
      <c r="G41" s="35">
        <v>21979</v>
      </c>
      <c r="H41" s="4"/>
    </row>
    <row r="42" spans="1:8" ht="13.95" customHeight="1">
      <c r="A42" s="28"/>
      <c r="B42" s="29" t="s">
        <v>28</v>
      </c>
      <c r="C42" s="28" t="s">
        <v>49</v>
      </c>
      <c r="D42" s="35">
        <v>60</v>
      </c>
      <c r="E42" s="35">
        <v>45</v>
      </c>
      <c r="F42" s="35">
        <v>45</v>
      </c>
      <c r="G42" s="35">
        <v>50</v>
      </c>
      <c r="H42" s="4"/>
    </row>
    <row r="43" spans="1:8" ht="13.95" customHeight="1">
      <c r="A43" s="28"/>
      <c r="B43" s="29" t="s">
        <v>29</v>
      </c>
      <c r="C43" s="28" t="s">
        <v>50</v>
      </c>
      <c r="D43" s="35">
        <v>122</v>
      </c>
      <c r="E43" s="35">
        <v>92</v>
      </c>
      <c r="F43" s="35">
        <v>92</v>
      </c>
      <c r="G43" s="35">
        <v>101</v>
      </c>
      <c r="H43" s="4"/>
    </row>
    <row r="44" spans="1:8" ht="13.95" customHeight="1">
      <c r="A44" s="28"/>
      <c r="B44" s="29" t="s">
        <v>30</v>
      </c>
      <c r="C44" s="28" t="s">
        <v>54</v>
      </c>
      <c r="D44" s="35">
        <v>284</v>
      </c>
      <c r="E44" s="35">
        <v>213</v>
      </c>
      <c r="F44" s="35">
        <v>213</v>
      </c>
      <c r="G44" s="35">
        <v>234</v>
      </c>
      <c r="H44" s="4"/>
    </row>
    <row r="45" spans="1:8" ht="13.95" customHeight="1">
      <c r="A45" s="28" t="s">
        <v>9</v>
      </c>
      <c r="B45" s="29">
        <v>46</v>
      </c>
      <c r="C45" s="28" t="s">
        <v>26</v>
      </c>
      <c r="D45" s="39">
        <f t="shared" ref="D45:F45" si="2">SUM(D41:D44)</f>
        <v>13430</v>
      </c>
      <c r="E45" s="39">
        <f t="shared" si="2"/>
        <v>14574</v>
      </c>
      <c r="F45" s="39">
        <f t="shared" si="2"/>
        <v>14574</v>
      </c>
      <c r="G45" s="39">
        <v>22364</v>
      </c>
    </row>
    <row r="46" spans="1:8" ht="13.95" customHeight="1">
      <c r="A46" s="28"/>
      <c r="B46" s="29"/>
      <c r="C46" s="28"/>
      <c r="D46" s="8"/>
      <c r="E46" s="8"/>
      <c r="F46" s="8"/>
      <c r="G46" s="8"/>
    </row>
    <row r="47" spans="1:8" ht="13.95" customHeight="1">
      <c r="A47" s="28"/>
      <c r="B47" s="29">
        <v>47</v>
      </c>
      <c r="C47" s="28" t="s">
        <v>31</v>
      </c>
      <c r="D47" s="8"/>
      <c r="E47" s="8"/>
      <c r="F47" s="8"/>
      <c r="G47" s="8"/>
      <c r="H47" s="4"/>
    </row>
    <row r="48" spans="1:8" ht="13.95" customHeight="1">
      <c r="A48" s="28"/>
      <c r="B48" s="29" t="s">
        <v>32</v>
      </c>
      <c r="C48" s="28" t="s">
        <v>16</v>
      </c>
      <c r="D48" s="35">
        <v>5546</v>
      </c>
      <c r="E48" s="35">
        <v>6268</v>
      </c>
      <c r="F48" s="35">
        <v>6268</v>
      </c>
      <c r="G48" s="35">
        <v>7003</v>
      </c>
      <c r="H48" s="4"/>
    </row>
    <row r="49" spans="1:8" ht="13.95" customHeight="1">
      <c r="A49" s="28"/>
      <c r="B49" s="29" t="s">
        <v>33</v>
      </c>
      <c r="C49" s="28" t="s">
        <v>49</v>
      </c>
      <c r="D49" s="35">
        <v>35</v>
      </c>
      <c r="E49" s="35">
        <v>26</v>
      </c>
      <c r="F49" s="35">
        <v>26</v>
      </c>
      <c r="G49" s="35">
        <v>29</v>
      </c>
      <c r="H49" s="4"/>
    </row>
    <row r="50" spans="1:8" ht="13.95" customHeight="1">
      <c r="A50" s="28"/>
      <c r="B50" s="29" t="s">
        <v>34</v>
      </c>
      <c r="C50" s="28" t="s">
        <v>50</v>
      </c>
      <c r="D50" s="35">
        <v>80</v>
      </c>
      <c r="E50" s="35">
        <v>56</v>
      </c>
      <c r="F50" s="35">
        <v>56</v>
      </c>
      <c r="G50" s="35">
        <v>62</v>
      </c>
      <c r="H50" s="4"/>
    </row>
    <row r="51" spans="1:8" ht="13.95" customHeight="1">
      <c r="A51" s="28"/>
      <c r="B51" s="29" t="s">
        <v>35</v>
      </c>
      <c r="C51" s="28" t="s">
        <v>54</v>
      </c>
      <c r="D51" s="35">
        <v>199</v>
      </c>
      <c r="E51" s="35">
        <v>149</v>
      </c>
      <c r="F51" s="35">
        <v>149</v>
      </c>
      <c r="G51" s="35">
        <v>164</v>
      </c>
    </row>
    <row r="52" spans="1:8" ht="13.95" customHeight="1">
      <c r="A52" s="28" t="s">
        <v>9</v>
      </c>
      <c r="B52" s="29">
        <v>47</v>
      </c>
      <c r="C52" s="28" t="s">
        <v>31</v>
      </c>
      <c r="D52" s="39">
        <f t="shared" ref="D52:F52" si="3">SUM(D48:D51)</f>
        <v>5860</v>
      </c>
      <c r="E52" s="39">
        <f t="shared" si="3"/>
        <v>6499</v>
      </c>
      <c r="F52" s="39">
        <f t="shared" si="3"/>
        <v>6499</v>
      </c>
      <c r="G52" s="39">
        <v>7258</v>
      </c>
    </row>
    <row r="53" spans="1:8" ht="10.199999999999999" customHeight="1">
      <c r="A53" s="28"/>
      <c r="B53" s="29"/>
      <c r="C53" s="28"/>
      <c r="D53" s="8"/>
      <c r="E53" s="8"/>
      <c r="F53" s="8"/>
      <c r="G53" s="8"/>
    </row>
    <row r="54" spans="1:8" ht="13.95" customHeight="1">
      <c r="A54" s="28"/>
      <c r="B54" s="29">
        <v>48</v>
      </c>
      <c r="C54" s="28" t="s">
        <v>36</v>
      </c>
      <c r="D54" s="8"/>
      <c r="E54" s="8"/>
      <c r="F54" s="8"/>
      <c r="G54" s="8"/>
      <c r="H54" s="4"/>
    </row>
    <row r="55" spans="1:8" ht="13.95" customHeight="1">
      <c r="A55" s="28"/>
      <c r="B55" s="29" t="s">
        <v>37</v>
      </c>
      <c r="C55" s="28" t="s">
        <v>16</v>
      </c>
      <c r="D55" s="35">
        <v>24825</v>
      </c>
      <c r="E55" s="35">
        <v>12118</v>
      </c>
      <c r="F55" s="35">
        <v>12118</v>
      </c>
      <c r="G55" s="35">
        <v>9675</v>
      </c>
      <c r="H55" s="4"/>
    </row>
    <row r="56" spans="1:8" ht="13.95" customHeight="1">
      <c r="A56" s="40"/>
      <c r="B56" s="41" t="s">
        <v>38</v>
      </c>
      <c r="C56" s="40" t="s">
        <v>49</v>
      </c>
      <c r="D56" s="45">
        <v>58</v>
      </c>
      <c r="E56" s="45">
        <v>45</v>
      </c>
      <c r="F56" s="45">
        <v>45</v>
      </c>
      <c r="G56" s="45">
        <v>50</v>
      </c>
      <c r="H56" s="4"/>
    </row>
    <row r="57" spans="1:8" ht="13.95" customHeight="1">
      <c r="A57" s="28"/>
      <c r="B57" s="29" t="s">
        <v>39</v>
      </c>
      <c r="C57" s="28" t="s">
        <v>50</v>
      </c>
      <c r="D57" s="35">
        <v>122</v>
      </c>
      <c r="E57" s="35">
        <v>92</v>
      </c>
      <c r="F57" s="35">
        <v>92</v>
      </c>
      <c r="G57" s="35">
        <v>101</v>
      </c>
      <c r="H57" s="4"/>
    </row>
    <row r="58" spans="1:8" ht="13.95" customHeight="1">
      <c r="A58" s="28"/>
      <c r="B58" s="29" t="s">
        <v>40</v>
      </c>
      <c r="C58" s="28" t="s">
        <v>54</v>
      </c>
      <c r="D58" s="35">
        <v>284</v>
      </c>
      <c r="E58" s="35">
        <v>213</v>
      </c>
      <c r="F58" s="35">
        <v>213</v>
      </c>
      <c r="G58" s="35">
        <v>234</v>
      </c>
      <c r="H58" s="4"/>
    </row>
    <row r="59" spans="1:8" ht="13.95" customHeight="1">
      <c r="A59" s="28" t="s">
        <v>9</v>
      </c>
      <c r="B59" s="29">
        <v>48</v>
      </c>
      <c r="C59" s="28" t="s">
        <v>36</v>
      </c>
      <c r="D59" s="39">
        <f t="shared" ref="D59:F59" si="4">SUM(D55:D58)</f>
        <v>25289</v>
      </c>
      <c r="E59" s="39">
        <f t="shared" si="4"/>
        <v>12468</v>
      </c>
      <c r="F59" s="39">
        <f t="shared" si="4"/>
        <v>12468</v>
      </c>
      <c r="G59" s="39">
        <v>10060</v>
      </c>
      <c r="H59" s="4"/>
    </row>
    <row r="60" spans="1:8" ht="13.95" customHeight="1">
      <c r="A60" s="28" t="s">
        <v>9</v>
      </c>
      <c r="B60" s="42" t="s">
        <v>157</v>
      </c>
      <c r="C60" s="28" t="s">
        <v>13</v>
      </c>
      <c r="D60" s="39">
        <f t="shared" ref="D60:F60" si="5">D59+D52+D45+D38+D31</f>
        <v>108285</v>
      </c>
      <c r="E60" s="39">
        <f t="shared" si="5"/>
        <v>137723</v>
      </c>
      <c r="F60" s="39">
        <f t="shared" si="5"/>
        <v>127723</v>
      </c>
      <c r="G60" s="39">
        <v>125059</v>
      </c>
      <c r="H60" s="4"/>
    </row>
    <row r="61" spans="1:8" ht="13.95" customHeight="1">
      <c r="A61" s="28" t="s">
        <v>9</v>
      </c>
      <c r="B61" s="73" t="s">
        <v>133</v>
      </c>
      <c r="C61" s="34" t="s">
        <v>12</v>
      </c>
      <c r="D61" s="39">
        <f t="shared" ref="D61:F61" si="6">D60</f>
        <v>108285</v>
      </c>
      <c r="E61" s="39">
        <f t="shared" si="6"/>
        <v>137723</v>
      </c>
      <c r="F61" s="39">
        <f t="shared" si="6"/>
        <v>127723</v>
      </c>
      <c r="G61" s="39">
        <v>125059</v>
      </c>
      <c r="H61" s="4"/>
    </row>
    <row r="62" spans="1:8">
      <c r="A62" s="28"/>
      <c r="B62" s="33"/>
      <c r="C62" s="34"/>
      <c r="D62" s="8"/>
      <c r="E62" s="8"/>
      <c r="F62" s="8"/>
      <c r="G62" s="8"/>
      <c r="H62" s="4"/>
    </row>
    <row r="63" spans="1:8">
      <c r="A63" s="28"/>
      <c r="B63" s="73" t="s">
        <v>134</v>
      </c>
      <c r="C63" s="34" t="s">
        <v>41</v>
      </c>
      <c r="D63" s="8"/>
      <c r="E63" s="8"/>
      <c r="F63" s="8"/>
      <c r="G63" s="8"/>
      <c r="H63" s="4"/>
    </row>
    <row r="64" spans="1:8">
      <c r="A64" s="28"/>
      <c r="B64" s="42" t="s">
        <v>156</v>
      </c>
      <c r="C64" s="28" t="s">
        <v>82</v>
      </c>
      <c r="D64" s="35"/>
      <c r="E64" s="35"/>
      <c r="F64" s="35"/>
      <c r="G64" s="35"/>
      <c r="H64" s="4"/>
    </row>
    <row r="65" spans="1:8" ht="26.4">
      <c r="A65" s="28"/>
      <c r="B65" s="29" t="s">
        <v>91</v>
      </c>
      <c r="C65" s="28" t="s">
        <v>121</v>
      </c>
      <c r="D65" s="35">
        <v>2469</v>
      </c>
      <c r="E65" s="35">
        <v>10000</v>
      </c>
      <c r="F65" s="35">
        <v>10000</v>
      </c>
      <c r="G65" s="35">
        <v>5175</v>
      </c>
      <c r="H65" s="4"/>
    </row>
    <row r="66" spans="1:8" ht="15" customHeight="1">
      <c r="A66" s="28"/>
      <c r="B66" s="29" t="s">
        <v>100</v>
      </c>
      <c r="C66" s="28" t="s">
        <v>120</v>
      </c>
      <c r="D66" s="37">
        <v>0</v>
      </c>
      <c r="E66" s="35">
        <v>500</v>
      </c>
      <c r="F66" s="35">
        <v>500</v>
      </c>
      <c r="G66" s="35">
        <v>131</v>
      </c>
      <c r="H66" s="4"/>
    </row>
    <row r="67" spans="1:8" ht="26.4">
      <c r="A67" s="28"/>
      <c r="B67" s="29" t="s">
        <v>152</v>
      </c>
      <c r="C67" s="28" t="s">
        <v>172</v>
      </c>
      <c r="D67" s="46">
        <v>0</v>
      </c>
      <c r="E67" s="46">
        <v>0</v>
      </c>
      <c r="F67" s="45">
        <v>4705</v>
      </c>
      <c r="G67" s="45">
        <v>1</v>
      </c>
      <c r="H67" s="4"/>
    </row>
    <row r="68" spans="1:8" ht="15" customHeight="1">
      <c r="A68" s="28" t="s">
        <v>9</v>
      </c>
      <c r="B68" s="42" t="s">
        <v>156</v>
      </c>
      <c r="C68" s="28" t="s">
        <v>82</v>
      </c>
      <c r="D68" s="35">
        <f t="shared" ref="D68" si="7">SUM(D65:D66)</f>
        <v>2469</v>
      </c>
      <c r="E68" s="35">
        <f>SUM(E65:E66)</f>
        <v>10500</v>
      </c>
      <c r="F68" s="35">
        <f>SUM(F65:F67)</f>
        <v>15205</v>
      </c>
      <c r="G68" s="35">
        <v>5307</v>
      </c>
      <c r="H68" s="4"/>
    </row>
    <row r="69" spans="1:8" ht="15" customHeight="1">
      <c r="A69" s="28" t="s">
        <v>9</v>
      </c>
      <c r="B69" s="73" t="s">
        <v>134</v>
      </c>
      <c r="C69" s="34" t="s">
        <v>41</v>
      </c>
      <c r="D69" s="39">
        <f>D68</f>
        <v>2469</v>
      </c>
      <c r="E69" s="39">
        <f t="shared" ref="E69:F69" si="8">E68</f>
        <v>10500</v>
      </c>
      <c r="F69" s="39">
        <f t="shared" si="8"/>
        <v>15205</v>
      </c>
      <c r="G69" s="39">
        <v>5307</v>
      </c>
      <c r="H69" s="4"/>
    </row>
    <row r="70" spans="1:8" ht="13.35" customHeight="1">
      <c r="A70" s="28"/>
      <c r="B70" s="33"/>
      <c r="C70" s="34"/>
      <c r="D70" s="8"/>
      <c r="E70" s="8"/>
      <c r="F70" s="8"/>
      <c r="G70" s="8"/>
      <c r="H70" s="4"/>
    </row>
    <row r="71" spans="1:8" ht="14.85" customHeight="1">
      <c r="A71" s="28"/>
      <c r="B71" s="73" t="s">
        <v>135</v>
      </c>
      <c r="C71" s="34" t="s">
        <v>46</v>
      </c>
      <c r="D71" s="8"/>
      <c r="E71" s="8"/>
      <c r="F71" s="8"/>
      <c r="G71" s="8"/>
      <c r="H71" s="4"/>
    </row>
    <row r="72" spans="1:8" ht="14.85" customHeight="1">
      <c r="A72" s="28"/>
      <c r="B72" s="42" t="s">
        <v>157</v>
      </c>
      <c r="C72" s="28" t="s">
        <v>13</v>
      </c>
      <c r="D72" s="8"/>
      <c r="E72" s="8"/>
      <c r="F72" s="8"/>
      <c r="G72" s="8"/>
      <c r="H72" s="4"/>
    </row>
    <row r="73" spans="1:8" ht="14.85" customHeight="1">
      <c r="A73" s="28"/>
      <c r="B73" s="29">
        <v>44</v>
      </c>
      <c r="C73" s="28" t="s">
        <v>14</v>
      </c>
      <c r="D73" s="8"/>
      <c r="E73" s="8"/>
      <c r="F73" s="8"/>
      <c r="G73" s="8"/>
      <c r="H73" s="4"/>
    </row>
    <row r="74" spans="1:8" ht="14.85" customHeight="1">
      <c r="A74" s="28"/>
      <c r="B74" s="29" t="s">
        <v>15</v>
      </c>
      <c r="C74" s="28" t="s">
        <v>16</v>
      </c>
      <c r="D74" s="35">
        <v>46099</v>
      </c>
      <c r="E74" s="35">
        <v>56262</v>
      </c>
      <c r="F74" s="35">
        <v>56262</v>
      </c>
      <c r="G74" s="35">
        <v>58692</v>
      </c>
      <c r="H74" s="4"/>
    </row>
    <row r="75" spans="1:8" ht="14.85" customHeight="1">
      <c r="A75" s="28"/>
      <c r="B75" s="29" t="s">
        <v>47</v>
      </c>
      <c r="C75" s="28" t="s">
        <v>48</v>
      </c>
      <c r="D75" s="35">
        <v>37857</v>
      </c>
      <c r="E75" s="35">
        <v>218618</v>
      </c>
      <c r="F75" s="35">
        <f>E75+5000</f>
        <v>223618</v>
      </c>
      <c r="G75" s="35">
        <v>157389</v>
      </c>
      <c r="H75" s="4"/>
    </row>
    <row r="76" spans="1:8" ht="14.85" customHeight="1">
      <c r="A76" s="28"/>
      <c r="B76" s="29" t="s">
        <v>17</v>
      </c>
      <c r="C76" s="28" t="s">
        <v>49</v>
      </c>
      <c r="D76" s="82">
        <v>23</v>
      </c>
      <c r="E76" s="35">
        <v>38</v>
      </c>
      <c r="F76" s="35">
        <v>38</v>
      </c>
      <c r="G76" s="35">
        <v>42</v>
      </c>
      <c r="H76" s="4"/>
    </row>
    <row r="77" spans="1:8" ht="14.85" customHeight="1">
      <c r="A77" s="28"/>
      <c r="B77" s="29" t="s">
        <v>18</v>
      </c>
      <c r="C77" s="28" t="s">
        <v>50</v>
      </c>
      <c r="D77" s="82">
        <v>94</v>
      </c>
      <c r="E77" s="35">
        <v>75</v>
      </c>
      <c r="F77" s="35">
        <v>75</v>
      </c>
      <c r="G77" s="35">
        <v>83</v>
      </c>
      <c r="H77" s="4"/>
    </row>
    <row r="78" spans="1:8" ht="14.85" customHeight="1">
      <c r="A78" s="28"/>
      <c r="B78" s="29" t="s">
        <v>51</v>
      </c>
      <c r="C78" s="28" t="s">
        <v>52</v>
      </c>
      <c r="D78" s="35">
        <v>1400</v>
      </c>
      <c r="E78" s="37">
        <v>0</v>
      </c>
      <c r="F78" s="37">
        <v>0</v>
      </c>
      <c r="G78" s="35">
        <v>2000</v>
      </c>
      <c r="H78" s="4"/>
    </row>
    <row r="79" spans="1:8" ht="14.85" customHeight="1">
      <c r="A79" s="28"/>
      <c r="B79" s="29" t="s">
        <v>19</v>
      </c>
      <c r="C79" s="28" t="s">
        <v>53</v>
      </c>
      <c r="D79" s="35">
        <v>19997</v>
      </c>
      <c r="E79" s="37">
        <v>0</v>
      </c>
      <c r="F79" s="37">
        <v>0</v>
      </c>
      <c r="G79" s="37">
        <v>0</v>
      </c>
      <c r="H79" s="4"/>
    </row>
    <row r="80" spans="1:8" ht="14.85" customHeight="1">
      <c r="A80" s="28"/>
      <c r="B80" s="29" t="s">
        <v>20</v>
      </c>
      <c r="C80" s="28" t="s">
        <v>54</v>
      </c>
      <c r="D80" s="82">
        <v>225</v>
      </c>
      <c r="E80" s="35">
        <v>188</v>
      </c>
      <c r="F80" s="35">
        <v>188</v>
      </c>
      <c r="G80" s="35">
        <v>4207</v>
      </c>
      <c r="H80" s="4"/>
    </row>
    <row r="81" spans="1:8" ht="14.85" customHeight="1">
      <c r="A81" s="28"/>
      <c r="B81" s="29" t="s">
        <v>124</v>
      </c>
      <c r="C81" s="28" t="s">
        <v>125</v>
      </c>
      <c r="D81" s="83">
        <v>0</v>
      </c>
      <c r="E81" s="37">
        <v>0</v>
      </c>
      <c r="F81" s="37">
        <v>0</v>
      </c>
      <c r="G81" s="35">
        <v>1</v>
      </c>
      <c r="H81" s="4"/>
    </row>
    <row r="82" spans="1:8" ht="14.85" customHeight="1">
      <c r="A82" s="28" t="s">
        <v>9</v>
      </c>
      <c r="B82" s="29">
        <v>44</v>
      </c>
      <c r="C82" s="28" t="s">
        <v>14</v>
      </c>
      <c r="D82" s="39">
        <f t="shared" ref="D82:F82" si="9">SUM(D74:D81)</f>
        <v>105695</v>
      </c>
      <c r="E82" s="39">
        <f t="shared" si="9"/>
        <v>275181</v>
      </c>
      <c r="F82" s="39">
        <f t="shared" si="9"/>
        <v>280181</v>
      </c>
      <c r="G82" s="39">
        <v>222414</v>
      </c>
      <c r="H82" s="4"/>
    </row>
    <row r="83" spans="1:8" ht="13.35" customHeight="1">
      <c r="A83" s="28"/>
      <c r="B83" s="29"/>
      <c r="C83" s="28"/>
      <c r="D83" s="8"/>
      <c r="E83" s="8"/>
      <c r="F83" s="8"/>
      <c r="G83" s="8"/>
      <c r="H83" s="4"/>
    </row>
    <row r="84" spans="1:8" ht="13.35" customHeight="1">
      <c r="A84" s="28"/>
      <c r="B84" s="29">
        <v>45</v>
      </c>
      <c r="C84" s="28" t="s">
        <v>21</v>
      </c>
      <c r="D84" s="8"/>
      <c r="E84" s="8"/>
      <c r="F84" s="8"/>
      <c r="G84" s="8"/>
      <c r="H84" s="4"/>
    </row>
    <row r="85" spans="1:8" ht="13.35" customHeight="1">
      <c r="A85" s="28"/>
      <c r="B85" s="29" t="s">
        <v>22</v>
      </c>
      <c r="C85" s="28" t="s">
        <v>16</v>
      </c>
      <c r="D85" s="35">
        <v>30986</v>
      </c>
      <c r="E85" s="35">
        <v>49333</v>
      </c>
      <c r="F85" s="35">
        <v>49333</v>
      </c>
      <c r="G85" s="35">
        <v>49572</v>
      </c>
      <c r="H85" s="4"/>
    </row>
    <row r="86" spans="1:8" ht="13.35" customHeight="1">
      <c r="A86" s="28"/>
      <c r="B86" s="29" t="s">
        <v>23</v>
      </c>
      <c r="C86" s="28" t="s">
        <v>49</v>
      </c>
      <c r="D86" s="35">
        <v>80</v>
      </c>
      <c r="E86" s="35">
        <v>60</v>
      </c>
      <c r="F86" s="35">
        <v>60</v>
      </c>
      <c r="G86" s="35">
        <v>66</v>
      </c>
      <c r="H86" s="4"/>
    </row>
    <row r="87" spans="1:8" ht="13.35" customHeight="1">
      <c r="A87" s="28"/>
      <c r="B87" s="29" t="s">
        <v>24</v>
      </c>
      <c r="C87" s="28" t="s">
        <v>50</v>
      </c>
      <c r="D87" s="35">
        <v>59</v>
      </c>
      <c r="E87" s="35">
        <v>45</v>
      </c>
      <c r="F87" s="35">
        <v>45</v>
      </c>
      <c r="G87" s="35">
        <v>50</v>
      </c>
      <c r="H87" s="4"/>
    </row>
    <row r="88" spans="1:8" ht="13.35" customHeight="1">
      <c r="A88" s="28"/>
      <c r="B88" s="29" t="s">
        <v>25</v>
      </c>
      <c r="C88" s="28" t="s">
        <v>54</v>
      </c>
      <c r="D88" s="35">
        <v>15</v>
      </c>
      <c r="E88" s="35">
        <v>15</v>
      </c>
      <c r="F88" s="35">
        <v>15</v>
      </c>
      <c r="G88" s="35">
        <v>17</v>
      </c>
      <c r="H88" s="4"/>
    </row>
    <row r="89" spans="1:8" ht="13.35" customHeight="1">
      <c r="A89" s="28" t="s">
        <v>9</v>
      </c>
      <c r="B89" s="29">
        <v>45</v>
      </c>
      <c r="C89" s="28" t="s">
        <v>21</v>
      </c>
      <c r="D89" s="39">
        <f t="shared" ref="D89:F89" si="10">SUM(D85:D88)</f>
        <v>31140</v>
      </c>
      <c r="E89" s="39">
        <f t="shared" si="10"/>
        <v>49453</v>
      </c>
      <c r="F89" s="39">
        <f t="shared" si="10"/>
        <v>49453</v>
      </c>
      <c r="G89" s="39">
        <v>49705</v>
      </c>
      <c r="H89" s="4"/>
    </row>
    <row r="90" spans="1:8" ht="13.35" customHeight="1">
      <c r="A90" s="28"/>
      <c r="B90" s="29"/>
      <c r="C90" s="28"/>
      <c r="D90" s="8"/>
      <c r="E90" s="8"/>
      <c r="F90" s="8"/>
      <c r="G90" s="8"/>
      <c r="H90" s="4"/>
    </row>
    <row r="91" spans="1:8" ht="13.35" customHeight="1">
      <c r="A91" s="28"/>
      <c r="B91" s="29">
        <v>46</v>
      </c>
      <c r="C91" s="28" t="s">
        <v>26</v>
      </c>
      <c r="D91" s="8"/>
      <c r="E91" s="8"/>
      <c r="F91" s="8"/>
      <c r="G91" s="8"/>
      <c r="H91" s="4"/>
    </row>
    <row r="92" spans="1:8" ht="13.35" customHeight="1">
      <c r="A92" s="28"/>
      <c r="B92" s="29" t="s">
        <v>27</v>
      </c>
      <c r="C92" s="28" t="s">
        <v>16</v>
      </c>
      <c r="D92" s="35">
        <v>20502</v>
      </c>
      <c r="E92" s="35">
        <v>30853</v>
      </c>
      <c r="F92" s="35">
        <v>30853</v>
      </c>
      <c r="G92" s="35">
        <v>31872</v>
      </c>
      <c r="H92" s="4"/>
    </row>
    <row r="93" spans="1:8" ht="13.35" customHeight="1">
      <c r="A93" s="28"/>
      <c r="B93" s="29" t="s">
        <v>28</v>
      </c>
      <c r="C93" s="28" t="s">
        <v>49</v>
      </c>
      <c r="D93" s="35">
        <v>75</v>
      </c>
      <c r="E93" s="35">
        <v>56</v>
      </c>
      <c r="F93" s="35">
        <v>56</v>
      </c>
      <c r="G93" s="35">
        <v>62</v>
      </c>
      <c r="H93" s="4"/>
    </row>
    <row r="94" spans="1:8" ht="13.35" customHeight="1">
      <c r="A94" s="28"/>
      <c r="B94" s="29" t="s">
        <v>29</v>
      </c>
      <c r="C94" s="28" t="s">
        <v>50</v>
      </c>
      <c r="D94" s="35">
        <v>60</v>
      </c>
      <c r="E94" s="35">
        <v>45</v>
      </c>
      <c r="F94" s="35">
        <v>45</v>
      </c>
      <c r="G94" s="35">
        <v>50</v>
      </c>
      <c r="H94" s="4"/>
    </row>
    <row r="95" spans="1:8" ht="13.35" customHeight="1">
      <c r="A95" s="28"/>
      <c r="B95" s="29" t="s">
        <v>30</v>
      </c>
      <c r="C95" s="28" t="s">
        <v>54</v>
      </c>
      <c r="D95" s="45">
        <v>20</v>
      </c>
      <c r="E95" s="45">
        <v>15</v>
      </c>
      <c r="F95" s="45">
        <v>15</v>
      </c>
      <c r="G95" s="45">
        <v>17</v>
      </c>
      <c r="H95" s="4"/>
    </row>
    <row r="96" spans="1:8" ht="13.35" customHeight="1">
      <c r="A96" s="28" t="s">
        <v>9</v>
      </c>
      <c r="B96" s="29">
        <v>46</v>
      </c>
      <c r="C96" s="28" t="s">
        <v>26</v>
      </c>
      <c r="D96" s="45">
        <f t="shared" ref="D96:F96" si="11">SUM(D92:D95)</f>
        <v>20657</v>
      </c>
      <c r="E96" s="45">
        <f t="shared" si="11"/>
        <v>30969</v>
      </c>
      <c r="F96" s="45">
        <f t="shared" si="11"/>
        <v>30969</v>
      </c>
      <c r="G96" s="45">
        <v>32001</v>
      </c>
      <c r="H96" s="4"/>
    </row>
    <row r="97" spans="1:8" ht="13.35" customHeight="1">
      <c r="A97" s="28"/>
      <c r="B97" s="29"/>
      <c r="C97" s="28"/>
      <c r="D97" s="35"/>
      <c r="E97" s="35"/>
      <c r="F97" s="35"/>
      <c r="G97" s="35"/>
      <c r="H97" s="4"/>
    </row>
    <row r="98" spans="1:8" ht="13.35" customHeight="1">
      <c r="A98" s="28"/>
      <c r="B98" s="29">
        <v>47</v>
      </c>
      <c r="C98" s="28" t="s">
        <v>31</v>
      </c>
      <c r="D98" s="8"/>
      <c r="E98" s="8"/>
      <c r="F98" s="8"/>
      <c r="G98" s="8"/>
      <c r="H98" s="4"/>
    </row>
    <row r="99" spans="1:8" ht="13.35" customHeight="1">
      <c r="A99" s="28"/>
      <c r="B99" s="29" t="s">
        <v>32</v>
      </c>
      <c r="C99" s="28" t="s">
        <v>16</v>
      </c>
      <c r="D99" s="35">
        <v>9988</v>
      </c>
      <c r="E99" s="35">
        <v>14330</v>
      </c>
      <c r="F99" s="35">
        <v>14330</v>
      </c>
      <c r="G99" s="35">
        <v>14629</v>
      </c>
      <c r="H99" s="4"/>
    </row>
    <row r="100" spans="1:8" ht="13.35" customHeight="1">
      <c r="A100" s="28"/>
      <c r="B100" s="29" t="s">
        <v>33</v>
      </c>
      <c r="C100" s="28" t="s">
        <v>49</v>
      </c>
      <c r="D100" s="35">
        <v>35</v>
      </c>
      <c r="E100" s="35">
        <v>26</v>
      </c>
      <c r="F100" s="35">
        <v>26</v>
      </c>
      <c r="G100" s="35">
        <v>29</v>
      </c>
      <c r="H100" s="4"/>
    </row>
    <row r="101" spans="1:8" ht="13.35" customHeight="1">
      <c r="A101" s="28"/>
      <c r="B101" s="29" t="s">
        <v>34</v>
      </c>
      <c r="C101" s="28" t="s">
        <v>50</v>
      </c>
      <c r="D101" s="35">
        <v>35</v>
      </c>
      <c r="E101" s="35">
        <v>30</v>
      </c>
      <c r="F101" s="35">
        <v>30</v>
      </c>
      <c r="G101" s="35">
        <v>33</v>
      </c>
      <c r="H101" s="4"/>
    </row>
    <row r="102" spans="1:8" ht="13.35" customHeight="1">
      <c r="A102" s="28"/>
      <c r="B102" s="29" t="s">
        <v>35</v>
      </c>
      <c r="C102" s="28" t="s">
        <v>54</v>
      </c>
      <c r="D102" s="35">
        <v>20</v>
      </c>
      <c r="E102" s="35">
        <v>15</v>
      </c>
      <c r="F102" s="35">
        <v>15</v>
      </c>
      <c r="G102" s="35">
        <v>17</v>
      </c>
      <c r="H102" s="4"/>
    </row>
    <row r="103" spans="1:8" ht="13.35" customHeight="1">
      <c r="A103" s="28" t="s">
        <v>9</v>
      </c>
      <c r="B103" s="29">
        <v>47</v>
      </c>
      <c r="C103" s="28" t="s">
        <v>31</v>
      </c>
      <c r="D103" s="39">
        <f>SUM(D99:D102)</f>
        <v>10078</v>
      </c>
      <c r="E103" s="39">
        <f t="shared" ref="E103:F103" si="12">SUM(E99:E102)</f>
        <v>14401</v>
      </c>
      <c r="F103" s="39">
        <f t="shared" si="12"/>
        <v>14401</v>
      </c>
      <c r="G103" s="39">
        <v>14708</v>
      </c>
      <c r="H103" s="4"/>
    </row>
    <row r="104" spans="1:8" ht="13.35" customHeight="1">
      <c r="A104" s="28"/>
      <c r="B104" s="29"/>
      <c r="C104" s="28"/>
      <c r="D104" s="8"/>
      <c r="E104" s="8"/>
      <c r="F104" s="8"/>
      <c r="G104" s="8"/>
      <c r="H104" s="4"/>
    </row>
    <row r="105" spans="1:8" ht="13.35" customHeight="1">
      <c r="A105" s="28"/>
      <c r="B105" s="29">
        <v>48</v>
      </c>
      <c r="C105" s="28" t="s">
        <v>36</v>
      </c>
      <c r="D105" s="8"/>
      <c r="E105" s="8"/>
      <c r="F105" s="8"/>
      <c r="G105" s="8"/>
      <c r="H105" s="4"/>
    </row>
    <row r="106" spans="1:8" ht="13.35" customHeight="1">
      <c r="A106" s="28"/>
      <c r="B106" s="29" t="s">
        <v>37</v>
      </c>
      <c r="C106" s="28" t="s">
        <v>16</v>
      </c>
      <c r="D106" s="35">
        <v>18933</v>
      </c>
      <c r="E106" s="35">
        <v>39078</v>
      </c>
      <c r="F106" s="35">
        <v>39078</v>
      </c>
      <c r="G106" s="35">
        <v>48983</v>
      </c>
      <c r="H106" s="4"/>
    </row>
    <row r="107" spans="1:8" ht="13.35" customHeight="1">
      <c r="A107" s="40"/>
      <c r="B107" s="41" t="s">
        <v>38</v>
      </c>
      <c r="C107" s="40" t="s">
        <v>49</v>
      </c>
      <c r="D107" s="45">
        <v>70</v>
      </c>
      <c r="E107" s="45">
        <v>53</v>
      </c>
      <c r="F107" s="45">
        <v>53</v>
      </c>
      <c r="G107" s="45">
        <v>58</v>
      </c>
      <c r="H107" s="4"/>
    </row>
    <row r="108" spans="1:8" ht="13.35" customHeight="1">
      <c r="A108" s="28"/>
      <c r="B108" s="29" t="s">
        <v>39</v>
      </c>
      <c r="C108" s="28" t="s">
        <v>50</v>
      </c>
      <c r="D108" s="35">
        <v>50</v>
      </c>
      <c r="E108" s="35">
        <v>38</v>
      </c>
      <c r="F108" s="35">
        <v>38</v>
      </c>
      <c r="G108" s="35">
        <v>42</v>
      </c>
      <c r="H108" s="4"/>
    </row>
    <row r="109" spans="1:8" ht="13.35" customHeight="1">
      <c r="A109" s="28"/>
      <c r="B109" s="29" t="s">
        <v>40</v>
      </c>
      <c r="C109" s="28" t="s">
        <v>54</v>
      </c>
      <c r="D109" s="35">
        <v>20</v>
      </c>
      <c r="E109" s="35">
        <v>15</v>
      </c>
      <c r="F109" s="35">
        <v>15</v>
      </c>
      <c r="G109" s="35">
        <v>17</v>
      </c>
      <c r="H109" s="4"/>
    </row>
    <row r="110" spans="1:8" ht="13.35" customHeight="1">
      <c r="A110" s="28" t="s">
        <v>9</v>
      </c>
      <c r="B110" s="29">
        <v>48</v>
      </c>
      <c r="C110" s="28" t="s">
        <v>36</v>
      </c>
      <c r="D110" s="39">
        <f t="shared" ref="D110:F110" si="13">SUM(D106:D109)</f>
        <v>19073</v>
      </c>
      <c r="E110" s="39">
        <f t="shared" si="13"/>
        <v>39184</v>
      </c>
      <c r="F110" s="39">
        <f t="shared" si="13"/>
        <v>39184</v>
      </c>
      <c r="G110" s="39">
        <v>49100</v>
      </c>
      <c r="H110" s="4"/>
    </row>
    <row r="111" spans="1:8" ht="13.35" customHeight="1">
      <c r="A111" s="28" t="s">
        <v>9</v>
      </c>
      <c r="B111" s="42" t="s">
        <v>157</v>
      </c>
      <c r="C111" s="28" t="s">
        <v>13</v>
      </c>
      <c r="D111" s="39">
        <f t="shared" ref="D111:F111" si="14">D110+D103+D96+D89+D82</f>
        <v>186643</v>
      </c>
      <c r="E111" s="39">
        <f t="shared" si="14"/>
        <v>409188</v>
      </c>
      <c r="F111" s="39">
        <f t="shared" si="14"/>
        <v>414188</v>
      </c>
      <c r="G111" s="39">
        <v>367928</v>
      </c>
      <c r="H111" s="4"/>
    </row>
    <row r="112" spans="1:8" ht="13.35" customHeight="1">
      <c r="A112" s="28" t="s">
        <v>9</v>
      </c>
      <c r="B112" s="73" t="s">
        <v>135</v>
      </c>
      <c r="C112" s="34" t="s">
        <v>46</v>
      </c>
      <c r="D112" s="45">
        <f t="shared" ref="D112:F112" si="15">D111</f>
        <v>186643</v>
      </c>
      <c r="E112" s="45">
        <f t="shared" si="15"/>
        <v>409188</v>
      </c>
      <c r="F112" s="45">
        <f t="shared" si="15"/>
        <v>414188</v>
      </c>
      <c r="G112" s="45">
        <v>367928</v>
      </c>
      <c r="H112" s="4"/>
    </row>
    <row r="113" spans="1:8" ht="13.65" customHeight="1">
      <c r="A113" s="28"/>
      <c r="B113" s="33"/>
      <c r="C113" s="34"/>
      <c r="D113" s="8"/>
      <c r="E113" s="8"/>
      <c r="F113" s="8"/>
      <c r="G113" s="8"/>
      <c r="H113" s="4"/>
    </row>
    <row r="114" spans="1:8" ht="13.65" customHeight="1">
      <c r="A114" s="28"/>
      <c r="B114" s="73" t="s">
        <v>136</v>
      </c>
      <c r="C114" s="34" t="s">
        <v>55</v>
      </c>
      <c r="D114" s="8"/>
      <c r="E114" s="8"/>
      <c r="F114" s="8"/>
      <c r="G114" s="8"/>
      <c r="H114" s="4"/>
    </row>
    <row r="115" spans="1:8" ht="13.65" customHeight="1">
      <c r="A115" s="28"/>
      <c r="B115" s="29">
        <v>62</v>
      </c>
      <c r="C115" s="28" t="s">
        <v>56</v>
      </c>
      <c r="D115" s="8"/>
      <c r="E115" s="8"/>
      <c r="F115" s="8"/>
      <c r="G115" s="8"/>
      <c r="H115" s="4"/>
    </row>
    <row r="116" spans="1:8" ht="13.65" customHeight="1">
      <c r="A116" s="28"/>
      <c r="B116" s="29">
        <v>44</v>
      </c>
      <c r="C116" s="28" t="s">
        <v>14</v>
      </c>
      <c r="D116" s="8"/>
      <c r="E116" s="8"/>
      <c r="F116" s="8"/>
      <c r="G116" s="8"/>
      <c r="H116" s="4"/>
    </row>
    <row r="117" spans="1:8" ht="13.65" customHeight="1">
      <c r="A117" s="28"/>
      <c r="B117" s="29" t="s">
        <v>57</v>
      </c>
      <c r="C117" s="28" t="s">
        <v>49</v>
      </c>
      <c r="D117" s="37">
        <v>0</v>
      </c>
      <c r="E117" s="35">
        <v>11</v>
      </c>
      <c r="F117" s="35">
        <v>11</v>
      </c>
      <c r="G117" s="35">
        <v>12</v>
      </c>
      <c r="H117" s="4"/>
    </row>
    <row r="118" spans="1:8" ht="13.65" customHeight="1">
      <c r="A118" s="28"/>
      <c r="B118" s="29" t="s">
        <v>58</v>
      </c>
      <c r="C118" s="28" t="s">
        <v>50</v>
      </c>
      <c r="D118" s="35">
        <v>15</v>
      </c>
      <c r="E118" s="35">
        <v>38</v>
      </c>
      <c r="F118" s="35">
        <v>38</v>
      </c>
      <c r="G118" s="35">
        <v>42</v>
      </c>
      <c r="H118" s="4"/>
    </row>
    <row r="119" spans="1:8" ht="13.65" customHeight="1">
      <c r="A119" s="28" t="s">
        <v>9</v>
      </c>
      <c r="B119" s="29">
        <v>44</v>
      </c>
      <c r="C119" s="28" t="s">
        <v>14</v>
      </c>
      <c r="D119" s="39">
        <f t="shared" ref="D119:F119" si="16">SUM(D117:D118)</f>
        <v>15</v>
      </c>
      <c r="E119" s="39">
        <f t="shared" si="16"/>
        <v>49</v>
      </c>
      <c r="F119" s="39">
        <f t="shared" si="16"/>
        <v>49</v>
      </c>
      <c r="G119" s="39">
        <v>54</v>
      </c>
      <c r="H119" s="4"/>
    </row>
    <row r="120" spans="1:8" ht="13.65" customHeight="1">
      <c r="A120" s="28"/>
      <c r="B120" s="29"/>
      <c r="C120" s="28"/>
      <c r="D120" s="35"/>
      <c r="E120" s="35"/>
      <c r="F120" s="35"/>
      <c r="G120" s="35"/>
      <c r="H120" s="4"/>
    </row>
    <row r="121" spans="1:8" ht="13.65" customHeight="1">
      <c r="A121" s="28"/>
      <c r="B121" s="29">
        <v>45</v>
      </c>
      <c r="C121" s="28" t="s">
        <v>21</v>
      </c>
      <c r="D121" s="8"/>
      <c r="E121" s="8"/>
      <c r="F121" s="8"/>
      <c r="G121" s="8"/>
      <c r="H121" s="4"/>
    </row>
    <row r="122" spans="1:8" ht="13.65" customHeight="1">
      <c r="A122" s="28"/>
      <c r="B122" s="29" t="s">
        <v>60</v>
      </c>
      <c r="C122" s="28" t="s">
        <v>59</v>
      </c>
      <c r="D122" s="45">
        <v>936</v>
      </c>
      <c r="E122" s="45">
        <v>893</v>
      </c>
      <c r="F122" s="45">
        <v>893</v>
      </c>
      <c r="G122" s="45">
        <v>982</v>
      </c>
      <c r="H122" s="4"/>
    </row>
    <row r="123" spans="1:8" ht="13.65" customHeight="1">
      <c r="A123" s="28" t="s">
        <v>9</v>
      </c>
      <c r="B123" s="29">
        <v>45</v>
      </c>
      <c r="C123" s="28" t="s">
        <v>21</v>
      </c>
      <c r="D123" s="45">
        <f t="shared" ref="D123:F123" si="17">SUM(D122:D122)</f>
        <v>936</v>
      </c>
      <c r="E123" s="45">
        <f t="shared" si="17"/>
        <v>893</v>
      </c>
      <c r="F123" s="45">
        <f t="shared" si="17"/>
        <v>893</v>
      </c>
      <c r="G123" s="45">
        <v>982</v>
      </c>
      <c r="H123" s="4"/>
    </row>
    <row r="124" spans="1:8" ht="13.65" customHeight="1">
      <c r="A124" s="28"/>
      <c r="B124" s="29"/>
      <c r="C124" s="28"/>
      <c r="D124" s="8"/>
      <c r="E124" s="8"/>
      <c r="F124" s="8"/>
      <c r="G124" s="8"/>
      <c r="H124" s="4"/>
    </row>
    <row r="125" spans="1:8" ht="13.65" customHeight="1">
      <c r="A125" s="28"/>
      <c r="B125" s="29">
        <v>46</v>
      </c>
      <c r="C125" s="28" t="s">
        <v>26</v>
      </c>
      <c r="D125" s="8"/>
      <c r="E125" s="8"/>
      <c r="F125" s="8"/>
      <c r="G125" s="8"/>
      <c r="H125" s="4"/>
    </row>
    <row r="126" spans="1:8" ht="13.65" customHeight="1">
      <c r="A126" s="28"/>
      <c r="B126" s="29" t="s">
        <v>61</v>
      </c>
      <c r="C126" s="28" t="s">
        <v>59</v>
      </c>
      <c r="D126" s="45">
        <v>111</v>
      </c>
      <c r="E126" s="45">
        <v>111</v>
      </c>
      <c r="F126" s="45">
        <v>111</v>
      </c>
      <c r="G126" s="45">
        <v>122</v>
      </c>
      <c r="H126" s="4"/>
    </row>
    <row r="127" spans="1:8" ht="13.65" customHeight="1">
      <c r="A127" s="28" t="s">
        <v>9</v>
      </c>
      <c r="B127" s="29">
        <v>46</v>
      </c>
      <c r="C127" s="28" t="s">
        <v>26</v>
      </c>
      <c r="D127" s="45">
        <f t="shared" ref="D127:F127" si="18">SUM(D126:D126)</f>
        <v>111</v>
      </c>
      <c r="E127" s="45">
        <f t="shared" si="18"/>
        <v>111</v>
      </c>
      <c r="F127" s="45">
        <f t="shared" si="18"/>
        <v>111</v>
      </c>
      <c r="G127" s="45">
        <v>122</v>
      </c>
      <c r="H127" s="4"/>
    </row>
    <row r="128" spans="1:8" ht="13.65" customHeight="1">
      <c r="A128" s="28"/>
      <c r="B128" s="29"/>
      <c r="C128" s="28"/>
      <c r="D128" s="8"/>
      <c r="E128" s="8"/>
      <c r="F128" s="8"/>
      <c r="G128" s="8"/>
      <c r="H128" s="4"/>
    </row>
    <row r="129" spans="1:8" ht="13.65" customHeight="1">
      <c r="A129" s="28"/>
      <c r="B129" s="29">
        <v>47</v>
      </c>
      <c r="C129" s="28" t="s">
        <v>31</v>
      </c>
      <c r="D129" s="8"/>
      <c r="E129" s="8"/>
      <c r="F129" s="8"/>
      <c r="G129" s="8"/>
      <c r="H129" s="4"/>
    </row>
    <row r="130" spans="1:8" ht="13.65" customHeight="1">
      <c r="A130" s="28"/>
      <c r="B130" s="29" t="s">
        <v>62</v>
      </c>
      <c r="C130" s="28" t="s">
        <v>59</v>
      </c>
      <c r="D130" s="45">
        <v>40</v>
      </c>
      <c r="E130" s="45">
        <v>40</v>
      </c>
      <c r="F130" s="45">
        <v>40</v>
      </c>
      <c r="G130" s="45">
        <v>44</v>
      </c>
      <c r="H130" s="4"/>
    </row>
    <row r="131" spans="1:8" ht="13.65" customHeight="1">
      <c r="A131" s="28" t="s">
        <v>9</v>
      </c>
      <c r="B131" s="29">
        <v>47</v>
      </c>
      <c r="C131" s="28" t="s">
        <v>31</v>
      </c>
      <c r="D131" s="45">
        <f t="shared" ref="D131:F131" si="19">SUM(D130:D130)</f>
        <v>40</v>
      </c>
      <c r="E131" s="45">
        <f t="shared" si="19"/>
        <v>40</v>
      </c>
      <c r="F131" s="45">
        <f t="shared" si="19"/>
        <v>40</v>
      </c>
      <c r="G131" s="45">
        <v>44</v>
      </c>
      <c r="H131" s="4"/>
    </row>
    <row r="132" spans="1:8" ht="13.65" customHeight="1">
      <c r="A132" s="28"/>
      <c r="B132" s="29"/>
      <c r="C132" s="28"/>
      <c r="D132" s="8"/>
      <c r="E132" s="8"/>
      <c r="F132" s="8"/>
      <c r="G132" s="8"/>
      <c r="H132" s="4"/>
    </row>
    <row r="133" spans="1:8" ht="13.65" customHeight="1">
      <c r="A133" s="28"/>
      <c r="B133" s="29">
        <v>48</v>
      </c>
      <c r="C133" s="28" t="s">
        <v>36</v>
      </c>
      <c r="D133" s="8"/>
      <c r="E133" s="8"/>
      <c r="F133" s="8"/>
      <c r="G133" s="8"/>
      <c r="H133" s="4"/>
    </row>
    <row r="134" spans="1:8" ht="13.65" customHeight="1">
      <c r="A134" s="28"/>
      <c r="B134" s="29" t="s">
        <v>63</v>
      </c>
      <c r="C134" s="28" t="s">
        <v>59</v>
      </c>
      <c r="D134" s="35">
        <v>521</v>
      </c>
      <c r="E134" s="35">
        <v>467</v>
      </c>
      <c r="F134" s="35">
        <v>467</v>
      </c>
      <c r="G134" s="35">
        <v>514</v>
      </c>
      <c r="H134" s="4"/>
    </row>
    <row r="135" spans="1:8" ht="13.65" customHeight="1">
      <c r="A135" s="28" t="s">
        <v>9</v>
      </c>
      <c r="B135" s="29">
        <v>48</v>
      </c>
      <c r="C135" s="28" t="s">
        <v>36</v>
      </c>
      <c r="D135" s="39">
        <f t="shared" ref="D135:F135" si="20">SUM(D134:D134)</f>
        <v>521</v>
      </c>
      <c r="E135" s="39">
        <f t="shared" si="20"/>
        <v>467</v>
      </c>
      <c r="F135" s="39">
        <f t="shared" si="20"/>
        <v>467</v>
      </c>
      <c r="G135" s="39">
        <v>514</v>
      </c>
      <c r="H135" s="4"/>
    </row>
    <row r="136" spans="1:8" ht="13.65" customHeight="1">
      <c r="A136" s="28" t="s">
        <v>9</v>
      </c>
      <c r="B136" s="29">
        <v>62</v>
      </c>
      <c r="C136" s="28" t="s">
        <v>56</v>
      </c>
      <c r="D136" s="39">
        <f t="shared" ref="D136:F136" si="21">D135+D131+D127+D123+D119</f>
        <v>1623</v>
      </c>
      <c r="E136" s="39">
        <f t="shared" si="21"/>
        <v>1560</v>
      </c>
      <c r="F136" s="39">
        <f t="shared" si="21"/>
        <v>1560</v>
      </c>
      <c r="G136" s="39">
        <v>1716</v>
      </c>
      <c r="H136" s="4"/>
    </row>
    <row r="137" spans="1:8" ht="13.65" customHeight="1">
      <c r="A137" s="28" t="s">
        <v>9</v>
      </c>
      <c r="B137" s="73" t="s">
        <v>136</v>
      </c>
      <c r="C137" s="34" t="s">
        <v>55</v>
      </c>
      <c r="D137" s="45">
        <f t="shared" ref="D137:F137" si="22">D136</f>
        <v>1623</v>
      </c>
      <c r="E137" s="45">
        <f t="shared" si="22"/>
        <v>1560</v>
      </c>
      <c r="F137" s="45">
        <f t="shared" si="22"/>
        <v>1560</v>
      </c>
      <c r="G137" s="45">
        <v>1716</v>
      </c>
      <c r="H137" s="4"/>
    </row>
    <row r="138" spans="1:8" ht="13.65" customHeight="1">
      <c r="A138" s="28"/>
      <c r="B138" s="33"/>
      <c r="C138" s="34"/>
      <c r="D138" s="35"/>
      <c r="E138" s="35"/>
      <c r="F138" s="35"/>
      <c r="G138" s="35"/>
      <c r="H138" s="4"/>
    </row>
    <row r="139" spans="1:8" ht="13.65" customHeight="1">
      <c r="A139" s="28"/>
      <c r="B139" s="73" t="s">
        <v>137</v>
      </c>
      <c r="C139" s="34" t="s">
        <v>64</v>
      </c>
      <c r="D139" s="8"/>
      <c r="E139" s="8"/>
      <c r="F139" s="8"/>
      <c r="G139" s="8"/>
      <c r="H139" s="4"/>
    </row>
    <row r="140" spans="1:8" ht="13.65" customHeight="1">
      <c r="A140" s="28"/>
      <c r="B140" s="42" t="s">
        <v>157</v>
      </c>
      <c r="C140" s="28" t="s">
        <v>13</v>
      </c>
      <c r="D140" s="8"/>
      <c r="E140" s="8"/>
      <c r="F140" s="8"/>
      <c r="G140" s="8"/>
      <c r="H140" s="4"/>
    </row>
    <row r="141" spans="1:8" ht="13.65" customHeight="1">
      <c r="A141" s="28"/>
      <c r="B141" s="29">
        <v>44</v>
      </c>
      <c r="C141" s="28" t="s">
        <v>14</v>
      </c>
      <c r="D141" s="8"/>
      <c r="E141" s="8"/>
      <c r="F141" s="8"/>
      <c r="G141" s="8"/>
      <c r="H141" s="4"/>
    </row>
    <row r="142" spans="1:8" ht="13.65" customHeight="1">
      <c r="A142" s="28"/>
      <c r="B142" s="29" t="s">
        <v>17</v>
      </c>
      <c r="C142" s="28" t="s">
        <v>49</v>
      </c>
      <c r="D142" s="35">
        <v>8</v>
      </c>
      <c r="E142" s="35">
        <v>11</v>
      </c>
      <c r="F142" s="35">
        <v>11</v>
      </c>
      <c r="G142" s="35">
        <v>12</v>
      </c>
      <c r="H142" s="4"/>
    </row>
    <row r="143" spans="1:8" ht="13.65" customHeight="1">
      <c r="A143" s="28"/>
      <c r="B143" s="29" t="s">
        <v>18</v>
      </c>
      <c r="C143" s="28" t="s">
        <v>50</v>
      </c>
      <c r="D143" s="35">
        <v>55</v>
      </c>
      <c r="E143" s="35">
        <v>42</v>
      </c>
      <c r="F143" s="35">
        <v>42</v>
      </c>
      <c r="G143" s="35">
        <v>46</v>
      </c>
      <c r="H143" s="4"/>
    </row>
    <row r="144" spans="1:8" ht="13.65" customHeight="1">
      <c r="A144" s="28"/>
      <c r="B144" s="29" t="s">
        <v>20</v>
      </c>
      <c r="C144" s="28" t="s">
        <v>54</v>
      </c>
      <c r="D144" s="35">
        <v>18</v>
      </c>
      <c r="E144" s="35">
        <v>30</v>
      </c>
      <c r="F144" s="35">
        <v>30</v>
      </c>
      <c r="G144" s="35">
        <v>33</v>
      </c>
      <c r="H144" s="4"/>
    </row>
    <row r="145" spans="1:8" ht="13.65" customHeight="1">
      <c r="A145" s="28" t="s">
        <v>9</v>
      </c>
      <c r="B145" s="29">
        <v>44</v>
      </c>
      <c r="C145" s="28" t="s">
        <v>14</v>
      </c>
      <c r="D145" s="39">
        <f t="shared" ref="D145:F145" si="23">SUM(D142:D144)</f>
        <v>81</v>
      </c>
      <c r="E145" s="39">
        <f t="shared" si="23"/>
        <v>83</v>
      </c>
      <c r="F145" s="39">
        <f t="shared" si="23"/>
        <v>83</v>
      </c>
      <c r="G145" s="39">
        <v>91</v>
      </c>
      <c r="H145" s="4"/>
    </row>
    <row r="146" spans="1:8" ht="13.65" customHeight="1">
      <c r="A146" s="28"/>
      <c r="B146" s="29"/>
      <c r="C146" s="28"/>
      <c r="D146" s="8"/>
      <c r="E146" s="8"/>
      <c r="F146" s="8"/>
      <c r="G146" s="8"/>
      <c r="H146" s="4"/>
    </row>
    <row r="147" spans="1:8" ht="13.65" customHeight="1">
      <c r="A147" s="28"/>
      <c r="B147" s="29">
        <v>45</v>
      </c>
      <c r="C147" s="28" t="s">
        <v>21</v>
      </c>
      <c r="D147" s="35"/>
      <c r="E147" s="8"/>
      <c r="F147" s="8"/>
      <c r="G147" s="8"/>
      <c r="H147" s="4"/>
    </row>
    <row r="148" spans="1:8" ht="13.65" customHeight="1">
      <c r="A148" s="28"/>
      <c r="B148" s="29" t="s">
        <v>23</v>
      </c>
      <c r="C148" s="28" t="s">
        <v>49</v>
      </c>
      <c r="D148" s="45">
        <v>8</v>
      </c>
      <c r="E148" s="35">
        <v>6</v>
      </c>
      <c r="F148" s="35">
        <v>6</v>
      </c>
      <c r="G148" s="45">
        <v>7</v>
      </c>
      <c r="H148" s="4"/>
    </row>
    <row r="149" spans="1:8" ht="13.65" customHeight="1">
      <c r="A149" s="28" t="s">
        <v>9</v>
      </c>
      <c r="B149" s="29">
        <v>45</v>
      </c>
      <c r="C149" s="28" t="s">
        <v>21</v>
      </c>
      <c r="D149" s="39">
        <f t="shared" ref="D149:F149" si="24">SUM(D148:D148)</f>
        <v>8</v>
      </c>
      <c r="E149" s="39">
        <f t="shared" si="24"/>
        <v>6</v>
      </c>
      <c r="F149" s="39">
        <f t="shared" si="24"/>
        <v>6</v>
      </c>
      <c r="G149" s="39">
        <v>7</v>
      </c>
      <c r="H149" s="4"/>
    </row>
    <row r="150" spans="1:8" ht="10.95" customHeight="1">
      <c r="A150" s="28"/>
      <c r="B150" s="29"/>
      <c r="C150" s="28"/>
      <c r="D150" s="8"/>
      <c r="E150" s="31"/>
      <c r="F150" s="31"/>
      <c r="G150" s="8"/>
      <c r="H150" s="4"/>
    </row>
    <row r="151" spans="1:8" ht="13.65" customHeight="1">
      <c r="A151" s="28"/>
      <c r="B151" s="29">
        <v>46</v>
      </c>
      <c r="C151" s="28" t="s">
        <v>26</v>
      </c>
      <c r="D151" s="8"/>
      <c r="E151" s="31"/>
      <c r="F151" s="31"/>
      <c r="G151" s="8"/>
      <c r="H151" s="4"/>
    </row>
    <row r="152" spans="1:8" ht="13.65" customHeight="1">
      <c r="A152" s="28"/>
      <c r="B152" s="29" t="s">
        <v>28</v>
      </c>
      <c r="C152" s="28" t="s">
        <v>49</v>
      </c>
      <c r="D152" s="45">
        <v>15</v>
      </c>
      <c r="E152" s="45">
        <v>11</v>
      </c>
      <c r="F152" s="45">
        <v>11</v>
      </c>
      <c r="G152" s="45">
        <v>12</v>
      </c>
      <c r="H152" s="4"/>
    </row>
    <row r="153" spans="1:8" ht="13.65" customHeight="1">
      <c r="A153" s="28" t="s">
        <v>9</v>
      </c>
      <c r="B153" s="29">
        <v>46</v>
      </c>
      <c r="C153" s="28" t="s">
        <v>26</v>
      </c>
      <c r="D153" s="39">
        <f t="shared" ref="D153:F153" si="25">SUM(D152:D152)</f>
        <v>15</v>
      </c>
      <c r="E153" s="39">
        <f t="shared" si="25"/>
        <v>11</v>
      </c>
      <c r="F153" s="39">
        <f t="shared" si="25"/>
        <v>11</v>
      </c>
      <c r="G153" s="39">
        <v>12</v>
      </c>
      <c r="H153" s="4"/>
    </row>
    <row r="154" spans="1:8" ht="10.95" customHeight="1">
      <c r="A154" s="28"/>
      <c r="B154" s="29"/>
      <c r="C154" s="28"/>
      <c r="D154" s="31"/>
      <c r="E154" s="31"/>
      <c r="F154" s="31"/>
      <c r="G154" s="8"/>
      <c r="H154" s="4"/>
    </row>
    <row r="155" spans="1:8" ht="13.65" customHeight="1">
      <c r="A155" s="28"/>
      <c r="B155" s="29">
        <v>47</v>
      </c>
      <c r="C155" s="28" t="s">
        <v>31</v>
      </c>
      <c r="D155" s="31"/>
      <c r="E155" s="31"/>
      <c r="F155" s="31"/>
      <c r="G155" s="8"/>
      <c r="H155" s="4"/>
    </row>
    <row r="156" spans="1:8" ht="13.65" customHeight="1">
      <c r="A156" s="28"/>
      <c r="B156" s="29" t="s">
        <v>33</v>
      </c>
      <c r="C156" s="28" t="s">
        <v>49</v>
      </c>
      <c r="D156" s="45">
        <v>8</v>
      </c>
      <c r="E156" s="45">
        <v>6</v>
      </c>
      <c r="F156" s="45">
        <v>6</v>
      </c>
      <c r="G156" s="45">
        <v>7</v>
      </c>
      <c r="H156" s="4"/>
    </row>
    <row r="157" spans="1:8" ht="13.65" customHeight="1">
      <c r="A157" s="28" t="s">
        <v>9</v>
      </c>
      <c r="B157" s="29">
        <v>47</v>
      </c>
      <c r="C157" s="28" t="s">
        <v>31</v>
      </c>
      <c r="D157" s="45">
        <f t="shared" ref="D157:F157" si="26">SUM(D156:D156)</f>
        <v>8</v>
      </c>
      <c r="E157" s="45">
        <f t="shared" si="26"/>
        <v>6</v>
      </c>
      <c r="F157" s="45">
        <f t="shared" si="26"/>
        <v>6</v>
      </c>
      <c r="G157" s="45">
        <v>7</v>
      </c>
      <c r="H157" s="4"/>
    </row>
    <row r="158" spans="1:8" ht="10.95" customHeight="1">
      <c r="A158" s="28"/>
      <c r="B158" s="29"/>
      <c r="C158" s="28"/>
      <c r="D158" s="31"/>
      <c r="E158" s="31"/>
      <c r="F158" s="31"/>
      <c r="G158" s="8"/>
      <c r="H158" s="4"/>
    </row>
    <row r="159" spans="1:8" ht="13.65" customHeight="1">
      <c r="A159" s="28"/>
      <c r="B159" s="29">
        <v>48</v>
      </c>
      <c r="C159" s="28" t="s">
        <v>36</v>
      </c>
      <c r="D159" s="31"/>
      <c r="E159" s="31"/>
      <c r="F159" s="31"/>
      <c r="G159" s="8"/>
      <c r="H159" s="4"/>
    </row>
    <row r="160" spans="1:8" ht="13.65" customHeight="1">
      <c r="A160" s="28"/>
      <c r="B160" s="29" t="s">
        <v>38</v>
      </c>
      <c r="C160" s="28" t="s">
        <v>49</v>
      </c>
      <c r="D160" s="45">
        <v>8</v>
      </c>
      <c r="E160" s="45">
        <v>6</v>
      </c>
      <c r="F160" s="45">
        <v>6</v>
      </c>
      <c r="G160" s="45">
        <v>7</v>
      </c>
      <c r="H160" s="4"/>
    </row>
    <row r="161" spans="1:8" ht="13.65" customHeight="1">
      <c r="A161" s="28" t="s">
        <v>9</v>
      </c>
      <c r="B161" s="29">
        <v>48</v>
      </c>
      <c r="C161" s="28" t="s">
        <v>36</v>
      </c>
      <c r="D161" s="45">
        <f t="shared" ref="D161:F161" si="27">SUM(D160:D160)</f>
        <v>8</v>
      </c>
      <c r="E161" s="45">
        <f t="shared" si="27"/>
        <v>6</v>
      </c>
      <c r="F161" s="45">
        <f t="shared" si="27"/>
        <v>6</v>
      </c>
      <c r="G161" s="45">
        <v>7</v>
      </c>
      <c r="H161" s="4"/>
    </row>
    <row r="162" spans="1:8" ht="13.65" customHeight="1">
      <c r="A162" s="40" t="s">
        <v>9</v>
      </c>
      <c r="B162" s="80" t="s">
        <v>157</v>
      </c>
      <c r="C162" s="40" t="s">
        <v>13</v>
      </c>
      <c r="D162" s="39">
        <f t="shared" ref="D162:F162" si="28">D157+D153+D149+D145+D161</f>
        <v>120</v>
      </c>
      <c r="E162" s="39">
        <f t="shared" si="28"/>
        <v>112</v>
      </c>
      <c r="F162" s="39">
        <f t="shared" si="28"/>
        <v>112</v>
      </c>
      <c r="G162" s="39">
        <v>124</v>
      </c>
      <c r="H162" s="4"/>
    </row>
    <row r="163" spans="1:8" ht="6" customHeight="1">
      <c r="A163" s="28"/>
      <c r="B163" s="29"/>
      <c r="C163" s="28"/>
      <c r="D163" s="35"/>
      <c r="E163" s="35"/>
      <c r="F163" s="35"/>
      <c r="G163" s="35"/>
      <c r="H163" s="4"/>
    </row>
    <row r="164" spans="1:8" ht="27" customHeight="1">
      <c r="A164" s="28"/>
      <c r="B164" s="42" t="s">
        <v>158</v>
      </c>
      <c r="C164" s="28" t="s">
        <v>119</v>
      </c>
      <c r="D164" s="35"/>
      <c r="E164" s="35"/>
      <c r="F164" s="35"/>
      <c r="G164" s="35"/>
      <c r="H164" s="4"/>
    </row>
    <row r="165" spans="1:8" ht="26.4">
      <c r="A165" s="28"/>
      <c r="B165" s="29" t="s">
        <v>89</v>
      </c>
      <c r="C165" s="28" t="s">
        <v>165</v>
      </c>
      <c r="D165" s="35">
        <v>31997</v>
      </c>
      <c r="E165" s="35">
        <v>27276</v>
      </c>
      <c r="F165" s="35">
        <v>27276</v>
      </c>
      <c r="G165" s="35">
        <v>25000</v>
      </c>
      <c r="H165" s="4"/>
    </row>
    <row r="166" spans="1:8" ht="14.4" customHeight="1">
      <c r="A166" s="28"/>
      <c r="B166" s="29" t="s">
        <v>90</v>
      </c>
      <c r="C166" s="28" t="s">
        <v>116</v>
      </c>
      <c r="D166" s="37">
        <v>0</v>
      </c>
      <c r="E166" s="35">
        <v>45994</v>
      </c>
      <c r="F166" s="35">
        <v>45994</v>
      </c>
      <c r="G166" s="35">
        <v>16111</v>
      </c>
      <c r="H166" s="4"/>
    </row>
    <row r="167" spans="1:8" ht="14.4" customHeight="1">
      <c r="A167" s="28"/>
      <c r="B167" s="29" t="s">
        <v>93</v>
      </c>
      <c r="C167" s="28" t="s">
        <v>117</v>
      </c>
      <c r="D167" s="35">
        <v>10860</v>
      </c>
      <c r="E167" s="35">
        <v>9209</v>
      </c>
      <c r="F167" s="35">
        <v>9209</v>
      </c>
      <c r="G167" s="35">
        <v>20517</v>
      </c>
      <c r="H167" s="4"/>
    </row>
    <row r="168" spans="1:8" ht="26.4">
      <c r="A168" s="28"/>
      <c r="B168" s="29" t="s">
        <v>94</v>
      </c>
      <c r="C168" s="28" t="s">
        <v>128</v>
      </c>
      <c r="D168" s="35">
        <v>64780</v>
      </c>
      <c r="E168" s="35">
        <v>70954</v>
      </c>
      <c r="F168" s="35">
        <v>70954</v>
      </c>
      <c r="G168" s="35">
        <v>67994</v>
      </c>
      <c r="H168" s="4"/>
    </row>
    <row r="169" spans="1:8" ht="27.6" customHeight="1">
      <c r="A169" s="28"/>
      <c r="B169" s="29" t="s">
        <v>96</v>
      </c>
      <c r="C169" s="36" t="s">
        <v>146</v>
      </c>
      <c r="D169" s="35">
        <v>644</v>
      </c>
      <c r="E169" s="35">
        <v>10000</v>
      </c>
      <c r="F169" s="35">
        <v>10000</v>
      </c>
      <c r="G169" s="47">
        <v>5000</v>
      </c>
      <c r="H169" s="4"/>
    </row>
    <row r="170" spans="1:8" ht="26.7" customHeight="1">
      <c r="A170" s="28"/>
      <c r="B170" s="29" t="s">
        <v>98</v>
      </c>
      <c r="C170" s="36" t="s">
        <v>147</v>
      </c>
      <c r="D170" s="35">
        <v>160000</v>
      </c>
      <c r="E170" s="35">
        <v>900000</v>
      </c>
      <c r="F170" s="35">
        <v>900000</v>
      </c>
      <c r="G170" s="47">
        <v>530000</v>
      </c>
      <c r="H170" s="4"/>
    </row>
    <row r="171" spans="1:8" ht="14.4" customHeight="1">
      <c r="A171" s="28"/>
      <c r="B171" s="29" t="s">
        <v>101</v>
      </c>
      <c r="C171" s="28" t="s">
        <v>102</v>
      </c>
      <c r="D171" s="35">
        <v>1854</v>
      </c>
      <c r="E171" s="35">
        <v>2500</v>
      </c>
      <c r="F171" s="35">
        <v>2500</v>
      </c>
      <c r="G171" s="35">
        <v>1500</v>
      </c>
      <c r="H171" s="4"/>
    </row>
    <row r="172" spans="1:8" ht="14.4" customHeight="1">
      <c r="A172" s="28"/>
      <c r="B172" s="29" t="s">
        <v>103</v>
      </c>
      <c r="C172" s="28" t="s">
        <v>104</v>
      </c>
      <c r="D172" s="37">
        <v>0</v>
      </c>
      <c r="E172" s="35">
        <v>35</v>
      </c>
      <c r="F172" s="35">
        <v>35</v>
      </c>
      <c r="G172" s="35">
        <v>2187</v>
      </c>
      <c r="H172" s="4"/>
    </row>
    <row r="173" spans="1:8" ht="14.4" customHeight="1">
      <c r="A173" s="28"/>
      <c r="B173" s="29" t="s">
        <v>105</v>
      </c>
      <c r="C173" s="28" t="s">
        <v>106</v>
      </c>
      <c r="D173" s="35">
        <v>199</v>
      </c>
      <c r="E173" s="35">
        <v>300</v>
      </c>
      <c r="F173" s="35">
        <v>300</v>
      </c>
      <c r="G173" s="35">
        <v>1585</v>
      </c>
      <c r="H173" s="4"/>
    </row>
    <row r="174" spans="1:8" ht="26.4">
      <c r="A174" s="28"/>
      <c r="B174" s="29" t="s">
        <v>107</v>
      </c>
      <c r="C174" s="28" t="s">
        <v>175</v>
      </c>
      <c r="D174" s="35">
        <v>2331</v>
      </c>
      <c r="E174" s="35">
        <v>2500</v>
      </c>
      <c r="F174" s="35">
        <v>2500</v>
      </c>
      <c r="G174" s="35">
        <v>5753</v>
      </c>
      <c r="H174" s="4"/>
    </row>
    <row r="175" spans="1:8" ht="26.4">
      <c r="A175" s="28"/>
      <c r="B175" s="29" t="s">
        <v>108</v>
      </c>
      <c r="C175" s="36" t="s">
        <v>145</v>
      </c>
      <c r="D175" s="37">
        <v>0</v>
      </c>
      <c r="E175" s="35">
        <v>100</v>
      </c>
      <c r="F175" s="35">
        <v>100</v>
      </c>
      <c r="G175" s="47">
        <v>455</v>
      </c>
      <c r="H175" s="4"/>
    </row>
    <row r="176" spans="1:8" ht="26.4">
      <c r="A176" s="28"/>
      <c r="B176" s="29" t="s">
        <v>109</v>
      </c>
      <c r="C176" s="36" t="s">
        <v>110</v>
      </c>
      <c r="D176" s="35">
        <v>5225</v>
      </c>
      <c r="E176" s="35">
        <v>20000</v>
      </c>
      <c r="F176" s="35">
        <f>E176+10000</f>
        <v>30000</v>
      </c>
      <c r="G176" s="47">
        <v>13722</v>
      </c>
      <c r="H176" s="4"/>
    </row>
    <row r="177" spans="1:8" ht="26.4">
      <c r="A177" s="28" t="s">
        <v>9</v>
      </c>
      <c r="B177" s="42" t="s">
        <v>158</v>
      </c>
      <c r="C177" s="28" t="s">
        <v>119</v>
      </c>
      <c r="D177" s="39">
        <f t="shared" ref="D177:F177" si="29">D166+D165+D167+D168+D169+D170+D171+D172+D173+D174+D175+D176</f>
        <v>277890</v>
      </c>
      <c r="E177" s="39">
        <f>E166+E165+E167+E168+E169+E170+E171+E172+E173+E174+E175+E176</f>
        <v>1088868</v>
      </c>
      <c r="F177" s="39">
        <f t="shared" si="29"/>
        <v>1098868</v>
      </c>
      <c r="G177" s="39">
        <v>689824</v>
      </c>
      <c r="H177" s="4"/>
    </row>
    <row r="178" spans="1:8">
      <c r="A178" s="28" t="s">
        <v>9</v>
      </c>
      <c r="B178" s="73" t="s">
        <v>137</v>
      </c>
      <c r="C178" s="34" t="s">
        <v>64</v>
      </c>
      <c r="D178" s="45">
        <f t="shared" ref="D178:F178" si="30">D177+D162</f>
        <v>278010</v>
      </c>
      <c r="E178" s="45">
        <f t="shared" si="30"/>
        <v>1088980</v>
      </c>
      <c r="F178" s="45">
        <f t="shared" si="30"/>
        <v>1098980</v>
      </c>
      <c r="G178" s="45">
        <v>689948</v>
      </c>
      <c r="H178" s="4"/>
    </row>
    <row r="179" spans="1:8" ht="10.050000000000001" customHeight="1">
      <c r="A179" s="28"/>
      <c r="B179" s="33"/>
      <c r="C179" s="34"/>
      <c r="D179" s="31"/>
      <c r="E179" s="31"/>
      <c r="F179" s="31"/>
      <c r="G179" s="31"/>
      <c r="H179" s="4"/>
    </row>
    <row r="180" spans="1:8">
      <c r="A180" s="28"/>
      <c r="B180" s="73" t="s">
        <v>138</v>
      </c>
      <c r="C180" s="34" t="s">
        <v>73</v>
      </c>
      <c r="D180" s="8"/>
      <c r="E180" s="8"/>
      <c r="F180" s="8"/>
      <c r="G180" s="8"/>
      <c r="H180" s="4"/>
    </row>
    <row r="181" spans="1:8">
      <c r="A181" s="28"/>
      <c r="B181" s="42" t="s">
        <v>157</v>
      </c>
      <c r="C181" s="28" t="s">
        <v>13</v>
      </c>
      <c r="D181" s="8"/>
      <c r="E181" s="8"/>
      <c r="F181" s="8"/>
      <c r="G181" s="8"/>
      <c r="H181" s="4"/>
    </row>
    <row r="182" spans="1:8">
      <c r="A182" s="28"/>
      <c r="B182" s="29">
        <v>44</v>
      </c>
      <c r="C182" s="28" t="s">
        <v>14</v>
      </c>
      <c r="D182" s="8"/>
      <c r="E182" s="8"/>
      <c r="F182" s="8"/>
      <c r="G182" s="8"/>
      <c r="H182" s="4"/>
    </row>
    <row r="183" spans="1:8">
      <c r="A183" s="28"/>
      <c r="B183" s="29" t="s">
        <v>15</v>
      </c>
      <c r="C183" s="28" t="s">
        <v>16</v>
      </c>
      <c r="D183" s="35">
        <v>2201</v>
      </c>
      <c r="E183" s="35">
        <v>1</v>
      </c>
      <c r="F183" s="35">
        <v>1</v>
      </c>
      <c r="G183" s="37">
        <v>0</v>
      </c>
      <c r="H183" s="4"/>
    </row>
    <row r="184" spans="1:8">
      <c r="A184" s="28"/>
      <c r="B184" s="29" t="s">
        <v>17</v>
      </c>
      <c r="C184" s="28" t="s">
        <v>49</v>
      </c>
      <c r="D184" s="37">
        <v>0</v>
      </c>
      <c r="E184" s="35">
        <v>4</v>
      </c>
      <c r="F184" s="35">
        <v>4</v>
      </c>
      <c r="G184" s="35">
        <v>4</v>
      </c>
      <c r="H184" s="4"/>
    </row>
    <row r="185" spans="1:8">
      <c r="A185" s="28"/>
      <c r="B185" s="29" t="s">
        <v>18</v>
      </c>
      <c r="C185" s="28" t="s">
        <v>50</v>
      </c>
      <c r="D185" s="37">
        <v>0</v>
      </c>
      <c r="E185" s="35">
        <v>8</v>
      </c>
      <c r="F185" s="35">
        <v>8</v>
      </c>
      <c r="G185" s="35">
        <v>9</v>
      </c>
      <c r="H185" s="4"/>
    </row>
    <row r="186" spans="1:8">
      <c r="A186" s="28" t="s">
        <v>9</v>
      </c>
      <c r="B186" s="29">
        <v>44</v>
      </c>
      <c r="C186" s="28" t="s">
        <v>14</v>
      </c>
      <c r="D186" s="39">
        <f t="shared" ref="D186:F186" si="31">SUM(D183:D185)</f>
        <v>2201</v>
      </c>
      <c r="E186" s="39">
        <f t="shared" si="31"/>
        <v>13</v>
      </c>
      <c r="F186" s="39">
        <f t="shared" si="31"/>
        <v>13</v>
      </c>
      <c r="G186" s="39">
        <v>13</v>
      </c>
      <c r="H186" s="4"/>
    </row>
    <row r="187" spans="1:8">
      <c r="A187" s="28"/>
      <c r="B187" s="29"/>
      <c r="C187" s="28"/>
      <c r="D187" s="35"/>
      <c r="E187" s="35"/>
      <c r="F187" s="35"/>
      <c r="G187" s="35"/>
      <c r="H187" s="4"/>
    </row>
    <row r="188" spans="1:8">
      <c r="A188" s="28"/>
      <c r="B188" s="29">
        <v>45</v>
      </c>
      <c r="C188" s="28" t="s">
        <v>21</v>
      </c>
      <c r="D188" s="8"/>
      <c r="E188" s="8"/>
      <c r="F188" s="8"/>
      <c r="G188" s="8"/>
      <c r="H188" s="4"/>
    </row>
    <row r="189" spans="1:8">
      <c r="A189" s="28"/>
      <c r="B189" s="29" t="s">
        <v>22</v>
      </c>
      <c r="C189" s="28" t="s">
        <v>16</v>
      </c>
      <c r="D189" s="35">
        <v>1142</v>
      </c>
      <c r="E189" s="35">
        <v>1</v>
      </c>
      <c r="F189" s="35">
        <v>1</v>
      </c>
      <c r="G189" s="37">
        <v>0</v>
      </c>
      <c r="H189" s="4"/>
    </row>
    <row r="190" spans="1:8">
      <c r="A190" s="28"/>
      <c r="B190" s="29" t="s">
        <v>23</v>
      </c>
      <c r="C190" s="28" t="s">
        <v>49</v>
      </c>
      <c r="D190" s="35">
        <v>4</v>
      </c>
      <c r="E190" s="35">
        <v>3</v>
      </c>
      <c r="F190" s="35">
        <v>3</v>
      </c>
      <c r="G190" s="35">
        <v>3</v>
      </c>
      <c r="H190" s="4"/>
    </row>
    <row r="191" spans="1:8">
      <c r="A191" s="28"/>
      <c r="B191" s="29" t="s">
        <v>24</v>
      </c>
      <c r="C191" s="28" t="s">
        <v>50</v>
      </c>
      <c r="D191" s="35">
        <v>8</v>
      </c>
      <c r="E191" s="35">
        <v>6</v>
      </c>
      <c r="F191" s="35">
        <v>6</v>
      </c>
      <c r="G191" s="35">
        <v>7</v>
      </c>
      <c r="H191" s="4"/>
    </row>
    <row r="192" spans="1:8">
      <c r="A192" s="28" t="s">
        <v>9</v>
      </c>
      <c r="B192" s="29">
        <v>45</v>
      </c>
      <c r="C192" s="28" t="s">
        <v>21</v>
      </c>
      <c r="D192" s="39">
        <f t="shared" ref="D192:F192" si="32">SUM(D189:D191)</f>
        <v>1154</v>
      </c>
      <c r="E192" s="39">
        <f t="shared" si="32"/>
        <v>10</v>
      </c>
      <c r="F192" s="39">
        <f t="shared" si="32"/>
        <v>10</v>
      </c>
      <c r="G192" s="39">
        <v>10</v>
      </c>
      <c r="H192" s="4"/>
    </row>
    <row r="193" spans="1:8">
      <c r="A193" s="28"/>
      <c r="B193" s="29"/>
      <c r="C193" s="28"/>
      <c r="D193" s="8"/>
      <c r="E193" s="8"/>
      <c r="F193" s="8"/>
      <c r="G193" s="8"/>
      <c r="H193" s="4"/>
    </row>
    <row r="194" spans="1:8">
      <c r="A194" s="28"/>
      <c r="B194" s="29">
        <v>46</v>
      </c>
      <c r="C194" s="28" t="s">
        <v>26</v>
      </c>
      <c r="D194" s="8"/>
      <c r="E194" s="8"/>
      <c r="F194" s="8"/>
      <c r="G194" s="8"/>
      <c r="H194" s="4"/>
    </row>
    <row r="195" spans="1:8">
      <c r="A195" s="28"/>
      <c r="B195" s="29" t="s">
        <v>27</v>
      </c>
      <c r="C195" s="28" t="s">
        <v>16</v>
      </c>
      <c r="D195" s="35">
        <v>3380</v>
      </c>
      <c r="E195" s="35">
        <v>1</v>
      </c>
      <c r="F195" s="35">
        <v>1</v>
      </c>
      <c r="G195" s="37">
        <v>0</v>
      </c>
      <c r="H195" s="4"/>
    </row>
    <row r="196" spans="1:8">
      <c r="A196" s="28"/>
      <c r="B196" s="29" t="s">
        <v>28</v>
      </c>
      <c r="C196" s="28" t="s">
        <v>49</v>
      </c>
      <c r="D196" s="35">
        <v>8</v>
      </c>
      <c r="E196" s="35">
        <v>6</v>
      </c>
      <c r="F196" s="35">
        <v>6</v>
      </c>
      <c r="G196" s="35">
        <v>7</v>
      </c>
      <c r="H196" s="4"/>
    </row>
    <row r="197" spans="1:8">
      <c r="A197" s="28"/>
      <c r="B197" s="29" t="s">
        <v>29</v>
      </c>
      <c r="C197" s="28" t="s">
        <v>50</v>
      </c>
      <c r="D197" s="35">
        <v>10</v>
      </c>
      <c r="E197" s="35">
        <v>8</v>
      </c>
      <c r="F197" s="35">
        <v>8</v>
      </c>
      <c r="G197" s="35">
        <v>9</v>
      </c>
      <c r="H197" s="4"/>
    </row>
    <row r="198" spans="1:8">
      <c r="A198" s="28" t="s">
        <v>9</v>
      </c>
      <c r="B198" s="29">
        <v>46</v>
      </c>
      <c r="C198" s="28" t="s">
        <v>26</v>
      </c>
      <c r="D198" s="39">
        <f t="shared" ref="D198:F198" si="33">SUM(D195:D197)</f>
        <v>3398</v>
      </c>
      <c r="E198" s="39">
        <f t="shared" si="33"/>
        <v>15</v>
      </c>
      <c r="F198" s="39">
        <f t="shared" si="33"/>
        <v>15</v>
      </c>
      <c r="G198" s="39">
        <v>16</v>
      </c>
      <c r="H198" s="4"/>
    </row>
    <row r="199" spans="1:8">
      <c r="A199" s="28"/>
      <c r="B199" s="29"/>
      <c r="C199" s="28"/>
      <c r="D199" s="35"/>
      <c r="E199" s="35"/>
      <c r="F199" s="35"/>
      <c r="G199" s="35"/>
      <c r="H199" s="4"/>
    </row>
    <row r="200" spans="1:8">
      <c r="A200" s="28"/>
      <c r="B200" s="29">
        <v>47</v>
      </c>
      <c r="C200" s="28" t="s">
        <v>31</v>
      </c>
      <c r="D200" s="35"/>
      <c r="E200" s="8"/>
      <c r="F200" s="8"/>
      <c r="G200" s="8"/>
      <c r="H200" s="4"/>
    </row>
    <row r="201" spans="1:8">
      <c r="A201" s="28"/>
      <c r="B201" s="29" t="s">
        <v>33</v>
      </c>
      <c r="C201" s="28" t="s">
        <v>49</v>
      </c>
      <c r="D201" s="35">
        <v>5</v>
      </c>
      <c r="E201" s="35">
        <v>4</v>
      </c>
      <c r="F201" s="35">
        <v>4</v>
      </c>
      <c r="G201" s="35">
        <v>4</v>
      </c>
      <c r="H201" s="4"/>
    </row>
    <row r="202" spans="1:8">
      <c r="A202" s="28"/>
      <c r="B202" s="29" t="s">
        <v>34</v>
      </c>
      <c r="C202" s="28" t="s">
        <v>50</v>
      </c>
      <c r="D202" s="45">
        <v>10</v>
      </c>
      <c r="E202" s="45">
        <v>8</v>
      </c>
      <c r="F202" s="45">
        <v>8</v>
      </c>
      <c r="G202" s="45">
        <v>9</v>
      </c>
      <c r="H202" s="4"/>
    </row>
    <row r="203" spans="1:8">
      <c r="A203" s="28" t="s">
        <v>9</v>
      </c>
      <c r="B203" s="29">
        <v>47</v>
      </c>
      <c r="C203" s="28" t="s">
        <v>31</v>
      </c>
      <c r="D203" s="45">
        <f t="shared" ref="D203:F203" si="34">SUM(D201:D202)</f>
        <v>15</v>
      </c>
      <c r="E203" s="45">
        <f t="shared" si="34"/>
        <v>12</v>
      </c>
      <c r="F203" s="45">
        <f t="shared" si="34"/>
        <v>12</v>
      </c>
      <c r="G203" s="45">
        <v>13</v>
      </c>
      <c r="H203" s="4"/>
    </row>
    <row r="204" spans="1:8">
      <c r="A204" s="28"/>
      <c r="B204" s="29"/>
      <c r="C204" s="28"/>
      <c r="D204" s="8"/>
      <c r="E204" s="8"/>
      <c r="F204" s="8"/>
      <c r="G204" s="8"/>
      <c r="H204" s="4"/>
    </row>
    <row r="205" spans="1:8">
      <c r="A205" s="28"/>
      <c r="B205" s="29">
        <v>48</v>
      </c>
      <c r="C205" s="28" t="s">
        <v>36</v>
      </c>
      <c r="D205" s="8"/>
      <c r="E205" s="8"/>
      <c r="F205" s="8"/>
      <c r="G205" s="8"/>
      <c r="H205" s="4"/>
    </row>
    <row r="206" spans="1:8">
      <c r="A206" s="28"/>
      <c r="B206" s="29" t="s">
        <v>37</v>
      </c>
      <c r="C206" s="28" t="s">
        <v>16</v>
      </c>
      <c r="D206" s="35">
        <v>1607</v>
      </c>
      <c r="E206" s="35">
        <v>1</v>
      </c>
      <c r="F206" s="35">
        <v>1</v>
      </c>
      <c r="G206" s="37">
        <v>0</v>
      </c>
      <c r="H206" s="4"/>
    </row>
    <row r="207" spans="1:8">
      <c r="A207" s="28"/>
      <c r="B207" s="29" t="s">
        <v>38</v>
      </c>
      <c r="C207" s="28" t="s">
        <v>49</v>
      </c>
      <c r="D207" s="35">
        <v>4</v>
      </c>
      <c r="E207" s="35">
        <v>3</v>
      </c>
      <c r="F207" s="35">
        <v>3</v>
      </c>
      <c r="G207" s="35">
        <v>3</v>
      </c>
      <c r="H207" s="4"/>
    </row>
    <row r="208" spans="1:8">
      <c r="A208" s="40"/>
      <c r="B208" s="41" t="s">
        <v>39</v>
      </c>
      <c r="C208" s="40" t="s">
        <v>50</v>
      </c>
      <c r="D208" s="45">
        <v>6</v>
      </c>
      <c r="E208" s="45">
        <v>6</v>
      </c>
      <c r="F208" s="45">
        <v>6</v>
      </c>
      <c r="G208" s="45">
        <v>7</v>
      </c>
      <c r="H208" s="4"/>
    </row>
    <row r="209" spans="1:8" ht="14.4" customHeight="1">
      <c r="A209" s="28" t="s">
        <v>9</v>
      </c>
      <c r="B209" s="29">
        <v>48</v>
      </c>
      <c r="C209" s="28" t="s">
        <v>36</v>
      </c>
      <c r="D209" s="45">
        <f t="shared" ref="D209:F209" si="35">SUM(D206:D208)</f>
        <v>1617</v>
      </c>
      <c r="E209" s="45">
        <f t="shared" si="35"/>
        <v>10</v>
      </c>
      <c r="F209" s="45">
        <f t="shared" si="35"/>
        <v>10</v>
      </c>
      <c r="G209" s="45">
        <v>10</v>
      </c>
      <c r="H209" s="4"/>
    </row>
    <row r="210" spans="1:8" ht="14.4" customHeight="1">
      <c r="A210" s="28" t="s">
        <v>9</v>
      </c>
      <c r="B210" s="42" t="s">
        <v>157</v>
      </c>
      <c r="C210" s="28" t="s">
        <v>13</v>
      </c>
      <c r="D210" s="39">
        <f t="shared" ref="D210:F210" si="36">D209+D203+D198+D192+D186</f>
        <v>8385</v>
      </c>
      <c r="E210" s="39">
        <f t="shared" si="36"/>
        <v>60</v>
      </c>
      <c r="F210" s="39">
        <f t="shared" si="36"/>
        <v>60</v>
      </c>
      <c r="G210" s="39">
        <v>62</v>
      </c>
      <c r="H210" s="4"/>
    </row>
    <row r="211" spans="1:8">
      <c r="A211" s="28"/>
      <c r="B211" s="29"/>
      <c r="C211" s="28"/>
      <c r="D211" s="35"/>
      <c r="E211" s="35"/>
      <c r="F211" s="35"/>
      <c r="G211" s="35"/>
      <c r="H211" s="4"/>
    </row>
    <row r="212" spans="1:8" ht="26.4">
      <c r="A212" s="28"/>
      <c r="B212" s="42" t="s">
        <v>159</v>
      </c>
      <c r="C212" s="48" t="s">
        <v>83</v>
      </c>
      <c r="D212" s="35"/>
      <c r="E212" s="35"/>
      <c r="F212" s="35"/>
      <c r="G212" s="35"/>
      <c r="H212" s="4"/>
    </row>
    <row r="213" spans="1:8" ht="39.6">
      <c r="A213" s="28"/>
      <c r="B213" s="84" t="s">
        <v>84</v>
      </c>
      <c r="C213" s="48" t="s">
        <v>170</v>
      </c>
      <c r="D213" s="35">
        <v>34723</v>
      </c>
      <c r="E213" s="35">
        <v>47007</v>
      </c>
      <c r="F213" s="35">
        <v>47007</v>
      </c>
      <c r="G213" s="35">
        <v>36854</v>
      </c>
      <c r="H213" s="4"/>
    </row>
    <row r="214" spans="1:8" s="23" customFormat="1" ht="26.4">
      <c r="A214" s="28"/>
      <c r="B214" s="29" t="s">
        <v>85</v>
      </c>
      <c r="C214" s="28" t="s">
        <v>166</v>
      </c>
      <c r="D214" s="37">
        <v>0</v>
      </c>
      <c r="E214" s="35">
        <v>11186</v>
      </c>
      <c r="F214" s="35">
        <v>11186</v>
      </c>
      <c r="G214" s="35">
        <v>5000</v>
      </c>
      <c r="H214" s="51"/>
    </row>
    <row r="215" spans="1:8" ht="26.4">
      <c r="A215" s="28"/>
      <c r="B215" s="29" t="s">
        <v>86</v>
      </c>
      <c r="C215" s="36" t="s">
        <v>118</v>
      </c>
      <c r="D215" s="37">
        <v>0</v>
      </c>
      <c r="E215" s="35">
        <v>13282</v>
      </c>
      <c r="F215" s="35">
        <v>13282</v>
      </c>
      <c r="G215" s="35">
        <v>5000</v>
      </c>
      <c r="H215" s="4"/>
    </row>
    <row r="216" spans="1:8" ht="28.95" customHeight="1">
      <c r="A216" s="28"/>
      <c r="B216" s="29" t="s">
        <v>95</v>
      </c>
      <c r="C216" s="36" t="s">
        <v>169</v>
      </c>
      <c r="D216" s="35">
        <v>27002</v>
      </c>
      <c r="E216" s="35">
        <v>37408</v>
      </c>
      <c r="F216" s="35">
        <v>37408</v>
      </c>
      <c r="G216" s="35">
        <v>98715</v>
      </c>
      <c r="H216" s="4"/>
    </row>
    <row r="217" spans="1:8" ht="39.6">
      <c r="A217" s="28"/>
      <c r="B217" s="84" t="s">
        <v>111</v>
      </c>
      <c r="C217" s="48" t="s">
        <v>122</v>
      </c>
      <c r="D217" s="35">
        <v>4035</v>
      </c>
      <c r="E217" s="35">
        <v>3482</v>
      </c>
      <c r="F217" s="35">
        <v>3482</v>
      </c>
      <c r="G217" s="35">
        <v>2000</v>
      </c>
      <c r="H217" s="4"/>
    </row>
    <row r="218" spans="1:8" ht="26.4">
      <c r="A218" s="28"/>
      <c r="B218" s="29" t="s">
        <v>112</v>
      </c>
      <c r="C218" s="36" t="s">
        <v>123</v>
      </c>
      <c r="D218" s="35">
        <v>3112</v>
      </c>
      <c r="E218" s="35">
        <v>1500</v>
      </c>
      <c r="F218" s="35">
        <v>1500</v>
      </c>
      <c r="G218" s="35">
        <v>13302</v>
      </c>
      <c r="H218" s="4"/>
    </row>
    <row r="219" spans="1:8" ht="27.6" customHeight="1">
      <c r="A219" s="28" t="s">
        <v>9</v>
      </c>
      <c r="B219" s="42" t="s">
        <v>159</v>
      </c>
      <c r="C219" s="52" t="s">
        <v>83</v>
      </c>
      <c r="D219" s="39">
        <f t="shared" ref="D219:F219" si="37">SUM(D213:D218)</f>
        <v>68872</v>
      </c>
      <c r="E219" s="39">
        <f t="shared" si="37"/>
        <v>113865</v>
      </c>
      <c r="F219" s="39">
        <f t="shared" si="37"/>
        <v>113865</v>
      </c>
      <c r="G219" s="39">
        <v>160871</v>
      </c>
      <c r="H219" s="4"/>
    </row>
    <row r="220" spans="1:8" ht="14.4" customHeight="1">
      <c r="A220" s="28" t="s">
        <v>9</v>
      </c>
      <c r="B220" s="73" t="s">
        <v>138</v>
      </c>
      <c r="C220" s="34" t="s">
        <v>73</v>
      </c>
      <c r="D220" s="45">
        <f t="shared" ref="D220:F220" si="38">D210+D219</f>
        <v>77257</v>
      </c>
      <c r="E220" s="45">
        <f t="shared" si="38"/>
        <v>113925</v>
      </c>
      <c r="F220" s="45">
        <f t="shared" si="38"/>
        <v>113925</v>
      </c>
      <c r="G220" s="45">
        <v>160933</v>
      </c>
      <c r="H220" s="4"/>
    </row>
    <row r="221" spans="1:8" s="10" customFormat="1">
      <c r="A221" s="28"/>
      <c r="B221" s="33"/>
      <c r="C221" s="34"/>
      <c r="D221" s="8"/>
      <c r="E221" s="8"/>
      <c r="F221" s="8"/>
      <c r="G221" s="8"/>
      <c r="H221" s="4"/>
    </row>
    <row r="222" spans="1:8" s="23" customFormat="1" ht="14.4" customHeight="1">
      <c r="A222" s="28"/>
      <c r="B222" s="73" t="s">
        <v>139</v>
      </c>
      <c r="C222" s="34" t="s">
        <v>65</v>
      </c>
      <c r="D222" s="53"/>
      <c r="E222" s="53"/>
      <c r="F222" s="53"/>
      <c r="G222" s="53"/>
      <c r="H222" s="51"/>
    </row>
    <row r="223" spans="1:8" s="23" customFormat="1" ht="14.4" customHeight="1">
      <c r="A223" s="28"/>
      <c r="B223" s="29">
        <v>60</v>
      </c>
      <c r="C223" s="28" t="s">
        <v>42</v>
      </c>
      <c r="D223" s="53"/>
      <c r="E223" s="53"/>
      <c r="F223" s="53"/>
      <c r="G223" s="53"/>
      <c r="H223" s="51"/>
    </row>
    <row r="224" spans="1:8" s="23" customFormat="1" ht="14.4" customHeight="1">
      <c r="A224" s="28"/>
      <c r="B224" s="29" t="s">
        <v>43</v>
      </c>
      <c r="C224" s="28" t="s">
        <v>49</v>
      </c>
      <c r="D224" s="37">
        <v>0</v>
      </c>
      <c r="E224" s="35">
        <v>18</v>
      </c>
      <c r="F224" s="35">
        <v>18</v>
      </c>
      <c r="G224" s="49">
        <v>20</v>
      </c>
      <c r="H224" s="51"/>
    </row>
    <row r="225" spans="1:8" s="23" customFormat="1" ht="14.4" customHeight="1">
      <c r="A225" s="28"/>
      <c r="B225" s="29" t="s">
        <v>44</v>
      </c>
      <c r="C225" s="28" t="s">
        <v>50</v>
      </c>
      <c r="D225" s="37">
        <v>0</v>
      </c>
      <c r="E225" s="35">
        <v>42</v>
      </c>
      <c r="F225" s="35">
        <v>42</v>
      </c>
      <c r="G225" s="49">
        <v>46</v>
      </c>
      <c r="H225" s="51"/>
    </row>
    <row r="226" spans="1:8" s="23" customFormat="1" ht="14.4" customHeight="1">
      <c r="A226" s="28" t="s">
        <v>9</v>
      </c>
      <c r="B226" s="29">
        <v>60</v>
      </c>
      <c r="C226" s="28" t="s">
        <v>42</v>
      </c>
      <c r="D226" s="38">
        <f t="shared" ref="D226:F226" si="39">SUM(D223:D225)</f>
        <v>0</v>
      </c>
      <c r="E226" s="54">
        <f t="shared" si="39"/>
        <v>60</v>
      </c>
      <c r="F226" s="54">
        <f t="shared" si="39"/>
        <v>60</v>
      </c>
      <c r="G226" s="54">
        <v>66</v>
      </c>
      <c r="H226" s="51"/>
    </row>
    <row r="227" spans="1:8" s="23" customFormat="1" ht="14.4" customHeight="1">
      <c r="A227" s="28" t="s">
        <v>9</v>
      </c>
      <c r="B227" s="73" t="s">
        <v>139</v>
      </c>
      <c r="C227" s="34" t="s">
        <v>65</v>
      </c>
      <c r="D227" s="38">
        <f t="shared" ref="D227:F227" si="40">D226</f>
        <v>0</v>
      </c>
      <c r="E227" s="54">
        <f t="shared" si="40"/>
        <v>60</v>
      </c>
      <c r="F227" s="54">
        <f t="shared" si="40"/>
        <v>60</v>
      </c>
      <c r="G227" s="54">
        <v>66</v>
      </c>
      <c r="H227" s="51"/>
    </row>
    <row r="228" spans="1:8">
      <c r="A228" s="28"/>
      <c r="B228" s="33"/>
      <c r="C228" s="34"/>
      <c r="D228" s="8"/>
      <c r="E228" s="8"/>
      <c r="F228" s="8"/>
      <c r="G228" s="8"/>
      <c r="H228" s="4"/>
    </row>
    <row r="229" spans="1:8">
      <c r="A229" s="28"/>
      <c r="B229" s="73" t="s">
        <v>140</v>
      </c>
      <c r="C229" s="34" t="s">
        <v>45</v>
      </c>
      <c r="D229" s="8"/>
      <c r="E229" s="8"/>
      <c r="F229" s="8"/>
      <c r="G229" s="8"/>
      <c r="H229" s="4"/>
    </row>
    <row r="230" spans="1:8" ht="26.4">
      <c r="A230" s="28"/>
      <c r="B230" s="29" t="s">
        <v>66</v>
      </c>
      <c r="C230" s="28" t="s">
        <v>79</v>
      </c>
      <c r="D230" s="45">
        <v>864</v>
      </c>
      <c r="E230" s="46">
        <v>0</v>
      </c>
      <c r="F230" s="46">
        <v>0</v>
      </c>
      <c r="G230" s="46">
        <v>0</v>
      </c>
      <c r="H230" s="4"/>
    </row>
    <row r="231" spans="1:8" ht="14.4" customHeight="1">
      <c r="A231" s="28" t="s">
        <v>9</v>
      </c>
      <c r="B231" s="73" t="s">
        <v>140</v>
      </c>
      <c r="C231" s="34" t="s">
        <v>45</v>
      </c>
      <c r="D231" s="45">
        <f>D230</f>
        <v>864</v>
      </c>
      <c r="E231" s="46">
        <f t="shared" ref="E231:F231" si="41">E230</f>
        <v>0</v>
      </c>
      <c r="F231" s="46">
        <f t="shared" si="41"/>
        <v>0</v>
      </c>
      <c r="G231" s="46">
        <v>0</v>
      </c>
      <c r="H231" s="4"/>
    </row>
    <row r="232" spans="1:8" ht="14.4" customHeight="1">
      <c r="A232" s="28" t="s">
        <v>9</v>
      </c>
      <c r="B232" s="33">
        <v>2401</v>
      </c>
      <c r="C232" s="34" t="s">
        <v>1</v>
      </c>
      <c r="D232" s="45">
        <f t="shared" ref="D232:F232" si="42">D231+D227+D220+D178+D137+D112+D69+D61</f>
        <v>655151</v>
      </c>
      <c r="E232" s="45">
        <f t="shared" si="42"/>
        <v>1761936</v>
      </c>
      <c r="F232" s="45">
        <f t="shared" si="42"/>
        <v>1771641</v>
      </c>
      <c r="G232" s="45">
        <v>1350957</v>
      </c>
      <c r="H232" s="4"/>
    </row>
    <row r="233" spans="1:8">
      <c r="A233" s="28"/>
      <c r="B233" s="33"/>
      <c r="C233" s="28"/>
      <c r="D233" s="55"/>
      <c r="E233" s="8"/>
      <c r="F233" s="8"/>
      <c r="G233" s="8"/>
      <c r="H233" s="4"/>
    </row>
    <row r="234" spans="1:8" ht="14.4" customHeight="1">
      <c r="A234" s="28" t="s">
        <v>11</v>
      </c>
      <c r="B234" s="33">
        <v>2402</v>
      </c>
      <c r="C234" s="34" t="s">
        <v>67</v>
      </c>
      <c r="D234" s="8"/>
      <c r="E234" s="8"/>
      <c r="F234" s="8"/>
      <c r="G234" s="8"/>
      <c r="H234" s="4"/>
    </row>
    <row r="235" spans="1:8" ht="14.4" customHeight="1">
      <c r="A235" s="28"/>
      <c r="B235" s="73" t="s">
        <v>133</v>
      </c>
      <c r="C235" s="34" t="s">
        <v>12</v>
      </c>
      <c r="D235" s="8"/>
      <c r="E235" s="8"/>
      <c r="F235" s="8"/>
      <c r="G235" s="8"/>
      <c r="H235" s="4"/>
    </row>
    <row r="236" spans="1:8" ht="14.4" customHeight="1">
      <c r="A236" s="28"/>
      <c r="B236" s="42" t="s">
        <v>157</v>
      </c>
      <c r="C236" s="28" t="s">
        <v>13</v>
      </c>
      <c r="D236" s="8"/>
      <c r="E236" s="8"/>
      <c r="F236" s="8"/>
      <c r="G236" s="8"/>
      <c r="H236" s="4"/>
    </row>
    <row r="237" spans="1:8" ht="14.4" customHeight="1">
      <c r="A237" s="28"/>
      <c r="B237" s="29">
        <v>44</v>
      </c>
      <c r="C237" s="28" t="s">
        <v>14</v>
      </c>
      <c r="D237" s="8"/>
      <c r="E237" s="8"/>
      <c r="F237" s="8"/>
      <c r="G237" s="8"/>
      <c r="H237" s="4"/>
    </row>
    <row r="238" spans="1:8" ht="14.4" customHeight="1">
      <c r="A238" s="28"/>
      <c r="B238" s="29" t="s">
        <v>15</v>
      </c>
      <c r="C238" s="28" t="s">
        <v>16</v>
      </c>
      <c r="D238" s="35">
        <v>20318</v>
      </c>
      <c r="E238" s="35">
        <v>44111</v>
      </c>
      <c r="F238" s="35">
        <v>44111</v>
      </c>
      <c r="G238" s="35">
        <v>46282</v>
      </c>
      <c r="H238" s="4"/>
    </row>
    <row r="239" spans="1:8" ht="14.4" customHeight="1">
      <c r="A239" s="28"/>
      <c r="B239" s="29" t="s">
        <v>17</v>
      </c>
      <c r="C239" s="28" t="s">
        <v>49</v>
      </c>
      <c r="D239" s="82">
        <v>25</v>
      </c>
      <c r="E239" s="35">
        <v>32</v>
      </c>
      <c r="F239" s="35">
        <v>32</v>
      </c>
      <c r="G239" s="35">
        <v>35</v>
      </c>
      <c r="H239" s="4"/>
    </row>
    <row r="240" spans="1:8" ht="14.4" customHeight="1">
      <c r="A240" s="28"/>
      <c r="B240" s="29" t="s">
        <v>18</v>
      </c>
      <c r="C240" s="28" t="s">
        <v>50</v>
      </c>
      <c r="D240" s="35">
        <v>1135</v>
      </c>
      <c r="E240" s="35">
        <v>108</v>
      </c>
      <c r="F240" s="35">
        <v>108</v>
      </c>
      <c r="G240" s="35">
        <v>119</v>
      </c>
      <c r="H240" s="4"/>
    </row>
    <row r="241" spans="1:8" ht="14.4" customHeight="1">
      <c r="A241" s="28"/>
      <c r="B241" s="29" t="s">
        <v>20</v>
      </c>
      <c r="C241" s="28" t="s">
        <v>54</v>
      </c>
      <c r="D241" s="45">
        <v>254</v>
      </c>
      <c r="E241" s="45">
        <v>1840</v>
      </c>
      <c r="F241" s="45">
        <v>1840</v>
      </c>
      <c r="G241" s="45">
        <v>264</v>
      </c>
      <c r="H241" s="4"/>
    </row>
    <row r="242" spans="1:8" ht="14.4" customHeight="1">
      <c r="A242" s="28" t="s">
        <v>9</v>
      </c>
      <c r="B242" s="29">
        <v>44</v>
      </c>
      <c r="C242" s="28" t="s">
        <v>14</v>
      </c>
      <c r="D242" s="45">
        <f t="shared" ref="D242:F242" si="43">SUM(D238:D241)</f>
        <v>21732</v>
      </c>
      <c r="E242" s="45">
        <f t="shared" si="43"/>
        <v>46091</v>
      </c>
      <c r="F242" s="45">
        <f t="shared" si="43"/>
        <v>46091</v>
      </c>
      <c r="G242" s="45">
        <v>46700</v>
      </c>
      <c r="H242" s="4"/>
    </row>
    <row r="243" spans="1:8" ht="10.050000000000001" customHeight="1">
      <c r="A243" s="28"/>
      <c r="B243" s="29"/>
      <c r="C243" s="28"/>
      <c r="D243" s="55"/>
      <c r="E243" s="55"/>
      <c r="F243" s="55"/>
      <c r="G243" s="8"/>
      <c r="H243" s="4"/>
    </row>
    <row r="244" spans="1:8" ht="13.95" customHeight="1">
      <c r="A244" s="28"/>
      <c r="B244" s="29">
        <v>45</v>
      </c>
      <c r="C244" s="28" t="s">
        <v>21</v>
      </c>
      <c r="D244" s="8"/>
      <c r="E244" s="8"/>
      <c r="F244" s="8"/>
      <c r="G244" s="8"/>
      <c r="H244" s="4"/>
    </row>
    <row r="245" spans="1:8" ht="13.95" customHeight="1">
      <c r="A245" s="28"/>
      <c r="B245" s="29" t="s">
        <v>22</v>
      </c>
      <c r="C245" s="28" t="s">
        <v>16</v>
      </c>
      <c r="D245" s="35">
        <v>11948</v>
      </c>
      <c r="E245" s="35">
        <v>22314</v>
      </c>
      <c r="F245" s="35">
        <v>22314</v>
      </c>
      <c r="G245" s="35">
        <v>18642</v>
      </c>
      <c r="H245" s="4"/>
    </row>
    <row r="246" spans="1:8" ht="13.95" customHeight="1">
      <c r="A246" s="28"/>
      <c r="B246" s="29" t="s">
        <v>23</v>
      </c>
      <c r="C246" s="28" t="s">
        <v>49</v>
      </c>
      <c r="D246" s="35">
        <v>40</v>
      </c>
      <c r="E246" s="35">
        <v>30</v>
      </c>
      <c r="F246" s="35">
        <v>30</v>
      </c>
      <c r="G246" s="35">
        <v>33</v>
      </c>
      <c r="H246" s="4"/>
    </row>
    <row r="247" spans="1:8" ht="13.95" customHeight="1">
      <c r="A247" s="28"/>
      <c r="B247" s="29" t="s">
        <v>24</v>
      </c>
      <c r="C247" s="28" t="s">
        <v>50</v>
      </c>
      <c r="D247" s="35">
        <v>73</v>
      </c>
      <c r="E247" s="35">
        <v>55</v>
      </c>
      <c r="F247" s="35">
        <v>55</v>
      </c>
      <c r="G247" s="35">
        <v>61</v>
      </c>
      <c r="H247" s="4"/>
    </row>
    <row r="248" spans="1:8" ht="13.95" customHeight="1">
      <c r="A248" s="28"/>
      <c r="B248" s="29" t="s">
        <v>25</v>
      </c>
      <c r="C248" s="28" t="s">
        <v>54</v>
      </c>
      <c r="D248" s="45">
        <v>259</v>
      </c>
      <c r="E248" s="45">
        <v>194</v>
      </c>
      <c r="F248" s="45">
        <v>194</v>
      </c>
      <c r="G248" s="45">
        <v>213</v>
      </c>
      <c r="H248" s="4"/>
    </row>
    <row r="249" spans="1:8" ht="13.95" customHeight="1">
      <c r="A249" s="40" t="s">
        <v>9</v>
      </c>
      <c r="B249" s="41">
        <v>45</v>
      </c>
      <c r="C249" s="40" t="s">
        <v>21</v>
      </c>
      <c r="D249" s="45">
        <f t="shared" ref="D249:F249" si="44">SUM(D245:D248)</f>
        <v>12320</v>
      </c>
      <c r="E249" s="45">
        <f t="shared" si="44"/>
        <v>22593</v>
      </c>
      <c r="F249" s="45">
        <f t="shared" si="44"/>
        <v>22593</v>
      </c>
      <c r="G249" s="45">
        <v>18949</v>
      </c>
      <c r="H249" s="4"/>
    </row>
    <row r="250" spans="1:8">
      <c r="A250" s="28"/>
      <c r="B250" s="29"/>
      <c r="C250" s="28"/>
      <c r="D250" s="8"/>
      <c r="E250" s="8"/>
      <c r="F250" s="8"/>
      <c r="G250" s="8"/>
      <c r="H250" s="4"/>
    </row>
    <row r="251" spans="1:8" ht="14.4" customHeight="1">
      <c r="A251" s="28"/>
      <c r="B251" s="29">
        <v>46</v>
      </c>
      <c r="C251" s="28" t="s">
        <v>26</v>
      </c>
      <c r="D251" s="8"/>
      <c r="E251" s="8"/>
      <c r="F251" s="8"/>
      <c r="G251" s="8"/>
      <c r="H251" s="4"/>
    </row>
    <row r="252" spans="1:8" ht="14.4" customHeight="1">
      <c r="A252" s="28"/>
      <c r="B252" s="29" t="s">
        <v>27</v>
      </c>
      <c r="C252" s="28" t="s">
        <v>16</v>
      </c>
      <c r="D252" s="35">
        <v>3503</v>
      </c>
      <c r="E252" s="35">
        <v>5928</v>
      </c>
      <c r="F252" s="35">
        <v>5928</v>
      </c>
      <c r="G252" s="35">
        <v>3857</v>
      </c>
      <c r="H252" s="4"/>
    </row>
    <row r="253" spans="1:8" ht="14.4" customHeight="1">
      <c r="A253" s="28"/>
      <c r="B253" s="29" t="s">
        <v>28</v>
      </c>
      <c r="C253" s="28" t="s">
        <v>49</v>
      </c>
      <c r="D253" s="35">
        <v>28</v>
      </c>
      <c r="E253" s="35">
        <v>21</v>
      </c>
      <c r="F253" s="35">
        <v>21</v>
      </c>
      <c r="G253" s="35">
        <v>23</v>
      </c>
      <c r="H253" s="4"/>
    </row>
    <row r="254" spans="1:8" ht="14.4" customHeight="1">
      <c r="A254" s="28"/>
      <c r="B254" s="29" t="s">
        <v>29</v>
      </c>
      <c r="C254" s="28" t="s">
        <v>50</v>
      </c>
      <c r="D254" s="35">
        <v>57</v>
      </c>
      <c r="E254" s="35">
        <v>43</v>
      </c>
      <c r="F254" s="35">
        <v>43</v>
      </c>
      <c r="G254" s="35">
        <v>47</v>
      </c>
      <c r="H254" s="4"/>
    </row>
    <row r="255" spans="1:8" ht="14.4" customHeight="1">
      <c r="A255" s="28"/>
      <c r="B255" s="29" t="s">
        <v>30</v>
      </c>
      <c r="C255" s="28" t="s">
        <v>54</v>
      </c>
      <c r="D255" s="35">
        <v>182</v>
      </c>
      <c r="E255" s="35">
        <v>137</v>
      </c>
      <c r="F255" s="35">
        <v>137</v>
      </c>
      <c r="G255" s="35">
        <v>151</v>
      </c>
      <c r="H255" s="4"/>
    </row>
    <row r="256" spans="1:8" ht="14.4" customHeight="1">
      <c r="A256" s="28" t="s">
        <v>9</v>
      </c>
      <c r="B256" s="29">
        <v>46</v>
      </c>
      <c r="C256" s="28" t="s">
        <v>26</v>
      </c>
      <c r="D256" s="39">
        <f t="shared" ref="D256:F256" si="45">SUM(D252:D255)</f>
        <v>3770</v>
      </c>
      <c r="E256" s="39">
        <f t="shared" si="45"/>
        <v>6129</v>
      </c>
      <c r="F256" s="39">
        <f t="shared" si="45"/>
        <v>6129</v>
      </c>
      <c r="G256" s="39">
        <v>4078</v>
      </c>
      <c r="H256" s="4"/>
    </row>
    <row r="257" spans="1:8">
      <c r="A257" s="28"/>
      <c r="B257" s="29"/>
      <c r="C257" s="28"/>
      <c r="D257" s="8"/>
      <c r="E257" s="8"/>
      <c r="F257" s="8"/>
      <c r="G257" s="8"/>
      <c r="H257" s="4"/>
    </row>
    <row r="258" spans="1:8" ht="14.4" customHeight="1">
      <c r="A258" s="28"/>
      <c r="B258" s="29">
        <v>47</v>
      </c>
      <c r="C258" s="28" t="s">
        <v>31</v>
      </c>
      <c r="D258" s="8"/>
      <c r="E258" s="8"/>
      <c r="F258" s="8"/>
      <c r="G258" s="8"/>
      <c r="H258" s="4"/>
    </row>
    <row r="259" spans="1:8" ht="14.4" customHeight="1">
      <c r="A259" s="28"/>
      <c r="B259" s="29" t="s">
        <v>32</v>
      </c>
      <c r="C259" s="28" t="s">
        <v>16</v>
      </c>
      <c r="D259" s="35">
        <v>617</v>
      </c>
      <c r="E259" s="35">
        <v>755</v>
      </c>
      <c r="F259" s="35">
        <v>755</v>
      </c>
      <c r="G259" s="35">
        <v>807</v>
      </c>
      <c r="H259" s="4"/>
    </row>
    <row r="260" spans="1:8" ht="14.4" customHeight="1">
      <c r="A260" s="28"/>
      <c r="B260" s="29" t="s">
        <v>33</v>
      </c>
      <c r="C260" s="28" t="s">
        <v>49</v>
      </c>
      <c r="D260" s="35">
        <v>23</v>
      </c>
      <c r="E260" s="35">
        <v>17</v>
      </c>
      <c r="F260" s="35">
        <v>17</v>
      </c>
      <c r="G260" s="35">
        <v>19</v>
      </c>
      <c r="H260" s="4"/>
    </row>
    <row r="261" spans="1:8" ht="14.4" customHeight="1">
      <c r="A261" s="28"/>
      <c r="B261" s="29" t="s">
        <v>34</v>
      </c>
      <c r="C261" s="28" t="s">
        <v>50</v>
      </c>
      <c r="D261" s="35">
        <v>40</v>
      </c>
      <c r="E261" s="35">
        <v>30</v>
      </c>
      <c r="F261" s="35">
        <v>30</v>
      </c>
      <c r="G261" s="35">
        <v>33</v>
      </c>
      <c r="H261" s="4"/>
    </row>
    <row r="262" spans="1:8" ht="14.4" customHeight="1">
      <c r="A262" s="28"/>
      <c r="B262" s="29" t="s">
        <v>35</v>
      </c>
      <c r="C262" s="28" t="s">
        <v>54</v>
      </c>
      <c r="D262" s="45">
        <v>135</v>
      </c>
      <c r="E262" s="45">
        <v>96</v>
      </c>
      <c r="F262" s="45">
        <v>96</v>
      </c>
      <c r="G262" s="45">
        <v>106</v>
      </c>
      <c r="H262" s="4"/>
    </row>
    <row r="263" spans="1:8" ht="14.4" customHeight="1">
      <c r="A263" s="28" t="s">
        <v>9</v>
      </c>
      <c r="B263" s="29">
        <v>47</v>
      </c>
      <c r="C263" s="28" t="s">
        <v>31</v>
      </c>
      <c r="D263" s="45">
        <f t="shared" ref="D263:F263" si="46">SUM(D259:D262)</f>
        <v>815</v>
      </c>
      <c r="E263" s="45">
        <f t="shared" si="46"/>
        <v>898</v>
      </c>
      <c r="F263" s="45">
        <f t="shared" si="46"/>
        <v>898</v>
      </c>
      <c r="G263" s="45">
        <v>965</v>
      </c>
      <c r="H263" s="4"/>
    </row>
    <row r="264" spans="1:8">
      <c r="A264" s="28"/>
      <c r="B264" s="29"/>
      <c r="C264" s="28"/>
      <c r="D264" s="8"/>
      <c r="E264" s="8"/>
      <c r="F264" s="8"/>
      <c r="G264" s="8"/>
      <c r="H264" s="4"/>
    </row>
    <row r="265" spans="1:8" ht="14.4" customHeight="1">
      <c r="A265" s="28"/>
      <c r="B265" s="29">
        <v>48</v>
      </c>
      <c r="C265" s="28" t="s">
        <v>36</v>
      </c>
      <c r="D265" s="8"/>
      <c r="E265" s="8"/>
      <c r="F265" s="8"/>
      <c r="G265" s="8"/>
      <c r="H265" s="4"/>
    </row>
    <row r="266" spans="1:8" ht="14.4" customHeight="1">
      <c r="A266" s="28"/>
      <c r="B266" s="29" t="s">
        <v>37</v>
      </c>
      <c r="C266" s="28" t="s">
        <v>16</v>
      </c>
      <c r="D266" s="35">
        <v>5612</v>
      </c>
      <c r="E266" s="35">
        <v>8290</v>
      </c>
      <c r="F266" s="35">
        <v>8290</v>
      </c>
      <c r="G266" s="35">
        <v>8674</v>
      </c>
      <c r="H266" s="4"/>
    </row>
    <row r="267" spans="1:8" ht="14.4" customHeight="1">
      <c r="A267" s="28"/>
      <c r="B267" s="29" t="s">
        <v>38</v>
      </c>
      <c r="C267" s="28" t="s">
        <v>49</v>
      </c>
      <c r="D267" s="35">
        <v>33</v>
      </c>
      <c r="E267" s="35">
        <v>25</v>
      </c>
      <c r="F267" s="35">
        <v>25</v>
      </c>
      <c r="G267" s="35">
        <v>28</v>
      </c>
      <c r="H267" s="4"/>
    </row>
    <row r="268" spans="1:8" ht="14.4" customHeight="1">
      <c r="A268" s="28"/>
      <c r="B268" s="29" t="s">
        <v>39</v>
      </c>
      <c r="C268" s="28" t="s">
        <v>50</v>
      </c>
      <c r="D268" s="35">
        <v>67</v>
      </c>
      <c r="E268" s="35">
        <v>50</v>
      </c>
      <c r="F268" s="35">
        <v>50</v>
      </c>
      <c r="G268" s="35">
        <v>55</v>
      </c>
      <c r="H268" s="4"/>
    </row>
    <row r="269" spans="1:8" ht="14.4" customHeight="1">
      <c r="A269" s="28"/>
      <c r="B269" s="29" t="s">
        <v>40</v>
      </c>
      <c r="C269" s="28" t="s">
        <v>54</v>
      </c>
      <c r="D269" s="35">
        <v>234</v>
      </c>
      <c r="E269" s="35">
        <v>176</v>
      </c>
      <c r="F269" s="35">
        <v>176</v>
      </c>
      <c r="G269" s="35">
        <v>194</v>
      </c>
      <c r="H269" s="4"/>
    </row>
    <row r="270" spans="1:8" ht="14.4" customHeight="1">
      <c r="A270" s="28" t="s">
        <v>9</v>
      </c>
      <c r="B270" s="29">
        <v>48</v>
      </c>
      <c r="C270" s="28" t="s">
        <v>36</v>
      </c>
      <c r="D270" s="39">
        <f t="shared" ref="D270:F270" si="47">SUM(D266:D269)</f>
        <v>5946</v>
      </c>
      <c r="E270" s="39">
        <f t="shared" si="47"/>
        <v>8541</v>
      </c>
      <c r="F270" s="39">
        <f t="shared" si="47"/>
        <v>8541</v>
      </c>
      <c r="G270" s="39">
        <v>8951</v>
      </c>
      <c r="H270" s="4"/>
    </row>
    <row r="271" spans="1:8" ht="15" customHeight="1">
      <c r="A271" s="28" t="s">
        <v>9</v>
      </c>
      <c r="B271" s="42" t="s">
        <v>157</v>
      </c>
      <c r="C271" s="28" t="s">
        <v>13</v>
      </c>
      <c r="D271" s="45">
        <f t="shared" ref="D271:F271" si="48">D270+D263+D256+D249+D242</f>
        <v>44583</v>
      </c>
      <c r="E271" s="45">
        <f t="shared" si="48"/>
        <v>84252</v>
      </c>
      <c r="F271" s="45">
        <f t="shared" si="48"/>
        <v>84252</v>
      </c>
      <c r="G271" s="45">
        <v>79643</v>
      </c>
      <c r="H271" s="4"/>
    </row>
    <row r="272" spans="1:8" ht="15" customHeight="1">
      <c r="A272" s="28" t="s">
        <v>9</v>
      </c>
      <c r="B272" s="73" t="s">
        <v>133</v>
      </c>
      <c r="C272" s="34" t="s">
        <v>12</v>
      </c>
      <c r="D272" s="39">
        <f t="shared" ref="D272:F273" si="49">D271</f>
        <v>44583</v>
      </c>
      <c r="E272" s="39">
        <f t="shared" si="49"/>
        <v>84252</v>
      </c>
      <c r="F272" s="39">
        <f t="shared" si="49"/>
        <v>84252</v>
      </c>
      <c r="G272" s="39">
        <v>79643</v>
      </c>
      <c r="H272" s="4"/>
    </row>
    <row r="273" spans="1:8" ht="15" customHeight="1">
      <c r="A273" s="28" t="s">
        <v>9</v>
      </c>
      <c r="B273" s="33">
        <v>2402</v>
      </c>
      <c r="C273" s="34" t="s">
        <v>67</v>
      </c>
      <c r="D273" s="39">
        <f t="shared" si="49"/>
        <v>44583</v>
      </c>
      <c r="E273" s="39">
        <f t="shared" si="49"/>
        <v>84252</v>
      </c>
      <c r="F273" s="39">
        <f t="shared" si="49"/>
        <v>84252</v>
      </c>
      <c r="G273" s="39">
        <v>79643</v>
      </c>
      <c r="H273" s="4"/>
    </row>
    <row r="274" spans="1:8">
      <c r="A274" s="28"/>
      <c r="B274" s="33"/>
      <c r="C274" s="34"/>
      <c r="D274" s="35"/>
      <c r="E274" s="35"/>
      <c r="F274" s="35"/>
      <c r="G274" s="35"/>
      <c r="H274" s="4"/>
    </row>
    <row r="275" spans="1:8" s="23" customFormat="1" ht="14.4" customHeight="1">
      <c r="A275" s="28" t="s">
        <v>11</v>
      </c>
      <c r="B275" s="33">
        <v>2435</v>
      </c>
      <c r="C275" s="34" t="s">
        <v>3</v>
      </c>
      <c r="D275" s="53"/>
      <c r="E275" s="53"/>
      <c r="F275" s="53"/>
      <c r="G275" s="53"/>
      <c r="H275" s="51"/>
    </row>
    <row r="276" spans="1:8" s="23" customFormat="1" ht="14.4" customHeight="1">
      <c r="A276" s="28"/>
      <c r="B276" s="29">
        <v>60</v>
      </c>
      <c r="C276" s="28" t="s">
        <v>68</v>
      </c>
      <c r="D276" s="53"/>
      <c r="E276" s="53"/>
      <c r="F276" s="53"/>
      <c r="G276" s="53"/>
      <c r="H276" s="51"/>
    </row>
    <row r="277" spans="1:8" s="23" customFormat="1" ht="14.4" customHeight="1">
      <c r="A277" s="28"/>
      <c r="B277" s="73" t="s">
        <v>141</v>
      </c>
      <c r="C277" s="34" t="s">
        <v>75</v>
      </c>
      <c r="D277" s="53"/>
      <c r="E277" s="53"/>
      <c r="F277" s="53"/>
      <c r="G277" s="53"/>
      <c r="H277" s="51"/>
    </row>
    <row r="278" spans="1:8" s="23" customFormat="1" ht="14.4" customHeight="1">
      <c r="A278" s="28"/>
      <c r="B278" s="42" t="s">
        <v>157</v>
      </c>
      <c r="C278" s="28" t="s">
        <v>88</v>
      </c>
      <c r="D278" s="49"/>
      <c r="E278" s="49"/>
      <c r="F278" s="49"/>
      <c r="G278" s="49"/>
      <c r="H278" s="51"/>
    </row>
    <row r="279" spans="1:8" ht="26.4">
      <c r="A279" s="28"/>
      <c r="B279" s="29" t="s">
        <v>87</v>
      </c>
      <c r="C279" s="36" t="s">
        <v>148</v>
      </c>
      <c r="D279" s="35">
        <v>71352</v>
      </c>
      <c r="E279" s="35">
        <v>90116</v>
      </c>
      <c r="F279" s="35">
        <v>90116</v>
      </c>
      <c r="G279" s="35">
        <v>82637</v>
      </c>
      <c r="H279" s="4"/>
    </row>
    <row r="280" spans="1:8" ht="26.4">
      <c r="A280" s="28"/>
      <c r="B280" s="29" t="s">
        <v>113</v>
      </c>
      <c r="C280" s="36" t="s">
        <v>149</v>
      </c>
      <c r="D280" s="35">
        <v>1541</v>
      </c>
      <c r="E280" s="35">
        <v>6500</v>
      </c>
      <c r="F280" s="35">
        <v>6500</v>
      </c>
      <c r="G280" s="35">
        <v>1715</v>
      </c>
      <c r="H280" s="4"/>
    </row>
    <row r="281" spans="1:8" ht="14.85" customHeight="1">
      <c r="A281" s="28" t="s">
        <v>9</v>
      </c>
      <c r="B281" s="42" t="s">
        <v>157</v>
      </c>
      <c r="C281" s="28" t="s">
        <v>88</v>
      </c>
      <c r="D281" s="39">
        <f t="shared" ref="D281:F281" si="50">D280+D279</f>
        <v>72893</v>
      </c>
      <c r="E281" s="39">
        <f t="shared" si="50"/>
        <v>96616</v>
      </c>
      <c r="F281" s="39">
        <f t="shared" si="50"/>
        <v>96616</v>
      </c>
      <c r="G281" s="39">
        <v>84352</v>
      </c>
      <c r="H281" s="4"/>
    </row>
    <row r="282" spans="1:8" ht="14.4" customHeight="1">
      <c r="A282" s="28"/>
      <c r="B282" s="33"/>
      <c r="C282" s="34"/>
      <c r="D282" s="8"/>
      <c r="E282" s="8"/>
      <c r="F282" s="8"/>
      <c r="G282" s="8"/>
      <c r="H282" s="4"/>
    </row>
    <row r="283" spans="1:8" ht="14.4" customHeight="1">
      <c r="A283" s="28"/>
      <c r="B283" s="42" t="s">
        <v>160</v>
      </c>
      <c r="C283" s="28" t="s">
        <v>13</v>
      </c>
      <c r="D283" s="8"/>
      <c r="E283" s="8"/>
      <c r="F283" s="8"/>
      <c r="G283" s="8"/>
      <c r="H283" s="4"/>
    </row>
    <row r="284" spans="1:8" ht="26.4">
      <c r="A284" s="28"/>
      <c r="B284" s="29" t="s">
        <v>99</v>
      </c>
      <c r="C284" s="36" t="s">
        <v>176</v>
      </c>
      <c r="D284" s="35">
        <v>125327</v>
      </c>
      <c r="E284" s="35">
        <v>261391</v>
      </c>
      <c r="F284" s="35">
        <v>261391</v>
      </c>
      <c r="G284" s="35">
        <v>229300</v>
      </c>
      <c r="H284" s="4"/>
    </row>
    <row r="285" spans="1:8" ht="26.4">
      <c r="A285" s="28"/>
      <c r="B285" s="29" t="s">
        <v>114</v>
      </c>
      <c r="C285" s="28" t="s">
        <v>173</v>
      </c>
      <c r="D285" s="35">
        <v>3977</v>
      </c>
      <c r="E285" s="35">
        <v>10000</v>
      </c>
      <c r="F285" s="35">
        <v>10000</v>
      </c>
      <c r="G285" s="35">
        <v>7646</v>
      </c>
      <c r="H285" s="4"/>
    </row>
    <row r="286" spans="1:8" ht="28.2" customHeight="1">
      <c r="A286" s="28"/>
      <c r="B286" s="29" t="s">
        <v>115</v>
      </c>
      <c r="C286" s="36" t="s">
        <v>167</v>
      </c>
      <c r="D286" s="37">
        <v>0</v>
      </c>
      <c r="E286" s="35">
        <v>400</v>
      </c>
      <c r="F286" s="35">
        <v>400</v>
      </c>
      <c r="G286" s="37">
        <v>0</v>
      </c>
      <c r="H286" s="4"/>
    </row>
    <row r="287" spans="1:8" ht="28.2" customHeight="1">
      <c r="A287" s="28"/>
      <c r="B287" s="29" t="s">
        <v>126</v>
      </c>
      <c r="C287" s="36" t="s">
        <v>168</v>
      </c>
      <c r="D287" s="35">
        <v>10</v>
      </c>
      <c r="E287" s="35">
        <v>2</v>
      </c>
      <c r="F287" s="35">
        <v>2</v>
      </c>
      <c r="G287" s="35">
        <v>1</v>
      </c>
      <c r="H287" s="4"/>
    </row>
    <row r="288" spans="1:8" ht="39.6">
      <c r="A288" s="28"/>
      <c r="B288" s="29" t="s">
        <v>144</v>
      </c>
      <c r="C288" s="28" t="s">
        <v>174</v>
      </c>
      <c r="D288" s="37">
        <v>0</v>
      </c>
      <c r="E288" s="35">
        <v>1000</v>
      </c>
      <c r="F288" s="35">
        <v>1000</v>
      </c>
      <c r="G288" s="35">
        <v>1</v>
      </c>
      <c r="H288" s="4"/>
    </row>
    <row r="289" spans="1:8" ht="14.4" customHeight="1">
      <c r="A289" s="28" t="s">
        <v>9</v>
      </c>
      <c r="B289" s="42" t="s">
        <v>160</v>
      </c>
      <c r="C289" s="28" t="s">
        <v>13</v>
      </c>
      <c r="D289" s="39">
        <f t="shared" ref="D289:F289" si="51">SUM(D284:D288)</f>
        <v>129314</v>
      </c>
      <c r="E289" s="39">
        <f t="shared" si="51"/>
        <v>272793</v>
      </c>
      <c r="F289" s="39">
        <f t="shared" si="51"/>
        <v>272793</v>
      </c>
      <c r="G289" s="39">
        <v>236948</v>
      </c>
      <c r="H289" s="4"/>
    </row>
    <row r="290" spans="1:8" ht="14.4" customHeight="1">
      <c r="A290" s="28" t="s">
        <v>9</v>
      </c>
      <c r="B290" s="73" t="s">
        <v>141</v>
      </c>
      <c r="C290" s="34" t="s">
        <v>75</v>
      </c>
      <c r="D290" s="39">
        <f t="shared" ref="D290:F290" si="52">D289+D281</f>
        <v>202207</v>
      </c>
      <c r="E290" s="39">
        <f t="shared" si="52"/>
        <v>369409</v>
      </c>
      <c r="F290" s="39">
        <f t="shared" si="52"/>
        <v>369409</v>
      </c>
      <c r="G290" s="39">
        <v>321300</v>
      </c>
      <c r="H290" s="4"/>
    </row>
    <row r="291" spans="1:8" ht="14.4" customHeight="1">
      <c r="A291" s="28" t="s">
        <v>9</v>
      </c>
      <c r="B291" s="29">
        <v>60</v>
      </c>
      <c r="C291" s="28" t="s">
        <v>68</v>
      </c>
      <c r="D291" s="39">
        <f t="shared" ref="D291:F292" si="53">D290</f>
        <v>202207</v>
      </c>
      <c r="E291" s="39">
        <f t="shared" si="53"/>
        <v>369409</v>
      </c>
      <c r="F291" s="39">
        <f t="shared" si="53"/>
        <v>369409</v>
      </c>
      <c r="G291" s="39">
        <v>321300</v>
      </c>
      <c r="H291" s="4"/>
    </row>
    <row r="292" spans="1:8" ht="14.4" customHeight="1">
      <c r="A292" s="40" t="s">
        <v>9</v>
      </c>
      <c r="B292" s="43">
        <v>2435</v>
      </c>
      <c r="C292" s="44" t="s">
        <v>3</v>
      </c>
      <c r="D292" s="45">
        <f t="shared" si="53"/>
        <v>202207</v>
      </c>
      <c r="E292" s="45">
        <f t="shared" si="53"/>
        <v>369409</v>
      </c>
      <c r="F292" s="45">
        <f t="shared" si="53"/>
        <v>369409</v>
      </c>
      <c r="G292" s="45">
        <v>321300</v>
      </c>
      <c r="H292" s="4"/>
    </row>
    <row r="293" spans="1:8" ht="14.4" customHeight="1">
      <c r="A293" s="56" t="s">
        <v>9</v>
      </c>
      <c r="B293" s="57"/>
      <c r="C293" s="58" t="s">
        <v>10</v>
      </c>
      <c r="D293" s="39">
        <f t="shared" ref="D293:F293" si="54">D232+D292+D273</f>
        <v>901941</v>
      </c>
      <c r="E293" s="39">
        <f t="shared" si="54"/>
        <v>2215597</v>
      </c>
      <c r="F293" s="39">
        <f t="shared" si="54"/>
        <v>2225302</v>
      </c>
      <c r="G293" s="39">
        <v>1751900</v>
      </c>
      <c r="H293" s="4"/>
    </row>
    <row r="294" spans="1:8">
      <c r="A294" s="28"/>
      <c r="B294" s="29"/>
      <c r="C294" s="34"/>
      <c r="D294" s="8"/>
      <c r="E294" s="8"/>
      <c r="F294" s="8"/>
      <c r="G294" s="8"/>
      <c r="H294" s="4"/>
    </row>
    <row r="295" spans="1:8" ht="15" customHeight="1">
      <c r="A295" s="28"/>
      <c r="B295" s="29"/>
      <c r="C295" s="34" t="s">
        <v>69</v>
      </c>
      <c r="D295" s="8"/>
      <c r="E295" s="8"/>
      <c r="F295" s="8"/>
      <c r="G295" s="8"/>
      <c r="H295" s="4"/>
    </row>
    <row r="296" spans="1:8" ht="15" customHeight="1">
      <c r="A296" s="28" t="s">
        <v>11</v>
      </c>
      <c r="B296" s="33">
        <v>4401</v>
      </c>
      <c r="C296" s="34" t="s">
        <v>4</v>
      </c>
      <c r="D296" s="8"/>
      <c r="E296" s="8"/>
      <c r="F296" s="8"/>
      <c r="G296" s="8"/>
      <c r="H296" s="4"/>
    </row>
    <row r="297" spans="1:8" ht="15" customHeight="1">
      <c r="A297" s="28"/>
      <c r="B297" s="73" t="s">
        <v>135</v>
      </c>
      <c r="C297" s="34" t="s">
        <v>46</v>
      </c>
      <c r="D297" s="8"/>
      <c r="E297" s="8"/>
      <c r="F297" s="8"/>
      <c r="G297" s="8"/>
      <c r="H297" s="4"/>
    </row>
    <row r="298" spans="1:8" ht="15" customHeight="1">
      <c r="A298" s="28"/>
      <c r="B298" s="42" t="s">
        <v>157</v>
      </c>
      <c r="C298" s="28" t="s">
        <v>13</v>
      </c>
      <c r="D298" s="8"/>
      <c r="E298" s="8"/>
      <c r="F298" s="8"/>
      <c r="G298" s="8"/>
      <c r="H298" s="4"/>
    </row>
    <row r="299" spans="1:8" ht="15" customHeight="1">
      <c r="A299" s="28"/>
      <c r="B299" s="29">
        <v>44</v>
      </c>
      <c r="C299" s="28" t="s">
        <v>14</v>
      </c>
      <c r="D299" s="8"/>
      <c r="E299" s="8"/>
      <c r="F299" s="8"/>
      <c r="G299" s="8"/>
      <c r="H299" s="4"/>
    </row>
    <row r="300" spans="1:8" ht="15" customHeight="1">
      <c r="A300" s="28"/>
      <c r="B300" s="29" t="s">
        <v>70</v>
      </c>
      <c r="C300" s="28" t="s">
        <v>71</v>
      </c>
      <c r="D300" s="35">
        <v>5162</v>
      </c>
      <c r="E300" s="37">
        <v>0</v>
      </c>
      <c r="F300" s="37">
        <v>0</v>
      </c>
      <c r="G300" s="35">
        <v>6820</v>
      </c>
      <c r="H300" s="4"/>
    </row>
    <row r="301" spans="1:8" ht="15" customHeight="1">
      <c r="A301" s="28"/>
      <c r="B301" s="29" t="s">
        <v>81</v>
      </c>
      <c r="C301" s="59" t="s">
        <v>80</v>
      </c>
      <c r="D301" s="35">
        <v>12988</v>
      </c>
      <c r="E301" s="35">
        <v>14231</v>
      </c>
      <c r="F301" s="35">
        <v>14231</v>
      </c>
      <c r="G301" s="35">
        <v>1</v>
      </c>
      <c r="H301" s="4"/>
    </row>
    <row r="302" spans="1:8" ht="15" customHeight="1">
      <c r="A302" s="28"/>
      <c r="B302" s="29" t="s">
        <v>142</v>
      </c>
      <c r="C302" s="59" t="s">
        <v>143</v>
      </c>
      <c r="D302" s="37">
        <v>0</v>
      </c>
      <c r="E302" s="35">
        <v>1581</v>
      </c>
      <c r="F302" s="35">
        <v>1581</v>
      </c>
      <c r="G302" s="35">
        <v>1</v>
      </c>
      <c r="H302" s="4"/>
    </row>
    <row r="303" spans="1:8" ht="15" customHeight="1">
      <c r="A303" s="28"/>
      <c r="B303" s="29" t="s">
        <v>154</v>
      </c>
      <c r="C303" s="59" t="s">
        <v>155</v>
      </c>
      <c r="D303" s="37">
        <v>0</v>
      </c>
      <c r="E303" s="37">
        <v>0</v>
      </c>
      <c r="F303" s="37">
        <v>0</v>
      </c>
      <c r="G303" s="35">
        <v>5000</v>
      </c>
      <c r="H303" s="4"/>
    </row>
    <row r="304" spans="1:8" ht="15" customHeight="1">
      <c r="A304" s="28" t="s">
        <v>9</v>
      </c>
      <c r="B304" s="42" t="s">
        <v>157</v>
      </c>
      <c r="C304" s="28" t="s">
        <v>13</v>
      </c>
      <c r="D304" s="39">
        <f>SUM(D300:D303)</f>
        <v>18150</v>
      </c>
      <c r="E304" s="39">
        <f t="shared" ref="E304:F304" si="55">SUM(E300:E303)</f>
        <v>15812</v>
      </c>
      <c r="F304" s="39">
        <f t="shared" si="55"/>
        <v>15812</v>
      </c>
      <c r="G304" s="39">
        <v>11822</v>
      </c>
    </row>
    <row r="305" spans="1:7" ht="15" customHeight="1">
      <c r="A305" s="28" t="s">
        <v>9</v>
      </c>
      <c r="B305" s="73" t="s">
        <v>135</v>
      </c>
      <c r="C305" s="34" t="s">
        <v>46</v>
      </c>
      <c r="D305" s="39">
        <f t="shared" ref="D305:F306" si="56">D304</f>
        <v>18150</v>
      </c>
      <c r="E305" s="39">
        <f t="shared" si="56"/>
        <v>15812</v>
      </c>
      <c r="F305" s="39">
        <f t="shared" si="56"/>
        <v>15812</v>
      </c>
      <c r="G305" s="39">
        <v>11822</v>
      </c>
    </row>
    <row r="306" spans="1:7" ht="15" customHeight="1">
      <c r="A306" s="28" t="s">
        <v>9</v>
      </c>
      <c r="B306" s="33">
        <v>4401</v>
      </c>
      <c r="C306" s="34" t="s">
        <v>4</v>
      </c>
      <c r="D306" s="39">
        <f t="shared" si="56"/>
        <v>18150</v>
      </c>
      <c r="E306" s="39">
        <f t="shared" si="56"/>
        <v>15812</v>
      </c>
      <c r="F306" s="39">
        <f t="shared" si="56"/>
        <v>15812</v>
      </c>
      <c r="G306" s="39">
        <v>11822</v>
      </c>
    </row>
    <row r="307" spans="1:7" ht="15" customHeight="1">
      <c r="A307" s="56" t="s">
        <v>9</v>
      </c>
      <c r="B307" s="57"/>
      <c r="C307" s="58" t="s">
        <v>69</v>
      </c>
      <c r="D307" s="35">
        <f t="shared" ref="D307:F307" si="57">D306</f>
        <v>18150</v>
      </c>
      <c r="E307" s="35">
        <f t="shared" si="57"/>
        <v>15812</v>
      </c>
      <c r="F307" s="35">
        <f t="shared" si="57"/>
        <v>15812</v>
      </c>
      <c r="G307" s="35">
        <v>11822</v>
      </c>
    </row>
    <row r="308" spans="1:7">
      <c r="A308" s="40" t="s">
        <v>9</v>
      </c>
      <c r="B308" s="41"/>
      <c r="C308" s="44" t="s">
        <v>6</v>
      </c>
      <c r="D308" s="60">
        <f t="shared" ref="D308:F308" si="58">D307+D293</f>
        <v>920091</v>
      </c>
      <c r="E308" s="60">
        <f t="shared" si="58"/>
        <v>2231409</v>
      </c>
      <c r="F308" s="39">
        <f t="shared" si="58"/>
        <v>2241114</v>
      </c>
      <c r="G308" s="60">
        <v>1763722</v>
      </c>
    </row>
    <row r="309" spans="1:7">
      <c r="A309" s="12"/>
      <c r="B309" s="13"/>
      <c r="C309" s="61"/>
      <c r="D309" s="62"/>
      <c r="E309" s="62"/>
      <c r="F309" s="8"/>
      <c r="G309" s="62"/>
    </row>
    <row r="310" spans="1:7" ht="12.75" customHeight="1">
      <c r="A310" s="12"/>
      <c r="B310" s="13"/>
      <c r="C310" s="50"/>
      <c r="D310" s="63"/>
      <c r="E310" s="63"/>
      <c r="F310" s="11"/>
      <c r="G310" s="64"/>
    </row>
    <row r="311" spans="1:7" ht="26.4">
      <c r="A311" s="12" t="s">
        <v>97</v>
      </c>
      <c r="B311" s="65">
        <v>2401</v>
      </c>
      <c r="C311" s="12" t="s">
        <v>129</v>
      </c>
      <c r="D311" s="66">
        <v>0</v>
      </c>
      <c r="E311" s="66">
        <v>0</v>
      </c>
      <c r="F311" s="66">
        <v>0</v>
      </c>
      <c r="G311" s="66">
        <v>0</v>
      </c>
    </row>
    <row r="312" spans="1:7" ht="30" customHeight="1">
      <c r="A312" s="12" t="s">
        <v>97</v>
      </c>
      <c r="B312" s="65">
        <v>2402</v>
      </c>
      <c r="C312" s="12" t="s">
        <v>171</v>
      </c>
      <c r="D312" s="47">
        <v>15</v>
      </c>
      <c r="E312" s="66">
        <v>0</v>
      </c>
      <c r="F312" s="66">
        <v>0</v>
      </c>
      <c r="G312" s="66">
        <v>0</v>
      </c>
    </row>
    <row r="313" spans="1:7" ht="26.25" customHeight="1">
      <c r="A313" s="12" t="s">
        <v>97</v>
      </c>
      <c r="B313" s="13">
        <v>2435</v>
      </c>
      <c r="C313" s="67" t="s">
        <v>130</v>
      </c>
      <c r="D313" s="68">
        <v>0</v>
      </c>
      <c r="E313" s="37">
        <v>0</v>
      </c>
      <c r="F313" s="37">
        <v>0</v>
      </c>
      <c r="G313" s="37">
        <v>0</v>
      </c>
    </row>
    <row r="314" spans="1:7" ht="26.25" customHeight="1">
      <c r="A314" s="12"/>
      <c r="B314" s="13"/>
      <c r="C314" s="67"/>
      <c r="D314" s="68"/>
      <c r="E314" s="37"/>
      <c r="F314" s="37"/>
      <c r="G314" s="37"/>
    </row>
    <row r="315" spans="1:7" ht="26.25" customHeight="1">
      <c r="A315" s="12"/>
      <c r="B315" s="13"/>
      <c r="C315" s="67"/>
      <c r="D315" s="68"/>
      <c r="E315" s="37"/>
      <c r="F315" s="37"/>
      <c r="G315" s="37"/>
    </row>
    <row r="316" spans="1:7" ht="26.25" customHeight="1">
      <c r="A316" s="12"/>
      <c r="B316" s="13"/>
      <c r="C316" s="67"/>
      <c r="D316" s="68"/>
      <c r="E316" s="37"/>
      <c r="F316" s="37"/>
      <c r="G316" s="37"/>
    </row>
    <row r="317" spans="1:7">
      <c r="E317" s="4"/>
      <c r="G317" s="11"/>
    </row>
    <row r="318" spans="1:7">
      <c r="E318" s="69"/>
      <c r="F318" s="70"/>
      <c r="G318" s="11"/>
    </row>
    <row r="319" spans="1:7">
      <c r="D319" s="69"/>
      <c r="E319" s="69"/>
      <c r="F319" s="69"/>
    </row>
    <row r="320" spans="1:7">
      <c r="E320" s="4"/>
    </row>
    <row r="321" spans="3:6">
      <c r="D321" s="85"/>
      <c r="E321" s="85"/>
      <c r="F321" s="71"/>
    </row>
    <row r="322" spans="3:6">
      <c r="D322" s="71"/>
      <c r="E322" s="71"/>
      <c r="F322" s="71"/>
    </row>
    <row r="323" spans="3:6">
      <c r="D323" s="71"/>
      <c r="E323" s="71"/>
      <c r="F323" s="71"/>
    </row>
    <row r="324" spans="3:6">
      <c r="D324" s="71"/>
      <c r="E324" s="11"/>
      <c r="F324" s="11"/>
    </row>
    <row r="325" spans="3:6">
      <c r="D325" s="71"/>
      <c r="E325" s="71"/>
      <c r="F325" s="71"/>
    </row>
    <row r="326" spans="3:6">
      <c r="D326" s="71"/>
      <c r="E326" s="71"/>
      <c r="F326" s="71"/>
    </row>
    <row r="327" spans="3:6">
      <c r="D327" s="71"/>
      <c r="E327" s="71"/>
      <c r="F327" s="71"/>
    </row>
    <row r="328" spans="3:6">
      <c r="D328" s="71"/>
      <c r="E328" s="71"/>
      <c r="F328" s="71"/>
    </row>
    <row r="329" spans="3:6">
      <c r="D329" s="71"/>
      <c r="E329" s="71"/>
      <c r="F329" s="71"/>
    </row>
    <row r="334" spans="3:6" ht="28.5" customHeight="1">
      <c r="C334" s="72"/>
    </row>
    <row r="336" spans="3:6" ht="36.6" customHeight="1">
      <c r="C336" s="72"/>
    </row>
    <row r="338" spans="3:3">
      <c r="C338" s="72"/>
    </row>
    <row r="340" spans="3:3">
      <c r="C340" s="72"/>
    </row>
    <row r="341" spans="3:3">
      <c r="C341" s="6"/>
    </row>
    <row r="343" spans="3:3">
      <c r="C343" s="72"/>
    </row>
  </sheetData>
  <autoFilter ref="A18:H316"/>
  <customSheetViews>
    <customSheetView guid="{9F78B5A8-3734-4B3A-B983-D77210D9CF3A}" showAutoFilter="1" showRuler="0">
      <selection activeCell="M337" sqref="M337"/>
      <pageMargins left="0.74803149606299202" right="0.39370078740157499" top="0.74803149606299202" bottom="0.90551181102362199" header="0.511811023622047" footer="0.59055118110236204"/>
      <printOptions horizontalCentered="1"/>
      <pageSetup paperSize="9" fitToHeight="15" orientation="landscape" blackAndWhite="1" useFirstPageNumber="1" r:id="rId1"/>
      <headerFooter alignWithMargins="0">
        <oddHeader xml:space="preserve">&amp;C   </oddHeader>
        <oddFooter>&amp;C&amp;"Times New Roman,Bold"   Vol-I     -    &amp;P</oddFooter>
      </headerFooter>
      <autoFilter ref="B1:AG1"/>
    </customSheetView>
    <customSheetView guid="{D696C36C-B04F-4EC7-8D98-CAB0ECD67E1B}" printArea="1" showAutoFilter="1" hiddenRows="1" topLeftCell="D10">
      <selection activeCell="Q184" sqref="Q184"/>
      <pageMargins left="0.74803149606299202" right="0.39370078740157499" top="0.74803149606299202" bottom="0.90551181102362199" header="0.511811023622047" footer="0.59055118110236204"/>
      <printOptions horizontalCentered="1"/>
      <pageSetup paperSize="9" fitToHeight="15" orientation="landscape" blackAndWhite="1" useFirstPageNumber="1" r:id="rId2"/>
      <headerFooter alignWithMargins="0">
        <oddHeader xml:space="preserve">&amp;C   </oddHeader>
        <oddFooter>&amp;C&amp;"Times New Roman,Bold"   Vol-I     -    &amp;P</oddFooter>
      </headerFooter>
      <autoFilter ref="B1:AG1"/>
    </customSheetView>
    <customSheetView guid="{75B5A34A-8DB6-4ACF-8A68-12B713FB009F}" showAutoFilter="1" hiddenRows="1" showRuler="0">
      <selection activeCell="G13" sqref="G13"/>
      <pageMargins left="0.74803149606299202" right="0.39370078740157499" top="0.74803149606299202" bottom="0.90551181102362199" header="0.511811023622047" footer="0.59055118110236204"/>
      <printOptions horizontalCentered="1"/>
      <pageSetup paperSize="9" fitToHeight="15" orientation="landscape" blackAndWhite="1" useFirstPageNumber="1" r:id="rId3"/>
      <headerFooter alignWithMargins="0">
        <oddHeader xml:space="preserve">&amp;C   </oddHeader>
        <oddFooter>&amp;C&amp;"Times New Roman,Bold"   Vol-I     -    &amp;P</oddFooter>
      </headerFooter>
      <autoFilter ref="B1:AG1"/>
    </customSheetView>
    <customSheetView guid="{79D66C3F-CEA6-411B-84FD-B5529291B20A}" showPageBreaks="1" printArea="1" showAutoFilter="1" hiddenRows="1" view="pageBreakPreview" topLeftCell="I1">
      <selection activeCell="Q10" sqref="Q10"/>
      <pageMargins left="0.74803149606299202" right="0.39370078740157499" top="0.74803149606299202" bottom="0.90551181102362199" header="0.511811023622047" footer="0.59055118110236204"/>
      <printOptions horizontalCentered="1"/>
      <pageSetup paperSize="9" fitToHeight="15" orientation="landscape" blackAndWhite="1" useFirstPageNumber="1" r:id="rId4"/>
      <headerFooter alignWithMargins="0">
        <oddHeader xml:space="preserve">&amp;C   </oddHeader>
        <oddFooter>&amp;C&amp;"Times New Roman,Bold"   Vol-I     -    &amp;P</oddFooter>
      </headerFooter>
      <autoFilter ref="B1:AG1"/>
    </customSheetView>
    <customSheetView guid="{C53E5991-D6D8-4CAE-B4BC-940BDEA5DDD8}" printArea="1" showAutoFilter="1" showRuler="0" topLeftCell="A329">
      <selection activeCell="M344" sqref="M344"/>
      <pageMargins left="0.74803149606299202" right="0.39370078740157499" top="0.74803149606299202" bottom="0.90551181102362199" header="0.511811023622047" footer="0.59055118110236204"/>
      <printOptions horizontalCentered="1"/>
      <pageSetup paperSize="9" fitToHeight="15" orientation="landscape" blackAndWhite="1" useFirstPageNumber="1" r:id="rId5"/>
      <headerFooter alignWithMargins="0">
        <oddHeader xml:space="preserve">&amp;C   </oddHeader>
        <oddFooter>&amp;C&amp;"Times New Roman,Bold"   Vol-I     -    &amp;P</oddFooter>
      </headerFooter>
      <autoFilter ref="B1:AG1"/>
    </customSheetView>
    <customSheetView guid="{DE3727A6-DA2F-4D46-8AA0-0235ACDE6AFB}" showAutoFilter="1">
      <selection activeCell="N344" sqref="N344"/>
      <pageMargins left="0.74803149606299202" right="0.39370078740157499" top="0.74803149606299202" bottom="0.90551181102362199" header="0.511811023622047" footer="0.59055118110236204"/>
      <printOptions horizontalCentered="1"/>
      <pageSetup paperSize="9" fitToHeight="15" orientation="landscape" blackAndWhite="1" useFirstPageNumber="1" r:id="rId6"/>
      <headerFooter alignWithMargins="0">
        <oddHeader xml:space="preserve">&amp;C   </oddHeader>
        <oddFooter>&amp;C&amp;"Times New Roman,Bold"   Vol-I     -    &amp;P</oddFooter>
      </headerFooter>
      <autoFilter ref="B1:AG1"/>
    </customSheetView>
    <customSheetView guid="{A70C513C-E676-47CF-B612-167A15FE912E}" showPageBreaks="1" printArea="1" showAutoFilter="1" hiddenRows="1" showRuler="0" topLeftCell="A247">
      <selection activeCell="E260" sqref="E260"/>
      <pageMargins left="0.74803149606299202" right="0.39370078740157499" top="0.74803149606299202" bottom="0.90551181102362199" header="0.511811023622047" footer="0.59055118110236204"/>
      <printOptions horizontalCentered="1"/>
      <pageSetup paperSize="9" fitToHeight="15" orientation="landscape" blackAndWhite="1" useFirstPageNumber="1" r:id="rId7"/>
      <headerFooter alignWithMargins="0">
        <oddHeader xml:space="preserve">&amp;C   </oddHeader>
        <oddFooter>&amp;C&amp;"Times New Roman,Bold"   Vol-I     -    &amp;P</oddFooter>
      </headerFooter>
      <autoFilter ref="B1:AG1"/>
    </customSheetView>
    <customSheetView guid="{AFA347F0-C6A1-4A1F-BA38-B37FC71D710E}" showPageBreaks="1" printArea="1" showAutoFilter="1" hiddenRows="1" view="pageBreakPreview" topLeftCell="A140">
      <selection activeCell="O147" sqref="O147"/>
      <pageMargins left="0.74803149606299202" right="0.39370078740157499" top="0.74803149606299202" bottom="0.90551181102362199" header="0.511811023622047" footer="0.59055118110236204"/>
      <printOptions horizontalCentered="1"/>
      <pageSetup paperSize="9" fitToHeight="15" orientation="landscape" blackAndWhite="1" useFirstPageNumber="1" r:id="rId8"/>
      <headerFooter alignWithMargins="0">
        <oddHeader xml:space="preserve">&amp;C   </oddHeader>
        <oddFooter>&amp;C&amp;"Times New Roman,Bold"   Vol-I     -    &amp;P</oddFooter>
      </headerFooter>
      <autoFilter ref="B1:AG1"/>
    </customSheetView>
    <customSheetView guid="{F1215AA8-B223-4341-85DA-07CDA54E4815}" showPageBreaks="1" printArea="1" showAutoFilter="1" hiddenRows="1" topLeftCell="A204">
      <selection activeCell="N321" sqref="N321"/>
      <pageMargins left="0.74803149606299202" right="0.39370078740157499" top="0.74803149606299202" bottom="0.90551181102362199" header="0.511811023622047" footer="0.59055118110236204"/>
      <printOptions horizontalCentered="1"/>
      <pageSetup paperSize="9" fitToHeight="15" orientation="landscape" blackAndWhite="1" useFirstPageNumber="1" r:id="rId9"/>
      <headerFooter alignWithMargins="0">
        <oddHeader xml:space="preserve">&amp;C   </oddHeader>
        <oddFooter>&amp;C&amp;"Times New Roman,Bold"   Vol-I     -    &amp;P</oddFooter>
      </headerFooter>
      <autoFilter ref="B1:AG1"/>
    </customSheetView>
  </customSheetViews>
  <mergeCells count="1">
    <mergeCell ref="B16:C16"/>
  </mergeCells>
  <phoneticPr fontId="2" type="noConversion"/>
  <printOptions horizontalCentered="1"/>
  <pageMargins left="0.55118110236220474" right="0.55118110236220474" top="0.74803149606299213" bottom="1.5748031496062993" header="0.51181102362204722" footer="1.1811023622047245"/>
  <pageSetup paperSize="9" scale="90" fitToHeight="15" orientation="portrait" blackAndWhite="1" useFirstPageNumber="1" r:id="rId10"/>
  <headerFooter alignWithMargins="0">
    <oddHeader xml:space="preserve">&amp;C   </oddHeader>
    <oddFooter>&amp;C&amp;"Times New Roman,Bold"   &amp;P</oddFooter>
  </headerFooter>
  <legacy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Dem1</vt:lpstr>
      <vt:lpstr>'Dem1'!agriculture</vt:lpstr>
      <vt:lpstr>'Dem1'!ch</vt:lpstr>
      <vt:lpstr>'Dem1'!chCap</vt:lpstr>
      <vt:lpstr>'Dem1'!oap</vt:lpstr>
      <vt:lpstr>'Dem1'!Print_Area</vt:lpstr>
      <vt:lpstr>'Dem1'!Print_Titles</vt:lpstr>
      <vt:lpstr>'Dem1'!revise</vt:lpstr>
      <vt:lpstr>'Dem1'!summary</vt:lpstr>
      <vt:lpstr>'Dem1'!swc</vt:lpstr>
    </vt:vector>
  </TitlesOfParts>
  <Company>Government of Sikkim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Secretary Finance</dc:creator>
  <cp:lastModifiedBy>Siyon</cp:lastModifiedBy>
  <cp:lastPrinted>2020-03-17T10:22:39Z</cp:lastPrinted>
  <dcterms:created xsi:type="dcterms:W3CDTF">2004-06-02T16:03:32Z</dcterms:created>
  <dcterms:modified xsi:type="dcterms:W3CDTF">2020-03-26T06:49:48Z</dcterms:modified>
</cp:coreProperties>
</file>