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1" sheetId="4" r:id="rId1"/>
  </sheets>
  <definedNames>
    <definedName name="__123Graph_D" hidden="1">#REF!</definedName>
    <definedName name="_xlnm._FilterDatabase" localSheetId="0" hidden="1">'dem11'!$A$20:$G$218</definedName>
    <definedName name="_Regression_Int" localSheetId="0" hidden="1">1</definedName>
    <definedName name="cs" localSheetId="0">'dem11'!$D$139:$G$139</definedName>
    <definedName name="fsw" localSheetId="0">'dem11'!$D$92:$G$92</definedName>
    <definedName name="fswcap" localSheetId="0">'dem11'!$D$200:$G$200</definedName>
    <definedName name="ges" localSheetId="0">'dem11'!$D$214:$G$214</definedName>
    <definedName name="ncfund">#REF!</definedName>
    <definedName name="ncrec">#REF!</definedName>
    <definedName name="ncrec1">#REF!</definedName>
    <definedName name="np" localSheetId="0">'dem11'!#REF!</definedName>
    <definedName name="oges" localSheetId="0">'dem11'!$D$177:$G$177</definedName>
    <definedName name="_xlnm.Print_Area" localSheetId="0">'dem11'!$A$1:$G$217</definedName>
    <definedName name="_xlnm.Print_Titles" localSheetId="0">'dem11'!$17:$20</definedName>
    <definedName name="revise" localSheetId="0">'dem11'!$D$233:$F$233</definedName>
    <definedName name="scst" localSheetId="0">'dem11'!#REF!</definedName>
    <definedName name="summary" localSheetId="0">'dem11'!$D$226:$F$226</definedName>
    <definedName name="voted" localSheetId="0">'dem11'!$D$14:$F$14</definedName>
    <definedName name="wareCaprec" localSheetId="0">'dem11'!#REF!</definedName>
    <definedName name="warerec" localSheetId="0">'dem11'!#REF!</definedName>
    <definedName name="Z_239EE218_578E_4317_BEED_14D5D7089E27_.wvu.Cols" localSheetId="0" hidden="1">'dem11'!#REF!</definedName>
    <definedName name="Z_239EE218_578E_4317_BEED_14D5D7089E27_.wvu.FilterData" localSheetId="0" hidden="1">'dem11'!$B$1:$G$216</definedName>
    <definedName name="Z_239EE218_578E_4317_BEED_14D5D7089E27_.wvu.PrintArea" localSheetId="0" hidden="1">'dem11'!$A$1:$G$216</definedName>
    <definedName name="Z_239EE218_578E_4317_BEED_14D5D7089E27_.wvu.PrintTitles" localSheetId="0" hidden="1">'dem11'!$17:$20</definedName>
    <definedName name="Z_302A3EA3_AE96_11D5_A646_0050BA3D7AFD_.wvu.Cols" localSheetId="0" hidden="1">'dem11'!#REF!</definedName>
    <definedName name="Z_302A3EA3_AE96_11D5_A646_0050BA3D7AFD_.wvu.FilterData" localSheetId="0" hidden="1">'dem11'!$B$1:$G$216</definedName>
    <definedName name="Z_302A3EA3_AE96_11D5_A646_0050BA3D7AFD_.wvu.PrintArea" localSheetId="0" hidden="1">'dem11'!$A$1:$G$216</definedName>
    <definedName name="Z_302A3EA3_AE96_11D5_A646_0050BA3D7AFD_.wvu.PrintTitles" localSheetId="0" hidden="1">'dem11'!$17:$20</definedName>
    <definedName name="Z_36DBA021_0ECB_11D4_8064_004005726899_.wvu.Cols" localSheetId="0" hidden="1">'dem11'!#REF!</definedName>
    <definedName name="Z_36DBA021_0ECB_11D4_8064_004005726899_.wvu.FilterData" localSheetId="0" hidden="1">'dem11'!$C$21:$C$216</definedName>
    <definedName name="Z_36DBA021_0ECB_11D4_8064_004005726899_.wvu.PrintArea" localSheetId="0" hidden="1">'dem11'!$A$1:$G$216</definedName>
    <definedName name="Z_36DBA021_0ECB_11D4_8064_004005726899_.wvu.PrintTitles" localSheetId="0" hidden="1">'dem11'!$17:$20</definedName>
    <definedName name="Z_93EBE921_AE91_11D5_8685_004005726899_.wvu.Cols" localSheetId="0" hidden="1">'dem11'!#REF!</definedName>
    <definedName name="Z_93EBE921_AE91_11D5_8685_004005726899_.wvu.FilterData" localSheetId="0" hidden="1">'dem11'!$C$21:$C$216</definedName>
    <definedName name="Z_93EBE921_AE91_11D5_8685_004005726899_.wvu.PrintArea" localSheetId="0" hidden="1">'dem11'!$A$1:$G$216</definedName>
    <definedName name="Z_93EBE921_AE91_11D5_8685_004005726899_.wvu.PrintTitles" localSheetId="0" hidden="1">'dem11'!$17:$20</definedName>
    <definedName name="Z_94DA79C1_0FDE_11D5_9579_000021DAEEA2_.wvu.Cols" localSheetId="0" hidden="1">'dem11'!#REF!</definedName>
    <definedName name="Z_94DA79C1_0FDE_11D5_9579_000021DAEEA2_.wvu.FilterData" localSheetId="0" hidden="1">'dem11'!$C$21:$C$216</definedName>
    <definedName name="Z_94DA79C1_0FDE_11D5_9579_000021DAEEA2_.wvu.PrintArea" localSheetId="0" hidden="1">'dem11'!$A$1:$G$216</definedName>
    <definedName name="Z_94DA79C1_0FDE_11D5_9579_000021DAEEA2_.wvu.PrintTitles" localSheetId="0" hidden="1">'dem11'!$17:$20</definedName>
    <definedName name="Z_B4CB0999_161F_11D5_8064_004005726899_.wvu.FilterData" localSheetId="0" hidden="1">'dem11'!$C$21:$C$216</definedName>
    <definedName name="Z_C868F8C3_16D7_11D5_A68D_81D6213F5331_.wvu.Cols" localSheetId="0" hidden="1">'dem11'!#REF!</definedName>
    <definedName name="Z_C868F8C3_16D7_11D5_A68D_81D6213F5331_.wvu.FilterData" localSheetId="0" hidden="1">'dem11'!$C$21:$C$216</definedName>
    <definedName name="Z_C868F8C3_16D7_11D5_A68D_81D6213F5331_.wvu.PrintArea" localSheetId="0" hidden="1">'dem11'!$A$1:$G$216</definedName>
    <definedName name="Z_C868F8C3_16D7_11D5_A68D_81D6213F5331_.wvu.PrintTitles" localSheetId="0" hidden="1">'dem11'!$17:$20</definedName>
    <definedName name="Z_E5DF37BD_125C_11D5_8DC4_D0F5D88B3549_.wvu.Cols" localSheetId="0" hidden="1">'dem11'!#REF!</definedName>
    <definedName name="Z_E5DF37BD_125C_11D5_8DC4_D0F5D88B3549_.wvu.FilterData" localSheetId="0" hidden="1">'dem11'!$C$21:$C$216</definedName>
    <definedName name="Z_E5DF37BD_125C_11D5_8DC4_D0F5D88B3549_.wvu.PrintArea" localSheetId="0" hidden="1">'dem11'!$A$1:$G$216</definedName>
    <definedName name="Z_E5DF37BD_125C_11D5_8DC4_D0F5D88B3549_.wvu.PrintTitles" localSheetId="0" hidden="1">'dem11'!$17:$20</definedName>
    <definedName name="Z_F8ADACC1_164E_11D6_B603_000021DAEEA2_.wvu.Cols" localSheetId="0" hidden="1">'dem11'!#REF!</definedName>
    <definedName name="Z_F8ADACC1_164E_11D6_B603_000021DAEEA2_.wvu.FilterData" localSheetId="0" hidden="1">'dem11'!$C$21:$C$216</definedName>
    <definedName name="Z_F8ADACC1_164E_11D6_B603_000021DAEEA2_.wvu.PrintArea" localSheetId="0" hidden="1">'dem11'!$A$1:$G$216</definedName>
    <definedName name="Z_F8ADACC1_164E_11D6_B603_000021DAEEA2_.wvu.PrintTitles" localSheetId="0" hidden="1">'dem11'!$17:$20</definedName>
  </definedNames>
  <calcPr calcId="125725"/>
</workbook>
</file>

<file path=xl/calcChain.xml><?xml version="1.0" encoding="utf-8"?>
<calcChain xmlns="http://schemas.openxmlformats.org/spreadsheetml/2006/main">
  <c r="E212" i="4"/>
  <c r="F212"/>
  <c r="D212"/>
  <c r="E146"/>
  <c r="E147" s="1"/>
  <c r="F146"/>
  <c r="F147" s="1"/>
  <c r="F27" l="1"/>
  <c r="F49"/>
  <c r="F53" s="1"/>
  <c r="F41"/>
  <c r="F45" s="1"/>
  <c r="E175"/>
  <c r="F175"/>
  <c r="D175"/>
  <c r="F129"/>
  <c r="F130" s="1"/>
  <c r="F26"/>
  <c r="F213"/>
  <c r="F214" s="1"/>
  <c r="E213"/>
  <c r="E214" s="1"/>
  <c r="D213"/>
  <c r="D214" s="1"/>
  <c r="F211"/>
  <c r="E211"/>
  <c r="D211"/>
  <c r="F207"/>
  <c r="E207"/>
  <c r="D207"/>
  <c r="F197"/>
  <c r="F198" s="1"/>
  <c r="F199" s="1"/>
  <c r="E197"/>
  <c r="E198" s="1"/>
  <c r="E199" s="1"/>
  <c r="D197"/>
  <c r="D198" s="1"/>
  <c r="D199" s="1"/>
  <c r="F187"/>
  <c r="E187"/>
  <c r="D187"/>
  <c r="F169"/>
  <c r="E169"/>
  <c r="D169"/>
  <c r="F161"/>
  <c r="E161"/>
  <c r="D161"/>
  <c r="F153"/>
  <c r="E153"/>
  <c r="D153"/>
  <c r="D146"/>
  <c r="D147" s="1"/>
  <c r="F137"/>
  <c r="E137"/>
  <c r="D137"/>
  <c r="E130"/>
  <c r="D130"/>
  <c r="F123"/>
  <c r="E123"/>
  <c r="D123"/>
  <c r="F116"/>
  <c r="E116"/>
  <c r="D116"/>
  <c r="F109"/>
  <c r="E109"/>
  <c r="D109"/>
  <c r="F102"/>
  <c r="E102"/>
  <c r="D102"/>
  <c r="F89"/>
  <c r="F90" s="1"/>
  <c r="E89"/>
  <c r="E90" s="1"/>
  <c r="D89"/>
  <c r="D90" s="1"/>
  <c r="F83"/>
  <c r="F84" s="1"/>
  <c r="E83"/>
  <c r="E84" s="1"/>
  <c r="D83"/>
  <c r="D84" s="1"/>
  <c r="F75"/>
  <c r="E75"/>
  <c r="D75"/>
  <c r="F69"/>
  <c r="E69"/>
  <c r="D69"/>
  <c r="F61"/>
  <c r="E61"/>
  <c r="D61"/>
  <c r="E53"/>
  <c r="D53"/>
  <c r="E45"/>
  <c r="D45"/>
  <c r="E37"/>
  <c r="D37"/>
  <c r="E188" l="1"/>
  <c r="E189" s="1"/>
  <c r="E190" s="1"/>
  <c r="E200" s="1"/>
  <c r="E215" s="1"/>
  <c r="D188"/>
  <c r="D189" s="1"/>
  <c r="D190" s="1"/>
  <c r="D200" s="1"/>
  <c r="D215" s="1"/>
  <c r="F188"/>
  <c r="F189" s="1"/>
  <c r="F190" s="1"/>
  <c r="F200" s="1"/>
  <c r="F215" s="1"/>
  <c r="F37"/>
  <c r="F76" s="1"/>
  <c r="D176"/>
  <c r="D177" s="1"/>
  <c r="F176"/>
  <c r="F177" s="1"/>
  <c r="E176"/>
  <c r="E177" s="1"/>
  <c r="E76"/>
  <c r="F131"/>
  <c r="F138" s="1"/>
  <c r="F139" s="1"/>
  <c r="D76"/>
  <c r="E131"/>
  <c r="E138" s="1"/>
  <c r="E139" s="1"/>
  <c r="D131"/>
  <c r="D138" s="1"/>
  <c r="D139" s="1"/>
  <c r="D91" l="1"/>
  <c r="D92" s="1"/>
  <c r="F91"/>
  <c r="F92" s="1"/>
  <c r="F178" s="1"/>
  <c r="E91"/>
  <c r="E92" s="1"/>
  <c r="D178" l="1"/>
  <c r="D216" s="1"/>
  <c r="F216"/>
  <c r="E178"/>
  <c r="E216" s="1"/>
  <c r="E14" l="1"/>
  <c r="D14" l="1"/>
  <c r="F14" l="1"/>
</calcChain>
</file>

<file path=xl/sharedStrings.xml><?xml version="1.0" encoding="utf-8"?>
<sst xmlns="http://schemas.openxmlformats.org/spreadsheetml/2006/main" count="338" uniqueCount="158">
  <si>
    <t>Civil Supplies</t>
  </si>
  <si>
    <t>Other General Economic Services</t>
  </si>
  <si>
    <t>(a) Capital Account of Agriculture and Allied Activities</t>
  </si>
  <si>
    <t>Voted</t>
  </si>
  <si>
    <t>Major /Sub-Major/Minor/Sub/Detailed Heads</t>
  </si>
  <si>
    <t>Total</t>
  </si>
  <si>
    <t>REVENUE SECTION</t>
  </si>
  <si>
    <t>M.H.</t>
  </si>
  <si>
    <t>Direction and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</si>
  <si>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</si>
  <si>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</si>
  <si>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</si>
  <si>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</si>
  <si>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</si>
  <si>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</si>
  <si>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</si>
  <si>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00.44.14</t>
  </si>
  <si>
    <t>Rent, Rates &amp; Taxes</t>
  </si>
  <si>
    <t>West District</t>
  </si>
  <si>
    <t>00.46.01</t>
  </si>
  <si>
    <t>00.46.11</t>
  </si>
  <si>
    <t>00.46.13</t>
  </si>
  <si>
    <t>00.46.14</t>
  </si>
  <si>
    <t>South District</t>
  </si>
  <si>
    <t>00.48.01</t>
  </si>
  <si>
    <t>00.48.11</t>
  </si>
  <si>
    <t>00.48.13</t>
  </si>
  <si>
    <t>00.48.14</t>
  </si>
  <si>
    <t>Consumers Affairs</t>
  </si>
  <si>
    <t>00.60.01</t>
  </si>
  <si>
    <t>00.60.11</t>
  </si>
  <si>
    <t>00.60.13</t>
  </si>
  <si>
    <t>Establishment of Food Grain Godowns</t>
  </si>
  <si>
    <t>60.00.01</t>
  </si>
  <si>
    <t>60.00.13</t>
  </si>
  <si>
    <t>60.00.51</t>
  </si>
  <si>
    <t>Motor Vehicles</t>
  </si>
  <si>
    <t>Procurement &amp; Supply</t>
  </si>
  <si>
    <t>Food Subsidies</t>
  </si>
  <si>
    <t>Subsidies on Sale of Rice</t>
  </si>
  <si>
    <t>62.00.33</t>
  </si>
  <si>
    <t>Subsidies</t>
  </si>
  <si>
    <t>Regulation of Weight &amp; Measures</t>
  </si>
  <si>
    <t>Establishment</t>
  </si>
  <si>
    <t>CAPITAL SECTION</t>
  </si>
  <si>
    <t>Food</t>
  </si>
  <si>
    <t>Buildings</t>
  </si>
  <si>
    <t>East District</t>
  </si>
  <si>
    <t>00.45.01</t>
  </si>
  <si>
    <t>00.45.11</t>
  </si>
  <si>
    <t>00.45.13</t>
  </si>
  <si>
    <t>00.45.14</t>
  </si>
  <si>
    <t>00.47.01</t>
  </si>
  <si>
    <t>00.47.11</t>
  </si>
  <si>
    <t>00.47.13</t>
  </si>
  <si>
    <t>00.47.14</t>
  </si>
  <si>
    <t>North District</t>
  </si>
  <si>
    <t>60.44.01</t>
  </si>
  <si>
    <t>60.44.11</t>
  </si>
  <si>
    <t>60.44.13</t>
  </si>
  <si>
    <t>60.45.01</t>
  </si>
  <si>
    <t>60.45.11</t>
  </si>
  <si>
    <t>60.45.13</t>
  </si>
  <si>
    <t>60.46.01</t>
  </si>
  <si>
    <t>60.46.11</t>
  </si>
  <si>
    <t>60.46.13</t>
  </si>
  <si>
    <t>60.47.01</t>
  </si>
  <si>
    <t>60.47.11</t>
  </si>
  <si>
    <t>60.47.13</t>
  </si>
  <si>
    <t>60.48.01</t>
  </si>
  <si>
    <t>60.48.11</t>
  </si>
  <si>
    <t>60.48.13</t>
  </si>
  <si>
    <t>Rural Godown Programmes</t>
  </si>
  <si>
    <t>II. Details of the estimates and the heads under which this grant will be accounted for:</t>
  </si>
  <si>
    <t>Capital</t>
  </si>
  <si>
    <t>Revenue</t>
  </si>
  <si>
    <t>Capital Outlay on Food, Storage &amp; Warehousing</t>
  </si>
  <si>
    <t>Food, Storage and Warehousing</t>
  </si>
  <si>
    <t>C - Economic Services (a) Agriculture and Allied Activities</t>
  </si>
  <si>
    <t>C - Capital Accounts of Economic Services</t>
  </si>
  <si>
    <t>Food Storage and Warehousing</t>
  </si>
  <si>
    <t>North-East Circle</t>
  </si>
  <si>
    <t>South-West Circle</t>
  </si>
  <si>
    <t>62.00.01</t>
  </si>
  <si>
    <t>62.00.11</t>
  </si>
  <si>
    <t>62.00.13</t>
  </si>
  <si>
    <t>62.00.52</t>
  </si>
  <si>
    <t>63.00.01</t>
  </si>
  <si>
    <t>63.00.11</t>
  </si>
  <si>
    <t>63.00.13</t>
  </si>
  <si>
    <t>63.00.52</t>
  </si>
  <si>
    <t>(j ) General Economic Services</t>
  </si>
  <si>
    <t>(j) General Economic Services</t>
  </si>
  <si>
    <t>Capital Outlay on Food, Storage and Warehousing</t>
  </si>
  <si>
    <t>63.00.14</t>
  </si>
  <si>
    <t>Rent, Rates and Taxes</t>
  </si>
  <si>
    <t>Major Works</t>
  </si>
  <si>
    <t>Storage and Warehousing</t>
  </si>
  <si>
    <t>Capital Outlay on other General Economic Services</t>
  </si>
  <si>
    <t>(j) Capital Outlay on General Economic Services</t>
  </si>
  <si>
    <t>Capital Outlay on Other General Economic Services</t>
  </si>
  <si>
    <t>(In Thousands of Rupees)</t>
  </si>
  <si>
    <t>Machinery &amp; Equipment</t>
  </si>
  <si>
    <t>Computerization of Food and Civil Supplies and Consumers Affairs Department (NEC)</t>
  </si>
  <si>
    <t>00.44.81</t>
  </si>
  <si>
    <t>Rec</t>
  </si>
  <si>
    <t>National Food Security Mission</t>
  </si>
  <si>
    <t>01.71.53</t>
  </si>
  <si>
    <t>01.72.53</t>
  </si>
  <si>
    <t>00.44.27</t>
  </si>
  <si>
    <t>Minor Works</t>
  </si>
  <si>
    <t>Food Storage and Warehousing, 00.911-Deduct Recoveries of Overpayments</t>
  </si>
  <si>
    <t>00.44.82</t>
  </si>
  <si>
    <t>Construction of Working Standard Laboratory (Central Share)</t>
  </si>
  <si>
    <t>Land Compensation</t>
  </si>
  <si>
    <t>60.71.52</t>
  </si>
  <si>
    <t>Setting up of State Project Management Unit for end to end computerization of TPDS Operations (Central Share)</t>
  </si>
  <si>
    <t>State Food Commission</t>
  </si>
  <si>
    <t>61.00.01</t>
  </si>
  <si>
    <t>61.00.13</t>
  </si>
  <si>
    <t>61.00.11</t>
  </si>
  <si>
    <t>00.44.42</t>
  </si>
  <si>
    <t>00.44.84</t>
  </si>
  <si>
    <t>Corpus Fund</t>
  </si>
  <si>
    <t xml:space="preserve">Lump sum provision for revision of Pay &amp; Allowances </t>
  </si>
  <si>
    <t>Sikkim State Consumer Disputes Redressal Commission</t>
  </si>
  <si>
    <t>2019-20</t>
  </si>
  <si>
    <t>00.44.85</t>
  </si>
  <si>
    <t>00.44.02</t>
  </si>
  <si>
    <t>Wages</t>
  </si>
  <si>
    <t>00.45.02</t>
  </si>
  <si>
    <t>00.46.02</t>
  </si>
  <si>
    <t>00.47.02</t>
  </si>
  <si>
    <t>00.48.02</t>
  </si>
  <si>
    <t>62.00.02</t>
  </si>
  <si>
    <t>01.62.82</t>
  </si>
  <si>
    <t xml:space="preserve"> DEMAND NO. 11</t>
  </si>
  <si>
    <t>Strengthening the infrastructure of Consumer Fora (Central Share)</t>
  </si>
  <si>
    <t>Construction of Intermediate Food Storage 
Godowns</t>
  </si>
  <si>
    <t xml:space="preserve">   FOOD &amp; CIVIL SUPPLIES </t>
  </si>
  <si>
    <t>2018-19</t>
  </si>
  <si>
    <t>60.44.02</t>
  </si>
  <si>
    <t>60.00.02</t>
  </si>
  <si>
    <t>Quality Control Office, Siliguri</t>
  </si>
  <si>
    <t>64.00.01</t>
  </si>
  <si>
    <t>64.00.11</t>
  </si>
  <si>
    <t>64.00.13</t>
  </si>
  <si>
    <t>I. Estimate of the amount required in the year ending 31st March, 2021 to defray the charges in respect of Food and Civil Supplies</t>
  </si>
  <si>
    <t>60.45.02</t>
  </si>
  <si>
    <t>60.46.02</t>
  </si>
  <si>
    <t>60.47.02</t>
  </si>
  <si>
    <t>60.48.02</t>
  </si>
  <si>
    <t>Actuals</t>
  </si>
  <si>
    <t>Budget 
Estimate</t>
  </si>
  <si>
    <t>Revised 
Estimate</t>
  </si>
  <si>
    <t xml:space="preserve"> 2020-21</t>
  </si>
  <si>
    <t>National Food Security Mission 
(State Share)</t>
  </si>
  <si>
    <t>Intergrated Management of Public Distribution System IM-PDS 
(Central Share)</t>
  </si>
</sst>
</file>

<file path=xl/styles.xml><?xml version="1.0" encoding="utf-8"?>
<styleSheet xmlns="http://schemas.openxmlformats.org/spreadsheetml/2006/main">
  <numFmts count="10">
    <numFmt numFmtId="164" formatCode="_ * #,##0.00_ ;_ * \-#,##0.00_ ;_ * &quot;-&quot;??_ ;_ @_ "/>
    <numFmt numFmtId="165" formatCode="0_)"/>
    <numFmt numFmtId="166" formatCode="00#"/>
    <numFmt numFmtId="167" formatCode="0#"/>
    <numFmt numFmtId="168" formatCode="00000#"/>
    <numFmt numFmtId="169" formatCode="00.00#"/>
    <numFmt numFmtId="170" formatCode="0#.###"/>
    <numFmt numFmtId="171" formatCode="00.#0"/>
    <numFmt numFmtId="172" formatCode="00.000"/>
    <numFmt numFmtId="173" formatCode="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</cellStyleXfs>
  <cellXfs count="174">
    <xf numFmtId="0" fontId="0" fillId="0" borderId="0" xfId="0"/>
    <xf numFmtId="0" fontId="3" fillId="0" borderId="0" xfId="2" applyFont="1" applyFill="1" applyAlignment="1">
      <alignment horizontal="left" vertical="top" wrapText="1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left" vertical="top"/>
    </xf>
    <xf numFmtId="0" fontId="4" fillId="0" borderId="0" xfId="2" applyFont="1" applyFill="1" applyAlignment="1" applyProtection="1">
      <alignment horizontal="right" vertical="top"/>
    </xf>
    <xf numFmtId="0" fontId="4" fillId="0" borderId="0" xfId="2" applyNumberFormat="1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>
      <alignment horizontal="right" vertical="top" wrapText="1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/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/>
    <xf numFmtId="0" fontId="4" fillId="0" borderId="0" xfId="2" applyNumberFormat="1" applyFont="1" applyFill="1"/>
    <xf numFmtId="0" fontId="3" fillId="0" borderId="0" xfId="9" applyNumberFormat="1" applyFont="1" applyFill="1" applyAlignment="1" applyProtection="1">
      <alignment horizontal="right"/>
    </xf>
    <xf numFmtId="0" fontId="4" fillId="0" borderId="0" xfId="9" applyNumberFormat="1" applyFont="1" applyFill="1" applyAlignment="1">
      <alignment horizontal="center"/>
    </xf>
    <xf numFmtId="0" fontId="3" fillId="0" borderId="0" xfId="9" applyNumberFormat="1" applyFont="1" applyFill="1" applyAlignment="1" applyProtection="1">
      <alignment horizontal="left"/>
    </xf>
    <xf numFmtId="0" fontId="4" fillId="0" borderId="0" xfId="8" applyNumberFormat="1" applyFont="1" applyFill="1" applyAlignment="1">
      <alignment horizontal="center"/>
    </xf>
    <xf numFmtId="0" fontId="3" fillId="0" borderId="0" xfId="8" applyNumberFormat="1" applyFont="1" applyFill="1" applyAlignment="1" applyProtection="1">
      <alignment horizontal="left"/>
    </xf>
    <xf numFmtId="0" fontId="3" fillId="0" borderId="0" xfId="8" applyNumberFormat="1" applyFont="1" applyFill="1"/>
    <xf numFmtId="0" fontId="4" fillId="0" borderId="0" xfId="2" applyNumberFormat="1" applyFont="1" applyFill="1" applyBorder="1"/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 applyProtection="1">
      <alignment horizontal="left" vertical="top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2" xfId="5" applyFont="1" applyFill="1" applyBorder="1" applyAlignment="1" applyProtection="1">
      <alignment horizontal="left"/>
    </xf>
    <xf numFmtId="0" fontId="3" fillId="0" borderId="2" xfId="5" applyNumberFormat="1" applyFont="1" applyFill="1" applyBorder="1" applyProtection="1"/>
    <xf numFmtId="0" fontId="6" fillId="0" borderId="2" xfId="5" applyNumberFormat="1" applyFont="1" applyFill="1" applyBorder="1" applyAlignment="1" applyProtection="1">
      <alignment horizontal="right"/>
    </xf>
    <xf numFmtId="0" fontId="3" fillId="0" borderId="0" xfId="6" applyFont="1" applyFill="1" applyProtection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3" xfId="5" applyNumberFormat="1" applyFont="1" applyFill="1" applyBorder="1" applyAlignment="1" applyProtection="1">
      <alignment horizontal="right"/>
    </xf>
    <xf numFmtId="0" fontId="3" fillId="0" borderId="3" xfId="5" applyNumberFormat="1" applyFont="1" applyFill="1" applyBorder="1" applyAlignment="1" applyProtection="1">
      <alignment horizontal="right" vertical="top" wrapText="1"/>
    </xf>
    <xf numFmtId="0" fontId="3" fillId="0" borderId="0" xfId="5" applyNumberFormat="1" applyFont="1" applyFill="1" applyBorder="1" applyAlignment="1" applyProtection="1">
      <alignment horizontal="right" vertical="center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6" applyFont="1" applyFill="1" applyAlignment="1" applyProtection="1">
      <alignment horizontal="right" vertical="top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2" xfId="5" applyNumberFormat="1" applyFont="1" applyFill="1" applyBorder="1" applyAlignment="1" applyProtection="1">
      <alignment horizontal="right"/>
    </xf>
    <xf numFmtId="0" fontId="3" fillId="0" borderId="2" xfId="5" applyNumberFormat="1" applyFont="1" applyFill="1" applyBorder="1" applyAlignment="1" applyProtection="1">
      <alignment vertical="center" wrapText="1"/>
    </xf>
    <xf numFmtId="0" fontId="4" fillId="0" borderId="0" xfId="2" applyFont="1" applyFill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/>
    <xf numFmtId="167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169" fontId="4" fillId="0" borderId="0" xfId="2" applyNumberFormat="1" applyFont="1" applyFill="1" applyAlignment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171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2" applyFont="1" applyFill="1" applyAlignment="1">
      <alignment vertical="center"/>
    </xf>
    <xf numFmtId="164" fontId="3" fillId="0" borderId="0" xfId="1" applyFont="1" applyFill="1" applyBorder="1" applyAlignment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8" applyFont="1" applyFill="1"/>
    <xf numFmtId="0" fontId="3" fillId="0" borderId="0" xfId="2" applyFont="1" applyFill="1" applyAlignment="1">
      <alignment vertical="top"/>
    </xf>
    <xf numFmtId="0" fontId="3" fillId="0" borderId="0" xfId="1" applyNumberFormat="1" applyFont="1" applyFill="1" applyAlignment="1" applyProtection="1">
      <alignment horizontal="right" vertical="top" wrapText="1"/>
    </xf>
    <xf numFmtId="171" fontId="3" fillId="0" borderId="0" xfId="2" applyNumberFormat="1" applyFont="1" applyFill="1" applyAlignment="1">
      <alignment horizontal="righ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2" applyFont="1" applyFill="1" applyBorder="1" applyAlignment="1">
      <alignment horizontal="left" vertical="top" wrapText="1"/>
    </xf>
    <xf numFmtId="171" fontId="3" fillId="0" borderId="2" xfId="2" applyNumberFormat="1" applyFont="1" applyFill="1" applyBorder="1" applyAlignment="1">
      <alignment horizontal="right" vertical="top" wrapText="1"/>
    </xf>
    <xf numFmtId="0" fontId="3" fillId="0" borderId="2" xfId="2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4" fillId="0" borderId="2" xfId="2" applyFont="1" applyFill="1" applyBorder="1" applyAlignment="1" applyProtection="1">
      <alignment horizontal="left" vertical="top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0" xfId="2" applyFont="1" applyFill="1" applyBorder="1" applyAlignment="1">
      <alignment horizontal="right" vertical="top" wrapText="1"/>
    </xf>
    <xf numFmtId="169" fontId="4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Alignment="1" applyProtection="1">
      <alignment vertical="top" wrapText="1"/>
    </xf>
    <xf numFmtId="167" fontId="3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Alignment="1">
      <alignment horizontal="right" vertical="top" wrapText="1"/>
    </xf>
    <xf numFmtId="0" fontId="4" fillId="0" borderId="0" xfId="2" applyFont="1" applyFill="1" applyAlignment="1" applyProtection="1">
      <alignment vertical="top" wrapText="1"/>
    </xf>
    <xf numFmtId="172" fontId="4" fillId="0" borderId="0" xfId="2" applyNumberFormat="1" applyFont="1" applyFill="1" applyAlignment="1">
      <alignment horizontal="right" vertical="top" wrapText="1"/>
    </xf>
    <xf numFmtId="0" fontId="3" fillId="0" borderId="0" xfId="2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2" xfId="2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 wrapText="1"/>
    </xf>
    <xf numFmtId="164" fontId="3" fillId="0" borderId="0" xfId="1" applyFont="1" applyFill="1" applyAlignment="1">
      <alignment horizontal="right"/>
    </xf>
    <xf numFmtId="164" fontId="3" fillId="0" borderId="3" xfId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4" fillId="0" borderId="0" xfId="2" applyFont="1" applyFill="1" applyBorder="1" applyAlignment="1" applyProtection="1">
      <alignment vertical="top" wrapText="1"/>
    </xf>
    <xf numFmtId="165" fontId="4" fillId="0" borderId="0" xfId="9" applyFont="1" applyFill="1" applyAlignment="1">
      <alignment horizontal="right" vertical="top" wrapText="1"/>
    </xf>
    <xf numFmtId="165" fontId="4" fillId="0" borderId="0" xfId="9" applyNumberFormat="1" applyFont="1" applyFill="1" applyAlignment="1" applyProtection="1">
      <alignment horizontal="left" vertical="top" wrapText="1"/>
    </xf>
    <xf numFmtId="0" fontId="3" fillId="0" borderId="0" xfId="9" applyNumberFormat="1" applyFont="1" applyFill="1" applyAlignment="1">
      <alignment horizontal="right"/>
    </xf>
    <xf numFmtId="172" fontId="4" fillId="0" borderId="0" xfId="2" applyNumberFormat="1" applyFont="1" applyFill="1" applyBorder="1" applyAlignment="1">
      <alignment horizontal="right" vertical="top" wrapText="1"/>
    </xf>
    <xf numFmtId="165" fontId="4" fillId="0" borderId="0" xfId="9" applyNumberFormat="1" applyFont="1" applyFill="1" applyBorder="1" applyAlignment="1" applyProtection="1">
      <alignment horizontal="left" vertical="top" wrapText="1"/>
    </xf>
    <xf numFmtId="0" fontId="3" fillId="0" borderId="0" xfId="9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173" fontId="3" fillId="0" borderId="0" xfId="2" applyNumberFormat="1" applyFont="1" applyFill="1" applyBorder="1" applyAlignment="1">
      <alignment horizontal="right" vertical="top" wrapText="1"/>
    </xf>
    <xf numFmtId="165" fontId="3" fillId="0" borderId="0" xfId="9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0" xfId="2" applyFont="1" applyFill="1" applyBorder="1"/>
    <xf numFmtId="0" fontId="3" fillId="0" borderId="3" xfId="9" applyNumberFormat="1" applyFont="1" applyFill="1" applyBorder="1" applyAlignment="1" applyProtection="1">
      <alignment horizontal="right"/>
    </xf>
    <xf numFmtId="173" fontId="3" fillId="0" borderId="0" xfId="2" applyNumberFormat="1" applyFont="1" applyFill="1" applyAlignment="1">
      <alignment horizontal="right" vertical="top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165" fontId="4" fillId="0" borderId="0" xfId="2" applyNumberFormat="1" applyFont="1" applyFill="1" applyBorder="1" applyAlignment="1" applyProtection="1">
      <alignment horizontal="left" vertical="top" wrapText="1"/>
    </xf>
    <xf numFmtId="0" fontId="3" fillId="0" borderId="0" xfId="8" applyNumberFormat="1" applyFont="1" applyFill="1" applyAlignment="1">
      <alignment horizontal="right"/>
    </xf>
    <xf numFmtId="0" fontId="4" fillId="0" borderId="0" xfId="8" applyFont="1" applyFill="1" applyAlignment="1">
      <alignment horizontal="right" vertical="top" wrapText="1"/>
    </xf>
    <xf numFmtId="0" fontId="4" fillId="0" borderId="0" xfId="8" applyFont="1" applyFill="1" applyAlignment="1" applyProtection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167" fontId="3" fillId="0" borderId="0" xfId="8" applyNumberFormat="1" applyFont="1" applyFill="1" applyBorder="1" applyAlignment="1">
      <alignment horizontal="righ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NumberFormat="1" applyFont="1" applyFill="1" applyBorder="1" applyAlignment="1">
      <alignment horizontal="right"/>
    </xf>
    <xf numFmtId="170" fontId="4" fillId="0" borderId="0" xfId="8" applyNumberFormat="1" applyFont="1" applyFill="1" applyBorder="1" applyAlignment="1">
      <alignment horizontal="right" vertical="top" wrapText="1"/>
    </xf>
    <xf numFmtId="0" fontId="3" fillId="0" borderId="0" xfId="8" applyNumberFormat="1" applyFont="1" applyFill="1" applyBorder="1"/>
    <xf numFmtId="0" fontId="3" fillId="0" borderId="0" xfId="8" applyFont="1" applyFill="1" applyBorder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3" fillId="0" borderId="2" xfId="8" applyFont="1" applyFill="1" applyBorder="1" applyAlignment="1">
      <alignment horizontal="left" vertical="top" wrapText="1"/>
    </xf>
    <xf numFmtId="0" fontId="4" fillId="0" borderId="0" xfId="8" applyFont="1" applyFill="1" applyBorder="1" applyAlignment="1">
      <alignment horizontal="right" vertical="top" wrapText="1"/>
    </xf>
    <xf numFmtId="169" fontId="4" fillId="0" borderId="0" xfId="8" applyNumberFormat="1" applyFont="1" applyFill="1" applyAlignment="1">
      <alignment horizontal="right" vertical="top" wrapText="1"/>
    </xf>
    <xf numFmtId="0" fontId="3" fillId="0" borderId="0" xfId="8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164" fontId="3" fillId="0" borderId="0" xfId="1" applyFont="1" applyFill="1" applyBorder="1" applyAlignment="1" applyProtection="1">
      <alignment horizontal="right" vertical="center" wrapText="1"/>
    </xf>
    <xf numFmtId="0" fontId="3" fillId="0" borderId="0" xfId="8" applyFont="1" applyFill="1" applyAlignment="1">
      <alignment vertical="center"/>
    </xf>
    <xf numFmtId="0" fontId="3" fillId="0" borderId="0" xfId="8" applyFont="1" applyFill="1" applyAlignment="1">
      <alignment horizontal="left" vertical="center" wrapText="1"/>
    </xf>
    <xf numFmtId="0" fontId="3" fillId="0" borderId="0" xfId="8" applyFont="1" applyFill="1" applyAlignment="1">
      <alignment horizontal="right" vertical="top" wrapText="1"/>
    </xf>
    <xf numFmtId="0" fontId="3" fillId="0" borderId="0" xfId="8" applyFont="1" applyFill="1" applyBorder="1" applyAlignment="1" applyProtection="1">
      <alignment horizontal="left" vertical="center" wrapText="1"/>
    </xf>
    <xf numFmtId="169" fontId="4" fillId="0" borderId="0" xfId="8" applyNumberFormat="1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righ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justify"/>
    </xf>
    <xf numFmtId="164" fontId="3" fillId="0" borderId="0" xfId="2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65" fontId="4" fillId="0" borderId="0" xfId="9" applyFont="1" applyFill="1" applyBorder="1" applyAlignment="1">
      <alignment horizontal="right" vertical="top" wrapText="1"/>
    </xf>
    <xf numFmtId="0" fontId="3" fillId="0" borderId="0" xfId="2" applyNumberFormat="1" applyFont="1" applyFill="1" applyAlignment="1" applyProtection="1">
      <alignment horizontal="right" vertical="top"/>
    </xf>
    <xf numFmtId="0" fontId="4" fillId="0" borderId="0" xfId="8" applyNumberFormat="1" applyFont="1" applyFill="1" applyAlignment="1">
      <alignment horizontal="center" vertical="top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0" xfId="2" applyFont="1" applyFill="1" applyAlignment="1" applyProtection="1">
      <alignment horizontal="center" vertical="center"/>
    </xf>
    <xf numFmtId="166" fontId="4" fillId="0" borderId="0" xfId="2" applyNumberFormat="1" applyFont="1" applyFill="1" applyBorder="1" applyAlignment="1">
      <alignment horizontal="right" vertical="top" wrapText="1"/>
    </xf>
    <xf numFmtId="0" fontId="4" fillId="0" borderId="2" xfId="2" applyFont="1" applyFill="1" applyBorder="1" applyAlignment="1">
      <alignment horizontal="right" vertical="top" wrapText="1"/>
    </xf>
    <xf numFmtId="0" fontId="4" fillId="0" borderId="2" xfId="2" applyFont="1" applyFill="1" applyBorder="1" applyAlignment="1" applyProtection="1">
      <alignment vertical="top" wrapText="1"/>
    </xf>
    <xf numFmtId="167" fontId="3" fillId="0" borderId="2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wrapText="1"/>
    </xf>
    <xf numFmtId="0" fontId="4" fillId="0" borderId="0" xfId="2" applyNumberFormat="1" applyFont="1" applyFill="1" applyBorder="1" applyAlignment="1" applyProtection="1">
      <alignment horizontal="right"/>
    </xf>
    <xf numFmtId="0" fontId="3" fillId="0" borderId="0" xfId="8" applyFont="1" applyFill="1" applyAlignment="1">
      <alignment horizontal="left" vertical="top" wrapText="1"/>
    </xf>
    <xf numFmtId="0" fontId="3" fillId="0" borderId="0" xfId="5" applyFont="1" applyFill="1" applyBorder="1" applyAlignment="1" applyProtection="1">
      <alignment horizontal="center"/>
    </xf>
    <xf numFmtId="0" fontId="3" fillId="0" borderId="0" xfId="8" applyNumberFormat="1" applyFont="1" applyFill="1" applyAlignment="1" applyProtection="1">
      <alignment horizontal="left" vertical="top" wrapText="1"/>
    </xf>
    <xf numFmtId="0" fontId="3" fillId="0" borderId="0" xfId="8" applyFont="1" applyFill="1" applyAlignment="1">
      <alignment horizontal="left" vertical="top" wrapText="1"/>
    </xf>
    <xf numFmtId="168" fontId="3" fillId="0" borderId="0" xfId="2" applyNumberFormat="1" applyFont="1" applyFill="1" applyBorder="1" applyAlignment="1">
      <alignment horizontal="right" vertical="top" wrapText="1"/>
    </xf>
    <xf numFmtId="168" fontId="3" fillId="0" borderId="0" xfId="2" applyNumberFormat="1" applyFont="1" applyFill="1" applyAlignment="1">
      <alignment horizontal="right" vertical="top" wrapText="1"/>
    </xf>
    <xf numFmtId="0" fontId="3" fillId="0" borderId="0" xfId="3" applyFont="1" applyFill="1" applyAlignment="1">
      <alignment horizontal="right" vertical="top" wrapText="1"/>
    </xf>
    <xf numFmtId="0" fontId="3" fillId="0" borderId="0" xfId="1" applyNumberFormat="1" applyFont="1" applyFill="1" applyAlignment="1">
      <alignment horizontal="right" vertical="top" wrapText="1"/>
    </xf>
    <xf numFmtId="169" fontId="3" fillId="0" borderId="0" xfId="2" applyNumberFormat="1" applyFont="1" applyFill="1" applyAlignment="1">
      <alignment horizontal="right" vertical="top" wrapText="1"/>
    </xf>
    <xf numFmtId="168" fontId="3" fillId="0" borderId="0" xfId="9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right" vertical="center" wrapText="1"/>
    </xf>
    <xf numFmtId="168" fontId="3" fillId="0" borderId="0" xfId="8" applyNumberFormat="1" applyFont="1" applyFill="1" applyBorder="1" applyAlignment="1">
      <alignment horizontal="right" vertical="top" wrapText="1"/>
    </xf>
    <xf numFmtId="0" fontId="3" fillId="0" borderId="0" xfId="6" applyNumberFormat="1" applyFont="1" applyFill="1" applyAlignment="1" applyProtection="1">
      <alignment horizontal="right"/>
    </xf>
  </cellXfs>
  <cellStyles count="10">
    <cellStyle name="Comma" xfId="1" builtinId="3"/>
    <cellStyle name="Normal" xfId="0" builtinId="0"/>
    <cellStyle name="Normal_budget 2004-05_2.6.04" xfId="2"/>
    <cellStyle name="Normal_budget 2004-05_2.6.04_Dem11" xfId="3"/>
    <cellStyle name="Normal_budget for 03-04" xfId="4"/>
    <cellStyle name="Normal_BUDGET-2000" xfId="5"/>
    <cellStyle name="Normal_budgetDocNIC02-03" xfId="6"/>
    <cellStyle name="Normal_budgetDocNIC02-03_Dem11" xfId="7"/>
    <cellStyle name="Normal_DEMAND17" xfId="8"/>
    <cellStyle name="Normal_DEMAND51" xfId="9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G233"/>
  <sheetViews>
    <sheetView tabSelected="1" view="pageBreakPreview" zoomScaleSheetLayoutView="100" workbookViewId="0">
      <selection activeCell="B224" sqref="B224:G238"/>
    </sheetView>
  </sheetViews>
  <sheetFormatPr defaultColWidth="9.109375" defaultRowHeight="13.2"/>
  <cols>
    <col min="1" max="1" width="5.77734375" style="1" customWidth="1"/>
    <col min="2" max="2" width="8.21875" style="10" customWidth="1"/>
    <col min="3" max="3" width="32.77734375" style="3" customWidth="1"/>
    <col min="4" max="4" width="11.33203125" style="13" customWidth="1"/>
    <col min="5" max="5" width="11.33203125" style="3" customWidth="1"/>
    <col min="6" max="7" width="11.33203125" style="13" customWidth="1"/>
    <col min="8" max="16384" width="9.109375" style="3"/>
  </cols>
  <sheetData>
    <row r="1" spans="1:7">
      <c r="B1" s="2"/>
      <c r="C1" s="2"/>
      <c r="D1" s="153" t="s">
        <v>136</v>
      </c>
      <c r="E1" s="2"/>
      <c r="F1" s="2"/>
      <c r="G1" s="2"/>
    </row>
    <row r="2" spans="1:7">
      <c r="B2" s="5"/>
      <c r="C2" s="5"/>
      <c r="D2" s="154" t="s">
        <v>139</v>
      </c>
      <c r="E2" s="5"/>
      <c r="F2" s="5"/>
      <c r="G2" s="5"/>
    </row>
    <row r="3" spans="1:7">
      <c r="A3" s="6"/>
      <c r="B3" s="7"/>
      <c r="C3" s="8"/>
      <c r="D3" s="8"/>
      <c r="E3" s="9"/>
      <c r="F3" s="8"/>
      <c r="G3" s="8"/>
    </row>
    <row r="4" spans="1:7">
      <c r="C4" s="11" t="s">
        <v>78</v>
      </c>
      <c r="D4" s="12">
        <v>2408</v>
      </c>
      <c r="E4" s="14" t="s">
        <v>80</v>
      </c>
      <c r="F4" s="15"/>
      <c r="G4" s="15"/>
    </row>
    <row r="5" spans="1:7">
      <c r="C5" s="11" t="s">
        <v>91</v>
      </c>
      <c r="D5" s="12">
        <v>3456</v>
      </c>
      <c r="E5" s="16" t="s">
        <v>0</v>
      </c>
      <c r="F5" s="15"/>
      <c r="G5" s="17"/>
    </row>
    <row r="6" spans="1:7">
      <c r="C6" s="18" t="s">
        <v>78</v>
      </c>
      <c r="D6" s="12"/>
      <c r="E6" s="16"/>
      <c r="F6" s="15"/>
      <c r="G6" s="15"/>
    </row>
    <row r="7" spans="1:7">
      <c r="C7" s="18" t="s">
        <v>92</v>
      </c>
      <c r="D7" s="19">
        <v>3475</v>
      </c>
      <c r="E7" s="20" t="s">
        <v>1</v>
      </c>
      <c r="F7" s="15"/>
      <c r="G7" s="15"/>
    </row>
    <row r="8" spans="1:7" s="68" customFormat="1" ht="30" customHeight="1">
      <c r="A8" s="1"/>
      <c r="B8" s="10"/>
      <c r="C8" s="151" t="s">
        <v>79</v>
      </c>
      <c r="D8" s="152">
        <v>4408</v>
      </c>
      <c r="E8" s="163" t="s">
        <v>93</v>
      </c>
      <c r="F8" s="163"/>
      <c r="G8" s="163"/>
    </row>
    <row r="9" spans="1:7">
      <c r="C9" s="11" t="s">
        <v>2</v>
      </c>
      <c r="D9" s="23"/>
      <c r="E9" s="22"/>
      <c r="F9" s="15"/>
      <c r="G9" s="15"/>
    </row>
    <row r="10" spans="1:7" s="68" customFormat="1" ht="27.6" customHeight="1">
      <c r="A10" s="1"/>
      <c r="B10" s="10"/>
      <c r="C10" s="151" t="s">
        <v>99</v>
      </c>
      <c r="D10" s="152">
        <v>5475</v>
      </c>
      <c r="E10" s="163" t="s">
        <v>100</v>
      </c>
      <c r="F10" s="163"/>
      <c r="G10" s="163"/>
    </row>
    <row r="11" spans="1:7">
      <c r="C11" s="11"/>
      <c r="D11" s="21"/>
      <c r="E11" s="22"/>
      <c r="F11" s="15"/>
      <c r="G11" s="15"/>
    </row>
    <row r="12" spans="1:7" ht="27.6" customHeight="1">
      <c r="A12" s="164" t="s">
        <v>147</v>
      </c>
      <c r="B12" s="164"/>
      <c r="C12" s="164"/>
      <c r="D12" s="164"/>
      <c r="E12" s="164"/>
      <c r="F12" s="164"/>
      <c r="G12" s="164"/>
    </row>
    <row r="13" spans="1:7">
      <c r="C13" s="24"/>
      <c r="D13" s="25" t="s">
        <v>75</v>
      </c>
      <c r="E13" s="25" t="s">
        <v>74</v>
      </c>
      <c r="F13" s="25" t="s">
        <v>5</v>
      </c>
    </row>
    <row r="14" spans="1:7">
      <c r="C14" s="160" t="s">
        <v>3</v>
      </c>
      <c r="D14" s="25">
        <f>G178</f>
        <v>259713</v>
      </c>
      <c r="E14" s="25">
        <f>G215</f>
        <v>191300</v>
      </c>
      <c r="F14" s="25">
        <f>E14+D14</f>
        <v>451013</v>
      </c>
    </row>
    <row r="15" spans="1:7">
      <c r="D15" s="25"/>
      <c r="E15" s="25"/>
      <c r="F15" s="25"/>
    </row>
    <row r="16" spans="1:7" ht="14.4" customHeight="1">
      <c r="A16" s="26" t="s">
        <v>73</v>
      </c>
      <c r="E16" s="13"/>
    </row>
    <row r="17" spans="1:7" s="32" customFormat="1" ht="13.5" customHeight="1">
      <c r="A17" s="27"/>
      <c r="B17" s="28"/>
      <c r="C17" s="29"/>
      <c r="D17" s="30"/>
      <c r="E17" s="30"/>
      <c r="F17" s="30"/>
      <c r="G17" s="31" t="s">
        <v>101</v>
      </c>
    </row>
    <row r="18" spans="1:7" s="32" customFormat="1" ht="26.4" customHeight="1">
      <c r="A18" s="33"/>
      <c r="B18" s="34"/>
      <c r="C18" s="35"/>
      <c r="D18" s="36" t="s">
        <v>152</v>
      </c>
      <c r="E18" s="37" t="s">
        <v>153</v>
      </c>
      <c r="F18" s="37" t="s">
        <v>154</v>
      </c>
      <c r="G18" s="37" t="s">
        <v>153</v>
      </c>
    </row>
    <row r="19" spans="1:7" s="32" customFormat="1">
      <c r="A19" s="27"/>
      <c r="B19" s="162" t="s">
        <v>4</v>
      </c>
      <c r="C19" s="162"/>
      <c r="D19" s="38" t="s">
        <v>140</v>
      </c>
      <c r="E19" s="38" t="s">
        <v>126</v>
      </c>
      <c r="F19" s="39" t="s">
        <v>126</v>
      </c>
      <c r="G19" s="40" t="s">
        <v>155</v>
      </c>
    </row>
    <row r="20" spans="1:7" s="32" customFormat="1" ht="17.399999999999999" customHeight="1">
      <c r="A20" s="41"/>
      <c r="B20" s="42"/>
      <c r="C20" s="29"/>
      <c r="D20" s="43"/>
      <c r="E20" s="43"/>
      <c r="F20" s="43"/>
      <c r="G20" s="44"/>
    </row>
    <row r="21" spans="1:7" ht="15" customHeight="1">
      <c r="C21" s="45" t="s">
        <v>6</v>
      </c>
      <c r="D21" s="46"/>
      <c r="E21" s="46"/>
      <c r="F21" s="46"/>
      <c r="G21" s="46"/>
    </row>
    <row r="22" spans="1:7" ht="15" customHeight="1">
      <c r="A22" s="48" t="s">
        <v>7</v>
      </c>
      <c r="B22" s="49">
        <v>2408</v>
      </c>
      <c r="C22" s="50" t="s">
        <v>77</v>
      </c>
      <c r="D22" s="51"/>
      <c r="E22" s="51"/>
      <c r="F22" s="51"/>
      <c r="G22" s="51"/>
    </row>
    <row r="23" spans="1:7" ht="15" customHeight="1">
      <c r="B23" s="52">
        <v>1</v>
      </c>
      <c r="C23" s="53" t="s">
        <v>45</v>
      </c>
      <c r="E23" s="13"/>
    </row>
    <row r="24" spans="1:7" ht="15" customHeight="1">
      <c r="B24" s="54">
        <v>1.0009999999999999</v>
      </c>
      <c r="C24" s="55" t="s">
        <v>8</v>
      </c>
      <c r="E24" s="13"/>
    </row>
    <row r="25" spans="1:7" ht="15" customHeight="1">
      <c r="A25" s="48"/>
      <c r="B25" s="56">
        <v>0.44</v>
      </c>
      <c r="C25" s="57" t="s">
        <v>9</v>
      </c>
      <c r="D25" s="58"/>
      <c r="E25" s="58"/>
      <c r="F25" s="58"/>
      <c r="G25" s="58"/>
    </row>
    <row r="26" spans="1:7" ht="15" customHeight="1">
      <c r="A26" s="48"/>
      <c r="B26" s="165" t="s">
        <v>10</v>
      </c>
      <c r="C26" s="57" t="s">
        <v>11</v>
      </c>
      <c r="D26" s="90">
        <v>47461</v>
      </c>
      <c r="E26" s="90">
        <v>62071</v>
      </c>
      <c r="F26" s="90">
        <f>E26+15100</f>
        <v>77171</v>
      </c>
      <c r="G26" s="60">
        <v>59444</v>
      </c>
    </row>
    <row r="27" spans="1:7" ht="15" customHeight="1">
      <c r="A27" s="48"/>
      <c r="B27" s="165" t="s">
        <v>128</v>
      </c>
      <c r="C27" s="57" t="s">
        <v>129</v>
      </c>
      <c r="D27" s="62">
        <v>0</v>
      </c>
      <c r="E27" s="90">
        <v>3837</v>
      </c>
      <c r="F27" s="90">
        <f>3837-220</f>
        <v>3617</v>
      </c>
      <c r="G27" s="60">
        <v>8866</v>
      </c>
    </row>
    <row r="28" spans="1:7" ht="15" customHeight="1">
      <c r="B28" s="166" t="s">
        <v>12</v>
      </c>
      <c r="C28" s="53" t="s">
        <v>13</v>
      </c>
      <c r="D28" s="90">
        <v>364</v>
      </c>
      <c r="E28" s="91">
        <v>188</v>
      </c>
      <c r="F28" s="91">
        <v>188</v>
      </c>
      <c r="G28" s="64">
        <v>207</v>
      </c>
    </row>
    <row r="29" spans="1:7" ht="15" customHeight="1">
      <c r="B29" s="166" t="s">
        <v>14</v>
      </c>
      <c r="C29" s="57" t="s">
        <v>15</v>
      </c>
      <c r="D29" s="91">
        <v>8764</v>
      </c>
      <c r="E29" s="91">
        <v>1548</v>
      </c>
      <c r="F29" s="91">
        <v>1548</v>
      </c>
      <c r="G29" s="64">
        <v>1703</v>
      </c>
    </row>
    <row r="30" spans="1:7" ht="15" customHeight="1">
      <c r="B30" s="10" t="s">
        <v>16</v>
      </c>
      <c r="C30" s="53" t="s">
        <v>17</v>
      </c>
      <c r="D30" s="91">
        <v>390</v>
      </c>
      <c r="E30" s="91">
        <v>293</v>
      </c>
      <c r="F30" s="91">
        <v>293</v>
      </c>
      <c r="G30" s="64">
        <v>322</v>
      </c>
    </row>
    <row r="31" spans="1:7" ht="15" customHeight="1">
      <c r="B31" s="10" t="s">
        <v>109</v>
      </c>
      <c r="C31" s="53" t="s">
        <v>110</v>
      </c>
      <c r="D31" s="91">
        <v>2979</v>
      </c>
      <c r="E31" s="65">
        <v>0</v>
      </c>
      <c r="F31" s="65">
        <v>0</v>
      </c>
      <c r="G31" s="64">
        <v>2000</v>
      </c>
    </row>
    <row r="32" spans="1:7" ht="26.4">
      <c r="B32" s="10" t="s">
        <v>121</v>
      </c>
      <c r="C32" s="53" t="s">
        <v>124</v>
      </c>
      <c r="D32" s="65">
        <v>0</v>
      </c>
      <c r="E32" s="91">
        <v>16384</v>
      </c>
      <c r="F32" s="91">
        <v>16384</v>
      </c>
      <c r="G32" s="63">
        <v>0</v>
      </c>
    </row>
    <row r="33" spans="1:7" ht="30.6" customHeight="1">
      <c r="A33" s="10"/>
      <c r="B33" s="167" t="s">
        <v>104</v>
      </c>
      <c r="C33" s="66" t="s">
        <v>103</v>
      </c>
      <c r="D33" s="91">
        <v>3965</v>
      </c>
      <c r="E33" s="64">
        <v>1277</v>
      </c>
      <c r="F33" s="91">
        <v>1277</v>
      </c>
      <c r="G33" s="60">
        <v>665</v>
      </c>
    </row>
    <row r="34" spans="1:7" ht="40.799999999999997" customHeight="1">
      <c r="A34" s="10"/>
      <c r="B34" s="167" t="s">
        <v>112</v>
      </c>
      <c r="C34" s="66" t="s">
        <v>116</v>
      </c>
      <c r="D34" s="91">
        <v>1066</v>
      </c>
      <c r="E34" s="64">
        <v>7692</v>
      </c>
      <c r="F34" s="91">
        <v>7692</v>
      </c>
      <c r="G34" s="60">
        <v>6413</v>
      </c>
    </row>
    <row r="35" spans="1:7">
      <c r="A35" s="10"/>
      <c r="B35" s="167" t="s">
        <v>122</v>
      </c>
      <c r="C35" s="66" t="s">
        <v>123</v>
      </c>
      <c r="D35" s="168">
        <v>5000</v>
      </c>
      <c r="E35" s="65">
        <v>0</v>
      </c>
      <c r="F35" s="65">
        <v>0</v>
      </c>
      <c r="G35" s="69">
        <v>5000</v>
      </c>
    </row>
    <row r="36" spans="1:7" ht="39.6">
      <c r="A36" s="10"/>
      <c r="B36" s="167" t="s">
        <v>127</v>
      </c>
      <c r="C36" s="66" t="s">
        <v>157</v>
      </c>
      <c r="D36" s="65">
        <v>0</v>
      </c>
      <c r="E36" s="91">
        <v>1560</v>
      </c>
      <c r="F36" s="91">
        <v>1560</v>
      </c>
      <c r="G36" s="72">
        <v>2142</v>
      </c>
    </row>
    <row r="37" spans="1:7" ht="15" customHeight="1">
      <c r="A37" s="1" t="s">
        <v>5</v>
      </c>
      <c r="B37" s="70">
        <v>0.44</v>
      </c>
      <c r="C37" s="53" t="s">
        <v>9</v>
      </c>
      <c r="D37" s="76">
        <f t="shared" ref="D37:F37" si="0">SUM(D26:D36)</f>
        <v>69989</v>
      </c>
      <c r="E37" s="76">
        <f t="shared" si="0"/>
        <v>94850</v>
      </c>
      <c r="F37" s="76">
        <f t="shared" si="0"/>
        <v>109730</v>
      </c>
      <c r="G37" s="72">
        <v>86762</v>
      </c>
    </row>
    <row r="38" spans="1:7" ht="14.4" customHeight="1">
      <c r="B38" s="70"/>
      <c r="C38" s="53"/>
      <c r="D38" s="46"/>
      <c r="E38" s="46"/>
      <c r="F38" s="46"/>
      <c r="G38" s="46"/>
    </row>
    <row r="39" spans="1:7" ht="15" customHeight="1">
      <c r="B39" s="70">
        <v>0.45</v>
      </c>
      <c r="C39" s="53" t="s">
        <v>47</v>
      </c>
      <c r="D39" s="46"/>
      <c r="E39" s="46"/>
      <c r="F39" s="46"/>
      <c r="G39" s="46"/>
    </row>
    <row r="40" spans="1:7" ht="15" customHeight="1">
      <c r="B40" s="166" t="s">
        <v>48</v>
      </c>
      <c r="C40" s="57" t="s">
        <v>11</v>
      </c>
      <c r="D40" s="60">
        <v>15659</v>
      </c>
      <c r="E40" s="60">
        <v>20240</v>
      </c>
      <c r="F40" s="60">
        <v>20240</v>
      </c>
      <c r="G40" s="60">
        <v>19192</v>
      </c>
    </row>
    <row r="41" spans="1:7" ht="15" customHeight="1">
      <c r="B41" s="166" t="s">
        <v>130</v>
      </c>
      <c r="C41" s="57" t="s">
        <v>129</v>
      </c>
      <c r="D41" s="59">
        <v>0</v>
      </c>
      <c r="E41" s="60">
        <v>3208</v>
      </c>
      <c r="F41" s="60">
        <f>3208-1469</f>
        <v>1739</v>
      </c>
      <c r="G41" s="60">
        <v>4261</v>
      </c>
    </row>
    <row r="42" spans="1:7" ht="15" customHeight="1">
      <c r="B42" s="166" t="s">
        <v>49</v>
      </c>
      <c r="C42" s="53" t="s">
        <v>13</v>
      </c>
      <c r="D42" s="60">
        <v>182</v>
      </c>
      <c r="E42" s="60">
        <v>75</v>
      </c>
      <c r="F42" s="60">
        <v>75</v>
      </c>
      <c r="G42" s="60">
        <v>83</v>
      </c>
    </row>
    <row r="43" spans="1:7" ht="15" customHeight="1">
      <c r="B43" s="166" t="s">
        <v>50</v>
      </c>
      <c r="C43" s="53" t="s">
        <v>15</v>
      </c>
      <c r="D43" s="60">
        <v>650</v>
      </c>
      <c r="E43" s="60">
        <v>488</v>
      </c>
      <c r="F43" s="60">
        <v>488</v>
      </c>
      <c r="G43" s="60">
        <v>537</v>
      </c>
    </row>
    <row r="44" spans="1:7" ht="15" customHeight="1">
      <c r="A44" s="48"/>
      <c r="B44" s="165" t="s">
        <v>51</v>
      </c>
      <c r="C44" s="57" t="s">
        <v>17</v>
      </c>
      <c r="D44" s="60">
        <v>99</v>
      </c>
      <c r="E44" s="60">
        <v>75</v>
      </c>
      <c r="F44" s="60">
        <v>75</v>
      </c>
      <c r="G44" s="60">
        <v>83</v>
      </c>
    </row>
    <row r="45" spans="1:7" ht="15" customHeight="1">
      <c r="A45" s="73" t="s">
        <v>5</v>
      </c>
      <c r="B45" s="74">
        <v>0.45</v>
      </c>
      <c r="C45" s="75" t="s">
        <v>47</v>
      </c>
      <c r="D45" s="76">
        <f t="shared" ref="D45:F45" si="1">SUM(D40:D44)</f>
        <v>16590</v>
      </c>
      <c r="E45" s="76">
        <f t="shared" si="1"/>
        <v>24086</v>
      </c>
      <c r="F45" s="76">
        <f t="shared" si="1"/>
        <v>22617</v>
      </c>
      <c r="G45" s="76">
        <v>24156</v>
      </c>
    </row>
    <row r="46" spans="1:7" ht="14.4" customHeight="1">
      <c r="A46" s="48"/>
      <c r="B46" s="56"/>
      <c r="C46" s="57"/>
      <c r="D46" s="46"/>
      <c r="E46" s="46"/>
      <c r="F46" s="46"/>
      <c r="G46" s="46"/>
    </row>
    <row r="47" spans="1:7" ht="15" customHeight="1">
      <c r="A47" s="48"/>
      <c r="B47" s="56">
        <v>0.46</v>
      </c>
      <c r="C47" s="57" t="s">
        <v>18</v>
      </c>
      <c r="D47" s="77"/>
      <c r="E47" s="77"/>
      <c r="F47" s="77"/>
      <c r="G47" s="11"/>
    </row>
    <row r="48" spans="1:7" ht="15" customHeight="1">
      <c r="B48" s="166" t="s">
        <v>19</v>
      </c>
      <c r="C48" s="57" t="s">
        <v>11</v>
      </c>
      <c r="D48" s="91">
        <v>16113</v>
      </c>
      <c r="E48" s="91">
        <v>21191</v>
      </c>
      <c r="F48" s="91">
        <v>21191</v>
      </c>
      <c r="G48" s="64">
        <v>17744</v>
      </c>
    </row>
    <row r="49" spans="1:7" ht="15" customHeight="1">
      <c r="B49" s="166" t="s">
        <v>131</v>
      </c>
      <c r="C49" s="57" t="s">
        <v>129</v>
      </c>
      <c r="D49" s="65">
        <v>0</v>
      </c>
      <c r="E49" s="91">
        <v>5946</v>
      </c>
      <c r="F49" s="91">
        <f>5946-2311</f>
        <v>3635</v>
      </c>
      <c r="G49" s="64">
        <v>6920</v>
      </c>
    </row>
    <row r="50" spans="1:7" ht="15" customHeight="1">
      <c r="B50" s="166" t="s">
        <v>20</v>
      </c>
      <c r="C50" s="53" t="s">
        <v>13</v>
      </c>
      <c r="D50" s="91">
        <v>100</v>
      </c>
      <c r="E50" s="91">
        <v>75</v>
      </c>
      <c r="F50" s="91">
        <v>75</v>
      </c>
      <c r="G50" s="64">
        <v>83</v>
      </c>
    </row>
    <row r="51" spans="1:7" ht="15" customHeight="1">
      <c r="B51" s="166" t="s">
        <v>21</v>
      </c>
      <c r="C51" s="53" t="s">
        <v>15</v>
      </c>
      <c r="D51" s="91">
        <v>800</v>
      </c>
      <c r="E51" s="91">
        <v>436</v>
      </c>
      <c r="F51" s="91">
        <v>436</v>
      </c>
      <c r="G51" s="64">
        <v>480</v>
      </c>
    </row>
    <row r="52" spans="1:7" ht="15" customHeight="1">
      <c r="B52" s="166" t="s">
        <v>22</v>
      </c>
      <c r="C52" s="53" t="s">
        <v>17</v>
      </c>
      <c r="D52" s="91">
        <v>235</v>
      </c>
      <c r="E52" s="91">
        <v>113</v>
      </c>
      <c r="F52" s="91">
        <v>113</v>
      </c>
      <c r="G52" s="64">
        <v>124</v>
      </c>
    </row>
    <row r="53" spans="1:7" ht="15" customHeight="1">
      <c r="A53" s="48" t="s">
        <v>5</v>
      </c>
      <c r="B53" s="56">
        <v>0.46</v>
      </c>
      <c r="C53" s="57" t="s">
        <v>18</v>
      </c>
      <c r="D53" s="76">
        <f t="shared" ref="D53:F53" si="2">SUM(D48:D52)</f>
        <v>17248</v>
      </c>
      <c r="E53" s="76">
        <f t="shared" si="2"/>
        <v>27761</v>
      </c>
      <c r="F53" s="76">
        <f t="shared" si="2"/>
        <v>25450</v>
      </c>
      <c r="G53" s="76">
        <v>25351</v>
      </c>
    </row>
    <row r="54" spans="1:7" ht="14.85" customHeight="1">
      <c r="A54" s="48"/>
      <c r="B54" s="56"/>
      <c r="C54" s="57"/>
      <c r="D54" s="46"/>
      <c r="E54" s="46"/>
      <c r="F54" s="46"/>
      <c r="G54" s="46"/>
    </row>
    <row r="55" spans="1:7" ht="15" customHeight="1">
      <c r="A55" s="48"/>
      <c r="B55" s="56">
        <v>0.47</v>
      </c>
      <c r="C55" s="57" t="s">
        <v>56</v>
      </c>
      <c r="D55" s="46"/>
      <c r="E55" s="46"/>
      <c r="F55" s="46"/>
      <c r="G55" s="46"/>
    </row>
    <row r="56" spans="1:7" ht="15" customHeight="1">
      <c r="B56" s="166" t="s">
        <v>52</v>
      </c>
      <c r="C56" s="57" t="s">
        <v>11</v>
      </c>
      <c r="D56" s="60">
        <v>4496</v>
      </c>
      <c r="E56" s="60">
        <v>6346</v>
      </c>
      <c r="F56" s="60">
        <v>6346</v>
      </c>
      <c r="G56" s="60">
        <v>6720</v>
      </c>
    </row>
    <row r="57" spans="1:7" ht="15" customHeight="1">
      <c r="B57" s="166" t="s">
        <v>132</v>
      </c>
      <c r="C57" s="57" t="s">
        <v>129</v>
      </c>
      <c r="D57" s="59">
        <v>0</v>
      </c>
      <c r="E57" s="60">
        <v>860</v>
      </c>
      <c r="F57" s="60">
        <v>860</v>
      </c>
      <c r="G57" s="60">
        <v>1310</v>
      </c>
    </row>
    <row r="58" spans="1:7" ht="15" customHeight="1">
      <c r="B58" s="166" t="s">
        <v>53</v>
      </c>
      <c r="C58" s="53" t="s">
        <v>13</v>
      </c>
      <c r="D58" s="60">
        <v>75</v>
      </c>
      <c r="E58" s="60">
        <v>56</v>
      </c>
      <c r="F58" s="60">
        <v>56</v>
      </c>
      <c r="G58" s="60">
        <v>62</v>
      </c>
    </row>
    <row r="59" spans="1:7" ht="15" customHeight="1">
      <c r="B59" s="166" t="s">
        <v>54</v>
      </c>
      <c r="C59" s="53" t="s">
        <v>15</v>
      </c>
      <c r="D59" s="60">
        <v>500</v>
      </c>
      <c r="E59" s="60">
        <v>284</v>
      </c>
      <c r="F59" s="60">
        <v>284</v>
      </c>
      <c r="G59" s="60">
        <v>312</v>
      </c>
    </row>
    <row r="60" spans="1:7" ht="15" customHeight="1">
      <c r="A60" s="48"/>
      <c r="B60" s="165" t="s">
        <v>55</v>
      </c>
      <c r="C60" s="57" t="s">
        <v>17</v>
      </c>
      <c r="D60" s="60">
        <v>57</v>
      </c>
      <c r="E60" s="60">
        <v>150</v>
      </c>
      <c r="F60" s="60">
        <v>150</v>
      </c>
      <c r="G60" s="60">
        <v>165</v>
      </c>
    </row>
    <row r="61" spans="1:7" ht="15" customHeight="1">
      <c r="A61" s="48" t="s">
        <v>5</v>
      </c>
      <c r="B61" s="56">
        <v>0.47</v>
      </c>
      <c r="C61" s="57" t="s">
        <v>56</v>
      </c>
      <c r="D61" s="76">
        <f t="shared" ref="D61:F61" si="3">SUM(D56:D60)</f>
        <v>5128</v>
      </c>
      <c r="E61" s="76">
        <f t="shared" si="3"/>
        <v>7696</v>
      </c>
      <c r="F61" s="76">
        <f t="shared" si="3"/>
        <v>7696</v>
      </c>
      <c r="G61" s="76">
        <v>8569</v>
      </c>
    </row>
    <row r="62" spans="1:7" ht="14.85" customHeight="1">
      <c r="A62" s="48"/>
      <c r="B62" s="56"/>
      <c r="C62" s="57"/>
      <c r="D62" s="46"/>
      <c r="E62" s="46"/>
      <c r="F62" s="46"/>
      <c r="G62" s="46"/>
    </row>
    <row r="63" spans="1:7" ht="15" customHeight="1">
      <c r="A63" s="48"/>
      <c r="B63" s="56">
        <v>0.48</v>
      </c>
      <c r="C63" s="57" t="s">
        <v>23</v>
      </c>
      <c r="D63" s="58"/>
      <c r="E63" s="58"/>
      <c r="F63" s="58"/>
      <c r="G63" s="46"/>
    </row>
    <row r="64" spans="1:7" ht="15" customHeight="1">
      <c r="A64" s="48"/>
      <c r="B64" s="165" t="s">
        <v>24</v>
      </c>
      <c r="C64" s="57" t="s">
        <v>11</v>
      </c>
      <c r="D64" s="90">
        <v>17837</v>
      </c>
      <c r="E64" s="90">
        <v>26289</v>
      </c>
      <c r="F64" s="90">
        <v>26289</v>
      </c>
      <c r="G64" s="60">
        <v>25813</v>
      </c>
    </row>
    <row r="65" spans="1:7" ht="15" customHeight="1">
      <c r="A65" s="48"/>
      <c r="B65" s="165" t="s">
        <v>133</v>
      </c>
      <c r="C65" s="57" t="s">
        <v>129</v>
      </c>
      <c r="D65" s="62">
        <v>0</v>
      </c>
      <c r="E65" s="90">
        <v>1760</v>
      </c>
      <c r="F65" s="90">
        <v>1760</v>
      </c>
      <c r="G65" s="60">
        <v>2254</v>
      </c>
    </row>
    <row r="66" spans="1:7" ht="15" customHeight="1">
      <c r="A66" s="48"/>
      <c r="B66" s="165" t="s">
        <v>25</v>
      </c>
      <c r="C66" s="57" t="s">
        <v>13</v>
      </c>
      <c r="D66" s="90">
        <v>100</v>
      </c>
      <c r="E66" s="90">
        <v>75</v>
      </c>
      <c r="F66" s="90">
        <v>75</v>
      </c>
      <c r="G66" s="60">
        <v>83</v>
      </c>
    </row>
    <row r="67" spans="1:7" ht="15" customHeight="1">
      <c r="A67" s="48"/>
      <c r="B67" s="165" t="s">
        <v>26</v>
      </c>
      <c r="C67" s="57" t="s">
        <v>15</v>
      </c>
      <c r="D67" s="90">
        <v>800</v>
      </c>
      <c r="E67" s="90">
        <v>436</v>
      </c>
      <c r="F67" s="90">
        <v>436</v>
      </c>
      <c r="G67" s="60">
        <v>480</v>
      </c>
    </row>
    <row r="68" spans="1:7" ht="15" customHeight="1">
      <c r="A68" s="48"/>
      <c r="B68" s="165" t="s">
        <v>27</v>
      </c>
      <c r="C68" s="57" t="s">
        <v>17</v>
      </c>
      <c r="D68" s="91">
        <v>519</v>
      </c>
      <c r="E68" s="91">
        <v>405</v>
      </c>
      <c r="F68" s="91">
        <v>405</v>
      </c>
      <c r="G68" s="64">
        <v>446</v>
      </c>
    </row>
    <row r="69" spans="1:7" ht="15" customHeight="1">
      <c r="A69" s="48" t="s">
        <v>5</v>
      </c>
      <c r="B69" s="56">
        <v>0.48</v>
      </c>
      <c r="C69" s="57" t="s">
        <v>23</v>
      </c>
      <c r="D69" s="76">
        <f t="shared" ref="D69:F69" si="4">SUM(D64:D68)</f>
        <v>19256</v>
      </c>
      <c r="E69" s="76">
        <f t="shared" si="4"/>
        <v>28965</v>
      </c>
      <c r="F69" s="76">
        <f t="shared" si="4"/>
        <v>28965</v>
      </c>
      <c r="G69" s="76">
        <v>29076</v>
      </c>
    </row>
    <row r="70" spans="1:7" ht="14.85" customHeight="1">
      <c r="B70" s="56"/>
      <c r="C70" s="57"/>
      <c r="D70" s="46"/>
      <c r="E70" s="46"/>
      <c r="F70" s="46"/>
      <c r="G70" s="46"/>
    </row>
    <row r="71" spans="1:7" ht="15" customHeight="1">
      <c r="A71" s="48"/>
      <c r="B71" s="56">
        <v>0.6</v>
      </c>
      <c r="C71" s="57" t="s">
        <v>28</v>
      </c>
      <c r="D71" s="58"/>
      <c r="E71" s="58"/>
      <c r="F71" s="58"/>
      <c r="G71" s="46"/>
    </row>
    <row r="72" spans="1:7" ht="15" customHeight="1">
      <c r="A72" s="48"/>
      <c r="B72" s="165" t="s">
        <v>29</v>
      </c>
      <c r="C72" s="57" t="s">
        <v>11</v>
      </c>
      <c r="D72" s="90">
        <v>5659</v>
      </c>
      <c r="E72" s="90">
        <v>8945</v>
      </c>
      <c r="F72" s="90">
        <v>8945</v>
      </c>
      <c r="G72" s="60">
        <v>8443</v>
      </c>
    </row>
    <row r="73" spans="1:7" ht="15" customHeight="1">
      <c r="A73" s="48"/>
      <c r="B73" s="165" t="s">
        <v>30</v>
      </c>
      <c r="C73" s="78" t="s">
        <v>13</v>
      </c>
      <c r="D73" s="90">
        <v>150</v>
      </c>
      <c r="E73" s="90">
        <v>113</v>
      </c>
      <c r="F73" s="90">
        <v>113</v>
      </c>
      <c r="G73" s="60">
        <v>124</v>
      </c>
    </row>
    <row r="74" spans="1:7" ht="15" customHeight="1">
      <c r="A74" s="48"/>
      <c r="B74" s="165" t="s">
        <v>31</v>
      </c>
      <c r="C74" s="57" t="s">
        <v>15</v>
      </c>
      <c r="D74" s="90">
        <v>1217</v>
      </c>
      <c r="E74" s="90">
        <v>375</v>
      </c>
      <c r="F74" s="90">
        <v>375</v>
      </c>
      <c r="G74" s="60">
        <v>913</v>
      </c>
    </row>
    <row r="75" spans="1:7" ht="15" customHeight="1">
      <c r="A75" s="48" t="s">
        <v>5</v>
      </c>
      <c r="B75" s="56">
        <v>0.6</v>
      </c>
      <c r="C75" s="57" t="s">
        <v>28</v>
      </c>
      <c r="D75" s="79">
        <f t="shared" ref="D75:F75" si="5">SUM(D72:D74)</f>
        <v>7026</v>
      </c>
      <c r="E75" s="79">
        <f t="shared" si="5"/>
        <v>9433</v>
      </c>
      <c r="F75" s="79">
        <f t="shared" si="5"/>
        <v>9433</v>
      </c>
      <c r="G75" s="79">
        <v>9480</v>
      </c>
    </row>
    <row r="76" spans="1:7" ht="15" customHeight="1">
      <c r="A76" s="48" t="s">
        <v>5</v>
      </c>
      <c r="B76" s="83">
        <v>1.0009999999999999</v>
      </c>
      <c r="C76" s="50" t="s">
        <v>8</v>
      </c>
      <c r="D76" s="76">
        <f t="shared" ref="D76:F76" si="6">D75+D69+D53+D37+D61+D45</f>
        <v>135237</v>
      </c>
      <c r="E76" s="76">
        <f t="shared" si="6"/>
        <v>192791</v>
      </c>
      <c r="F76" s="76">
        <f t="shared" si="6"/>
        <v>203891</v>
      </c>
      <c r="G76" s="76">
        <v>183394</v>
      </c>
    </row>
    <row r="77" spans="1:7">
      <c r="A77" s="48"/>
      <c r="B77" s="155"/>
      <c r="C77" s="50"/>
      <c r="D77" s="46"/>
      <c r="E77" s="46"/>
      <c r="F77" s="46"/>
      <c r="G77" s="46"/>
    </row>
    <row r="78" spans="1:7" ht="15" customHeight="1">
      <c r="A78" s="48"/>
      <c r="B78" s="83">
        <v>1.101</v>
      </c>
      <c r="C78" s="50" t="s">
        <v>37</v>
      </c>
      <c r="D78" s="77"/>
      <c r="E78" s="77"/>
      <c r="F78" s="77"/>
      <c r="G78" s="77"/>
    </row>
    <row r="79" spans="1:7" ht="15" customHeight="1">
      <c r="A79" s="48"/>
      <c r="B79" s="82">
        <v>60</v>
      </c>
      <c r="C79" s="57" t="s">
        <v>32</v>
      </c>
      <c r="D79" s="77"/>
      <c r="E79" s="77"/>
      <c r="F79" s="77"/>
      <c r="G79" s="77"/>
    </row>
    <row r="80" spans="1:7" ht="15" customHeight="1">
      <c r="A80" s="48"/>
      <c r="B80" s="165" t="s">
        <v>33</v>
      </c>
      <c r="C80" s="57" t="s">
        <v>11</v>
      </c>
      <c r="D80" s="90">
        <v>6152</v>
      </c>
      <c r="E80" s="90">
        <v>5130</v>
      </c>
      <c r="F80" s="90">
        <v>5130</v>
      </c>
      <c r="G80" s="59">
        <v>0</v>
      </c>
    </row>
    <row r="81" spans="1:7" ht="15" customHeight="1">
      <c r="A81" s="48"/>
      <c r="B81" s="165" t="s">
        <v>34</v>
      </c>
      <c r="C81" s="57" t="s">
        <v>15</v>
      </c>
      <c r="D81" s="90">
        <v>235</v>
      </c>
      <c r="E81" s="90">
        <v>176</v>
      </c>
      <c r="F81" s="90">
        <v>176</v>
      </c>
      <c r="G81" s="60">
        <v>194</v>
      </c>
    </row>
    <row r="82" spans="1:7" ht="15" customHeight="1">
      <c r="A82" s="48"/>
      <c r="B82" s="165" t="s">
        <v>35</v>
      </c>
      <c r="C82" s="57" t="s">
        <v>36</v>
      </c>
      <c r="D82" s="95">
        <v>454</v>
      </c>
      <c r="E82" s="95">
        <v>375</v>
      </c>
      <c r="F82" s="95">
        <v>375</v>
      </c>
      <c r="G82" s="72">
        <v>413</v>
      </c>
    </row>
    <row r="83" spans="1:7" ht="15" customHeight="1">
      <c r="A83" s="48" t="s">
        <v>5</v>
      </c>
      <c r="B83" s="82">
        <v>60</v>
      </c>
      <c r="C83" s="57" t="s">
        <v>32</v>
      </c>
      <c r="D83" s="72">
        <f t="shared" ref="D83:F83" si="7">SUM(D80:D82)</f>
        <v>6841</v>
      </c>
      <c r="E83" s="72">
        <f t="shared" si="7"/>
        <v>5681</v>
      </c>
      <c r="F83" s="72">
        <f t="shared" si="7"/>
        <v>5681</v>
      </c>
      <c r="G83" s="72">
        <v>607</v>
      </c>
    </row>
    <row r="84" spans="1:7" ht="15" customHeight="1">
      <c r="A84" s="48" t="s">
        <v>5</v>
      </c>
      <c r="B84" s="83">
        <v>1.101</v>
      </c>
      <c r="C84" s="50" t="s">
        <v>37</v>
      </c>
      <c r="D84" s="72">
        <f>D83</f>
        <v>6841</v>
      </c>
      <c r="E84" s="72">
        <f t="shared" ref="E84:F84" si="8">E83</f>
        <v>5681</v>
      </c>
      <c r="F84" s="72">
        <f t="shared" si="8"/>
        <v>5681</v>
      </c>
      <c r="G84" s="72">
        <v>607</v>
      </c>
    </row>
    <row r="85" spans="1:7">
      <c r="A85" s="48"/>
      <c r="B85" s="83"/>
      <c r="C85" s="50"/>
      <c r="D85" s="46"/>
      <c r="E85" s="46"/>
      <c r="F85" s="46"/>
      <c r="G85" s="46"/>
    </row>
    <row r="86" spans="1:7" ht="15" customHeight="1">
      <c r="A86" s="48"/>
      <c r="B86" s="83">
        <v>1.1020000000000001</v>
      </c>
      <c r="C86" s="50" t="s">
        <v>38</v>
      </c>
      <c r="D86" s="46"/>
      <c r="E86" s="46"/>
      <c r="F86" s="46"/>
      <c r="G86" s="46"/>
    </row>
    <row r="87" spans="1:7" ht="15" customHeight="1">
      <c r="B87" s="10">
        <v>62</v>
      </c>
      <c r="C87" s="84" t="s">
        <v>39</v>
      </c>
      <c r="D87" s="46"/>
      <c r="E87" s="46"/>
      <c r="F87" s="46"/>
      <c r="G87" s="46"/>
    </row>
    <row r="88" spans="1:7" ht="15" customHeight="1">
      <c r="B88" s="169" t="s">
        <v>40</v>
      </c>
      <c r="C88" s="53" t="s">
        <v>41</v>
      </c>
      <c r="D88" s="64">
        <v>24398</v>
      </c>
      <c r="E88" s="63">
        <v>0</v>
      </c>
      <c r="F88" s="63">
        <v>0</v>
      </c>
      <c r="G88" s="64">
        <v>22800</v>
      </c>
    </row>
    <row r="89" spans="1:7" ht="15" customHeight="1">
      <c r="A89" s="48" t="s">
        <v>5</v>
      </c>
      <c r="B89" s="10">
        <v>62</v>
      </c>
      <c r="C89" s="84" t="s">
        <v>39</v>
      </c>
      <c r="D89" s="76">
        <f t="shared" ref="D89:F90" si="9">D88</f>
        <v>24398</v>
      </c>
      <c r="E89" s="71">
        <f t="shared" si="9"/>
        <v>0</v>
      </c>
      <c r="F89" s="71">
        <f t="shared" si="9"/>
        <v>0</v>
      </c>
      <c r="G89" s="76">
        <v>22800</v>
      </c>
    </row>
    <row r="90" spans="1:7" ht="15" customHeight="1">
      <c r="A90" s="48" t="s">
        <v>5</v>
      </c>
      <c r="B90" s="54">
        <v>1.1020000000000001</v>
      </c>
      <c r="C90" s="55" t="s">
        <v>38</v>
      </c>
      <c r="D90" s="72">
        <f t="shared" si="9"/>
        <v>24398</v>
      </c>
      <c r="E90" s="81">
        <f t="shared" si="9"/>
        <v>0</v>
      </c>
      <c r="F90" s="81">
        <f t="shared" si="9"/>
        <v>0</v>
      </c>
      <c r="G90" s="72">
        <v>22800</v>
      </c>
    </row>
    <row r="91" spans="1:7" ht="15" customHeight="1">
      <c r="A91" s="48" t="s">
        <v>5</v>
      </c>
      <c r="B91" s="85">
        <v>1</v>
      </c>
      <c r="C91" s="57" t="s">
        <v>45</v>
      </c>
      <c r="D91" s="72">
        <f t="shared" ref="D91:F91" si="10">D84+D76+D90</f>
        <v>166476</v>
      </c>
      <c r="E91" s="72">
        <f t="shared" si="10"/>
        <v>198472</v>
      </c>
      <c r="F91" s="72">
        <f t="shared" si="10"/>
        <v>209572</v>
      </c>
      <c r="G91" s="72">
        <v>206801</v>
      </c>
    </row>
    <row r="92" spans="1:7" ht="15" customHeight="1">
      <c r="A92" s="75" t="s">
        <v>5</v>
      </c>
      <c r="B92" s="156">
        <v>2408</v>
      </c>
      <c r="C92" s="80" t="s">
        <v>77</v>
      </c>
      <c r="D92" s="76">
        <f t="shared" ref="D92:F92" si="11">D91</f>
        <v>166476</v>
      </c>
      <c r="E92" s="76">
        <f t="shared" si="11"/>
        <v>198472</v>
      </c>
      <c r="F92" s="76">
        <f t="shared" si="11"/>
        <v>209572</v>
      </c>
      <c r="G92" s="76">
        <v>206801</v>
      </c>
    </row>
    <row r="93" spans="1:7" ht="14.85" customHeight="1">
      <c r="A93" s="57"/>
      <c r="B93" s="49"/>
      <c r="C93" s="50"/>
      <c r="D93" s="60"/>
      <c r="E93" s="60"/>
      <c r="F93" s="60"/>
      <c r="G93" s="60"/>
    </row>
    <row r="94" spans="1:7" ht="15" customHeight="1">
      <c r="A94" s="1" t="s">
        <v>7</v>
      </c>
      <c r="B94" s="86">
        <v>3456</v>
      </c>
      <c r="C94" s="87" t="s">
        <v>0</v>
      </c>
      <c r="D94" s="77"/>
      <c r="E94" s="77"/>
      <c r="F94" s="77"/>
      <c r="G94" s="77"/>
    </row>
    <row r="95" spans="1:7" ht="15" customHeight="1">
      <c r="B95" s="88">
        <v>1E-3</v>
      </c>
      <c r="C95" s="87" t="s">
        <v>8</v>
      </c>
      <c r="D95" s="77"/>
      <c r="E95" s="77"/>
      <c r="F95" s="77"/>
      <c r="G95" s="77"/>
    </row>
    <row r="96" spans="1:7" ht="29.25" customHeight="1">
      <c r="A96" s="48"/>
      <c r="B96" s="82">
        <v>60</v>
      </c>
      <c r="C96" s="89" t="s">
        <v>125</v>
      </c>
      <c r="D96" s="77"/>
      <c r="E96" s="77"/>
      <c r="F96" s="77"/>
      <c r="G96" s="77"/>
    </row>
    <row r="97" spans="1:7" ht="15" customHeight="1">
      <c r="A97" s="48"/>
      <c r="B97" s="82">
        <v>44</v>
      </c>
      <c r="C97" s="89" t="s">
        <v>9</v>
      </c>
      <c r="D97" s="77"/>
      <c r="E97" s="77"/>
      <c r="F97" s="77"/>
      <c r="G97" s="77"/>
    </row>
    <row r="98" spans="1:7" ht="15" customHeight="1">
      <c r="A98" s="48"/>
      <c r="B98" s="82" t="s">
        <v>57</v>
      </c>
      <c r="C98" s="89" t="s">
        <v>11</v>
      </c>
      <c r="D98" s="90">
        <v>3826</v>
      </c>
      <c r="E98" s="90">
        <v>4478</v>
      </c>
      <c r="F98" s="90">
        <v>4478</v>
      </c>
      <c r="G98" s="90">
        <v>3902</v>
      </c>
    </row>
    <row r="99" spans="1:7" ht="15" customHeight="1">
      <c r="A99" s="48"/>
      <c r="B99" s="82" t="s">
        <v>141</v>
      </c>
      <c r="C99" s="89" t="s">
        <v>129</v>
      </c>
      <c r="D99" s="62">
        <v>0</v>
      </c>
      <c r="E99" s="62">
        <v>0</v>
      </c>
      <c r="F99" s="62">
        <v>0</v>
      </c>
      <c r="G99" s="90">
        <v>1452</v>
      </c>
    </row>
    <row r="100" spans="1:7" ht="15" customHeight="1">
      <c r="A100" s="48"/>
      <c r="B100" s="82" t="s">
        <v>58</v>
      </c>
      <c r="C100" s="89" t="s">
        <v>13</v>
      </c>
      <c r="D100" s="62">
        <v>0</v>
      </c>
      <c r="E100" s="90">
        <v>113</v>
      </c>
      <c r="F100" s="90">
        <v>113</v>
      </c>
      <c r="G100" s="90">
        <v>124</v>
      </c>
    </row>
    <row r="101" spans="1:7" ht="15" customHeight="1">
      <c r="A101" s="48"/>
      <c r="B101" s="82" t="s">
        <v>59</v>
      </c>
      <c r="C101" s="89" t="s">
        <v>15</v>
      </c>
      <c r="D101" s="91">
        <v>822</v>
      </c>
      <c r="E101" s="91">
        <v>416</v>
      </c>
      <c r="F101" s="91">
        <v>416</v>
      </c>
      <c r="G101" s="91">
        <v>458</v>
      </c>
    </row>
    <row r="102" spans="1:7" ht="15" customHeight="1">
      <c r="A102" s="48" t="s">
        <v>5</v>
      </c>
      <c r="B102" s="82">
        <v>44</v>
      </c>
      <c r="C102" s="89" t="s">
        <v>9</v>
      </c>
      <c r="D102" s="93">
        <f t="shared" ref="D102:F102" si="12">SUM(D98:D101)</f>
        <v>4648</v>
      </c>
      <c r="E102" s="93">
        <f t="shared" si="12"/>
        <v>5007</v>
      </c>
      <c r="F102" s="93">
        <f t="shared" si="12"/>
        <v>5007</v>
      </c>
      <c r="G102" s="93">
        <v>5936</v>
      </c>
    </row>
    <row r="103" spans="1:7" ht="15" customHeight="1">
      <c r="A103" s="48"/>
      <c r="B103" s="82"/>
      <c r="C103" s="89"/>
      <c r="D103" s="77"/>
      <c r="E103" s="77"/>
      <c r="F103" s="77"/>
      <c r="G103" s="77"/>
    </row>
    <row r="104" spans="1:7" ht="15" customHeight="1">
      <c r="A104" s="48"/>
      <c r="B104" s="82">
        <v>45</v>
      </c>
      <c r="C104" s="89" t="s">
        <v>47</v>
      </c>
      <c r="D104" s="77"/>
      <c r="E104" s="77"/>
      <c r="F104" s="77"/>
      <c r="G104" s="77"/>
    </row>
    <row r="105" spans="1:7" ht="15" customHeight="1">
      <c r="A105" s="48"/>
      <c r="B105" s="82" t="s">
        <v>60</v>
      </c>
      <c r="C105" s="89" t="s">
        <v>11</v>
      </c>
      <c r="D105" s="91">
        <v>2131</v>
      </c>
      <c r="E105" s="91">
        <v>2636</v>
      </c>
      <c r="F105" s="91">
        <v>2636</v>
      </c>
      <c r="G105" s="91">
        <v>2487</v>
      </c>
    </row>
    <row r="106" spans="1:7" ht="15" customHeight="1">
      <c r="A106" s="48"/>
      <c r="B106" s="82" t="s">
        <v>148</v>
      </c>
      <c r="C106" s="89" t="s">
        <v>129</v>
      </c>
      <c r="D106" s="65">
        <v>0</v>
      </c>
      <c r="E106" s="65">
        <v>0</v>
      </c>
      <c r="F106" s="65">
        <v>0</v>
      </c>
      <c r="G106" s="91">
        <v>552</v>
      </c>
    </row>
    <row r="107" spans="1:7" ht="15" customHeight="1">
      <c r="A107" s="48"/>
      <c r="B107" s="82" t="s">
        <v>61</v>
      </c>
      <c r="C107" s="89" t="s">
        <v>13</v>
      </c>
      <c r="D107" s="65">
        <v>0</v>
      </c>
      <c r="E107" s="91">
        <v>53</v>
      </c>
      <c r="F107" s="91">
        <v>53</v>
      </c>
      <c r="G107" s="91">
        <v>58</v>
      </c>
    </row>
    <row r="108" spans="1:7" ht="15" customHeight="1">
      <c r="A108" s="48"/>
      <c r="B108" s="82" t="s">
        <v>62</v>
      </c>
      <c r="C108" s="89" t="s">
        <v>15</v>
      </c>
      <c r="D108" s="91">
        <v>212</v>
      </c>
      <c r="E108" s="91">
        <v>150</v>
      </c>
      <c r="F108" s="91">
        <v>150</v>
      </c>
      <c r="G108" s="91">
        <v>165</v>
      </c>
    </row>
    <row r="109" spans="1:7" ht="15" customHeight="1">
      <c r="A109" s="48" t="s">
        <v>5</v>
      </c>
      <c r="B109" s="82">
        <v>45</v>
      </c>
      <c r="C109" s="89" t="s">
        <v>47</v>
      </c>
      <c r="D109" s="93">
        <f t="shared" ref="D109:F109" si="13">SUM(D105:D108)</f>
        <v>2343</v>
      </c>
      <c r="E109" s="93">
        <f t="shared" si="13"/>
        <v>2839</v>
      </c>
      <c r="F109" s="93">
        <f t="shared" si="13"/>
        <v>2839</v>
      </c>
      <c r="G109" s="93">
        <v>3262</v>
      </c>
    </row>
    <row r="110" spans="1:7" ht="15" customHeight="1">
      <c r="A110" s="48"/>
      <c r="B110" s="82"/>
      <c r="C110" s="89"/>
      <c r="D110" s="94"/>
      <c r="E110" s="58"/>
      <c r="F110" s="58"/>
      <c r="G110" s="58"/>
    </row>
    <row r="111" spans="1:7" ht="15" customHeight="1">
      <c r="A111" s="48"/>
      <c r="B111" s="82">
        <v>46</v>
      </c>
      <c r="C111" s="89" t="s">
        <v>18</v>
      </c>
      <c r="D111" s="94"/>
      <c r="E111" s="58"/>
      <c r="F111" s="58"/>
      <c r="G111" s="58"/>
    </row>
    <row r="112" spans="1:7" ht="15" customHeight="1">
      <c r="A112" s="48"/>
      <c r="B112" s="82" t="s">
        <v>63</v>
      </c>
      <c r="C112" s="89" t="s">
        <v>11</v>
      </c>
      <c r="D112" s="90">
        <v>2648</v>
      </c>
      <c r="E112" s="90">
        <v>3061</v>
      </c>
      <c r="F112" s="90">
        <v>3061</v>
      </c>
      <c r="G112" s="90">
        <v>2898</v>
      </c>
    </row>
    <row r="113" spans="1:7" ht="15" customHeight="1">
      <c r="A113" s="48"/>
      <c r="B113" s="82" t="s">
        <v>149</v>
      </c>
      <c r="C113" s="89" t="s">
        <v>129</v>
      </c>
      <c r="D113" s="62">
        <v>0</v>
      </c>
      <c r="E113" s="62">
        <v>0</v>
      </c>
      <c r="F113" s="62">
        <v>0</v>
      </c>
      <c r="G113" s="90">
        <v>552</v>
      </c>
    </row>
    <row r="114" spans="1:7" ht="15" customHeight="1">
      <c r="A114" s="48"/>
      <c r="B114" s="82" t="s">
        <v>64</v>
      </c>
      <c r="C114" s="89" t="s">
        <v>13</v>
      </c>
      <c r="D114" s="90">
        <v>49</v>
      </c>
      <c r="E114" s="90">
        <v>38</v>
      </c>
      <c r="F114" s="90">
        <v>38</v>
      </c>
      <c r="G114" s="90">
        <v>42</v>
      </c>
    </row>
    <row r="115" spans="1:7" ht="15" customHeight="1">
      <c r="A115" s="48"/>
      <c r="B115" s="82" t="s">
        <v>65</v>
      </c>
      <c r="C115" s="89" t="s">
        <v>15</v>
      </c>
      <c r="D115" s="90">
        <v>143</v>
      </c>
      <c r="E115" s="90">
        <v>113</v>
      </c>
      <c r="F115" s="90">
        <v>113</v>
      </c>
      <c r="G115" s="90">
        <v>124</v>
      </c>
    </row>
    <row r="116" spans="1:7" ht="15" customHeight="1">
      <c r="A116" s="48" t="s">
        <v>5</v>
      </c>
      <c r="B116" s="82">
        <v>46</v>
      </c>
      <c r="C116" s="89" t="s">
        <v>18</v>
      </c>
      <c r="D116" s="93">
        <f t="shared" ref="D116:F116" si="14">SUM(D112:D115)</f>
        <v>2840</v>
      </c>
      <c r="E116" s="93">
        <f t="shared" si="14"/>
        <v>3212</v>
      </c>
      <c r="F116" s="93">
        <f t="shared" si="14"/>
        <v>3212</v>
      </c>
      <c r="G116" s="93">
        <v>3616</v>
      </c>
    </row>
    <row r="117" spans="1:7" ht="15" customHeight="1">
      <c r="A117" s="48"/>
      <c r="B117" s="49"/>
      <c r="C117" s="89"/>
      <c r="D117" s="94"/>
      <c r="E117" s="58"/>
      <c r="F117" s="58"/>
      <c r="G117" s="58"/>
    </row>
    <row r="118" spans="1:7" ht="15" customHeight="1">
      <c r="A118" s="48"/>
      <c r="B118" s="82">
        <v>47</v>
      </c>
      <c r="C118" s="89" t="s">
        <v>56</v>
      </c>
      <c r="D118" s="94"/>
      <c r="E118" s="58"/>
      <c r="F118" s="58"/>
      <c r="G118" s="58"/>
    </row>
    <row r="119" spans="1:7" ht="15" customHeight="1">
      <c r="A119" s="48"/>
      <c r="B119" s="82" t="s">
        <v>66</v>
      </c>
      <c r="C119" s="89" t="s">
        <v>11</v>
      </c>
      <c r="D119" s="90">
        <v>1874</v>
      </c>
      <c r="E119" s="90">
        <v>2458</v>
      </c>
      <c r="F119" s="90">
        <v>2458</v>
      </c>
      <c r="G119" s="90">
        <v>2356</v>
      </c>
    </row>
    <row r="120" spans="1:7" ht="15" customHeight="1">
      <c r="A120" s="48"/>
      <c r="B120" s="82" t="s">
        <v>150</v>
      </c>
      <c r="C120" s="89" t="s">
        <v>129</v>
      </c>
      <c r="D120" s="62">
        <v>0</v>
      </c>
      <c r="E120" s="62">
        <v>0</v>
      </c>
      <c r="F120" s="62">
        <v>0</v>
      </c>
      <c r="G120" s="90">
        <v>552</v>
      </c>
    </row>
    <row r="121" spans="1:7" ht="15" customHeight="1">
      <c r="A121" s="48"/>
      <c r="B121" s="82" t="s">
        <v>67</v>
      </c>
      <c r="C121" s="89" t="s">
        <v>13</v>
      </c>
      <c r="D121" s="90">
        <v>25</v>
      </c>
      <c r="E121" s="90">
        <v>38</v>
      </c>
      <c r="F121" s="90">
        <v>38</v>
      </c>
      <c r="G121" s="90">
        <v>42</v>
      </c>
    </row>
    <row r="122" spans="1:7" ht="15" customHeight="1">
      <c r="A122" s="48"/>
      <c r="B122" s="82" t="s">
        <v>68</v>
      </c>
      <c r="C122" s="89" t="s">
        <v>15</v>
      </c>
      <c r="D122" s="95">
        <v>96</v>
      </c>
      <c r="E122" s="95">
        <v>135</v>
      </c>
      <c r="F122" s="95">
        <v>135</v>
      </c>
      <c r="G122" s="95">
        <v>149</v>
      </c>
    </row>
    <row r="123" spans="1:7" ht="15" customHeight="1">
      <c r="A123" s="48" t="s">
        <v>5</v>
      </c>
      <c r="B123" s="82">
        <v>47</v>
      </c>
      <c r="C123" s="89" t="s">
        <v>56</v>
      </c>
      <c r="D123" s="95">
        <f t="shared" ref="D123:F123" si="15">SUM(D119:D122)</f>
        <v>1995</v>
      </c>
      <c r="E123" s="95">
        <f t="shared" si="15"/>
        <v>2631</v>
      </c>
      <c r="F123" s="95">
        <f t="shared" si="15"/>
        <v>2631</v>
      </c>
      <c r="G123" s="95">
        <v>3099</v>
      </c>
    </row>
    <row r="124" spans="1:7" ht="15" customHeight="1">
      <c r="A124" s="48"/>
      <c r="B124" s="49"/>
      <c r="C124" s="89"/>
      <c r="D124" s="96"/>
      <c r="E124" s="77"/>
      <c r="F124" s="77"/>
      <c r="G124" s="77"/>
    </row>
    <row r="125" spans="1:7" ht="15" customHeight="1">
      <c r="A125" s="48"/>
      <c r="B125" s="82">
        <v>48</v>
      </c>
      <c r="C125" s="89" t="s">
        <v>23</v>
      </c>
      <c r="D125" s="96"/>
      <c r="E125" s="77"/>
      <c r="F125" s="77"/>
      <c r="G125" s="77"/>
    </row>
    <row r="126" spans="1:7" ht="15" customHeight="1">
      <c r="A126" s="48"/>
      <c r="B126" s="82" t="s">
        <v>69</v>
      </c>
      <c r="C126" s="89" t="s">
        <v>11</v>
      </c>
      <c r="D126" s="90">
        <v>1617</v>
      </c>
      <c r="E126" s="90">
        <v>2043</v>
      </c>
      <c r="F126" s="90">
        <v>2043</v>
      </c>
      <c r="G126" s="90">
        <v>2025</v>
      </c>
    </row>
    <row r="127" spans="1:7" ht="15" customHeight="1">
      <c r="A127" s="48"/>
      <c r="B127" s="82" t="s">
        <v>151</v>
      </c>
      <c r="C127" s="89" t="s">
        <v>129</v>
      </c>
      <c r="D127" s="62">
        <v>0</v>
      </c>
      <c r="E127" s="62">
        <v>0</v>
      </c>
      <c r="F127" s="62">
        <v>0</v>
      </c>
      <c r="G127" s="90">
        <v>552</v>
      </c>
    </row>
    <row r="128" spans="1:7" ht="15" customHeight="1">
      <c r="A128" s="48"/>
      <c r="B128" s="82" t="s">
        <v>70</v>
      </c>
      <c r="C128" s="89" t="s">
        <v>13</v>
      </c>
      <c r="D128" s="90">
        <v>49</v>
      </c>
      <c r="E128" s="90">
        <v>38</v>
      </c>
      <c r="F128" s="90">
        <v>38</v>
      </c>
      <c r="G128" s="90">
        <v>42</v>
      </c>
    </row>
    <row r="129" spans="1:7" ht="15" customHeight="1">
      <c r="A129" s="48"/>
      <c r="B129" s="82" t="s">
        <v>71</v>
      </c>
      <c r="C129" s="89" t="s">
        <v>15</v>
      </c>
      <c r="D129" s="90">
        <v>202</v>
      </c>
      <c r="E129" s="90">
        <v>150</v>
      </c>
      <c r="F129" s="90">
        <f>384+E129</f>
        <v>534</v>
      </c>
      <c r="G129" s="90">
        <v>165</v>
      </c>
    </row>
    <row r="130" spans="1:7" ht="15" customHeight="1">
      <c r="A130" s="48" t="s">
        <v>5</v>
      </c>
      <c r="B130" s="82">
        <v>48</v>
      </c>
      <c r="C130" s="89" t="s">
        <v>23</v>
      </c>
      <c r="D130" s="93">
        <f t="shared" ref="D130:F130" si="16">SUM(D126:D129)</f>
        <v>1868</v>
      </c>
      <c r="E130" s="93">
        <f t="shared" si="16"/>
        <v>2231</v>
      </c>
      <c r="F130" s="93">
        <f t="shared" si="16"/>
        <v>2615</v>
      </c>
      <c r="G130" s="93">
        <v>2784</v>
      </c>
    </row>
    <row r="131" spans="1:7" ht="26.4">
      <c r="A131" s="48" t="s">
        <v>5</v>
      </c>
      <c r="B131" s="82">
        <v>60</v>
      </c>
      <c r="C131" s="89" t="s">
        <v>125</v>
      </c>
      <c r="D131" s="93">
        <f t="shared" ref="D131:F131" si="17">D130+D123+D116+D109+D102</f>
        <v>13694</v>
      </c>
      <c r="E131" s="93">
        <f t="shared" si="17"/>
        <v>15920</v>
      </c>
      <c r="F131" s="93">
        <f t="shared" si="17"/>
        <v>16304</v>
      </c>
      <c r="G131" s="93">
        <v>18697</v>
      </c>
    </row>
    <row r="132" spans="1:7">
      <c r="A132" s="48"/>
      <c r="B132" s="82"/>
      <c r="C132" s="89"/>
      <c r="D132" s="97"/>
      <c r="E132" s="98"/>
      <c r="F132" s="98"/>
      <c r="G132" s="98"/>
    </row>
    <row r="133" spans="1:7" ht="15" customHeight="1">
      <c r="A133" s="48"/>
      <c r="B133" s="82">
        <v>61</v>
      </c>
      <c r="C133" s="89" t="s">
        <v>117</v>
      </c>
      <c r="D133" s="62"/>
      <c r="E133" s="62"/>
      <c r="F133" s="90"/>
      <c r="G133" s="90"/>
    </row>
    <row r="134" spans="1:7" ht="15" customHeight="1">
      <c r="A134" s="48"/>
      <c r="B134" s="82" t="s">
        <v>118</v>
      </c>
      <c r="C134" s="89" t="s">
        <v>11</v>
      </c>
      <c r="D134" s="90">
        <v>5200</v>
      </c>
      <c r="E134" s="90">
        <v>5196</v>
      </c>
      <c r="F134" s="90">
        <v>5196</v>
      </c>
      <c r="G134" s="62">
        <v>0</v>
      </c>
    </row>
    <row r="135" spans="1:7" ht="15" customHeight="1">
      <c r="A135" s="48"/>
      <c r="B135" s="82" t="s">
        <v>120</v>
      </c>
      <c r="C135" s="89" t="s">
        <v>13</v>
      </c>
      <c r="D135" s="90">
        <v>300</v>
      </c>
      <c r="E135" s="90">
        <v>225</v>
      </c>
      <c r="F135" s="90">
        <v>225</v>
      </c>
      <c r="G135" s="90">
        <v>248</v>
      </c>
    </row>
    <row r="136" spans="1:7" ht="15" customHeight="1">
      <c r="A136" s="48"/>
      <c r="B136" s="82" t="s">
        <v>119</v>
      </c>
      <c r="C136" s="89" t="s">
        <v>15</v>
      </c>
      <c r="D136" s="90">
        <v>3000</v>
      </c>
      <c r="E136" s="90">
        <v>2250</v>
      </c>
      <c r="F136" s="90">
        <v>2250</v>
      </c>
      <c r="G136" s="90">
        <v>2475</v>
      </c>
    </row>
    <row r="137" spans="1:7" ht="15" customHeight="1">
      <c r="A137" s="48" t="s">
        <v>5</v>
      </c>
      <c r="B137" s="82">
        <v>61</v>
      </c>
      <c r="C137" s="89" t="s">
        <v>117</v>
      </c>
      <c r="D137" s="93">
        <f t="shared" ref="D137:F137" si="18">SUM(D134:D136)</f>
        <v>8500</v>
      </c>
      <c r="E137" s="93">
        <f t="shared" si="18"/>
        <v>7671</v>
      </c>
      <c r="F137" s="93">
        <f t="shared" si="18"/>
        <v>7671</v>
      </c>
      <c r="G137" s="93">
        <v>2723</v>
      </c>
    </row>
    <row r="138" spans="1:7" ht="15" customHeight="1">
      <c r="A138" s="48" t="s">
        <v>5</v>
      </c>
      <c r="B138" s="103">
        <v>1E-3</v>
      </c>
      <c r="C138" s="99" t="s">
        <v>8</v>
      </c>
      <c r="D138" s="95">
        <f t="shared" ref="D138:F138" si="19">D131+D137</f>
        <v>22194</v>
      </c>
      <c r="E138" s="95">
        <f t="shared" si="19"/>
        <v>23591</v>
      </c>
      <c r="F138" s="95">
        <f t="shared" si="19"/>
        <v>23975</v>
      </c>
      <c r="G138" s="95">
        <v>21420</v>
      </c>
    </row>
    <row r="139" spans="1:7" ht="15" customHeight="1">
      <c r="A139" s="75" t="s">
        <v>5</v>
      </c>
      <c r="B139" s="156">
        <v>3456</v>
      </c>
      <c r="C139" s="157" t="s">
        <v>0</v>
      </c>
      <c r="D139" s="76">
        <f t="shared" ref="D139:F139" si="20">D138</f>
        <v>22194</v>
      </c>
      <c r="E139" s="76">
        <f t="shared" si="20"/>
        <v>23591</v>
      </c>
      <c r="F139" s="76">
        <f t="shared" si="20"/>
        <v>23975</v>
      </c>
      <c r="G139" s="76">
        <v>21420</v>
      </c>
    </row>
    <row r="140" spans="1:7">
      <c r="A140" s="57"/>
      <c r="B140" s="49"/>
      <c r="C140" s="99"/>
      <c r="D140" s="47"/>
      <c r="E140" s="46"/>
      <c r="F140" s="46"/>
      <c r="G140" s="46"/>
    </row>
    <row r="141" spans="1:7" ht="14.85" customHeight="1">
      <c r="A141" s="48" t="s">
        <v>7</v>
      </c>
      <c r="B141" s="150">
        <v>3475</v>
      </c>
      <c r="C141" s="104" t="s">
        <v>1</v>
      </c>
      <c r="D141" s="102"/>
      <c r="E141" s="102"/>
      <c r="F141" s="102"/>
      <c r="G141" s="102"/>
    </row>
    <row r="142" spans="1:7" ht="14.85" customHeight="1">
      <c r="A142" s="48"/>
      <c r="B142" s="103">
        <v>0.106</v>
      </c>
      <c r="C142" s="104" t="s">
        <v>42</v>
      </c>
      <c r="D142" s="105"/>
      <c r="E142" s="105"/>
      <c r="F142" s="105"/>
      <c r="G142" s="105"/>
    </row>
    <row r="143" spans="1:7" ht="14.85" customHeight="1">
      <c r="A143" s="48"/>
      <c r="B143" s="85">
        <v>1</v>
      </c>
      <c r="C143" s="106" t="s">
        <v>106</v>
      </c>
      <c r="D143" s="60"/>
      <c r="E143" s="59"/>
      <c r="F143" s="60"/>
      <c r="G143" s="60"/>
    </row>
    <row r="144" spans="1:7" ht="14.85" customHeight="1">
      <c r="A144" s="48"/>
      <c r="B144" s="107">
        <v>62</v>
      </c>
      <c r="C144" s="108" t="s">
        <v>81</v>
      </c>
      <c r="D144" s="60"/>
      <c r="E144" s="59"/>
      <c r="F144" s="60"/>
      <c r="G144" s="60"/>
    </row>
    <row r="145" spans="1:7" ht="26.4">
      <c r="A145" s="48"/>
      <c r="B145" s="170" t="s">
        <v>135</v>
      </c>
      <c r="C145" s="108" t="s">
        <v>156</v>
      </c>
      <c r="D145" s="81">
        <v>0</v>
      </c>
      <c r="E145" s="72">
        <v>1</v>
      </c>
      <c r="F145" s="72">
        <v>1</v>
      </c>
      <c r="G145" s="81">
        <v>0</v>
      </c>
    </row>
    <row r="146" spans="1:7" ht="14.85" customHeight="1">
      <c r="A146" s="48" t="s">
        <v>5</v>
      </c>
      <c r="B146" s="107">
        <v>62</v>
      </c>
      <c r="C146" s="108" t="s">
        <v>81</v>
      </c>
      <c r="D146" s="81">
        <f t="shared" ref="D146:F146" si="21">D145</f>
        <v>0</v>
      </c>
      <c r="E146" s="72">
        <f t="shared" si="21"/>
        <v>1</v>
      </c>
      <c r="F146" s="72">
        <f t="shared" si="21"/>
        <v>1</v>
      </c>
      <c r="G146" s="81">
        <v>0</v>
      </c>
    </row>
    <row r="147" spans="1:7" ht="14.85" customHeight="1">
      <c r="A147" s="48" t="s">
        <v>5</v>
      </c>
      <c r="B147" s="85">
        <v>1</v>
      </c>
      <c r="C147" s="106" t="s">
        <v>106</v>
      </c>
      <c r="D147" s="81">
        <f>D146</f>
        <v>0</v>
      </c>
      <c r="E147" s="72">
        <f t="shared" ref="E147:F147" si="22">E146</f>
        <v>1</v>
      </c>
      <c r="F147" s="72">
        <f t="shared" si="22"/>
        <v>1</v>
      </c>
      <c r="G147" s="81">
        <v>0</v>
      </c>
    </row>
    <row r="148" spans="1:7" ht="12" customHeight="1">
      <c r="A148" s="48"/>
      <c r="B148" s="103"/>
      <c r="C148" s="104"/>
      <c r="D148" s="105"/>
      <c r="E148" s="105"/>
      <c r="F148" s="105"/>
      <c r="G148" s="105"/>
    </row>
    <row r="149" spans="1:7" ht="14.4" customHeight="1">
      <c r="A149" s="48"/>
      <c r="B149" s="107">
        <v>60</v>
      </c>
      <c r="C149" s="108" t="s">
        <v>43</v>
      </c>
      <c r="D149" s="105"/>
      <c r="E149" s="105"/>
      <c r="F149" s="105"/>
      <c r="G149" s="105"/>
    </row>
    <row r="150" spans="1:7" ht="14.4" customHeight="1">
      <c r="A150" s="48"/>
      <c r="B150" s="170" t="s">
        <v>33</v>
      </c>
      <c r="C150" s="108" t="s">
        <v>11</v>
      </c>
      <c r="D150" s="59">
        <v>0</v>
      </c>
      <c r="E150" s="60">
        <v>1</v>
      </c>
      <c r="F150" s="60">
        <v>1</v>
      </c>
      <c r="G150" s="60">
        <v>1</v>
      </c>
    </row>
    <row r="151" spans="1:7" ht="14.4" customHeight="1">
      <c r="A151" s="48"/>
      <c r="B151" s="170" t="s">
        <v>142</v>
      </c>
      <c r="C151" s="108" t="s">
        <v>129</v>
      </c>
      <c r="D151" s="59">
        <v>0</v>
      </c>
      <c r="E151" s="59">
        <v>0</v>
      </c>
      <c r="F151" s="59">
        <v>0</v>
      </c>
      <c r="G151" s="60">
        <v>5196</v>
      </c>
    </row>
    <row r="152" spans="1:7" ht="14.4" customHeight="1">
      <c r="A152" s="48"/>
      <c r="B152" s="170" t="s">
        <v>34</v>
      </c>
      <c r="C152" s="108" t="s">
        <v>15</v>
      </c>
      <c r="D152" s="72">
        <v>403</v>
      </c>
      <c r="E152" s="72">
        <v>300</v>
      </c>
      <c r="F152" s="72">
        <v>300</v>
      </c>
      <c r="G152" s="72">
        <v>330</v>
      </c>
    </row>
    <row r="153" spans="1:7" ht="14.4" customHeight="1">
      <c r="A153" s="48" t="s">
        <v>5</v>
      </c>
      <c r="B153" s="107">
        <v>60</v>
      </c>
      <c r="C153" s="108" t="s">
        <v>43</v>
      </c>
      <c r="D153" s="72">
        <f t="shared" ref="D153:F153" si="23">SUM(D150:D152)</f>
        <v>403</v>
      </c>
      <c r="E153" s="72">
        <f t="shared" si="23"/>
        <v>301</v>
      </c>
      <c r="F153" s="72">
        <f t="shared" si="23"/>
        <v>301</v>
      </c>
      <c r="G153" s="72">
        <v>5527</v>
      </c>
    </row>
    <row r="154" spans="1:7" ht="12" customHeight="1">
      <c r="A154" s="48"/>
      <c r="B154" s="107"/>
      <c r="C154" s="108"/>
      <c r="D154" s="111"/>
      <c r="E154" s="111"/>
      <c r="F154" s="111"/>
      <c r="G154" s="111"/>
    </row>
    <row r="155" spans="1:7" ht="14.4" customHeight="1">
      <c r="A155" s="48"/>
      <c r="B155" s="107">
        <v>62</v>
      </c>
      <c r="C155" s="108" t="s">
        <v>81</v>
      </c>
      <c r="D155" s="47"/>
      <c r="E155" s="47"/>
      <c r="F155" s="47"/>
      <c r="G155" s="47"/>
    </row>
    <row r="156" spans="1:7" ht="14.4" customHeight="1">
      <c r="A156" s="48"/>
      <c r="B156" s="170" t="s">
        <v>83</v>
      </c>
      <c r="C156" s="108" t="s">
        <v>11</v>
      </c>
      <c r="D156" s="60">
        <v>13934</v>
      </c>
      <c r="E156" s="60">
        <v>16282</v>
      </c>
      <c r="F156" s="60">
        <v>16282</v>
      </c>
      <c r="G156" s="60">
        <v>12566</v>
      </c>
    </row>
    <row r="157" spans="1:7" ht="14.4" customHeight="1">
      <c r="A157" s="48"/>
      <c r="B157" s="170" t="s">
        <v>134</v>
      </c>
      <c r="C157" s="108" t="s">
        <v>129</v>
      </c>
      <c r="D157" s="59">
        <v>0</v>
      </c>
      <c r="E157" s="60">
        <v>737</v>
      </c>
      <c r="F157" s="60">
        <v>737</v>
      </c>
      <c r="G157" s="60">
        <v>2760</v>
      </c>
    </row>
    <row r="158" spans="1:7" ht="14.4" customHeight="1">
      <c r="A158" s="48"/>
      <c r="B158" s="170" t="s">
        <v>84</v>
      </c>
      <c r="C158" s="108" t="s">
        <v>13</v>
      </c>
      <c r="D158" s="60">
        <v>70</v>
      </c>
      <c r="E158" s="60">
        <v>53</v>
      </c>
      <c r="F158" s="60">
        <v>53</v>
      </c>
      <c r="G158" s="60">
        <v>58</v>
      </c>
    </row>
    <row r="159" spans="1:7" ht="14.4" customHeight="1">
      <c r="A159" s="48"/>
      <c r="B159" s="170" t="s">
        <v>85</v>
      </c>
      <c r="C159" s="108" t="s">
        <v>15</v>
      </c>
      <c r="D159" s="60">
        <v>916</v>
      </c>
      <c r="E159" s="59">
        <v>0</v>
      </c>
      <c r="F159" s="59">
        <v>0</v>
      </c>
      <c r="G159" s="60">
        <v>600</v>
      </c>
    </row>
    <row r="160" spans="1:7" ht="14.4" customHeight="1">
      <c r="A160" s="48"/>
      <c r="B160" s="170" t="s">
        <v>86</v>
      </c>
      <c r="C160" s="108" t="s">
        <v>102</v>
      </c>
      <c r="D160" s="72">
        <v>44</v>
      </c>
      <c r="E160" s="72">
        <v>71</v>
      </c>
      <c r="F160" s="72">
        <v>71</v>
      </c>
      <c r="G160" s="72">
        <v>78</v>
      </c>
    </row>
    <row r="161" spans="1:7" ht="14.4" customHeight="1">
      <c r="A161" s="48" t="s">
        <v>5</v>
      </c>
      <c r="B161" s="107">
        <v>62</v>
      </c>
      <c r="C161" s="108" t="s">
        <v>81</v>
      </c>
      <c r="D161" s="72">
        <f t="shared" ref="D161:F161" si="24">SUM(D156:D160)</f>
        <v>14964</v>
      </c>
      <c r="E161" s="72">
        <f t="shared" si="24"/>
        <v>17143</v>
      </c>
      <c r="F161" s="72">
        <f t="shared" si="24"/>
        <v>17143</v>
      </c>
      <c r="G161" s="72">
        <v>16062</v>
      </c>
    </row>
    <row r="162" spans="1:7" ht="12" customHeight="1">
      <c r="A162" s="48"/>
      <c r="B162" s="107"/>
      <c r="C162" s="108"/>
      <c r="D162" s="60"/>
      <c r="E162" s="60"/>
      <c r="F162" s="60"/>
      <c r="G162" s="60"/>
    </row>
    <row r="163" spans="1:7" ht="14.85" customHeight="1">
      <c r="A163" s="48"/>
      <c r="B163" s="107">
        <v>63</v>
      </c>
      <c r="C163" s="108" t="s">
        <v>82</v>
      </c>
      <c r="D163" s="47"/>
      <c r="E163" s="47"/>
      <c r="F163" s="47"/>
      <c r="G163" s="47"/>
    </row>
    <row r="164" spans="1:7" ht="14.85" customHeight="1">
      <c r="A164" s="48"/>
      <c r="B164" s="170" t="s">
        <v>87</v>
      </c>
      <c r="C164" s="108" t="s">
        <v>11</v>
      </c>
      <c r="D164" s="60">
        <v>2790</v>
      </c>
      <c r="E164" s="60">
        <v>3306</v>
      </c>
      <c r="F164" s="60">
        <v>3306</v>
      </c>
      <c r="G164" s="60">
        <v>3743</v>
      </c>
    </row>
    <row r="165" spans="1:7" ht="14.85" customHeight="1">
      <c r="A165" s="48"/>
      <c r="B165" s="170" t="s">
        <v>88</v>
      </c>
      <c r="C165" s="108" t="s">
        <v>13</v>
      </c>
      <c r="D165" s="60">
        <v>70</v>
      </c>
      <c r="E165" s="60">
        <v>45</v>
      </c>
      <c r="F165" s="60">
        <v>45</v>
      </c>
      <c r="G165" s="60">
        <v>50</v>
      </c>
    </row>
    <row r="166" spans="1:7" ht="14.85" customHeight="1">
      <c r="A166" s="48"/>
      <c r="B166" s="170" t="s">
        <v>89</v>
      </c>
      <c r="C166" s="108" t="s">
        <v>15</v>
      </c>
      <c r="D166" s="60">
        <v>220</v>
      </c>
      <c r="E166" s="60">
        <v>59</v>
      </c>
      <c r="F166" s="60">
        <v>59</v>
      </c>
      <c r="G166" s="60">
        <v>65</v>
      </c>
    </row>
    <row r="167" spans="1:7" ht="14.85" customHeight="1">
      <c r="A167" s="48"/>
      <c r="B167" s="170" t="s">
        <v>94</v>
      </c>
      <c r="C167" s="108" t="s">
        <v>95</v>
      </c>
      <c r="D167" s="60">
        <v>242</v>
      </c>
      <c r="E167" s="60">
        <v>263</v>
      </c>
      <c r="F167" s="60">
        <v>263</v>
      </c>
      <c r="G167" s="60">
        <v>289</v>
      </c>
    </row>
    <row r="168" spans="1:7" ht="14.85" customHeight="1">
      <c r="A168" s="48"/>
      <c r="B168" s="170" t="s">
        <v>90</v>
      </c>
      <c r="C168" s="108" t="s">
        <v>102</v>
      </c>
      <c r="D168" s="81">
        <v>0</v>
      </c>
      <c r="E168" s="72">
        <v>75</v>
      </c>
      <c r="F168" s="72">
        <v>75</v>
      </c>
      <c r="G168" s="72">
        <v>83</v>
      </c>
    </row>
    <row r="169" spans="1:7" ht="14.85" customHeight="1">
      <c r="A169" s="1" t="s">
        <v>5</v>
      </c>
      <c r="B169" s="112">
        <v>63</v>
      </c>
      <c r="C169" s="108" t="s">
        <v>82</v>
      </c>
      <c r="D169" s="72">
        <f t="shared" ref="D169:F169" si="25">SUM(D164:D168)</f>
        <v>3322</v>
      </c>
      <c r="E169" s="72">
        <f t="shared" si="25"/>
        <v>3748</v>
      </c>
      <c r="F169" s="72">
        <f t="shared" si="25"/>
        <v>3748</v>
      </c>
      <c r="G169" s="72">
        <v>4230</v>
      </c>
    </row>
    <row r="170" spans="1:7" ht="14.85" customHeight="1">
      <c r="B170" s="112"/>
      <c r="C170" s="108"/>
      <c r="D170" s="60"/>
      <c r="E170" s="60"/>
      <c r="F170" s="60"/>
      <c r="G170" s="60"/>
    </row>
    <row r="171" spans="1:7" ht="14.85" customHeight="1">
      <c r="B171" s="112">
        <v>64</v>
      </c>
      <c r="C171" s="108" t="s">
        <v>143</v>
      </c>
      <c r="D171" s="60"/>
      <c r="E171" s="60"/>
      <c r="F171" s="60"/>
      <c r="G171" s="60"/>
    </row>
    <row r="172" spans="1:7" ht="14.85" customHeight="1">
      <c r="B172" s="170" t="s">
        <v>144</v>
      </c>
      <c r="C172" s="108" t="s">
        <v>11</v>
      </c>
      <c r="D172" s="59">
        <v>0</v>
      </c>
      <c r="E172" s="59">
        <v>0</v>
      </c>
      <c r="F172" s="59">
        <v>0</v>
      </c>
      <c r="G172" s="60">
        <v>5013</v>
      </c>
    </row>
    <row r="173" spans="1:7" ht="14.85" customHeight="1">
      <c r="B173" s="170" t="s">
        <v>145</v>
      </c>
      <c r="C173" s="108" t="s">
        <v>13</v>
      </c>
      <c r="D173" s="59">
        <v>0</v>
      </c>
      <c r="E173" s="59">
        <v>0</v>
      </c>
      <c r="F173" s="59">
        <v>0</v>
      </c>
      <c r="G173" s="60">
        <v>60</v>
      </c>
    </row>
    <row r="174" spans="1:7" ht="14.85" customHeight="1">
      <c r="B174" s="170" t="s">
        <v>146</v>
      </c>
      <c r="C174" s="108" t="s">
        <v>15</v>
      </c>
      <c r="D174" s="81">
        <v>0</v>
      </c>
      <c r="E174" s="81">
        <v>0</v>
      </c>
      <c r="F174" s="81">
        <v>0</v>
      </c>
      <c r="G174" s="72">
        <v>600</v>
      </c>
    </row>
    <row r="175" spans="1:7" ht="14.85" customHeight="1">
      <c r="A175" s="1" t="s">
        <v>5</v>
      </c>
      <c r="B175" s="112">
        <v>64</v>
      </c>
      <c r="C175" s="108" t="s">
        <v>143</v>
      </c>
      <c r="D175" s="71">
        <f>SUM(D172:D174)</f>
        <v>0</v>
      </c>
      <c r="E175" s="71">
        <f t="shared" ref="E175:F175" si="26">SUM(E172:E174)</f>
        <v>0</v>
      </c>
      <c r="F175" s="71">
        <f t="shared" si="26"/>
        <v>0</v>
      </c>
      <c r="G175" s="76">
        <v>5673</v>
      </c>
    </row>
    <row r="176" spans="1:7" ht="14.85" customHeight="1">
      <c r="A176" s="1" t="s">
        <v>5</v>
      </c>
      <c r="B176" s="88">
        <v>0.106</v>
      </c>
      <c r="C176" s="101" t="s">
        <v>42</v>
      </c>
      <c r="D176" s="76">
        <f>D153+D161+D169+D147+D175</f>
        <v>18689</v>
      </c>
      <c r="E176" s="76">
        <f t="shared" ref="E176:F176" si="27">E153+E161+E169+E147+E175</f>
        <v>21193</v>
      </c>
      <c r="F176" s="76">
        <f t="shared" si="27"/>
        <v>21193</v>
      </c>
      <c r="G176" s="76">
        <v>31492</v>
      </c>
    </row>
    <row r="177" spans="1:7" ht="14.85" customHeight="1">
      <c r="A177" s="1" t="s">
        <v>5</v>
      </c>
      <c r="B177" s="100">
        <v>3475</v>
      </c>
      <c r="C177" s="101" t="s">
        <v>1</v>
      </c>
      <c r="D177" s="76">
        <f t="shared" ref="D177:F177" si="28">D176</f>
        <v>18689</v>
      </c>
      <c r="E177" s="76">
        <f t="shared" si="28"/>
        <v>21193</v>
      </c>
      <c r="F177" s="76">
        <f t="shared" si="28"/>
        <v>21193</v>
      </c>
      <c r="G177" s="76">
        <v>31492</v>
      </c>
    </row>
    <row r="178" spans="1:7" s="61" customFormat="1" ht="14.85" customHeight="1">
      <c r="A178" s="113" t="s">
        <v>5</v>
      </c>
      <c r="B178" s="114"/>
      <c r="C178" s="115" t="s">
        <v>6</v>
      </c>
      <c r="D178" s="171">
        <f>D139+D92+D177</f>
        <v>207359</v>
      </c>
      <c r="E178" s="171">
        <f t="shared" ref="E178:F178" si="29">E139+E92+E177</f>
        <v>243256</v>
      </c>
      <c r="F178" s="171">
        <f t="shared" si="29"/>
        <v>254740</v>
      </c>
      <c r="G178" s="171">
        <v>259713</v>
      </c>
    </row>
    <row r="179" spans="1:7" ht="9.6" customHeight="1">
      <c r="A179" s="48"/>
      <c r="B179" s="82"/>
      <c r="C179" s="116"/>
      <c r="D179" s="46"/>
      <c r="E179" s="46"/>
      <c r="F179" s="46"/>
      <c r="G179" s="46"/>
    </row>
    <row r="180" spans="1:7">
      <c r="C180" s="50" t="s">
        <v>44</v>
      </c>
      <c r="D180" s="117"/>
      <c r="E180" s="46"/>
      <c r="F180" s="46"/>
      <c r="G180" s="46"/>
    </row>
    <row r="181" spans="1:7" s="67" customFormat="1" ht="26.4">
      <c r="A181" s="1" t="s">
        <v>7</v>
      </c>
      <c r="B181" s="118">
        <v>4408</v>
      </c>
      <c r="C181" s="119" t="s">
        <v>76</v>
      </c>
      <c r="D181" s="117"/>
      <c r="E181" s="117"/>
      <c r="F181" s="117"/>
      <c r="G181" s="117"/>
    </row>
    <row r="182" spans="1:7" s="67" customFormat="1" ht="14.85" customHeight="1">
      <c r="A182" s="120"/>
      <c r="B182" s="121">
        <v>1</v>
      </c>
      <c r="C182" s="122" t="s">
        <v>45</v>
      </c>
      <c r="D182" s="123"/>
      <c r="E182" s="123"/>
      <c r="F182" s="123"/>
      <c r="G182" s="123"/>
    </row>
    <row r="183" spans="1:7" s="67" customFormat="1" ht="14.85" customHeight="1">
      <c r="A183" s="120"/>
      <c r="B183" s="124">
        <v>1.101</v>
      </c>
      <c r="C183" s="50" t="s">
        <v>37</v>
      </c>
      <c r="D183" s="125"/>
      <c r="E183" s="123"/>
      <c r="F183" s="123"/>
      <c r="G183" s="123"/>
    </row>
    <row r="184" spans="1:7" s="67" customFormat="1" ht="14.85" customHeight="1">
      <c r="A184" s="161"/>
      <c r="B184" s="52">
        <v>1</v>
      </c>
      <c r="C184" s="109" t="s">
        <v>106</v>
      </c>
      <c r="D184" s="60"/>
      <c r="E184" s="60"/>
      <c r="F184" s="60"/>
      <c r="G184" s="60"/>
    </row>
    <row r="185" spans="1:7" s="67" customFormat="1" ht="27.6" customHeight="1">
      <c r="A185" s="161"/>
      <c r="B185" s="126">
        <v>72</v>
      </c>
      <c r="C185" s="122" t="s">
        <v>138</v>
      </c>
      <c r="D185" s="59"/>
      <c r="E185" s="59"/>
      <c r="F185" s="60"/>
      <c r="G185" s="60"/>
    </row>
    <row r="186" spans="1:7" s="67" customFormat="1">
      <c r="A186" s="161"/>
      <c r="B186" s="172" t="s">
        <v>108</v>
      </c>
      <c r="C186" s="122" t="s">
        <v>96</v>
      </c>
      <c r="D186" s="81">
        <v>0</v>
      </c>
      <c r="E186" s="72">
        <v>117100</v>
      </c>
      <c r="F186" s="72">
        <v>117100</v>
      </c>
      <c r="G186" s="72">
        <v>166800</v>
      </c>
    </row>
    <row r="187" spans="1:7" s="67" customFormat="1" ht="28.8" customHeight="1">
      <c r="A187" s="120" t="s">
        <v>5</v>
      </c>
      <c r="B187" s="126">
        <v>72</v>
      </c>
      <c r="C187" s="122" t="s">
        <v>138</v>
      </c>
      <c r="D187" s="71">
        <f t="shared" ref="D187:F187" si="30">SUM(D186)</f>
        <v>0</v>
      </c>
      <c r="E187" s="76">
        <f t="shared" si="30"/>
        <v>117100</v>
      </c>
      <c r="F187" s="76">
        <f t="shared" si="30"/>
        <v>117100</v>
      </c>
      <c r="G187" s="72">
        <v>166800</v>
      </c>
    </row>
    <row r="188" spans="1:7" s="67" customFormat="1">
      <c r="A188" s="128" t="s">
        <v>5</v>
      </c>
      <c r="B188" s="158">
        <v>1</v>
      </c>
      <c r="C188" s="159" t="s">
        <v>106</v>
      </c>
      <c r="D188" s="71">
        <f>D187</f>
        <v>0</v>
      </c>
      <c r="E188" s="76">
        <f t="shared" ref="E188:F188" si="31">E187</f>
        <v>117100</v>
      </c>
      <c r="F188" s="76">
        <f t="shared" si="31"/>
        <v>117100</v>
      </c>
      <c r="G188" s="76">
        <v>166800</v>
      </c>
    </row>
    <row r="189" spans="1:7" s="67" customFormat="1" ht="14.85" customHeight="1">
      <c r="A189" s="120" t="s">
        <v>5</v>
      </c>
      <c r="B189" s="124">
        <v>1.101</v>
      </c>
      <c r="C189" s="50" t="s">
        <v>37</v>
      </c>
      <c r="D189" s="81">
        <f t="shared" ref="D189:F189" si="32">D188</f>
        <v>0</v>
      </c>
      <c r="E189" s="72">
        <f t="shared" si="32"/>
        <v>117100</v>
      </c>
      <c r="F189" s="72">
        <f t="shared" si="32"/>
        <v>117100</v>
      </c>
      <c r="G189" s="72">
        <v>166800</v>
      </c>
    </row>
    <row r="190" spans="1:7" s="67" customFormat="1" ht="14.85" customHeight="1">
      <c r="A190" s="120" t="s">
        <v>5</v>
      </c>
      <c r="B190" s="121">
        <v>1</v>
      </c>
      <c r="C190" s="122" t="s">
        <v>45</v>
      </c>
      <c r="D190" s="71">
        <f t="shared" ref="D190:F190" si="33">D189</f>
        <v>0</v>
      </c>
      <c r="E190" s="76">
        <f t="shared" si="33"/>
        <v>117100</v>
      </c>
      <c r="F190" s="76">
        <f t="shared" si="33"/>
        <v>117100</v>
      </c>
      <c r="G190" s="76">
        <v>166800</v>
      </c>
    </row>
    <row r="191" spans="1:7" s="67" customFormat="1">
      <c r="A191" s="120"/>
      <c r="B191" s="121"/>
      <c r="C191" s="122"/>
      <c r="D191" s="60"/>
      <c r="E191" s="60"/>
      <c r="F191" s="60"/>
      <c r="G191" s="60"/>
    </row>
    <row r="192" spans="1:7" s="67" customFormat="1" ht="15" customHeight="1">
      <c r="A192" s="120"/>
      <c r="B192" s="121">
        <v>2</v>
      </c>
      <c r="C192" s="122" t="s">
        <v>97</v>
      </c>
      <c r="D192" s="60"/>
      <c r="E192" s="60"/>
      <c r="F192" s="60"/>
      <c r="G192" s="60"/>
    </row>
    <row r="193" spans="1:7" s="67" customFormat="1" ht="15" customHeight="1">
      <c r="A193" s="120"/>
      <c r="B193" s="124">
        <v>2.101</v>
      </c>
      <c r="C193" s="127" t="s">
        <v>72</v>
      </c>
      <c r="D193" s="60"/>
      <c r="E193" s="60"/>
      <c r="F193" s="60"/>
      <c r="G193" s="60"/>
    </row>
    <row r="194" spans="1:7" s="67" customFormat="1" ht="15" customHeight="1">
      <c r="A194" s="120"/>
      <c r="B194" s="126">
        <v>60</v>
      </c>
      <c r="C194" s="122" t="s">
        <v>46</v>
      </c>
      <c r="D194" s="60"/>
      <c r="E194" s="60"/>
      <c r="F194" s="60"/>
      <c r="G194" s="60"/>
    </row>
    <row r="195" spans="1:7" s="67" customFormat="1" ht="15" customHeight="1">
      <c r="A195" s="120"/>
      <c r="B195" s="126">
        <v>71</v>
      </c>
      <c r="C195" s="122" t="s">
        <v>114</v>
      </c>
      <c r="D195" s="60"/>
      <c r="E195" s="60"/>
      <c r="F195" s="60"/>
      <c r="G195" s="60"/>
    </row>
    <row r="196" spans="1:7" s="67" customFormat="1" ht="15" customHeight="1">
      <c r="A196" s="120"/>
      <c r="B196" s="126" t="s">
        <v>115</v>
      </c>
      <c r="C196" s="122" t="s">
        <v>114</v>
      </c>
      <c r="D196" s="72">
        <v>3689</v>
      </c>
      <c r="E196" s="81">
        <v>0</v>
      </c>
      <c r="F196" s="81">
        <v>0</v>
      </c>
      <c r="G196" s="81">
        <v>0</v>
      </c>
    </row>
    <row r="197" spans="1:7" s="67" customFormat="1" ht="15" customHeight="1">
      <c r="A197" s="120" t="s">
        <v>5</v>
      </c>
      <c r="B197" s="126">
        <v>60</v>
      </c>
      <c r="C197" s="122" t="s">
        <v>46</v>
      </c>
      <c r="D197" s="72">
        <f t="shared" ref="D197:F197" si="34">D196</f>
        <v>3689</v>
      </c>
      <c r="E197" s="81">
        <f t="shared" si="34"/>
        <v>0</v>
      </c>
      <c r="F197" s="81">
        <f t="shared" si="34"/>
        <v>0</v>
      </c>
      <c r="G197" s="81">
        <v>0</v>
      </c>
    </row>
    <row r="198" spans="1:7" s="67" customFormat="1" ht="15" customHeight="1">
      <c r="A198" s="120" t="s">
        <v>5</v>
      </c>
      <c r="B198" s="124">
        <v>2.101</v>
      </c>
      <c r="C198" s="127" t="s">
        <v>72</v>
      </c>
      <c r="D198" s="76">
        <f t="shared" ref="D198:F199" si="35">D197</f>
        <v>3689</v>
      </c>
      <c r="E198" s="71">
        <f t="shared" si="35"/>
        <v>0</v>
      </c>
      <c r="F198" s="71">
        <f t="shared" si="35"/>
        <v>0</v>
      </c>
      <c r="G198" s="71">
        <v>0</v>
      </c>
    </row>
    <row r="199" spans="1:7" s="67" customFormat="1" ht="15" customHeight="1">
      <c r="A199" s="120" t="s">
        <v>5</v>
      </c>
      <c r="B199" s="121">
        <v>2</v>
      </c>
      <c r="C199" s="122" t="s">
        <v>97</v>
      </c>
      <c r="D199" s="72">
        <f t="shared" si="35"/>
        <v>3689</v>
      </c>
      <c r="E199" s="81">
        <f t="shared" si="35"/>
        <v>0</v>
      </c>
      <c r="F199" s="81">
        <f t="shared" si="35"/>
        <v>0</v>
      </c>
      <c r="G199" s="81">
        <v>0</v>
      </c>
    </row>
    <row r="200" spans="1:7" s="67" customFormat="1" ht="28.95" customHeight="1">
      <c r="A200" s="120" t="s">
        <v>5</v>
      </c>
      <c r="B200" s="129">
        <v>4408</v>
      </c>
      <c r="C200" s="127" t="s">
        <v>76</v>
      </c>
      <c r="D200" s="72">
        <f t="shared" ref="D200:F200" si="36">D190+D199</f>
        <v>3689</v>
      </c>
      <c r="E200" s="72">
        <f t="shared" si="36"/>
        <v>117100</v>
      </c>
      <c r="F200" s="72">
        <f t="shared" si="36"/>
        <v>117100</v>
      </c>
      <c r="G200" s="72">
        <v>166800</v>
      </c>
    </row>
    <row r="201" spans="1:7" s="67" customFormat="1">
      <c r="A201" s="120"/>
      <c r="B201" s="129"/>
      <c r="C201" s="127"/>
      <c r="D201" s="60"/>
      <c r="E201" s="60"/>
      <c r="F201" s="60"/>
      <c r="G201" s="60"/>
    </row>
    <row r="202" spans="1:7" s="67" customFormat="1" ht="26.4">
      <c r="A202" s="120"/>
      <c r="B202" s="129">
        <v>5475</v>
      </c>
      <c r="C202" s="127" t="s">
        <v>98</v>
      </c>
      <c r="D202" s="60"/>
      <c r="E202" s="60"/>
      <c r="F202" s="60"/>
      <c r="G202" s="60"/>
    </row>
    <row r="203" spans="1:7" s="67" customFormat="1" ht="14.4" customHeight="1">
      <c r="A203" s="161"/>
      <c r="B203" s="130">
        <v>0.10199999999999999</v>
      </c>
      <c r="C203" s="119" t="s">
        <v>0</v>
      </c>
      <c r="D203" s="60"/>
      <c r="E203" s="60"/>
      <c r="F203" s="60"/>
      <c r="G203" s="60"/>
    </row>
    <row r="204" spans="1:7" s="135" customFormat="1" ht="14.4" customHeight="1">
      <c r="A204" s="131"/>
      <c r="B204" s="85">
        <v>1</v>
      </c>
      <c r="C204" s="132" t="s">
        <v>106</v>
      </c>
      <c r="D204" s="133"/>
      <c r="E204" s="134"/>
      <c r="F204" s="133"/>
      <c r="G204" s="133"/>
    </row>
    <row r="205" spans="1:7" s="135" customFormat="1" ht="27" customHeight="1">
      <c r="A205" s="136"/>
      <c r="B205" s="137">
        <v>71</v>
      </c>
      <c r="C205" s="138" t="s">
        <v>113</v>
      </c>
      <c r="D205" s="60"/>
      <c r="E205" s="60"/>
      <c r="F205" s="60"/>
      <c r="G205" s="60"/>
    </row>
    <row r="206" spans="1:7" s="135" customFormat="1" ht="14.4" customHeight="1">
      <c r="A206" s="136"/>
      <c r="B206" s="137" t="s">
        <v>107</v>
      </c>
      <c r="C206" s="138" t="s">
        <v>96</v>
      </c>
      <c r="D206" s="81">
        <v>0</v>
      </c>
      <c r="E206" s="72">
        <v>19500</v>
      </c>
      <c r="F206" s="72">
        <v>19500</v>
      </c>
      <c r="G206" s="72">
        <v>19500</v>
      </c>
    </row>
    <row r="207" spans="1:7" s="135" customFormat="1" ht="28.05" customHeight="1">
      <c r="A207" s="161" t="s">
        <v>5</v>
      </c>
      <c r="B207" s="137">
        <v>71</v>
      </c>
      <c r="C207" s="138" t="s">
        <v>113</v>
      </c>
      <c r="D207" s="71">
        <f t="shared" ref="D207:F207" si="37">D206</f>
        <v>0</v>
      </c>
      <c r="E207" s="76">
        <f t="shared" si="37"/>
        <v>19500</v>
      </c>
      <c r="F207" s="76">
        <f t="shared" si="37"/>
        <v>19500</v>
      </c>
      <c r="G207" s="72">
        <v>19500</v>
      </c>
    </row>
    <row r="208" spans="1:7" s="67" customFormat="1">
      <c r="A208" s="161"/>
      <c r="D208" s="60"/>
      <c r="E208" s="60"/>
      <c r="F208" s="60"/>
      <c r="G208" s="60"/>
    </row>
    <row r="209" spans="1:7" s="67" customFormat="1" ht="28.2" customHeight="1">
      <c r="A209" s="161"/>
      <c r="B209" s="137">
        <v>72</v>
      </c>
      <c r="C209" s="122" t="s">
        <v>137</v>
      </c>
      <c r="D209" s="60"/>
      <c r="E209" s="60"/>
      <c r="F209" s="60"/>
      <c r="G209" s="60"/>
    </row>
    <row r="210" spans="1:7" s="67" customFormat="1" ht="14.4" customHeight="1">
      <c r="A210" s="161"/>
      <c r="B210" s="137" t="s">
        <v>108</v>
      </c>
      <c r="C210" s="122" t="s">
        <v>96</v>
      </c>
      <c r="D210" s="81">
        <v>0</v>
      </c>
      <c r="E210" s="72">
        <v>5000</v>
      </c>
      <c r="F210" s="72">
        <v>5000</v>
      </c>
      <c r="G210" s="72">
        <v>5000</v>
      </c>
    </row>
    <row r="211" spans="1:7" s="67" customFormat="1" ht="28.5" customHeight="1">
      <c r="A211" s="161" t="s">
        <v>5</v>
      </c>
      <c r="B211" s="137">
        <v>72</v>
      </c>
      <c r="C211" s="122" t="s">
        <v>137</v>
      </c>
      <c r="D211" s="71">
        <f t="shared" ref="D211:F211" si="38">D210</f>
        <v>0</v>
      </c>
      <c r="E211" s="76">
        <f t="shared" si="38"/>
        <v>5000</v>
      </c>
      <c r="F211" s="76">
        <f t="shared" si="38"/>
        <v>5000</v>
      </c>
      <c r="G211" s="72">
        <v>5000</v>
      </c>
    </row>
    <row r="212" spans="1:7" s="67" customFormat="1" ht="14.4" customHeight="1">
      <c r="A212" s="120" t="s">
        <v>5</v>
      </c>
      <c r="B212" s="52">
        <v>1</v>
      </c>
      <c r="C212" s="109" t="s">
        <v>106</v>
      </c>
      <c r="D212" s="71">
        <f>D206+D210</f>
        <v>0</v>
      </c>
      <c r="E212" s="76">
        <f t="shared" ref="E212:F212" si="39">E206+E210</f>
        <v>24500</v>
      </c>
      <c r="F212" s="76">
        <f t="shared" si="39"/>
        <v>24500</v>
      </c>
      <c r="G212" s="76">
        <v>24500</v>
      </c>
    </row>
    <row r="213" spans="1:7" s="67" customFormat="1" ht="14.4" customHeight="1">
      <c r="A213" s="120" t="s">
        <v>5</v>
      </c>
      <c r="B213" s="139">
        <v>0.10199999999999999</v>
      </c>
      <c r="C213" s="127" t="s">
        <v>0</v>
      </c>
      <c r="D213" s="81">
        <f t="shared" ref="D213:F213" si="40">D212</f>
        <v>0</v>
      </c>
      <c r="E213" s="72">
        <f t="shared" si="40"/>
        <v>24500</v>
      </c>
      <c r="F213" s="72">
        <f t="shared" si="40"/>
        <v>24500</v>
      </c>
      <c r="G213" s="72">
        <v>24500</v>
      </c>
    </row>
    <row r="214" spans="1:7" s="67" customFormat="1" ht="26.4">
      <c r="A214" s="120" t="s">
        <v>5</v>
      </c>
      <c r="B214" s="129">
        <v>5475</v>
      </c>
      <c r="C214" s="127" t="s">
        <v>98</v>
      </c>
      <c r="D214" s="81">
        <f t="shared" ref="D214:F214" si="41">D213</f>
        <v>0</v>
      </c>
      <c r="E214" s="72">
        <f t="shared" si="41"/>
        <v>24500</v>
      </c>
      <c r="F214" s="72">
        <f t="shared" si="41"/>
        <v>24500</v>
      </c>
      <c r="G214" s="72">
        <v>24500</v>
      </c>
    </row>
    <row r="215" spans="1:7" ht="14.4" customHeight="1">
      <c r="A215" s="73" t="s">
        <v>5</v>
      </c>
      <c r="B215" s="92"/>
      <c r="C215" s="80" t="s">
        <v>44</v>
      </c>
      <c r="D215" s="64">
        <f t="shared" ref="D215:F215" si="42">D200+D214</f>
        <v>3689</v>
      </c>
      <c r="E215" s="64">
        <f t="shared" si="42"/>
        <v>141600</v>
      </c>
      <c r="F215" s="64">
        <f t="shared" si="42"/>
        <v>141600</v>
      </c>
      <c r="G215" s="64">
        <v>191300</v>
      </c>
    </row>
    <row r="216" spans="1:7" ht="14.4" customHeight="1">
      <c r="A216" s="140" t="s">
        <v>5</v>
      </c>
      <c r="B216" s="141"/>
      <c r="C216" s="142" t="s">
        <v>3</v>
      </c>
      <c r="D216" s="143">
        <f t="shared" ref="D216:F216" si="43">D215+D178</f>
        <v>211048</v>
      </c>
      <c r="E216" s="143">
        <f t="shared" si="43"/>
        <v>384856</v>
      </c>
      <c r="F216" s="143">
        <f t="shared" si="43"/>
        <v>396340</v>
      </c>
      <c r="G216" s="143">
        <v>451013</v>
      </c>
    </row>
    <row r="217" spans="1:7">
      <c r="A217" s="48"/>
      <c r="B217" s="82"/>
      <c r="C217" s="50"/>
      <c r="D217" s="46"/>
      <c r="F217" s="46"/>
      <c r="G217" s="46"/>
    </row>
    <row r="218" spans="1:7" ht="26.1" customHeight="1">
      <c r="A218" s="144" t="s">
        <v>105</v>
      </c>
      <c r="B218" s="145">
        <v>2408</v>
      </c>
      <c r="C218" s="146" t="s">
        <v>111</v>
      </c>
      <c r="D218" s="62">
        <v>0</v>
      </c>
      <c r="E218" s="62">
        <v>0</v>
      </c>
      <c r="F218" s="60">
        <v>0</v>
      </c>
      <c r="G218" s="60">
        <v>0</v>
      </c>
    </row>
    <row r="219" spans="1:7" s="110" customFormat="1">
      <c r="A219" s="144"/>
      <c r="B219" s="145"/>
      <c r="C219" s="146"/>
      <c r="D219" s="62"/>
      <c r="E219" s="62"/>
      <c r="F219" s="60"/>
      <c r="G219" s="60"/>
    </row>
    <row r="220" spans="1:7" s="110" customFormat="1">
      <c r="A220" s="144"/>
      <c r="B220" s="82"/>
      <c r="C220" s="146"/>
      <c r="D220" s="62"/>
      <c r="E220" s="62"/>
      <c r="F220" s="60"/>
      <c r="G220" s="60"/>
    </row>
    <row r="221" spans="1:7" s="110" customFormat="1">
      <c r="A221" s="48"/>
      <c r="B221" s="82"/>
      <c r="C221" s="50"/>
      <c r="D221" s="147"/>
      <c r="E221" s="147"/>
      <c r="F221" s="46"/>
      <c r="G221" s="46"/>
    </row>
    <row r="222" spans="1:7">
      <c r="A222" s="48"/>
      <c r="B222" s="82"/>
      <c r="C222" s="50"/>
      <c r="D222" s="46"/>
      <c r="E222" s="46"/>
      <c r="F222" s="46"/>
      <c r="G222" s="46"/>
    </row>
    <row r="223" spans="1:7">
      <c r="A223" s="48"/>
      <c r="B223" s="82"/>
      <c r="C223" s="50"/>
      <c r="D223" s="46"/>
      <c r="E223" s="46"/>
      <c r="F223" s="46"/>
      <c r="G223" s="46"/>
    </row>
    <row r="224" spans="1:7">
      <c r="E224" s="13"/>
    </row>
    <row r="225" spans="3:6">
      <c r="D225" s="148"/>
      <c r="E225" s="149"/>
      <c r="F225" s="148"/>
    </row>
    <row r="226" spans="3:6">
      <c r="C226" s="4"/>
      <c r="D226" s="173"/>
      <c r="E226" s="173"/>
      <c r="F226" s="173"/>
    </row>
    <row r="227" spans="3:6">
      <c r="C227" s="4"/>
      <c r="E227" s="13"/>
    </row>
    <row r="228" spans="3:6">
      <c r="C228" s="4"/>
      <c r="E228" s="13"/>
    </row>
    <row r="229" spans="3:6">
      <c r="C229" s="4"/>
      <c r="E229" s="13"/>
    </row>
    <row r="230" spans="3:6">
      <c r="C230" s="4"/>
      <c r="E230" s="13"/>
    </row>
    <row r="231" spans="3:6">
      <c r="C231" s="4"/>
      <c r="E231" s="13"/>
    </row>
    <row r="232" spans="3:6">
      <c r="C232" s="4"/>
      <c r="E232" s="13"/>
    </row>
    <row r="233" spans="3:6">
      <c r="C233" s="4"/>
      <c r="E233" s="13"/>
    </row>
  </sheetData>
  <autoFilter ref="A20:G218"/>
  <mergeCells count="4">
    <mergeCell ref="B19:C19"/>
    <mergeCell ref="E8:G8"/>
    <mergeCell ref="E10:G10"/>
    <mergeCell ref="A12:G12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60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3" manualBreakCount="3">
    <brk id="46" max="11" man="1"/>
    <brk id="93" max="11" man="1"/>
    <brk id="1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dem11</vt:lpstr>
      <vt:lpstr>'dem11'!cs</vt:lpstr>
      <vt:lpstr>'dem11'!fsw</vt:lpstr>
      <vt:lpstr>'dem11'!fswcap</vt:lpstr>
      <vt:lpstr>'dem11'!ges</vt:lpstr>
      <vt:lpstr>'dem11'!oges</vt:lpstr>
      <vt:lpstr>'dem11'!Print_Area</vt:lpstr>
      <vt:lpstr>'dem11'!Print_Titles</vt:lpstr>
      <vt:lpstr>'dem11'!revise</vt:lpstr>
      <vt:lpstr>'dem11'!summary</vt:lpstr>
      <vt:lpstr>'dem11'!voted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2020-03-17T10:32:39Z</cp:lastPrinted>
  <dcterms:created xsi:type="dcterms:W3CDTF">2004-06-02T16:14:39Z</dcterms:created>
  <dcterms:modified xsi:type="dcterms:W3CDTF">2020-03-26T07:04:00Z</dcterms:modified>
</cp:coreProperties>
</file>