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12" sheetId="1" r:id="rId1"/>
    <sheet name="Sheet1" sheetId="2" r:id="rId2"/>
  </sheets>
  <definedNames>
    <definedName name="_xlnm._FilterDatabase" localSheetId="0" hidden="1">'dem12'!$A$19:$G$546</definedName>
    <definedName name="_rec2" localSheetId="0">'dem12'!#REF!</definedName>
    <definedName name="_Regression_Int" localSheetId="0" hidden="1">1</definedName>
    <definedName name="ecolorec" localSheetId="0">'dem12'!$D$546:$G$546</definedName>
    <definedName name="EcoRecCap" localSheetId="0">'dem12'!#REF!</definedName>
    <definedName name="ecoRecRev" localSheetId="0">'dem12'!#REF!</definedName>
    <definedName name="ee" localSheetId="0">'dem12'!$D$507:$G$507</definedName>
    <definedName name="fwl" localSheetId="0">'dem12'!$D$451:$G$451</definedName>
    <definedName name="fwlcap" localSheetId="0">'dem12'!$D$529:$G$529</definedName>
    <definedName name="fwlrec" localSheetId="0">'dem12'!#REF!</definedName>
    <definedName name="fwlrec1" localSheetId="0">'dem12'!$D$533:$G$533</definedName>
    <definedName name="np" localSheetId="0">'dem12'!#REF!</definedName>
    <definedName name="Nutrition" localSheetId="0">#REF!</definedName>
    <definedName name="oas" localSheetId="0">'dem12'!#REF!</definedName>
    <definedName name="otd" localSheetId="0">'dem12'!#REF!</definedName>
    <definedName name="otdrec" localSheetId="0">'dem12'!#REF!</definedName>
    <definedName name="_xlnm.Print_Area" localSheetId="0">'dem12'!$A$1:$G$546</definedName>
    <definedName name="_xlnm.Print_Titles" localSheetId="0">'dem12'!$16:$19</definedName>
    <definedName name="revise" localSheetId="0">'dem12'!$D$565:$F$565</definedName>
    <definedName name="scst" localSheetId="0">#REF!</definedName>
    <definedName name="SocialSecurity" localSheetId="0">#REF!</definedName>
    <definedName name="socialwelfare" localSheetId="0">#REF!</definedName>
    <definedName name="spfrd" localSheetId="0">'dem12'!#REF!</definedName>
    <definedName name="summary" localSheetId="0">'dem12'!$D$555:$F$555</definedName>
    <definedName name="swc" localSheetId="0">'dem12'!$D$91:$G$91</definedName>
    <definedName name="voted" localSheetId="0">'dem12'!$D$13:$F$13</definedName>
    <definedName name="welfarecap" localSheetId="0">#REF!</definedName>
    <definedName name="Z_239EE218_578E_4317_BEED_14D5D7089E27_.wvu.Cols" localSheetId="0" hidden="1">'dem12'!#REF!</definedName>
    <definedName name="Z_239EE218_578E_4317_BEED_14D5D7089E27_.wvu.FilterData" localSheetId="0" hidden="1">'dem12'!$A$2:$G$547</definedName>
    <definedName name="Z_239EE218_578E_4317_BEED_14D5D7089E27_.wvu.PrintArea" localSheetId="0" hidden="1">'dem12'!$A$2:$G$547</definedName>
    <definedName name="Z_239EE218_578E_4317_BEED_14D5D7089E27_.wvu.PrintTitles" localSheetId="0" hidden="1">'dem12'!$16:$19</definedName>
    <definedName name="Z_302A3EA3_AE96_11D5_A646_0050BA3D7AFD_.wvu.Cols" localSheetId="0" hidden="1">'dem12'!#REF!</definedName>
    <definedName name="Z_302A3EA3_AE96_11D5_A646_0050BA3D7AFD_.wvu.FilterData" localSheetId="0" hidden="1">'dem12'!$A$2:$G$547</definedName>
    <definedName name="Z_302A3EA3_AE96_11D5_A646_0050BA3D7AFD_.wvu.PrintArea" localSheetId="0" hidden="1">'dem12'!$A$2:$G$547</definedName>
    <definedName name="Z_302A3EA3_AE96_11D5_A646_0050BA3D7AFD_.wvu.PrintTitles" localSheetId="0" hidden="1">'dem12'!$16:$19</definedName>
    <definedName name="Z_36DBA021_0ECB_11D4_8064_004005726899_.wvu.Cols" localSheetId="0" hidden="1">'dem12'!#REF!</definedName>
    <definedName name="Z_36DBA021_0ECB_11D4_8064_004005726899_.wvu.FilterData" localSheetId="0" hidden="1">'dem12'!$C$20:$C$547</definedName>
    <definedName name="Z_36DBA021_0ECB_11D4_8064_004005726899_.wvu.PrintArea" localSheetId="0" hidden="1">'dem12'!$A$2:$G$547</definedName>
    <definedName name="Z_36DBA021_0ECB_11D4_8064_004005726899_.wvu.PrintTitles" localSheetId="0" hidden="1">'dem12'!$16:$19</definedName>
    <definedName name="Z_500B8DB8_F286_4AC6_8FFB_9BFEC967AB3A_.wvu.FilterData" localSheetId="0" hidden="1">'dem12'!$A$20:$G$585</definedName>
    <definedName name="Z_500B8DB8_F286_4AC6_8FFB_9BFEC967AB3A_.wvu.PrintArea" localSheetId="0" hidden="1">'dem12'!$A$2:$G$547</definedName>
    <definedName name="Z_500B8DB8_F286_4AC6_8FFB_9BFEC967AB3A_.wvu.PrintTitles" localSheetId="0" hidden="1">'dem12'!$16:$19</definedName>
    <definedName name="Z_93EBE921_AE91_11D5_8685_004005726899_.wvu.Cols" localSheetId="0" hidden="1">'dem12'!#REF!</definedName>
    <definedName name="Z_93EBE921_AE91_11D5_8685_004005726899_.wvu.FilterData" localSheetId="0" hidden="1">'dem12'!$C$20:$C$547</definedName>
    <definedName name="Z_93EBE921_AE91_11D5_8685_004005726899_.wvu.PrintArea" localSheetId="0" hidden="1">'dem12'!$A$2:$G$547</definedName>
    <definedName name="Z_93EBE921_AE91_11D5_8685_004005726899_.wvu.PrintTitles" localSheetId="0" hidden="1">'dem12'!$16:$19</definedName>
    <definedName name="Z_94DA79C1_0FDE_11D5_9579_000021DAEEA2_.wvu.Cols" localSheetId="0" hidden="1">'dem12'!#REF!</definedName>
    <definedName name="Z_94DA79C1_0FDE_11D5_9579_000021DAEEA2_.wvu.FilterData" localSheetId="0" hidden="1">'dem12'!$C$20:$C$547</definedName>
    <definedName name="Z_94DA79C1_0FDE_11D5_9579_000021DAEEA2_.wvu.PrintArea" localSheetId="0" hidden="1">'dem12'!$A$2:$G$547</definedName>
    <definedName name="Z_94DA79C1_0FDE_11D5_9579_000021DAEEA2_.wvu.PrintTitles" localSheetId="0" hidden="1">'dem12'!$16:$19</definedName>
    <definedName name="Z_B4CB098E_161F_11D5_8064_004005726899_.wvu.FilterData" localSheetId="0" hidden="1">'dem12'!$C$20:$C$547</definedName>
    <definedName name="Z_B4CB0999_161F_11D5_8064_004005726899_.wvu.FilterData" localSheetId="0" hidden="1">'dem12'!$C$20:$C$547</definedName>
    <definedName name="Z_C868F8C3_16D7_11D5_A68D_81D6213F5331_.wvu.Cols" localSheetId="0" hidden="1">'dem12'!#REF!</definedName>
    <definedName name="Z_C868F8C3_16D7_11D5_A68D_81D6213F5331_.wvu.FilterData" localSheetId="0" hidden="1">'dem12'!$C$20:$C$547</definedName>
    <definedName name="Z_C868F8C3_16D7_11D5_A68D_81D6213F5331_.wvu.PrintArea" localSheetId="0" hidden="1">'dem12'!$A$2:$G$547</definedName>
    <definedName name="Z_C868F8C3_16D7_11D5_A68D_81D6213F5331_.wvu.PrintTitles" localSheetId="0" hidden="1">'dem12'!$16:$19</definedName>
    <definedName name="Z_E5DF37BD_125C_11D5_8DC4_D0F5D88B3549_.wvu.Cols" localSheetId="0" hidden="1">'dem12'!#REF!</definedName>
    <definedName name="Z_E5DF37BD_125C_11D5_8DC4_D0F5D88B3549_.wvu.FilterData" localSheetId="0" hidden="1">'dem12'!$C$20:$C$547</definedName>
    <definedName name="Z_E5DF37BD_125C_11D5_8DC4_D0F5D88B3549_.wvu.PrintArea" localSheetId="0" hidden="1">'dem12'!$A$2:$G$547</definedName>
    <definedName name="Z_E5DF37BD_125C_11D5_8DC4_D0F5D88B3549_.wvu.PrintTitles" localSheetId="0" hidden="1">'dem12'!$16:$19</definedName>
    <definedName name="Z_F8ADACC1_164E_11D6_B603_000021DAEEA2_.wvu.Cols" localSheetId="0" hidden="1">'dem12'!#REF!</definedName>
    <definedName name="Z_F8ADACC1_164E_11D6_B603_000021DAEEA2_.wvu.FilterData" localSheetId="0" hidden="1">'dem12'!$C$20:$C$547</definedName>
    <definedName name="Z_F8ADACC1_164E_11D6_B603_000021DAEEA2_.wvu.PrintArea" localSheetId="0" hidden="1">'dem12'!$A$2:$G$547</definedName>
    <definedName name="Z_F8ADACC1_164E_11D6_B603_000021DAEEA2_.wvu.PrintTitles" localSheetId="0" hidden="1">'dem12'!$16:$19</definedName>
  </definedNames>
  <calcPr calcId="125725"/>
  <customWorkbookViews>
    <customWorkbookView name="S.D.Pradhan - Personal View" guid="{500B8DB8-F286-4AC6-8FFB-9BFEC967AB3A}" mergeInterval="0" personalView="1" maximized="1" windowWidth="796" windowHeight="429" activeSheetId="1"/>
  </customWorkbookViews>
</workbook>
</file>

<file path=xl/calcChain.xml><?xml version="1.0" encoding="utf-8"?>
<calcChain xmlns="http://schemas.openxmlformats.org/spreadsheetml/2006/main">
  <c r="F419" i="1"/>
  <c r="E419"/>
  <c r="D419"/>
  <c r="E430" l="1"/>
  <c r="F430"/>
  <c r="D430"/>
  <c r="E408"/>
  <c r="F408"/>
  <c r="D408"/>
  <c r="D401"/>
  <c r="D394"/>
  <c r="E389"/>
  <c r="F389"/>
  <c r="D389"/>
  <c r="F200" l="1"/>
  <c r="E200"/>
  <c r="D200"/>
  <c r="E73" l="1"/>
  <c r="F73"/>
  <c r="F538"/>
  <c r="E538"/>
  <c r="D279"/>
  <c r="D294"/>
  <c r="D289"/>
  <c r="D284"/>
  <c r="D322"/>
  <c r="F485" l="1"/>
  <c r="F486" s="1"/>
  <c r="F382"/>
  <c r="F381"/>
  <c r="F189"/>
  <c r="F190" s="1"/>
  <c r="F191" s="1"/>
  <c r="F183"/>
  <c r="F184" s="1"/>
  <c r="F135"/>
  <c r="F137" s="1"/>
  <c r="F54"/>
  <c r="F47"/>
  <c r="E546"/>
  <c r="E545"/>
  <c r="F527"/>
  <c r="F528" s="1"/>
  <c r="E527"/>
  <c r="E528" s="1"/>
  <c r="D527"/>
  <c r="D528" s="1"/>
  <c r="F518"/>
  <c r="F519" s="1"/>
  <c r="F520" s="1"/>
  <c r="E518"/>
  <c r="E519" s="1"/>
  <c r="E520" s="1"/>
  <c r="D518"/>
  <c r="D519" s="1"/>
  <c r="D520" s="1"/>
  <c r="F504"/>
  <c r="F505" s="1"/>
  <c r="F506" s="1"/>
  <c r="E504"/>
  <c r="E505" s="1"/>
  <c r="E506" s="1"/>
  <c r="D504"/>
  <c r="D505" s="1"/>
  <c r="D506" s="1"/>
  <c r="F496"/>
  <c r="F497" s="1"/>
  <c r="E496"/>
  <c r="E497" s="1"/>
  <c r="D496"/>
  <c r="D497" s="1"/>
  <c r="F490"/>
  <c r="E490"/>
  <c r="D490"/>
  <c r="E486"/>
  <c r="D486"/>
  <c r="F465"/>
  <c r="E465"/>
  <c r="D465"/>
  <c r="F460"/>
  <c r="E460"/>
  <c r="D460"/>
  <c r="F448"/>
  <c r="F449" s="1"/>
  <c r="F450" s="1"/>
  <c r="E448"/>
  <c r="E449" s="1"/>
  <c r="E450" s="1"/>
  <c r="D448"/>
  <c r="D449" s="1"/>
  <c r="D450" s="1"/>
  <c r="F434"/>
  <c r="E434"/>
  <c r="D434"/>
  <c r="D435" s="1"/>
  <c r="F420"/>
  <c r="E420"/>
  <c r="D420"/>
  <c r="F401"/>
  <c r="E401"/>
  <c r="F394"/>
  <c r="E394"/>
  <c r="E383"/>
  <c r="D383"/>
  <c r="F373"/>
  <c r="E373"/>
  <c r="D373"/>
  <c r="F365"/>
  <c r="E365"/>
  <c r="D365"/>
  <c r="F356"/>
  <c r="E356"/>
  <c r="D356"/>
  <c r="F348"/>
  <c r="E348"/>
  <c r="D348"/>
  <c r="F340"/>
  <c r="E340"/>
  <c r="D340"/>
  <c r="F332"/>
  <c r="E332"/>
  <c r="D332"/>
  <c r="F322"/>
  <c r="E322"/>
  <c r="F315"/>
  <c r="E315"/>
  <c r="D315"/>
  <c r="F306"/>
  <c r="E306"/>
  <c r="D306"/>
  <c r="F299"/>
  <c r="E299"/>
  <c r="D299"/>
  <c r="F294"/>
  <c r="E294"/>
  <c r="F289"/>
  <c r="E289"/>
  <c r="F284"/>
  <c r="E284"/>
  <c r="F279"/>
  <c r="E279"/>
  <c r="F273"/>
  <c r="E273"/>
  <c r="D273"/>
  <c r="F267"/>
  <c r="E267"/>
  <c r="D267"/>
  <c r="F263"/>
  <c r="E263"/>
  <c r="D263"/>
  <c r="F258"/>
  <c r="E258"/>
  <c r="D258"/>
  <c r="F253"/>
  <c r="E253"/>
  <c r="D253"/>
  <c r="F246"/>
  <c r="E246"/>
  <c r="D246"/>
  <c r="F240"/>
  <c r="E240"/>
  <c r="D240"/>
  <c r="F234"/>
  <c r="E234"/>
  <c r="D234"/>
  <c r="F228"/>
  <c r="E228"/>
  <c r="D228"/>
  <c r="F218"/>
  <c r="E218"/>
  <c r="D218"/>
  <c r="F214"/>
  <c r="E214"/>
  <c r="D214"/>
  <c r="F210"/>
  <c r="E210"/>
  <c r="D210"/>
  <c r="F205"/>
  <c r="E205"/>
  <c r="D205"/>
  <c r="E190"/>
  <c r="E191" s="1"/>
  <c r="D190"/>
  <c r="D191" s="1"/>
  <c r="E184"/>
  <c r="D184"/>
  <c r="F175"/>
  <c r="F176" s="1"/>
  <c r="E175"/>
  <c r="E176" s="1"/>
  <c r="D175"/>
  <c r="D176" s="1"/>
  <c r="F169"/>
  <c r="E169"/>
  <c r="D169"/>
  <c r="F162"/>
  <c r="E162"/>
  <c r="D162"/>
  <c r="F153"/>
  <c r="E153"/>
  <c r="D153"/>
  <c r="F148"/>
  <c r="E148"/>
  <c r="D148"/>
  <c r="F144"/>
  <c r="E144"/>
  <c r="D144"/>
  <c r="E137"/>
  <c r="D137"/>
  <c r="F125"/>
  <c r="E125"/>
  <c r="D125"/>
  <c r="F117"/>
  <c r="E117"/>
  <c r="D117"/>
  <c r="F109"/>
  <c r="E109"/>
  <c r="D109"/>
  <c r="F102"/>
  <c r="E102"/>
  <c r="D102"/>
  <c r="F89"/>
  <c r="F90" s="1"/>
  <c r="E89"/>
  <c r="E90" s="1"/>
  <c r="D89"/>
  <c r="D90" s="1"/>
  <c r="F83"/>
  <c r="E83"/>
  <c r="D83"/>
  <c r="F77"/>
  <c r="E77"/>
  <c r="D77"/>
  <c r="D73"/>
  <c r="F68"/>
  <c r="E68"/>
  <c r="D68"/>
  <c r="F63"/>
  <c r="E63"/>
  <c r="D63"/>
  <c r="E54"/>
  <c r="D54"/>
  <c r="E47"/>
  <c r="D47"/>
  <c r="F40"/>
  <c r="E40"/>
  <c r="D40"/>
  <c r="F34"/>
  <c r="E34"/>
  <c r="D34"/>
  <c r="F28"/>
  <c r="E28"/>
  <c r="D28"/>
  <c r="F383" l="1"/>
  <c r="F409" s="1"/>
  <c r="F410" s="1"/>
  <c r="F435"/>
  <c r="E435"/>
  <c r="D170"/>
  <c r="F170"/>
  <c r="D466"/>
  <c r="F466"/>
  <c r="E529"/>
  <c r="E530" s="1"/>
  <c r="E219"/>
  <c r="E220" s="1"/>
  <c r="D316"/>
  <c r="F316"/>
  <c r="E316"/>
  <c r="D138"/>
  <c r="D154"/>
  <c r="E138"/>
  <c r="E154"/>
  <c r="E170"/>
  <c r="E55"/>
  <c r="E56" s="1"/>
  <c r="E78"/>
  <c r="E84" s="1"/>
  <c r="D219"/>
  <c r="D220" s="1"/>
  <c r="F219"/>
  <c r="F220" s="1"/>
  <c r="D274"/>
  <c r="F274"/>
  <c r="E466"/>
  <c r="E491"/>
  <c r="D491"/>
  <c r="F491"/>
  <c r="D529"/>
  <c r="D530" s="1"/>
  <c r="F529"/>
  <c r="F530" s="1"/>
  <c r="F138"/>
  <c r="F154"/>
  <c r="D55"/>
  <c r="D56" s="1"/>
  <c r="F55"/>
  <c r="F56" s="1"/>
  <c r="D78"/>
  <c r="D84" s="1"/>
  <c r="F78"/>
  <c r="F84" s="1"/>
  <c r="D247"/>
  <c r="F247"/>
  <c r="E247"/>
  <c r="E274"/>
  <c r="D300"/>
  <c r="F300"/>
  <c r="E300"/>
  <c r="D409"/>
  <c r="D410" s="1"/>
  <c r="D436" s="1"/>
  <c r="E409"/>
  <c r="E410" s="1"/>
  <c r="E436" l="1"/>
  <c r="F301"/>
  <c r="F323" s="1"/>
  <c r="F91"/>
  <c r="E91"/>
  <c r="D498"/>
  <c r="D507" s="1"/>
  <c r="F436"/>
  <c r="E301"/>
  <c r="E323" s="1"/>
  <c r="D91"/>
  <c r="F498"/>
  <c r="F507" s="1"/>
  <c r="D301"/>
  <c r="D323" s="1"/>
  <c r="E498"/>
  <c r="E507" s="1"/>
  <c r="E451" l="1"/>
  <c r="F451"/>
  <c r="D451"/>
  <c r="F508" l="1"/>
  <c r="F531" s="1"/>
  <c r="D508"/>
  <c r="D531" s="1"/>
  <c r="E508"/>
  <c r="E531" s="1"/>
  <c r="E13" l="1"/>
  <c r="D13" l="1"/>
  <c r="F13" l="1"/>
</calcChain>
</file>

<file path=xl/comments1.xml><?xml version="1.0" encoding="utf-8"?>
<comments xmlns="http://schemas.openxmlformats.org/spreadsheetml/2006/main">
  <authors>
    <author>lenovo</author>
    <author>BUDGET SECTION</author>
  </authors>
  <commentList>
    <comment ref="B311" authorId="0">
      <text>
        <r>
          <rPr>
            <b/>
            <sz val="9"/>
            <color indexed="81"/>
            <rFont val="Tahoma"/>
            <family val="2"/>
          </rPr>
          <t>lenovo:New Head Proposed by the Department</t>
        </r>
      </text>
    </comment>
    <comment ref="E508" authorId="1">
      <text>
        <r>
          <rPr>
            <b/>
            <sz val="8"/>
            <color indexed="81"/>
            <rFont val="Tahoma"/>
            <family val="2"/>
          </rPr>
          <t>BUDGET SECTION:
dif of 3….should be 145933</t>
        </r>
      </text>
    </comment>
    <comment ref="F508" authorId="1">
      <text>
        <r>
          <rPr>
            <b/>
            <sz val="8"/>
            <color indexed="81"/>
            <rFont val="Tahoma"/>
            <family val="2"/>
          </rPr>
          <t>BUDGET SECTION:
dif of 3….should be 145933</t>
        </r>
      </text>
    </comment>
  </commentList>
</comments>
</file>

<file path=xl/sharedStrings.xml><?xml version="1.0" encoding="utf-8"?>
<sst xmlns="http://schemas.openxmlformats.org/spreadsheetml/2006/main" count="832" uniqueCount="367">
  <si>
    <t>Soil &amp; Water Conservation</t>
  </si>
  <si>
    <t>Ecology and Environment</t>
  </si>
  <si>
    <t>(a) Capital Account of Agriculture and Allied Activities</t>
  </si>
  <si>
    <t>Voted</t>
  </si>
  <si>
    <t>Major /Sub-Major/Minor/Sub/Detailed Heads</t>
  </si>
  <si>
    <t>Total</t>
  </si>
  <si>
    <t>REVENUE SECTION</t>
  </si>
  <si>
    <t>M.H.</t>
  </si>
  <si>
    <t>Direction &amp; Administration</t>
  </si>
  <si>
    <t>Forestry and Wildlife Department</t>
  </si>
  <si>
    <t>Head Office Establishment</t>
  </si>
  <si>
    <t>13.44.01</t>
  </si>
  <si>
    <t>Salaries</t>
  </si>
  <si>
    <t>13.44.11</t>
  </si>
  <si>
    <t>Travel Expenses</t>
  </si>
  <si>
    <t>13.44.13</t>
  </si>
  <si>
    <t>Office Expenses</t>
  </si>
  <si>
    <t>East District</t>
  </si>
  <si>
    <t>13.45.01</t>
  </si>
  <si>
    <t>13.45.11</t>
  </si>
  <si>
    <t>13.45.13</t>
  </si>
  <si>
    <t>West District</t>
  </si>
  <si>
    <t>13.46.01</t>
  </si>
  <si>
    <t>13.46.11</t>
  </si>
  <si>
    <t>13.46.13</t>
  </si>
  <si>
    <t>North District</t>
  </si>
  <si>
    <t>13.47.01</t>
  </si>
  <si>
    <t>13.47.11</t>
  </si>
  <si>
    <t>13.47.13</t>
  </si>
  <si>
    <t>South District</t>
  </si>
  <si>
    <t>13.48.01</t>
  </si>
  <si>
    <t>13.48.11</t>
  </si>
  <si>
    <t>13.48.13</t>
  </si>
  <si>
    <t>Soil Conservation</t>
  </si>
  <si>
    <t>13.45.72</t>
  </si>
  <si>
    <t>Soil Conservation in Water Shed Areas</t>
  </si>
  <si>
    <t>13.46.72</t>
  </si>
  <si>
    <t>13.47.72</t>
  </si>
  <si>
    <t>13.48.72</t>
  </si>
  <si>
    <t>Other Expenditure</t>
  </si>
  <si>
    <t>00.44.02</t>
  </si>
  <si>
    <t>Wages</t>
  </si>
  <si>
    <t>Principal Chief Conservator of Forest</t>
  </si>
  <si>
    <t>00.60.01</t>
  </si>
  <si>
    <t>00.60.11</t>
  </si>
  <si>
    <t>00.60.13</t>
  </si>
  <si>
    <t>00.60.21</t>
  </si>
  <si>
    <t>00.60.27</t>
  </si>
  <si>
    <t>Minor Works</t>
  </si>
  <si>
    <t>00.60.50</t>
  </si>
  <si>
    <t>Other Charges</t>
  </si>
  <si>
    <t>00.45.01</t>
  </si>
  <si>
    <t>00.45.11</t>
  </si>
  <si>
    <t>00.45.13</t>
  </si>
  <si>
    <t>00.45.27</t>
  </si>
  <si>
    <t>00.46.01</t>
  </si>
  <si>
    <t>00.46.11</t>
  </si>
  <si>
    <t>00.46.13</t>
  </si>
  <si>
    <t>00.46.27</t>
  </si>
  <si>
    <t>00.47.01</t>
  </si>
  <si>
    <t>00.47.11</t>
  </si>
  <si>
    <t>00.47.13</t>
  </si>
  <si>
    <t>00.47.27</t>
  </si>
  <si>
    <t>00.48.01</t>
  </si>
  <si>
    <t>00.48.11</t>
  </si>
  <si>
    <t>00.48.13</t>
  </si>
  <si>
    <t>00.48.27</t>
  </si>
  <si>
    <t>Research</t>
  </si>
  <si>
    <t>Establishment</t>
  </si>
  <si>
    <t>60.00.01</t>
  </si>
  <si>
    <t>61.00.72</t>
  </si>
  <si>
    <t>Silviculture Research</t>
  </si>
  <si>
    <t>Biodiversity Research</t>
  </si>
  <si>
    <t>62.00.74</t>
  </si>
  <si>
    <t>Wildlife</t>
  </si>
  <si>
    <t>Demarcation Survey</t>
  </si>
  <si>
    <t>63.00.01</t>
  </si>
  <si>
    <t>63.00.11</t>
  </si>
  <si>
    <t>63.00.13</t>
  </si>
  <si>
    <t>Working Plan Survey</t>
  </si>
  <si>
    <t>64.00.01</t>
  </si>
  <si>
    <t>64.00.02</t>
  </si>
  <si>
    <t>64.00.11</t>
  </si>
  <si>
    <t>64.00.13</t>
  </si>
  <si>
    <t>Planning and Statistical Cell</t>
  </si>
  <si>
    <t>65.00.01</t>
  </si>
  <si>
    <t>Forest Protection Schemes</t>
  </si>
  <si>
    <t>66.44.71</t>
  </si>
  <si>
    <t>Forest Protection</t>
  </si>
  <si>
    <t>66.45.71</t>
  </si>
  <si>
    <t>66.46.71</t>
  </si>
  <si>
    <t>66.48.71</t>
  </si>
  <si>
    <t>Bio-Diversity  Schemes</t>
  </si>
  <si>
    <t>Forest Conservation, Development and Regeneration</t>
  </si>
  <si>
    <t>Social and Farm Forestry</t>
  </si>
  <si>
    <t>Social Forestry</t>
  </si>
  <si>
    <t>69.45.01</t>
  </si>
  <si>
    <t>69.45.11</t>
  </si>
  <si>
    <t>69.45.13</t>
  </si>
  <si>
    <t>69.46.01</t>
  </si>
  <si>
    <t>69.46.11</t>
  </si>
  <si>
    <t>69.46.13</t>
  </si>
  <si>
    <t>69.47.01</t>
  </si>
  <si>
    <t>69.47.11</t>
  </si>
  <si>
    <t>69.47.13</t>
  </si>
  <si>
    <t>69.48.01</t>
  </si>
  <si>
    <t>69.48.11</t>
  </si>
  <si>
    <t>69.48.13</t>
  </si>
  <si>
    <t>Sericulture</t>
  </si>
  <si>
    <t>70.61.01</t>
  </si>
  <si>
    <t>70.61.71</t>
  </si>
  <si>
    <t>Sericulture Schemes</t>
  </si>
  <si>
    <t>Aesthetic Forestry</t>
  </si>
  <si>
    <t>70.45.72</t>
  </si>
  <si>
    <t>70.46.72</t>
  </si>
  <si>
    <t>70.47.72</t>
  </si>
  <si>
    <t>70.48.72</t>
  </si>
  <si>
    <t>Plantation Schemes</t>
  </si>
  <si>
    <t>Greening of Ecologically Fragile Area</t>
  </si>
  <si>
    <t>71.44.74</t>
  </si>
  <si>
    <t>Medicinal Plants</t>
  </si>
  <si>
    <t>71.45.71</t>
  </si>
  <si>
    <t>71.46.71</t>
  </si>
  <si>
    <t>71.47.73</t>
  </si>
  <si>
    <t>71.48.71</t>
  </si>
  <si>
    <t>Forest Produce</t>
  </si>
  <si>
    <t>Utilisation Circle</t>
  </si>
  <si>
    <t>73.45.01</t>
  </si>
  <si>
    <t>73.45.11</t>
  </si>
  <si>
    <t>73.45.13</t>
  </si>
  <si>
    <t>73.45.72</t>
  </si>
  <si>
    <t>00.00.74</t>
  </si>
  <si>
    <t>00.44.50</t>
  </si>
  <si>
    <t>00.38.01</t>
  </si>
  <si>
    <t>00.38.11</t>
  </si>
  <si>
    <t>00.38.13</t>
  </si>
  <si>
    <t>00.45.71</t>
  </si>
  <si>
    <t>00.46.71</t>
  </si>
  <si>
    <t>00.47.71</t>
  </si>
  <si>
    <t>00.48.02</t>
  </si>
  <si>
    <t>00.48.71</t>
  </si>
  <si>
    <t>00.66.01</t>
  </si>
  <si>
    <t>00.66.11</t>
  </si>
  <si>
    <t>00.66.13</t>
  </si>
  <si>
    <t>00.66.71</t>
  </si>
  <si>
    <t>Zoological Park</t>
  </si>
  <si>
    <t>61.00.01</t>
  </si>
  <si>
    <t>61.00.02</t>
  </si>
  <si>
    <t>61.00.11</t>
  </si>
  <si>
    <t>61.00.13</t>
  </si>
  <si>
    <t>Supplies and Materials</t>
  </si>
  <si>
    <t>Public Gardens</t>
  </si>
  <si>
    <t>00.45.02</t>
  </si>
  <si>
    <t>00.44.01</t>
  </si>
  <si>
    <t>00.44.13</t>
  </si>
  <si>
    <t>00.44.81</t>
  </si>
  <si>
    <t>Conservation Programmes</t>
  </si>
  <si>
    <t>00.00.71</t>
  </si>
  <si>
    <t>Wet Land Conservation</t>
  </si>
  <si>
    <t>Botanical Garden at Rumtek</t>
  </si>
  <si>
    <t>60.00.02</t>
  </si>
  <si>
    <t>Prevention &amp; Control of Pollution</t>
  </si>
  <si>
    <t>CAPITAL SECTION</t>
  </si>
  <si>
    <t>44</t>
  </si>
  <si>
    <t>II. Details of the estimates and the heads under which this grant will be accounted for:</t>
  </si>
  <si>
    <t>Revenue</t>
  </si>
  <si>
    <t>Capital</t>
  </si>
  <si>
    <t>66.44.70</t>
  </si>
  <si>
    <t>C - Economic Services (a) Agriculture and Allied Activities</t>
  </si>
  <si>
    <t>C - Capital Accounts of Economic Services</t>
  </si>
  <si>
    <t>Forestry</t>
  </si>
  <si>
    <t>61.00.50</t>
  </si>
  <si>
    <t>66.44.72</t>
  </si>
  <si>
    <t>(i) Science Technology and Environment</t>
  </si>
  <si>
    <t>Silviculture</t>
  </si>
  <si>
    <t>Statistics</t>
  </si>
  <si>
    <t>Farm Forestry</t>
  </si>
  <si>
    <t>Operational Expenses</t>
  </si>
  <si>
    <t>Environmental Forestry and Wildlife</t>
  </si>
  <si>
    <t>Khanchendzonga National Park</t>
  </si>
  <si>
    <t>Maintenance</t>
  </si>
  <si>
    <t>Note:</t>
  </si>
  <si>
    <t>Promotion of Sustainable Forest Management (JICA-EAP)</t>
  </si>
  <si>
    <t>(In Thousands of Rupees)</t>
  </si>
  <si>
    <t>Regulation of Eco-Tourism</t>
  </si>
  <si>
    <t>Rec</t>
  </si>
  <si>
    <t>00.48.84</t>
  </si>
  <si>
    <t>Development of Eco-Tourism&amp; Allied Activities at Chauridara Green Village (NEC)</t>
  </si>
  <si>
    <t>12.44.81</t>
  </si>
  <si>
    <t>11.44.81</t>
  </si>
  <si>
    <t>11.00.81</t>
  </si>
  <si>
    <t>38.00.81</t>
  </si>
  <si>
    <t>Integrated Water shed Management Programme (IWMP)</t>
  </si>
  <si>
    <t>11.00.82</t>
  </si>
  <si>
    <t>Green India Mission (Central Share)</t>
  </si>
  <si>
    <t xml:space="preserve">Conservation of Natural Resources and Eco-systems </t>
  </si>
  <si>
    <t>Survey &amp; Utilisation of Forest Resources</t>
  </si>
  <si>
    <t>Assistance under ENVIS (100% CSS)</t>
  </si>
  <si>
    <t>Schemes Funded under Sikkim Ecology Fund</t>
  </si>
  <si>
    <t>13.66.31</t>
  </si>
  <si>
    <t>Grant for maintaintence of World Heritage Site (UNESCO)</t>
  </si>
  <si>
    <t>73.45.02</t>
  </si>
  <si>
    <t>12.67.82</t>
  </si>
  <si>
    <t>Biodiversity of Kanchendzonga Biosphere Reserve (Central  Share)</t>
  </si>
  <si>
    <t>13.45.86</t>
  </si>
  <si>
    <t>13.45.87</t>
  </si>
  <si>
    <t>13.45.88</t>
  </si>
  <si>
    <t>13.46.87</t>
  </si>
  <si>
    <t>13.47.88</t>
  </si>
  <si>
    <t>13.48.84</t>
  </si>
  <si>
    <t>13.48.85</t>
  </si>
  <si>
    <t>13.66.82</t>
  </si>
  <si>
    <t>12.00.84</t>
  </si>
  <si>
    <t>12.00.85</t>
  </si>
  <si>
    <t>12.00.86</t>
  </si>
  <si>
    <t>Conservation &amp; Management of Tamzey (Hans Pokhari) (Central Share)</t>
  </si>
  <si>
    <t>Ecological Development of Urban Areas</t>
  </si>
  <si>
    <t>Research and Ecological Regeneration</t>
  </si>
  <si>
    <t>Barsey Rhododendron Sanctuary (Central Share)</t>
  </si>
  <si>
    <t>Integrated Forest Protection Scheme (Central Share)</t>
  </si>
  <si>
    <t>Grants to various Boards</t>
  </si>
  <si>
    <t>62.00.31</t>
  </si>
  <si>
    <t>00.46.75</t>
  </si>
  <si>
    <t>00.46.76</t>
  </si>
  <si>
    <t>13.66.83</t>
  </si>
  <si>
    <t xml:space="preserve">State Share for Central Scheme </t>
  </si>
  <si>
    <t>11.44.82</t>
  </si>
  <si>
    <t>Integrated Forest Protection Scheme (State Share)</t>
  </si>
  <si>
    <t>00.60.42</t>
  </si>
  <si>
    <t>Forest Development Agency (FDA) (Central Share)</t>
  </si>
  <si>
    <t>Development of Phangulakha Sanctuary (Central Share)</t>
  </si>
  <si>
    <t>Development of Maenam Sanctuaries (Central Share)</t>
  </si>
  <si>
    <t>Management of Wetland-Gurudongmar/ Tsongu/ Phedang 
(Central Share)</t>
  </si>
  <si>
    <t>National Afforestation Programme 
(National Mission for Green India)</t>
  </si>
  <si>
    <t>National Afforestation Programme 
(Green India Mission and Forest Management)</t>
  </si>
  <si>
    <t>Conservation &amp; Management of Khechuperi Wetland 
(Central Share)</t>
  </si>
  <si>
    <t>Grant-in-Aid</t>
  </si>
  <si>
    <t>Deduct Amount Met from Ecology Fund -(Ecology)</t>
  </si>
  <si>
    <t>2019-20</t>
  </si>
  <si>
    <t>00.60.71</t>
  </si>
  <si>
    <t>Beautification of Urban Areas</t>
  </si>
  <si>
    <t>Afforestation and Ecology Development</t>
  </si>
  <si>
    <t>State Authority</t>
  </si>
  <si>
    <t>Sikkim</t>
  </si>
  <si>
    <t>Compensatory Afforestation</t>
  </si>
  <si>
    <t>Catchment Area Treatment Plan</t>
  </si>
  <si>
    <t>Integrated Wildlife Management Plan</t>
  </si>
  <si>
    <t>Interest</t>
  </si>
  <si>
    <t>Others</t>
  </si>
  <si>
    <t>01.23.45</t>
  </si>
  <si>
    <t>01.23.71</t>
  </si>
  <si>
    <t>01.23.72</t>
  </si>
  <si>
    <t>01.23.73</t>
  </si>
  <si>
    <t>01.23.74</t>
  </si>
  <si>
    <t>01.23.75</t>
  </si>
  <si>
    <t>12.00.87</t>
  </si>
  <si>
    <t>Conservation and Management of Bedang Tso Wetland (Central Share)</t>
  </si>
  <si>
    <t>12.00.88</t>
  </si>
  <si>
    <t>12.00.89</t>
  </si>
  <si>
    <t>12.00.90</t>
  </si>
  <si>
    <t>Conservation and Management of Tembao Wetland (Central Share)</t>
  </si>
  <si>
    <t>Conservation and Management of Tsomgo Wetland (Central Share)</t>
  </si>
  <si>
    <t>Conservation and Management of Nakuchu Wetland (Central Share)</t>
  </si>
  <si>
    <t>00.60.02</t>
  </si>
  <si>
    <t>13.45.02</t>
  </si>
  <si>
    <t>13.46.02</t>
  </si>
  <si>
    <t>00.47.02</t>
  </si>
  <si>
    <t>62.00.02</t>
  </si>
  <si>
    <t>63.00.02</t>
  </si>
  <si>
    <t>66.44.02</t>
  </si>
  <si>
    <t>66.45.02</t>
  </si>
  <si>
    <t>66.46.02</t>
  </si>
  <si>
    <t>66.47.02</t>
  </si>
  <si>
    <t>70.45.02</t>
  </si>
  <si>
    <t>70.46.02</t>
  </si>
  <si>
    <t>70.47.02</t>
  </si>
  <si>
    <t>70.61.02</t>
  </si>
  <si>
    <t>71.45.02</t>
  </si>
  <si>
    <t>71.46.02</t>
  </si>
  <si>
    <t>71.47.02</t>
  </si>
  <si>
    <t>71.48.02</t>
  </si>
  <si>
    <t>00.46.02</t>
  </si>
  <si>
    <t>00.66.02</t>
  </si>
  <si>
    <t>00.00.02</t>
  </si>
  <si>
    <t>38.00.82</t>
  </si>
  <si>
    <t>11.00.83</t>
  </si>
  <si>
    <t>11.00.84</t>
  </si>
  <si>
    <t>Green India Mission (State Share)</t>
  </si>
  <si>
    <t>12.67.83</t>
  </si>
  <si>
    <t>Biodiversity of Kanchendzonga Biosphere Reserve (State Share)</t>
  </si>
  <si>
    <t>13.45.89</t>
  </si>
  <si>
    <t>13.45.90</t>
  </si>
  <si>
    <t>13.45.91</t>
  </si>
  <si>
    <t>Development of Phangulakha Sanctuary (State Share)</t>
  </si>
  <si>
    <t>Development of Kyongnosla Alpine Sanctuary (State Share)</t>
  </si>
  <si>
    <t>13.46.88</t>
  </si>
  <si>
    <t>Barsey Rhododendron Sanctuary (State Share)</t>
  </si>
  <si>
    <t>13.47.89</t>
  </si>
  <si>
    <t>Development of Shingba Rhododendron  Sanctuary (State Share)</t>
  </si>
  <si>
    <t>13.48.86</t>
  </si>
  <si>
    <t>13.48.87</t>
  </si>
  <si>
    <t>13.66.84</t>
  </si>
  <si>
    <t>Development of Khanchendzonga National Park  (Central Share)
(Central Share)</t>
  </si>
  <si>
    <t>12.00.91</t>
  </si>
  <si>
    <t>12.00.92</t>
  </si>
  <si>
    <t>12.00.93</t>
  </si>
  <si>
    <t>12.00.94</t>
  </si>
  <si>
    <t>12.00.95</t>
  </si>
  <si>
    <t>Conservation &amp; Management of Khechuperi Wetland (State Share)</t>
  </si>
  <si>
    <t>Conservation &amp; Management of Tamzey (Hans Pokhari)  (State Share)</t>
  </si>
  <si>
    <t>Conservation and Management of Tembao Wetland  (State Share)</t>
  </si>
  <si>
    <t>Conservation and Management of Tsomgo Wetland  (State Share)</t>
  </si>
  <si>
    <t>Conservation and Management of Nakuchu Wetland  (State Share)</t>
  </si>
  <si>
    <t>Development of Khanchendzonga National Park (State Share)</t>
  </si>
  <si>
    <t>00.38.71</t>
  </si>
  <si>
    <t>SECURE Himalayas</t>
  </si>
  <si>
    <t>08.00.83</t>
  </si>
  <si>
    <t>Grassland Development &amp; Grass Reserve (Central Share)</t>
  </si>
  <si>
    <t>Development of Fambung Lho Sanctuary (State Share)</t>
  </si>
  <si>
    <t>Development of Maenam Sanctuaries (State Share)</t>
  </si>
  <si>
    <t>National Livestock Management Programme</t>
  </si>
  <si>
    <t>Development of Kyongnosla Alpine Sanctuary (Central Share)</t>
  </si>
  <si>
    <t>Integrated Water shed Management Programme (IWMP) (State Share)</t>
  </si>
  <si>
    <t xml:space="preserve">Lump sum provision for revision of Pay &amp; 
Allowances </t>
  </si>
  <si>
    <t>Development of Fambung Lho  Sanctuary 
(Central Share)</t>
  </si>
  <si>
    <t>Net Present Value of Forest Land</t>
  </si>
  <si>
    <t>Chief Wildlife Warden Establishment</t>
  </si>
  <si>
    <t>Propagation &amp; Conservation of Wildlife Products</t>
  </si>
  <si>
    <t>Integrated Development of Wildlife Habitats</t>
  </si>
  <si>
    <t>Forestry and Wildlife</t>
  </si>
  <si>
    <t>Capital Outlay on Forestry &amp; Wildlife</t>
  </si>
  <si>
    <t>Wildlife Preservation</t>
  </si>
  <si>
    <t>Environmental Forestry &amp; Wildlife</t>
  </si>
  <si>
    <t>Forestry and Wildlife , 01.911- Recoveries of overpayment</t>
  </si>
  <si>
    <t>The above estimate does not include the recoveries shown below which are adjusted in account as reduction in expenditure by debit to 8235- General &amp; Other Reserve Funds, 200-Other Funds, Special Fund for Compensatory Afforestation and  Ecology Fund and  credit to 2406- Forest &amp; Wildlife, 01-Forestry, 901-Deduct amount met from Special Fund and 3435-Ecology and Environment, 03-Environmental Research and Ecological Regeneration, 901- Deduct amount met from Sikkim Ecology Fund respectively</t>
  </si>
  <si>
    <t>Forestry and Wildlife , 02.911- Deduct refund</t>
  </si>
  <si>
    <t>Forestry and Wildlife Deduct Amount Met from Ecology Fund - ( Ecology)</t>
  </si>
  <si>
    <t>Environmental Research and Ecological 
Regeneration</t>
  </si>
  <si>
    <t>Forestry and Wildlife , 04.904- Deduct amount met from State Compensatory Afforestation Fund (SCAF)</t>
  </si>
  <si>
    <t>The above estimate does not include the recoveries shown below which are adjusted in account as reduction in expenditure by debit to 8121- General and Other Reserve Fund ,129- State Compensatory Fund ( SCAF) and credit to 2406- Forestry and Wildlife, 04.904- Deduct amount met from State Compensatory Afforestation Fund  (SCAF)</t>
  </si>
  <si>
    <t>2018-19</t>
  </si>
  <si>
    <t>13.47.02</t>
  </si>
  <si>
    <t xml:space="preserve">Wages </t>
  </si>
  <si>
    <t>13.48.02</t>
  </si>
  <si>
    <t>66.44.73</t>
  </si>
  <si>
    <t>Promotion of Sustainable Forest Management (JICA-EAP) State Share</t>
  </si>
  <si>
    <t>13.46.89</t>
  </si>
  <si>
    <t>Development of Barsey Rhododendron Sanctuary(State Share)</t>
  </si>
  <si>
    <t>Forestry and Wildlife , 00.911- Recoveries of overpayment</t>
  </si>
  <si>
    <t>I. Estimate of the amount required in the year ending 31st March, 2021 to defray the charges in respect of  Forest and Environment</t>
  </si>
  <si>
    <t>Integrated Water Shed Management Programme (IWMP) (Central Share)</t>
  </si>
  <si>
    <t>00.44</t>
  </si>
  <si>
    <t>DEMAND NO. 12</t>
  </si>
  <si>
    <t>FOREST AND ENVIRONMENT</t>
  </si>
  <si>
    <t>Actuals</t>
  </si>
  <si>
    <t>Budget 
Estimate</t>
  </si>
  <si>
    <t>Revised 
Estimate</t>
  </si>
  <si>
    <t xml:space="preserve"> 2020-21</t>
  </si>
  <si>
    <t>Development of Kitam Sanctuary                    (State Share)</t>
  </si>
  <si>
    <t>Development of Kitam Sanctuary                      (Central Share)</t>
  </si>
  <si>
    <t>State Compensatory Afforestation (SCA)</t>
  </si>
  <si>
    <t>Bird Sanctuary at Rabdentse 
(State Sector)</t>
  </si>
  <si>
    <t>Bird Sanctuary at Rabdentse 
(Central Sector)</t>
  </si>
  <si>
    <t>Regeneration of Conifer Forest Area</t>
  </si>
  <si>
    <t>Development of Shingba Rhododendron  Sanctuary (Central Share)</t>
  </si>
  <si>
    <t>Development of Himalayan Zoological 
Park</t>
  </si>
  <si>
    <t>Forest Development Agency (FDA) 
(State Share)</t>
  </si>
</sst>
</file>

<file path=xl/styles.xml><?xml version="1.0" encoding="utf-8"?>
<styleSheet xmlns="http://schemas.openxmlformats.org/spreadsheetml/2006/main">
  <numFmts count="14">
    <numFmt numFmtId="164" formatCode="_ * #,##0.00_ ;_ * \-#,##0.00_ ;_ * &quot;-&quot;??_ ;_ @_ "/>
    <numFmt numFmtId="165" formatCode="00#"/>
    <numFmt numFmtId="166" formatCode="0#"/>
    <numFmt numFmtId="167" formatCode="##"/>
    <numFmt numFmtId="168" formatCode="0000##"/>
    <numFmt numFmtId="169" formatCode="00000#"/>
    <numFmt numFmtId="170" formatCode="00.00#"/>
    <numFmt numFmtId="171" formatCode="00.###"/>
    <numFmt numFmtId="172" formatCode="00.#0"/>
    <numFmt numFmtId="173" formatCode="00.000"/>
    <numFmt numFmtId="174" formatCode="#0"/>
    <numFmt numFmtId="175" formatCode="00.00"/>
    <numFmt numFmtId="176" formatCode="0_);\(0\)"/>
    <numFmt numFmtId="177" formatCode="_(* #,##0_);_(* \(#,##0\);_(* &quot;-&quot;??_);_(@_)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2">
    <xf numFmtId="0" fontId="0" fillId="0" borderId="0" xfId="0"/>
    <xf numFmtId="0" fontId="4" fillId="0" borderId="0" xfId="2" applyFont="1" applyFill="1"/>
    <xf numFmtId="0" fontId="4" fillId="0" borderId="0" xfId="2" applyFont="1" applyFill="1" applyAlignment="1">
      <alignment vertical="top" wrapText="1"/>
    </xf>
    <xf numFmtId="0" fontId="5" fillId="0" borderId="0" xfId="2" applyNumberFormat="1" applyFont="1" applyFill="1" applyBorder="1" applyAlignment="1" applyProtection="1"/>
    <xf numFmtId="0" fontId="5" fillId="0" borderId="0" xfId="2" applyNumberFormat="1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/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right"/>
    </xf>
    <xf numFmtId="0" fontId="4" fillId="0" borderId="0" xfId="2" applyFont="1" applyFill="1" applyAlignment="1">
      <alignment horizontal="right" vertical="top" wrapText="1"/>
    </xf>
    <xf numFmtId="0" fontId="4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 applyAlignment="1">
      <alignment horizontal="center"/>
    </xf>
    <xf numFmtId="0" fontId="4" fillId="0" borderId="0" xfId="2" applyNumberFormat="1" applyFont="1" applyFill="1"/>
    <xf numFmtId="0" fontId="4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left"/>
    </xf>
    <xf numFmtId="0" fontId="5" fillId="0" borderId="0" xfId="2" applyNumberFormat="1" applyFont="1" applyFill="1" applyBorder="1"/>
    <xf numFmtId="0" fontId="4" fillId="0" borderId="0" xfId="2" applyFont="1" applyFill="1" applyAlignment="1" applyProtection="1">
      <alignment horizontal="left"/>
    </xf>
    <xf numFmtId="0" fontId="4" fillId="0" borderId="0" xfId="6" applyFont="1" applyFill="1" applyBorder="1" applyAlignment="1" applyProtection="1">
      <alignment horizontal="left" vertical="top" wrapText="1"/>
    </xf>
    <xf numFmtId="0" fontId="4" fillId="0" borderId="0" xfId="6" applyFont="1" applyFill="1" applyBorder="1" applyAlignment="1" applyProtection="1">
      <alignment horizontal="right" vertical="top" wrapText="1"/>
    </xf>
    <xf numFmtId="0" fontId="4" fillId="0" borderId="2" xfId="5" applyFont="1" applyFill="1" applyBorder="1" applyAlignment="1" applyProtection="1">
      <alignment horizontal="left"/>
    </xf>
    <xf numFmtId="0" fontId="4" fillId="0" borderId="2" xfId="5" applyNumberFormat="1" applyFont="1" applyFill="1" applyBorder="1" applyProtection="1"/>
    <xf numFmtId="0" fontId="6" fillId="0" borderId="2" xfId="5" applyNumberFormat="1" applyFont="1" applyFill="1" applyBorder="1" applyAlignment="1" applyProtection="1">
      <alignment horizontal="right"/>
    </xf>
    <xf numFmtId="0" fontId="4" fillId="0" borderId="0" xfId="6" applyFont="1" applyFill="1" applyProtection="1"/>
    <xf numFmtId="0" fontId="4" fillId="0" borderId="1" xfId="6" applyFont="1" applyFill="1" applyBorder="1" applyAlignment="1" applyProtection="1">
      <alignment horizontal="left" vertical="top" wrapText="1"/>
    </xf>
    <xf numFmtId="0" fontId="4" fillId="0" borderId="1" xfId="6" applyFont="1" applyFill="1" applyBorder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/>
    </xf>
    <xf numFmtId="0" fontId="4" fillId="0" borderId="1" xfId="5" applyNumberFormat="1" applyFont="1" applyFill="1" applyBorder="1" applyAlignment="1" applyProtection="1">
      <alignment horizontal="right"/>
    </xf>
    <xf numFmtId="0" fontId="4" fillId="0" borderId="1" xfId="5" applyNumberFormat="1" applyFont="1" applyFill="1" applyBorder="1" applyAlignment="1" applyProtection="1">
      <alignment horizontal="right" vertical="top" wrapText="1"/>
    </xf>
    <xf numFmtId="0" fontId="4" fillId="0" borderId="0" xfId="5" applyNumberFormat="1" applyFont="1" applyFill="1" applyBorder="1" applyAlignment="1" applyProtection="1">
      <alignment horizontal="right" vertical="center"/>
    </xf>
    <xf numFmtId="0" fontId="4" fillId="0" borderId="0" xfId="5" applyNumberFormat="1" applyFont="1" applyFill="1" applyBorder="1" applyAlignment="1" applyProtection="1">
      <alignment horizontal="right"/>
    </xf>
    <xf numFmtId="0" fontId="4" fillId="0" borderId="0" xfId="6" applyFont="1" applyFill="1" applyAlignment="1" applyProtection="1">
      <alignment horizontal="right" vertical="top"/>
    </xf>
    <xf numFmtId="0" fontId="4" fillId="0" borderId="2" xfId="6" applyFont="1" applyFill="1" applyBorder="1" applyAlignment="1" applyProtection="1">
      <alignment horizontal="left" vertical="top" wrapText="1"/>
    </xf>
    <xf numFmtId="0" fontId="4" fillId="0" borderId="2" xfId="6" applyFont="1" applyFill="1" applyBorder="1" applyAlignment="1" applyProtection="1">
      <alignment horizontal="right" vertical="top" wrapText="1"/>
    </xf>
    <xf numFmtId="0" fontId="4" fillId="0" borderId="2" xfId="5" applyNumberFormat="1" applyFont="1" applyFill="1" applyBorder="1" applyAlignment="1" applyProtection="1">
      <alignment horizontal="right"/>
    </xf>
    <xf numFmtId="0" fontId="4" fillId="0" borderId="2" xfId="5" applyNumberFormat="1" applyFont="1" applyFill="1" applyBorder="1" applyAlignment="1" applyProtection="1">
      <alignment vertical="center" wrapText="1"/>
    </xf>
    <xf numFmtId="0" fontId="5" fillId="0" borderId="0" xfId="2" applyFont="1" applyFill="1" applyAlignment="1" applyProtection="1">
      <alignment horizontal="left"/>
    </xf>
    <xf numFmtId="0" fontId="4" fillId="0" borderId="0" xfId="2" applyFont="1" applyFill="1" applyAlignment="1">
      <alignment horizontal="right"/>
    </xf>
    <xf numFmtId="0" fontId="5" fillId="0" borderId="0" xfId="2" applyFont="1" applyFill="1" applyAlignment="1">
      <alignment horizontal="right" vertical="top" wrapText="1"/>
    </xf>
    <xf numFmtId="0" fontId="5" fillId="0" borderId="0" xfId="2" applyFont="1" applyFill="1" applyAlignment="1" applyProtection="1">
      <alignment horizontal="left" vertical="top" wrapText="1"/>
    </xf>
    <xf numFmtId="0" fontId="4" fillId="0" borderId="0" xfId="2" applyNumberFormat="1" applyFont="1" applyFill="1" applyAlignment="1">
      <alignment horizontal="right"/>
    </xf>
    <xf numFmtId="170" fontId="5" fillId="0" borderId="0" xfId="2" applyNumberFormat="1" applyFont="1" applyFill="1" applyAlignment="1">
      <alignment horizontal="right"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Border="1" applyAlignment="1">
      <alignment horizontal="right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164" fontId="4" fillId="0" borderId="3" xfId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1" applyNumberFormat="1" applyFont="1" applyFill="1" applyAlignment="1">
      <alignment horizontal="right"/>
    </xf>
    <xf numFmtId="164" fontId="4" fillId="0" borderId="0" xfId="1" applyFont="1" applyFill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1" applyNumberFormat="1" applyFont="1" applyFill="1" applyBorder="1" applyAlignment="1" applyProtection="1">
      <alignment horizontal="right"/>
    </xf>
    <xf numFmtId="170" fontId="5" fillId="0" borderId="0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164" fontId="4" fillId="0" borderId="3" xfId="1" applyFont="1" applyFill="1" applyBorder="1" applyAlignment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165" fontId="5" fillId="0" borderId="0" xfId="2" applyNumberFormat="1" applyFont="1" applyFill="1" applyBorder="1" applyAlignment="1">
      <alignment horizontal="right" vertical="top" wrapText="1"/>
    </xf>
    <xf numFmtId="164" fontId="4" fillId="0" borderId="0" xfId="1" applyFont="1" applyFill="1" applyBorder="1" applyAlignment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0" fontId="4" fillId="0" borderId="2" xfId="2" applyFont="1" applyFill="1" applyBorder="1" applyAlignment="1">
      <alignment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0" xfId="6" applyFont="1" applyFill="1" applyBorder="1" applyAlignment="1" applyProtection="1">
      <alignment vertical="top" wrapText="1"/>
    </xf>
    <xf numFmtId="171" fontId="5" fillId="0" borderId="0" xfId="6" applyNumberFormat="1" applyFont="1" applyFill="1" applyBorder="1" applyAlignment="1" applyProtection="1">
      <alignment horizontal="right" vertical="top" wrapText="1"/>
    </xf>
    <xf numFmtId="0" fontId="5" fillId="0" borderId="0" xfId="6" applyFont="1" applyFill="1" applyBorder="1" applyAlignment="1" applyProtection="1">
      <alignment horizontal="left" vertical="top" wrapText="1"/>
    </xf>
    <xf numFmtId="173" fontId="5" fillId="0" borderId="0" xfId="2" applyNumberFormat="1" applyFont="1" applyFill="1" applyBorder="1" applyAlignment="1">
      <alignment horizontal="right" vertical="top" wrapText="1"/>
    </xf>
    <xf numFmtId="49" fontId="4" fillId="0" borderId="0" xfId="2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Border="1" applyAlignment="1">
      <alignment horizontal="right" wrapText="1"/>
    </xf>
    <xf numFmtId="0" fontId="5" fillId="0" borderId="2" xfId="2" applyFont="1" applyFill="1" applyBorder="1" applyAlignment="1" applyProtection="1">
      <alignment horizontal="left" vertical="top" wrapText="1"/>
    </xf>
    <xf numFmtId="0" fontId="5" fillId="0" borderId="0" xfId="2" applyFont="1" applyFill="1" applyBorder="1" applyAlignment="1">
      <alignment horizontal="right" vertical="top" wrapText="1"/>
    </xf>
    <xf numFmtId="166" fontId="4" fillId="0" borderId="0" xfId="2" applyNumberFormat="1" applyFont="1" applyFill="1" applyBorder="1" applyAlignment="1">
      <alignment horizontal="right" vertical="top" wrapText="1"/>
    </xf>
    <xf numFmtId="172" fontId="4" fillId="0" borderId="0" xfId="2" applyNumberFormat="1" applyFont="1" applyFill="1" applyBorder="1" applyAlignment="1">
      <alignment horizontal="right" vertical="top" wrapText="1"/>
    </xf>
    <xf numFmtId="172" fontId="4" fillId="0" borderId="0" xfId="2" applyNumberFormat="1" applyFont="1" applyFill="1" applyAlignment="1">
      <alignment horizontal="right" vertical="top" wrapText="1"/>
    </xf>
    <xf numFmtId="164" fontId="4" fillId="0" borderId="2" xfId="1" applyFont="1" applyFill="1" applyBorder="1" applyAlignment="1">
      <alignment horizontal="right" wrapText="1"/>
    </xf>
    <xf numFmtId="164" fontId="4" fillId="0" borderId="0" xfId="1" applyFont="1" applyFill="1" applyAlignment="1">
      <alignment horizontal="right" wrapText="1"/>
    </xf>
    <xf numFmtId="0" fontId="4" fillId="0" borderId="0" xfId="2" applyFont="1" applyFill="1" applyAlignment="1">
      <alignment vertical="top"/>
    </xf>
    <xf numFmtId="0" fontId="4" fillId="0" borderId="0" xfId="1" applyNumberFormat="1" applyFont="1" applyFill="1" applyAlignment="1" applyProtection="1">
      <alignment horizontal="right" vertical="top" wrapText="1"/>
    </xf>
    <xf numFmtId="174" fontId="4" fillId="0" borderId="0" xfId="2" applyNumberFormat="1" applyFont="1" applyFill="1" applyBorder="1" applyAlignment="1">
      <alignment horizontal="right" vertical="top" wrapText="1"/>
    </xf>
    <xf numFmtId="174" fontId="4" fillId="0" borderId="0" xfId="2" applyNumberFormat="1" applyFont="1" applyFill="1" applyAlignment="1">
      <alignment horizontal="right" vertical="top" wrapText="1"/>
    </xf>
    <xf numFmtId="168" fontId="4" fillId="0" borderId="0" xfId="2" applyNumberFormat="1" applyFont="1" applyFill="1" applyAlignment="1">
      <alignment horizontal="right" vertical="top" wrapText="1"/>
    </xf>
    <xf numFmtId="0" fontId="4" fillId="0" borderId="1" xfId="2" applyNumberFormat="1" applyFont="1" applyFill="1" applyBorder="1" applyAlignment="1" applyProtection="1">
      <alignment horizontal="right"/>
    </xf>
    <xf numFmtId="170" fontId="5" fillId="0" borderId="2" xfId="2" applyNumberFormat="1" applyFont="1" applyFill="1" applyBorder="1" applyAlignment="1">
      <alignment horizontal="right" vertical="top" wrapText="1"/>
    </xf>
    <xf numFmtId="164" fontId="5" fillId="0" borderId="2" xfId="1" applyFont="1" applyFill="1" applyBorder="1" applyAlignment="1" applyProtection="1">
      <alignment horizontal="left" vertical="top" wrapText="1"/>
    </xf>
    <xf numFmtId="164" fontId="5" fillId="0" borderId="0" xfId="1" applyFont="1" applyFill="1" applyBorder="1" applyAlignment="1">
      <alignment horizontal="right" vertical="top" wrapText="1"/>
    </xf>
    <xf numFmtId="164" fontId="5" fillId="0" borderId="0" xfId="1" applyFont="1" applyFill="1" applyBorder="1" applyAlignment="1" applyProtection="1">
      <alignment horizontal="left" vertical="top" wrapText="1"/>
    </xf>
    <xf numFmtId="1" fontId="4" fillId="0" borderId="0" xfId="2" applyNumberFormat="1" applyFont="1" applyFill="1" applyBorder="1" applyAlignment="1">
      <alignment horizontal="right" vertical="top" wrapText="1"/>
    </xf>
    <xf numFmtId="1" fontId="4" fillId="0" borderId="0" xfId="2" applyNumberFormat="1" applyFont="1" applyFill="1" applyAlignment="1">
      <alignment horizontal="right" vertical="top" wrapText="1"/>
    </xf>
    <xf numFmtId="0" fontId="5" fillId="0" borderId="0" xfId="2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>
      <alignment horizontal="right" wrapText="1"/>
    </xf>
    <xf numFmtId="173" fontId="5" fillId="0" borderId="0" xfId="2" applyNumberFormat="1" applyFont="1" applyFill="1" applyAlignment="1">
      <alignment horizontal="right" vertical="top" wrapText="1"/>
    </xf>
    <xf numFmtId="168" fontId="4" fillId="0" borderId="0" xfId="2" applyNumberFormat="1" applyFont="1" applyFill="1" applyBorder="1" applyAlignment="1">
      <alignment horizontal="right" vertical="top" wrapText="1"/>
    </xf>
    <xf numFmtId="177" fontId="4" fillId="0" borderId="0" xfId="2" applyNumberFormat="1" applyFont="1" applyFill="1" applyAlignment="1" applyProtection="1">
      <alignment horizontal="right"/>
    </xf>
    <xf numFmtId="169" fontId="4" fillId="0" borderId="0" xfId="2" applyNumberFormat="1" applyFont="1" applyFill="1" applyBorder="1" applyAlignment="1">
      <alignment horizontal="right" vertical="top" wrapText="1"/>
    </xf>
    <xf numFmtId="177" fontId="4" fillId="0" borderId="0" xfId="2" applyNumberFormat="1" applyFont="1" applyFill="1" applyBorder="1" applyAlignment="1" applyProtection="1">
      <alignment horizontal="right"/>
    </xf>
    <xf numFmtId="169" fontId="4" fillId="0" borderId="0" xfId="2" applyNumberFormat="1" applyFont="1" applyFill="1" applyAlignment="1">
      <alignment horizontal="right" vertical="top" wrapText="1"/>
    </xf>
    <xf numFmtId="1" fontId="4" fillId="0" borderId="2" xfId="2" applyNumberFormat="1" applyFont="1" applyFill="1" applyBorder="1" applyAlignment="1">
      <alignment horizontal="right" vertical="top" wrapText="1"/>
    </xf>
    <xf numFmtId="0" fontId="5" fillId="0" borderId="0" xfId="2" applyNumberFormat="1" applyFont="1" applyFill="1" applyBorder="1" applyAlignment="1" applyProtection="1">
      <alignment horizontal="right"/>
    </xf>
    <xf numFmtId="175" fontId="4" fillId="0" borderId="0" xfId="2" applyNumberFormat="1" applyFont="1" applyFill="1" applyBorder="1" applyAlignment="1">
      <alignment horizontal="right" vertical="top" wrapText="1"/>
    </xf>
    <xf numFmtId="175" fontId="4" fillId="0" borderId="0" xfId="2" applyNumberFormat="1" applyFont="1" applyFill="1" applyAlignment="1">
      <alignment horizontal="right" vertical="top" wrapText="1"/>
    </xf>
    <xf numFmtId="0" fontId="4" fillId="0" borderId="0" xfId="2" applyNumberFormat="1" applyFont="1" applyFill="1" applyBorder="1" applyAlignment="1">
      <alignment horizontal="right" vertical="top" wrapText="1"/>
    </xf>
    <xf numFmtId="166" fontId="5" fillId="0" borderId="0" xfId="2" applyNumberFormat="1" applyFont="1" applyFill="1" applyBorder="1" applyAlignment="1">
      <alignment horizontal="right" vertical="top" wrapText="1"/>
    </xf>
    <xf numFmtId="173" fontId="5" fillId="0" borderId="2" xfId="2" applyNumberFormat="1" applyFont="1" applyFill="1" applyBorder="1" applyAlignment="1">
      <alignment horizontal="right" vertical="top" wrapText="1"/>
    </xf>
    <xf numFmtId="169" fontId="4" fillId="0" borderId="0" xfId="3" applyNumberFormat="1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164" fontId="4" fillId="0" borderId="0" xfId="1" applyNumberFormat="1" applyFont="1" applyFill="1" applyAlignment="1">
      <alignment horizontal="right" wrapText="1"/>
    </xf>
    <xf numFmtId="0" fontId="4" fillId="0" borderId="0" xfId="1" applyNumberFormat="1" applyFont="1" applyFill="1" applyAlignment="1">
      <alignment horizontal="right" wrapText="1"/>
    </xf>
    <xf numFmtId="167" fontId="4" fillId="0" borderId="0" xfId="2" applyNumberFormat="1" applyFont="1" applyFill="1" applyBorder="1" applyAlignment="1">
      <alignment horizontal="right" vertical="top" wrapText="1"/>
    </xf>
    <xf numFmtId="0" fontId="4" fillId="0" borderId="2" xfId="1" applyNumberFormat="1" applyFont="1" applyFill="1" applyBorder="1" applyAlignment="1" applyProtection="1">
      <alignment horizontal="right" vertical="top" wrapText="1"/>
    </xf>
    <xf numFmtId="0" fontId="4" fillId="0" borderId="3" xfId="2" applyFont="1" applyFill="1" applyBorder="1" applyAlignment="1">
      <alignment vertical="top" wrapText="1"/>
    </xf>
    <xf numFmtId="0" fontId="4" fillId="0" borderId="3" xfId="2" applyFont="1" applyFill="1" applyBorder="1" applyAlignment="1">
      <alignment horizontal="right" vertical="top" wrapText="1"/>
    </xf>
    <xf numFmtId="0" fontId="5" fillId="0" borderId="3" xfId="2" applyFont="1" applyFill="1" applyBorder="1" applyAlignment="1" applyProtection="1">
      <alignment horizontal="left" vertical="top" wrapText="1"/>
    </xf>
    <xf numFmtId="0" fontId="4" fillId="0" borderId="3" xfId="2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left" wrapText="1"/>
    </xf>
    <xf numFmtId="0" fontId="4" fillId="0" borderId="0" xfId="2" applyNumberFormat="1" applyFont="1" applyFill="1" applyBorder="1"/>
    <xf numFmtId="0" fontId="5" fillId="0" borderId="0" xfId="2" applyNumberFormat="1" applyFont="1" applyFill="1" applyBorder="1" applyAlignment="1" applyProtection="1">
      <alignment horizontal="left" vertical="top" wrapText="1"/>
    </xf>
    <xf numFmtId="1" fontId="4" fillId="0" borderId="0" xfId="4" applyNumberFormat="1" applyFont="1" applyFill="1" applyBorder="1" applyAlignment="1">
      <alignment vertical="top"/>
    </xf>
    <xf numFmtId="0" fontId="4" fillId="0" borderId="0" xfId="4" applyFont="1" applyFill="1" applyBorder="1" applyAlignment="1">
      <alignment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2" xfId="3" applyFont="1" applyFill="1" applyBorder="1" applyAlignment="1" applyProtection="1">
      <alignment horizontal="left" vertical="top" wrapText="1"/>
    </xf>
    <xf numFmtId="0" fontId="4" fillId="0" borderId="2" xfId="2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Border="1" applyAlignment="1" applyProtection="1">
      <alignment horizontal="right" vertical="top" wrapText="1"/>
    </xf>
    <xf numFmtId="0" fontId="4" fillId="0" borderId="0" xfId="2" applyFont="1" applyFill="1" applyBorder="1" applyAlignment="1" applyProtection="1">
      <alignment horizontal="left" vertical="justify"/>
    </xf>
    <xf numFmtId="0" fontId="4" fillId="0" borderId="0" xfId="2" applyFont="1" applyFill="1" applyAlignment="1">
      <alignment horizontal="left" wrapText="1"/>
    </xf>
    <xf numFmtId="166" fontId="4" fillId="0" borderId="0" xfId="2" applyNumberFormat="1" applyFont="1" applyFill="1" applyBorder="1" applyAlignment="1">
      <alignment horizontal="center" vertical="top" wrapText="1"/>
    </xf>
    <xf numFmtId="0" fontId="4" fillId="0" borderId="0" xfId="2" applyFont="1" applyFill="1" applyBorder="1" applyAlignment="1" applyProtection="1">
      <alignment horizontal="left" vertical="justify"/>
    </xf>
    <xf numFmtId="0" fontId="4" fillId="0" borderId="0" xfId="0" applyFont="1" applyFill="1" applyBorder="1" applyAlignment="1">
      <alignment horizontal="left" vertical="justify"/>
    </xf>
    <xf numFmtId="0" fontId="4" fillId="0" borderId="0" xfId="0" applyNumberFormat="1" applyFont="1" applyFill="1" applyBorder="1" applyAlignment="1">
      <alignment horizontal="left" vertical="justify"/>
    </xf>
    <xf numFmtId="0" fontId="4" fillId="0" borderId="0" xfId="5" applyFont="1" applyFill="1" applyBorder="1" applyAlignment="1" applyProtection="1">
      <alignment horizontal="center"/>
    </xf>
    <xf numFmtId="0" fontId="5" fillId="0" borderId="0" xfId="2" applyFont="1" applyFill="1" applyBorder="1" applyAlignment="1">
      <alignment horizontal="center" vertical="top" wrapText="1"/>
    </xf>
    <xf numFmtId="173" fontId="4" fillId="0" borderId="0" xfId="2" applyNumberFormat="1" applyFont="1" applyFill="1" applyBorder="1" applyAlignment="1">
      <alignment horizontal="right" vertical="top" wrapText="1"/>
    </xf>
    <xf numFmtId="169" fontId="4" fillId="0" borderId="2" xfId="2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Alignment="1">
      <alignment horizontal="right" vertical="top" wrapText="1"/>
    </xf>
    <xf numFmtId="49" fontId="4" fillId="0" borderId="2" xfId="2" applyNumberFormat="1" applyFont="1" applyFill="1" applyBorder="1" applyAlignment="1">
      <alignment horizontal="right" vertical="top" wrapText="1"/>
    </xf>
    <xf numFmtId="169" fontId="4" fillId="0" borderId="2" xfId="3" applyNumberFormat="1" applyFont="1" applyFill="1" applyBorder="1" applyAlignment="1">
      <alignment horizontal="right" vertical="top" wrapText="1"/>
    </xf>
    <xf numFmtId="0" fontId="4" fillId="0" borderId="3" xfId="2" applyNumberFormat="1" applyFont="1" applyFill="1" applyBorder="1" applyAlignment="1">
      <alignment horizontal="right"/>
    </xf>
    <xf numFmtId="173" fontId="4" fillId="0" borderId="2" xfId="2" applyNumberFormat="1" applyFont="1" applyFill="1" applyBorder="1" applyAlignment="1">
      <alignment horizontal="right" vertical="top" wrapText="1"/>
    </xf>
    <xf numFmtId="0" fontId="4" fillId="0" borderId="0" xfId="6" applyNumberFormat="1" applyFont="1" applyFill="1" applyAlignment="1" applyProtection="1">
      <alignment horizontal="right"/>
    </xf>
    <xf numFmtId="176" fontId="4" fillId="0" borderId="0" xfId="6" applyNumberFormat="1" applyFont="1" applyFill="1" applyAlignment="1" applyProtection="1">
      <alignment horizontal="right"/>
    </xf>
  </cellXfs>
  <cellStyles count="7">
    <cellStyle name="Comma" xfId="1" builtinId="3"/>
    <cellStyle name="Normal" xfId="0" builtinId="0"/>
    <cellStyle name="Normal_budget 2004-05_2.6.04" xfId="2"/>
    <cellStyle name="Normal_budget 2004-05_2.6.04_1st supp. vol. II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  <colors>
    <mruColors>
      <color rgb="FFFF00FF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574"/>
  <sheetViews>
    <sheetView tabSelected="1" view="pageBreakPreview" zoomScaleSheetLayoutView="100" workbookViewId="0">
      <selection activeCell="G538" sqref="G538:G546"/>
    </sheetView>
  </sheetViews>
  <sheetFormatPr defaultColWidth="8.88671875" defaultRowHeight="13.2"/>
  <cols>
    <col min="1" max="1" width="5.77734375" style="2" customWidth="1"/>
    <col min="2" max="2" width="8.21875" style="8" customWidth="1"/>
    <col min="3" max="3" width="32.77734375" style="1" customWidth="1"/>
    <col min="4" max="7" width="11.33203125" style="11" customWidth="1"/>
    <col min="8" max="16384" width="8.88671875" style="1"/>
  </cols>
  <sheetData>
    <row r="1" spans="1:7">
      <c r="B1" s="3"/>
      <c r="C1" s="3"/>
      <c r="D1" s="4" t="s">
        <v>352</v>
      </c>
      <c r="E1" s="3"/>
      <c r="F1" s="3"/>
      <c r="G1" s="3"/>
    </row>
    <row r="2" spans="1:7" ht="13.5" customHeight="1">
      <c r="B2" s="5"/>
      <c r="C2" s="5"/>
      <c r="D2" s="6" t="s">
        <v>353</v>
      </c>
      <c r="E2" s="5"/>
      <c r="F2" s="5"/>
      <c r="G2" s="5"/>
    </row>
    <row r="3" spans="1:7">
      <c r="A3" s="6"/>
      <c r="B3" s="7"/>
      <c r="C3" s="4"/>
      <c r="D3" s="4"/>
      <c r="E3" s="6"/>
      <c r="F3" s="4"/>
      <c r="G3" s="4"/>
    </row>
    <row r="4" spans="1:7" ht="14.85" customHeight="1">
      <c r="C4" s="9" t="s">
        <v>168</v>
      </c>
      <c r="D4" s="10">
        <v>2402</v>
      </c>
      <c r="E4" s="12" t="s">
        <v>0</v>
      </c>
    </row>
    <row r="5" spans="1:7" ht="14.85" customHeight="1">
      <c r="C5" s="9"/>
      <c r="D5" s="10">
        <v>2406</v>
      </c>
      <c r="E5" s="12" t="s">
        <v>329</v>
      </c>
    </row>
    <row r="6" spans="1:7" ht="14.85" customHeight="1">
      <c r="C6" s="9" t="s">
        <v>173</v>
      </c>
      <c r="D6" s="10">
        <v>3435</v>
      </c>
      <c r="E6" s="12" t="s">
        <v>1</v>
      </c>
    </row>
    <row r="7" spans="1:7" ht="14.85" customHeight="1">
      <c r="C7" s="9" t="s">
        <v>169</v>
      </c>
      <c r="D7" s="13"/>
    </row>
    <row r="8" spans="1:7" ht="14.85" customHeight="1">
      <c r="C8" s="9" t="s">
        <v>2</v>
      </c>
      <c r="D8" s="10">
        <v>4406</v>
      </c>
      <c r="E8" s="12" t="s">
        <v>330</v>
      </c>
    </row>
    <row r="9" spans="1:7" ht="10.199999999999999" customHeight="1">
      <c r="C9" s="9"/>
      <c r="D9" s="10"/>
      <c r="E9" s="12"/>
    </row>
    <row r="10" spans="1:7" ht="25.2" customHeight="1">
      <c r="A10" s="126" t="s">
        <v>349</v>
      </c>
      <c r="B10" s="126"/>
      <c r="C10" s="126"/>
      <c r="D10" s="126"/>
      <c r="E10" s="126"/>
      <c r="F10" s="126"/>
      <c r="G10" s="126"/>
    </row>
    <row r="11" spans="1:7">
      <c r="A11" s="14"/>
      <c r="C11" s="9"/>
      <c r="E11" s="12"/>
    </row>
    <row r="12" spans="1:7" ht="13.5" customHeight="1">
      <c r="C12" s="15"/>
      <c r="D12" s="4" t="s">
        <v>165</v>
      </c>
      <c r="E12" s="4" t="s">
        <v>166</v>
      </c>
      <c r="F12" s="4" t="s">
        <v>5</v>
      </c>
    </row>
    <row r="13" spans="1:7" ht="13.5" customHeight="1">
      <c r="C13" s="100" t="s">
        <v>3</v>
      </c>
      <c r="D13" s="4">
        <f>G508</f>
        <v>2268186</v>
      </c>
      <c r="E13" s="4">
        <f>G530</f>
        <v>44000</v>
      </c>
      <c r="F13" s="4">
        <f>E13+D13</f>
        <v>2312186</v>
      </c>
    </row>
    <row r="14" spans="1:7" ht="13.5" customHeight="1">
      <c r="C14" s="4"/>
      <c r="D14" s="4"/>
      <c r="E14" s="4"/>
      <c r="F14" s="4"/>
    </row>
    <row r="15" spans="1:7" ht="13.5" customHeight="1">
      <c r="A15" s="16" t="s">
        <v>164</v>
      </c>
    </row>
    <row r="16" spans="1:7" s="22" customFormat="1" ht="13.5" customHeight="1">
      <c r="A16" s="17"/>
      <c r="B16" s="18"/>
      <c r="C16" s="19"/>
      <c r="D16" s="20"/>
      <c r="E16" s="20"/>
      <c r="F16" s="20"/>
      <c r="G16" s="21" t="s">
        <v>183</v>
      </c>
    </row>
    <row r="17" spans="1:7" s="22" customFormat="1" ht="26.4" customHeight="1">
      <c r="A17" s="23"/>
      <c r="B17" s="24"/>
      <c r="C17" s="25"/>
      <c r="D17" s="26" t="s">
        <v>354</v>
      </c>
      <c r="E17" s="27" t="s">
        <v>355</v>
      </c>
      <c r="F17" s="27" t="s">
        <v>356</v>
      </c>
      <c r="G17" s="27" t="s">
        <v>355</v>
      </c>
    </row>
    <row r="18" spans="1:7" s="22" customFormat="1">
      <c r="A18" s="17"/>
      <c r="B18" s="131" t="s">
        <v>4</v>
      </c>
      <c r="C18" s="131"/>
      <c r="D18" s="28" t="s">
        <v>340</v>
      </c>
      <c r="E18" s="28" t="s">
        <v>238</v>
      </c>
      <c r="F18" s="29" t="s">
        <v>238</v>
      </c>
      <c r="G18" s="30" t="s">
        <v>357</v>
      </c>
    </row>
    <row r="19" spans="1:7" s="22" customFormat="1" ht="16.2" customHeight="1">
      <c r="A19" s="31"/>
      <c r="B19" s="32"/>
      <c r="C19" s="19"/>
      <c r="D19" s="33"/>
      <c r="E19" s="33"/>
      <c r="F19" s="33"/>
      <c r="G19" s="34"/>
    </row>
    <row r="20" spans="1:7" ht="14.85" customHeight="1">
      <c r="C20" s="35" t="s">
        <v>6</v>
      </c>
    </row>
    <row r="21" spans="1:7" ht="14.85" customHeight="1">
      <c r="A21" s="2" t="s">
        <v>7</v>
      </c>
      <c r="B21" s="37">
        <v>2402</v>
      </c>
      <c r="C21" s="38" t="s">
        <v>0</v>
      </c>
      <c r="D21" s="39"/>
      <c r="E21" s="39"/>
      <c r="F21" s="39"/>
      <c r="G21" s="39"/>
    </row>
    <row r="22" spans="1:7" ht="14.85" customHeight="1">
      <c r="B22" s="40">
        <v>1E-3</v>
      </c>
      <c r="C22" s="38" t="s">
        <v>8</v>
      </c>
      <c r="D22" s="39"/>
      <c r="E22" s="39"/>
      <c r="F22" s="39"/>
      <c r="G22" s="39"/>
    </row>
    <row r="23" spans="1:7" ht="14.85" customHeight="1">
      <c r="A23" s="41"/>
      <c r="B23" s="42">
        <v>13</v>
      </c>
      <c r="C23" s="43" t="s">
        <v>9</v>
      </c>
      <c r="D23" s="44"/>
      <c r="E23" s="44"/>
      <c r="F23" s="44"/>
      <c r="G23" s="44"/>
    </row>
    <row r="24" spans="1:7" ht="14.85" customHeight="1">
      <c r="A24" s="41"/>
      <c r="B24" s="42">
        <v>44</v>
      </c>
      <c r="C24" s="43" t="s">
        <v>10</v>
      </c>
      <c r="D24" s="44"/>
      <c r="E24" s="44"/>
      <c r="F24" s="44"/>
      <c r="G24" s="44"/>
    </row>
    <row r="25" spans="1:7" ht="14.85" customHeight="1">
      <c r="A25" s="41"/>
      <c r="B25" s="96" t="s">
        <v>11</v>
      </c>
      <c r="C25" s="43" t="s">
        <v>12</v>
      </c>
      <c r="D25" s="46">
        <v>13973</v>
      </c>
      <c r="E25" s="46">
        <v>18468</v>
      </c>
      <c r="F25" s="46">
        <v>18468</v>
      </c>
      <c r="G25" s="46">
        <v>16098</v>
      </c>
    </row>
    <row r="26" spans="1:7" ht="14.85" customHeight="1">
      <c r="A26" s="41"/>
      <c r="B26" s="96" t="s">
        <v>13</v>
      </c>
      <c r="C26" s="43" t="s">
        <v>14</v>
      </c>
      <c r="D26" s="46">
        <v>80</v>
      </c>
      <c r="E26" s="46">
        <v>60</v>
      </c>
      <c r="F26" s="46">
        <v>60</v>
      </c>
      <c r="G26" s="46">
        <v>66</v>
      </c>
    </row>
    <row r="27" spans="1:7" ht="14.85" customHeight="1">
      <c r="A27" s="41"/>
      <c r="B27" s="96" t="s">
        <v>15</v>
      </c>
      <c r="C27" s="43" t="s">
        <v>16</v>
      </c>
      <c r="D27" s="46">
        <v>349</v>
      </c>
      <c r="E27" s="46">
        <v>263</v>
      </c>
      <c r="F27" s="46">
        <v>263</v>
      </c>
      <c r="G27" s="46">
        <v>289</v>
      </c>
    </row>
    <row r="28" spans="1:7" ht="14.85" customHeight="1">
      <c r="A28" s="41" t="s">
        <v>5</v>
      </c>
      <c r="B28" s="42">
        <v>44</v>
      </c>
      <c r="C28" s="43" t="s">
        <v>10</v>
      </c>
      <c r="D28" s="48">
        <f t="shared" ref="D28:F28" si="0">SUM(D25:D27)</f>
        <v>14402</v>
      </c>
      <c r="E28" s="48">
        <f t="shared" si="0"/>
        <v>18791</v>
      </c>
      <c r="F28" s="48">
        <f t="shared" si="0"/>
        <v>18791</v>
      </c>
      <c r="G28" s="48">
        <v>16453</v>
      </c>
    </row>
    <row r="29" spans="1:7" ht="10.95" customHeight="1">
      <c r="A29" s="41"/>
      <c r="B29" s="42"/>
      <c r="C29" s="43"/>
      <c r="D29" s="49"/>
      <c r="E29" s="49"/>
      <c r="F29" s="49"/>
      <c r="G29" s="49"/>
    </row>
    <row r="30" spans="1:7" ht="14.4" customHeight="1">
      <c r="A30" s="41"/>
      <c r="B30" s="42">
        <v>45</v>
      </c>
      <c r="C30" s="43" t="s">
        <v>17</v>
      </c>
      <c r="D30" s="39"/>
      <c r="E30" s="50"/>
      <c r="F30" s="39"/>
      <c r="G30" s="39"/>
    </row>
    <row r="31" spans="1:7" ht="14.4" customHeight="1">
      <c r="A31" s="41"/>
      <c r="B31" s="96" t="s">
        <v>18</v>
      </c>
      <c r="C31" s="43" t="s">
        <v>12</v>
      </c>
      <c r="D31" s="52">
        <v>15334</v>
      </c>
      <c r="E31" s="52">
        <v>18553</v>
      </c>
      <c r="F31" s="52">
        <v>18553</v>
      </c>
      <c r="G31" s="52">
        <v>21561</v>
      </c>
    </row>
    <row r="32" spans="1:7" ht="14.4" customHeight="1">
      <c r="B32" s="98" t="s">
        <v>19</v>
      </c>
      <c r="C32" s="53" t="s">
        <v>14</v>
      </c>
      <c r="D32" s="52">
        <v>60</v>
      </c>
      <c r="E32" s="52">
        <v>45</v>
      </c>
      <c r="F32" s="52">
        <v>45</v>
      </c>
      <c r="G32" s="52">
        <v>50</v>
      </c>
    </row>
    <row r="33" spans="1:7" ht="14.4" customHeight="1">
      <c r="B33" s="98" t="s">
        <v>20</v>
      </c>
      <c r="C33" s="53" t="s">
        <v>16</v>
      </c>
      <c r="D33" s="52">
        <v>95</v>
      </c>
      <c r="E33" s="52">
        <v>75</v>
      </c>
      <c r="F33" s="52">
        <v>75</v>
      </c>
      <c r="G33" s="52">
        <v>83</v>
      </c>
    </row>
    <row r="34" spans="1:7" ht="14.4" customHeight="1">
      <c r="A34" s="41" t="s">
        <v>5</v>
      </c>
      <c r="B34" s="42">
        <v>45</v>
      </c>
      <c r="C34" s="43" t="s">
        <v>17</v>
      </c>
      <c r="D34" s="48">
        <f t="shared" ref="D34:F34" si="1">SUM(D31:D33)</f>
        <v>15489</v>
      </c>
      <c r="E34" s="48">
        <f t="shared" si="1"/>
        <v>18673</v>
      </c>
      <c r="F34" s="48">
        <f t="shared" si="1"/>
        <v>18673</v>
      </c>
      <c r="G34" s="48">
        <v>21694</v>
      </c>
    </row>
    <row r="35" spans="1:7">
      <c r="C35" s="53"/>
      <c r="D35" s="54"/>
      <c r="E35" s="54"/>
      <c r="F35" s="49"/>
      <c r="G35" s="49"/>
    </row>
    <row r="36" spans="1:7" ht="13.95" customHeight="1">
      <c r="B36" s="8">
        <v>46</v>
      </c>
      <c r="C36" s="53" t="s">
        <v>21</v>
      </c>
      <c r="D36" s="50"/>
      <c r="E36" s="50"/>
      <c r="F36" s="39"/>
      <c r="G36" s="39"/>
    </row>
    <row r="37" spans="1:7" ht="13.95" customHeight="1">
      <c r="B37" s="98" t="s">
        <v>22</v>
      </c>
      <c r="C37" s="53" t="s">
        <v>12</v>
      </c>
      <c r="D37" s="52">
        <v>8160</v>
      </c>
      <c r="E37" s="52">
        <v>11170</v>
      </c>
      <c r="F37" s="52">
        <v>11170</v>
      </c>
      <c r="G37" s="52">
        <v>12386</v>
      </c>
    </row>
    <row r="38" spans="1:7" ht="13.95" customHeight="1">
      <c r="B38" s="98" t="s">
        <v>23</v>
      </c>
      <c r="C38" s="53" t="s">
        <v>14</v>
      </c>
      <c r="D38" s="52">
        <v>60</v>
      </c>
      <c r="E38" s="52">
        <v>45</v>
      </c>
      <c r="F38" s="52">
        <v>45</v>
      </c>
      <c r="G38" s="52">
        <v>50</v>
      </c>
    </row>
    <row r="39" spans="1:7" ht="13.95" customHeight="1">
      <c r="B39" s="98" t="s">
        <v>24</v>
      </c>
      <c r="C39" s="53" t="s">
        <v>16</v>
      </c>
      <c r="D39" s="52">
        <v>100</v>
      </c>
      <c r="E39" s="52">
        <v>75</v>
      </c>
      <c r="F39" s="52">
        <v>75</v>
      </c>
      <c r="G39" s="52">
        <v>83</v>
      </c>
    </row>
    <row r="40" spans="1:7" ht="13.95" customHeight="1">
      <c r="A40" s="2" t="s">
        <v>5</v>
      </c>
      <c r="B40" s="8">
        <v>46</v>
      </c>
      <c r="C40" s="53" t="s">
        <v>21</v>
      </c>
      <c r="D40" s="48">
        <f t="shared" ref="D40:F40" si="2">SUM(D36:D39)</f>
        <v>8320</v>
      </c>
      <c r="E40" s="48">
        <f t="shared" si="2"/>
        <v>11290</v>
      </c>
      <c r="F40" s="48">
        <f t="shared" si="2"/>
        <v>11290</v>
      </c>
      <c r="G40" s="48">
        <v>12519</v>
      </c>
    </row>
    <row r="41" spans="1:7">
      <c r="C41" s="53"/>
      <c r="D41" s="54"/>
      <c r="E41" s="54"/>
      <c r="F41" s="49"/>
      <c r="G41" s="49"/>
    </row>
    <row r="42" spans="1:7" ht="13.95" customHeight="1">
      <c r="B42" s="8">
        <v>47</v>
      </c>
      <c r="C42" s="53" t="s">
        <v>25</v>
      </c>
      <c r="D42" s="50"/>
      <c r="E42" s="50"/>
      <c r="F42" s="39"/>
      <c r="G42" s="39"/>
    </row>
    <row r="43" spans="1:7" ht="13.95" customHeight="1">
      <c r="B43" s="98" t="s">
        <v>26</v>
      </c>
      <c r="C43" s="53" t="s">
        <v>12</v>
      </c>
      <c r="D43" s="52">
        <v>10524</v>
      </c>
      <c r="E43" s="52">
        <v>8997</v>
      </c>
      <c r="F43" s="52">
        <v>8997</v>
      </c>
      <c r="G43" s="52">
        <v>11705</v>
      </c>
    </row>
    <row r="44" spans="1:7" ht="13.95" customHeight="1">
      <c r="B44" s="98" t="s">
        <v>341</v>
      </c>
      <c r="C44" s="53" t="s">
        <v>342</v>
      </c>
      <c r="D44" s="51">
        <v>0</v>
      </c>
      <c r="E44" s="51">
        <v>0</v>
      </c>
      <c r="F44" s="52">
        <v>1</v>
      </c>
      <c r="G44" s="51">
        <v>0</v>
      </c>
    </row>
    <row r="45" spans="1:7" ht="13.95" customHeight="1">
      <c r="B45" s="98" t="s">
        <v>27</v>
      </c>
      <c r="C45" s="53" t="s">
        <v>14</v>
      </c>
      <c r="D45" s="52">
        <v>60</v>
      </c>
      <c r="E45" s="52">
        <v>45</v>
      </c>
      <c r="F45" s="52">
        <v>45</v>
      </c>
      <c r="G45" s="52">
        <v>50</v>
      </c>
    </row>
    <row r="46" spans="1:7" ht="13.95" customHeight="1">
      <c r="B46" s="98" t="s">
        <v>28</v>
      </c>
      <c r="C46" s="53" t="s">
        <v>16</v>
      </c>
      <c r="D46" s="52">
        <v>98</v>
      </c>
      <c r="E46" s="52">
        <v>75</v>
      </c>
      <c r="F46" s="52">
        <v>75</v>
      </c>
      <c r="G46" s="52">
        <v>83</v>
      </c>
    </row>
    <row r="47" spans="1:7" ht="13.95" customHeight="1">
      <c r="A47" s="2" t="s">
        <v>5</v>
      </c>
      <c r="B47" s="8">
        <v>47</v>
      </c>
      <c r="C47" s="53" t="s">
        <v>25</v>
      </c>
      <c r="D47" s="48">
        <f t="shared" ref="D47:F47" si="3">SUM(D43:D46)</f>
        <v>10682</v>
      </c>
      <c r="E47" s="48">
        <f t="shared" si="3"/>
        <v>9117</v>
      </c>
      <c r="F47" s="48">
        <f t="shared" si="3"/>
        <v>9118</v>
      </c>
      <c r="G47" s="48">
        <v>11838</v>
      </c>
    </row>
    <row r="48" spans="1:7">
      <c r="C48" s="53"/>
      <c r="D48" s="54"/>
      <c r="E48" s="54"/>
      <c r="F48" s="49"/>
      <c r="G48" s="49"/>
    </row>
    <row r="49" spans="1:7" ht="13.95" customHeight="1">
      <c r="B49" s="8">
        <v>48</v>
      </c>
      <c r="C49" s="53" t="s">
        <v>29</v>
      </c>
      <c r="D49" s="50"/>
      <c r="E49" s="50"/>
      <c r="F49" s="39"/>
      <c r="G49" s="39"/>
    </row>
    <row r="50" spans="1:7" ht="13.95" customHeight="1">
      <c r="B50" s="98" t="s">
        <v>30</v>
      </c>
      <c r="C50" s="53" t="s">
        <v>12</v>
      </c>
      <c r="D50" s="52">
        <v>14688</v>
      </c>
      <c r="E50" s="52">
        <v>17681</v>
      </c>
      <c r="F50" s="52">
        <v>17681</v>
      </c>
      <c r="G50" s="52">
        <v>14132</v>
      </c>
    </row>
    <row r="51" spans="1:7" ht="13.95" customHeight="1">
      <c r="B51" s="98" t="s">
        <v>343</v>
      </c>
      <c r="C51" s="53" t="s">
        <v>41</v>
      </c>
      <c r="D51" s="51">
        <v>0</v>
      </c>
      <c r="E51" s="51">
        <v>0</v>
      </c>
      <c r="F51" s="52">
        <v>1</v>
      </c>
      <c r="G51" s="51">
        <v>0</v>
      </c>
    </row>
    <row r="52" spans="1:7" ht="13.95" customHeight="1">
      <c r="B52" s="98" t="s">
        <v>31</v>
      </c>
      <c r="C52" s="53" t="s">
        <v>14</v>
      </c>
      <c r="D52" s="52">
        <v>60</v>
      </c>
      <c r="E52" s="52">
        <v>45</v>
      </c>
      <c r="F52" s="52">
        <v>45</v>
      </c>
      <c r="G52" s="52">
        <v>50</v>
      </c>
    </row>
    <row r="53" spans="1:7" ht="13.95" customHeight="1">
      <c r="B53" s="98" t="s">
        <v>32</v>
      </c>
      <c r="C53" s="53" t="s">
        <v>16</v>
      </c>
      <c r="D53" s="52">
        <v>100</v>
      </c>
      <c r="E53" s="52">
        <v>75</v>
      </c>
      <c r="F53" s="52">
        <v>75</v>
      </c>
      <c r="G53" s="52">
        <v>83</v>
      </c>
    </row>
    <row r="54" spans="1:7" ht="13.95" customHeight="1">
      <c r="A54" s="2" t="s">
        <v>5</v>
      </c>
      <c r="B54" s="8">
        <v>48</v>
      </c>
      <c r="C54" s="53" t="s">
        <v>29</v>
      </c>
      <c r="D54" s="48">
        <f t="shared" ref="D54:F54" si="4">SUM(D50:D53)</f>
        <v>14848</v>
      </c>
      <c r="E54" s="48">
        <f t="shared" si="4"/>
        <v>17801</v>
      </c>
      <c r="F54" s="48">
        <f t="shared" si="4"/>
        <v>17802</v>
      </c>
      <c r="G54" s="48">
        <v>14265</v>
      </c>
    </row>
    <row r="55" spans="1:7" ht="13.95" customHeight="1">
      <c r="A55" s="41" t="s">
        <v>5</v>
      </c>
      <c r="B55" s="42">
        <v>13</v>
      </c>
      <c r="C55" s="43" t="s">
        <v>9</v>
      </c>
      <c r="D55" s="48">
        <f t="shared" ref="D55:F55" si="5">D54+D47+D40+D34+D28</f>
        <v>63741</v>
      </c>
      <c r="E55" s="48">
        <f t="shared" si="5"/>
        <v>75672</v>
      </c>
      <c r="F55" s="48">
        <f t="shared" si="5"/>
        <v>75674</v>
      </c>
      <c r="G55" s="48">
        <v>76769</v>
      </c>
    </row>
    <row r="56" spans="1:7" ht="14.85" customHeight="1">
      <c r="A56" s="62" t="s">
        <v>5</v>
      </c>
      <c r="B56" s="85">
        <v>1E-3</v>
      </c>
      <c r="C56" s="72" t="s">
        <v>8</v>
      </c>
      <c r="D56" s="58">
        <f t="shared" ref="D56:F56" si="6">D55</f>
        <v>63741</v>
      </c>
      <c r="E56" s="58">
        <f t="shared" si="6"/>
        <v>75672</v>
      </c>
      <c r="F56" s="58">
        <f t="shared" si="6"/>
        <v>75674</v>
      </c>
      <c r="G56" s="58">
        <v>76769</v>
      </c>
    </row>
    <row r="57" spans="1:7" ht="7.8" customHeight="1">
      <c r="A57" s="41"/>
      <c r="B57" s="59"/>
      <c r="C57" s="56"/>
      <c r="D57" s="44"/>
      <c r="E57" s="44"/>
      <c r="F57" s="44"/>
      <c r="G57" s="44"/>
    </row>
    <row r="58" spans="1:7" ht="14.1" customHeight="1">
      <c r="B58" s="40">
        <v>0.10199999999999999</v>
      </c>
      <c r="C58" s="38" t="s">
        <v>33</v>
      </c>
      <c r="D58" s="39"/>
      <c r="E58" s="39"/>
      <c r="F58" s="39"/>
      <c r="G58" s="39"/>
    </row>
    <row r="59" spans="1:7" ht="14.1" customHeight="1">
      <c r="A59" s="41"/>
      <c r="B59" s="42">
        <v>13</v>
      </c>
      <c r="C59" s="43" t="s">
        <v>9</v>
      </c>
      <c r="D59" s="39"/>
      <c r="E59" s="39"/>
      <c r="F59" s="39"/>
      <c r="G59" s="39"/>
    </row>
    <row r="60" spans="1:7" ht="14.1" customHeight="1">
      <c r="A60" s="41"/>
      <c r="B60" s="42">
        <v>45</v>
      </c>
      <c r="C60" s="43" t="s">
        <v>17</v>
      </c>
      <c r="D60" s="44"/>
      <c r="E60" s="44"/>
      <c r="F60" s="44"/>
      <c r="G60" s="44"/>
    </row>
    <row r="61" spans="1:7" ht="14.1" customHeight="1">
      <c r="A61" s="41"/>
      <c r="B61" s="96" t="s">
        <v>264</v>
      </c>
      <c r="C61" s="43" t="s">
        <v>41</v>
      </c>
      <c r="D61" s="60">
        <v>0</v>
      </c>
      <c r="E61" s="71">
        <v>1438</v>
      </c>
      <c r="F61" s="71">
        <v>1438</v>
      </c>
      <c r="G61" s="51">
        <v>0</v>
      </c>
    </row>
    <row r="62" spans="1:7" ht="14.1" customHeight="1">
      <c r="A62" s="41"/>
      <c r="B62" s="96" t="s">
        <v>34</v>
      </c>
      <c r="C62" s="43" t="s">
        <v>35</v>
      </c>
      <c r="D62" s="64">
        <v>206</v>
      </c>
      <c r="E62" s="61">
        <v>0</v>
      </c>
      <c r="F62" s="61">
        <v>0</v>
      </c>
      <c r="G62" s="61">
        <v>0</v>
      </c>
    </row>
    <row r="63" spans="1:7" ht="14.1" customHeight="1">
      <c r="A63" s="41" t="s">
        <v>5</v>
      </c>
      <c r="B63" s="42">
        <v>45</v>
      </c>
      <c r="C63" s="43" t="s">
        <v>17</v>
      </c>
      <c r="D63" s="64">
        <f t="shared" ref="D63:F63" si="7">SUM(D61:D62)</f>
        <v>206</v>
      </c>
      <c r="E63" s="64">
        <f t="shared" si="7"/>
        <v>1438</v>
      </c>
      <c r="F63" s="64">
        <f t="shared" si="7"/>
        <v>1438</v>
      </c>
      <c r="G63" s="61">
        <v>0</v>
      </c>
    </row>
    <row r="64" spans="1:7" ht="6.6" customHeight="1">
      <c r="A64" s="41"/>
      <c r="B64" s="42"/>
      <c r="C64" s="43"/>
      <c r="D64" s="46"/>
      <c r="E64" s="46"/>
      <c r="F64" s="46"/>
      <c r="G64" s="46"/>
    </row>
    <row r="65" spans="1:7" ht="14.85" customHeight="1">
      <c r="A65" s="41"/>
      <c r="B65" s="42">
        <v>46</v>
      </c>
      <c r="C65" s="43" t="s">
        <v>21</v>
      </c>
      <c r="D65" s="9"/>
      <c r="E65" s="9"/>
      <c r="F65" s="9"/>
      <c r="G65" s="49"/>
    </row>
    <row r="66" spans="1:7" ht="14.85" customHeight="1">
      <c r="A66" s="41"/>
      <c r="B66" s="96" t="s">
        <v>265</v>
      </c>
      <c r="C66" s="43" t="s">
        <v>41</v>
      </c>
      <c r="D66" s="60">
        <v>0</v>
      </c>
      <c r="E66" s="71">
        <v>1767</v>
      </c>
      <c r="F66" s="71">
        <v>1767</v>
      </c>
      <c r="G66" s="52">
        <v>1438</v>
      </c>
    </row>
    <row r="67" spans="1:7" ht="14.85" customHeight="1">
      <c r="A67" s="41"/>
      <c r="B67" s="96" t="s">
        <v>36</v>
      </c>
      <c r="C67" s="53" t="s">
        <v>35</v>
      </c>
      <c r="D67" s="64">
        <v>2115</v>
      </c>
      <c r="E67" s="61">
        <v>0</v>
      </c>
      <c r="F67" s="61">
        <v>0</v>
      </c>
      <c r="G67" s="61">
        <v>0</v>
      </c>
    </row>
    <row r="68" spans="1:7" ht="14.85" customHeight="1">
      <c r="A68" s="41" t="s">
        <v>5</v>
      </c>
      <c r="B68" s="42">
        <v>46</v>
      </c>
      <c r="C68" s="43" t="s">
        <v>21</v>
      </c>
      <c r="D68" s="64">
        <f t="shared" ref="D68:F68" si="8">SUM(D66:D67)</f>
        <v>2115</v>
      </c>
      <c r="E68" s="64">
        <f t="shared" si="8"/>
        <v>1767</v>
      </c>
      <c r="F68" s="64">
        <f t="shared" si="8"/>
        <v>1767</v>
      </c>
      <c r="G68" s="64">
        <v>1438</v>
      </c>
    </row>
    <row r="69" spans="1:7" ht="14.85" customHeight="1">
      <c r="A69" s="41"/>
      <c r="B69" s="42"/>
      <c r="C69" s="43"/>
      <c r="D69" s="9"/>
      <c r="E69" s="9"/>
      <c r="F69" s="9"/>
      <c r="G69" s="49"/>
    </row>
    <row r="70" spans="1:7" ht="14.85" customHeight="1">
      <c r="A70" s="41"/>
      <c r="B70" s="42">
        <v>47</v>
      </c>
      <c r="C70" s="43" t="s">
        <v>25</v>
      </c>
      <c r="D70" s="9"/>
      <c r="E70" s="9"/>
      <c r="F70" s="9"/>
      <c r="G70" s="49"/>
    </row>
    <row r="71" spans="1:7" ht="14.85" customHeight="1">
      <c r="A71" s="41"/>
      <c r="B71" s="98" t="s">
        <v>341</v>
      </c>
      <c r="C71" s="43" t="s">
        <v>41</v>
      </c>
      <c r="D71" s="51">
        <v>0</v>
      </c>
      <c r="E71" s="51">
        <v>0</v>
      </c>
      <c r="F71" s="51">
        <v>0</v>
      </c>
      <c r="G71" s="46">
        <v>1767</v>
      </c>
    </row>
    <row r="72" spans="1:7" ht="14.85" customHeight="1">
      <c r="B72" s="98" t="s">
        <v>37</v>
      </c>
      <c r="C72" s="53" t="s">
        <v>35</v>
      </c>
      <c r="D72" s="52">
        <v>1891</v>
      </c>
      <c r="E72" s="51">
        <v>0</v>
      </c>
      <c r="F72" s="51">
        <v>0</v>
      </c>
      <c r="G72" s="45">
        <v>0</v>
      </c>
    </row>
    <row r="73" spans="1:7" ht="14.85" customHeight="1">
      <c r="A73" s="2" t="s">
        <v>5</v>
      </c>
      <c r="B73" s="8">
        <v>47</v>
      </c>
      <c r="C73" s="53" t="s">
        <v>25</v>
      </c>
      <c r="D73" s="48">
        <f t="shared" ref="D73:F73" si="9">SUM(D72)</f>
        <v>1891</v>
      </c>
      <c r="E73" s="47">
        <f t="shared" si="9"/>
        <v>0</v>
      </c>
      <c r="F73" s="47">
        <f t="shared" si="9"/>
        <v>0</v>
      </c>
      <c r="G73" s="48">
        <v>1767</v>
      </c>
    </row>
    <row r="74" spans="1:7" ht="14.85" customHeight="1">
      <c r="C74" s="53"/>
      <c r="D74" s="9"/>
      <c r="E74" s="9"/>
      <c r="F74" s="9"/>
      <c r="G74" s="49"/>
    </row>
    <row r="75" spans="1:7" ht="14.85" customHeight="1">
      <c r="A75" s="41"/>
      <c r="B75" s="42">
        <v>48</v>
      </c>
      <c r="C75" s="43" t="s">
        <v>29</v>
      </c>
      <c r="D75" s="49"/>
      <c r="E75" s="49"/>
      <c r="F75" s="49"/>
      <c r="G75" s="49"/>
    </row>
    <row r="76" spans="1:7" ht="14.85" customHeight="1">
      <c r="A76" s="41"/>
      <c r="B76" s="96" t="s">
        <v>38</v>
      </c>
      <c r="C76" s="43" t="s">
        <v>35</v>
      </c>
      <c r="D76" s="64">
        <v>215</v>
      </c>
      <c r="E76" s="61">
        <v>0</v>
      </c>
      <c r="F76" s="61">
        <v>0</v>
      </c>
      <c r="G76" s="61">
        <v>0</v>
      </c>
    </row>
    <row r="77" spans="1:7" ht="14.85" customHeight="1">
      <c r="A77" s="41" t="s">
        <v>5</v>
      </c>
      <c r="B77" s="42">
        <v>48</v>
      </c>
      <c r="C77" s="43" t="s">
        <v>29</v>
      </c>
      <c r="D77" s="64">
        <f t="shared" ref="D77:F77" si="10">SUM(D76)</f>
        <v>215</v>
      </c>
      <c r="E77" s="61">
        <f t="shared" si="10"/>
        <v>0</v>
      </c>
      <c r="F77" s="61">
        <f t="shared" si="10"/>
        <v>0</v>
      </c>
      <c r="G77" s="61">
        <v>0</v>
      </c>
    </row>
    <row r="78" spans="1:7" ht="14.85" customHeight="1">
      <c r="A78" s="41" t="s">
        <v>5</v>
      </c>
      <c r="B78" s="8">
        <v>13</v>
      </c>
      <c r="C78" s="53" t="s">
        <v>9</v>
      </c>
      <c r="D78" s="48">
        <f t="shared" ref="D78:F78" si="11">D77+D73+D68+D63</f>
        <v>4427</v>
      </c>
      <c r="E78" s="48">
        <f t="shared" si="11"/>
        <v>3205</v>
      </c>
      <c r="F78" s="48">
        <f t="shared" si="11"/>
        <v>3205</v>
      </c>
      <c r="G78" s="48">
        <v>3205</v>
      </c>
    </row>
    <row r="79" spans="1:7">
      <c r="A79" s="41"/>
      <c r="C79" s="53"/>
      <c r="D79" s="65"/>
      <c r="E79" s="65"/>
      <c r="F79" s="65"/>
      <c r="G79" s="65"/>
    </row>
    <row r="80" spans="1:7" ht="15" customHeight="1">
      <c r="A80" s="41"/>
      <c r="B80" s="8">
        <v>38</v>
      </c>
      <c r="C80" s="53" t="s">
        <v>192</v>
      </c>
      <c r="D80" s="46"/>
      <c r="E80" s="46"/>
      <c r="F80" s="46"/>
      <c r="G80" s="46"/>
    </row>
    <row r="81" spans="1:7" ht="28.2" customHeight="1">
      <c r="A81" s="41"/>
      <c r="B81" s="8" t="s">
        <v>191</v>
      </c>
      <c r="C81" s="53" t="s">
        <v>350</v>
      </c>
      <c r="D81" s="45">
        <v>0</v>
      </c>
      <c r="E81" s="46">
        <v>50000</v>
      </c>
      <c r="F81" s="46">
        <v>50000</v>
      </c>
      <c r="G81" s="46">
        <v>50000</v>
      </c>
    </row>
    <row r="82" spans="1:7" ht="28.2" customHeight="1">
      <c r="A82" s="41"/>
      <c r="B82" s="8" t="s">
        <v>284</v>
      </c>
      <c r="C82" s="53" t="s">
        <v>322</v>
      </c>
      <c r="D82" s="45">
        <v>0</v>
      </c>
      <c r="E82" s="46">
        <v>1</v>
      </c>
      <c r="F82" s="46">
        <v>1</v>
      </c>
      <c r="G82" s="45">
        <v>0</v>
      </c>
    </row>
    <row r="83" spans="1:7" ht="15" customHeight="1">
      <c r="A83" s="41" t="s">
        <v>5</v>
      </c>
      <c r="B83" s="8">
        <v>38</v>
      </c>
      <c r="C83" s="53" t="s">
        <v>192</v>
      </c>
      <c r="D83" s="47">
        <f t="shared" ref="D83:F83" si="12">D81+D82</f>
        <v>0</v>
      </c>
      <c r="E83" s="48">
        <f t="shared" si="12"/>
        <v>50001</v>
      </c>
      <c r="F83" s="48">
        <f t="shared" si="12"/>
        <v>50001</v>
      </c>
      <c r="G83" s="48">
        <v>50000</v>
      </c>
    </row>
    <row r="84" spans="1:7" ht="15" customHeight="1">
      <c r="A84" s="41" t="s">
        <v>5</v>
      </c>
      <c r="B84" s="55">
        <v>0.10199999999999999</v>
      </c>
      <c r="C84" s="56" t="s">
        <v>33</v>
      </c>
      <c r="D84" s="48">
        <f t="shared" ref="D84:F84" si="13">D78+D83</f>
        <v>4427</v>
      </c>
      <c r="E84" s="48">
        <f t="shared" si="13"/>
        <v>53206</v>
      </c>
      <c r="F84" s="48">
        <f t="shared" si="13"/>
        <v>53206</v>
      </c>
      <c r="G84" s="48">
        <v>53205</v>
      </c>
    </row>
    <row r="85" spans="1:7" ht="13.35" customHeight="1">
      <c r="A85" s="66"/>
      <c r="B85" s="67"/>
      <c r="C85" s="68"/>
      <c r="D85" s="49"/>
      <c r="E85" s="49"/>
      <c r="F85" s="49"/>
      <c r="G85" s="49"/>
    </row>
    <row r="86" spans="1:7" ht="15" customHeight="1">
      <c r="A86" s="41"/>
      <c r="B86" s="69">
        <v>0.8</v>
      </c>
      <c r="C86" s="56" t="s">
        <v>39</v>
      </c>
      <c r="D86" s="44"/>
      <c r="E86" s="44"/>
      <c r="F86" s="44"/>
      <c r="G86" s="44"/>
    </row>
    <row r="87" spans="1:7" ht="15" customHeight="1">
      <c r="A87" s="41"/>
      <c r="B87" s="70" t="s">
        <v>351</v>
      </c>
      <c r="C87" s="43" t="s">
        <v>10</v>
      </c>
      <c r="D87" s="44"/>
      <c r="E87" s="44"/>
      <c r="F87" s="44"/>
      <c r="G87" s="44"/>
    </row>
    <row r="88" spans="1:7" ht="15" customHeight="1">
      <c r="A88" s="41"/>
      <c r="B88" s="133" t="s">
        <v>40</v>
      </c>
      <c r="C88" s="43" t="s">
        <v>41</v>
      </c>
      <c r="D88" s="71">
        <v>9939</v>
      </c>
      <c r="E88" s="71">
        <v>122998</v>
      </c>
      <c r="F88" s="71">
        <v>122998</v>
      </c>
      <c r="G88" s="71">
        <v>131076</v>
      </c>
    </row>
    <row r="89" spans="1:7" ht="15" customHeight="1">
      <c r="A89" s="41" t="s">
        <v>5</v>
      </c>
      <c r="B89" s="70" t="s">
        <v>351</v>
      </c>
      <c r="C89" s="43" t="s">
        <v>10</v>
      </c>
      <c r="D89" s="58">
        <f t="shared" ref="D89:F89" si="14">SUM(D88:D88)</f>
        <v>9939</v>
      </c>
      <c r="E89" s="58">
        <f t="shared" si="14"/>
        <v>122998</v>
      </c>
      <c r="F89" s="58">
        <f t="shared" si="14"/>
        <v>122998</v>
      </c>
      <c r="G89" s="58">
        <v>131076</v>
      </c>
    </row>
    <row r="90" spans="1:7" ht="15" customHeight="1">
      <c r="A90" s="41" t="s">
        <v>5</v>
      </c>
      <c r="B90" s="69">
        <v>0.8</v>
      </c>
      <c r="C90" s="56" t="s">
        <v>39</v>
      </c>
      <c r="D90" s="48">
        <f t="shared" ref="D90:F90" si="15">D89</f>
        <v>9939</v>
      </c>
      <c r="E90" s="48">
        <f t="shared" si="15"/>
        <v>122998</v>
      </c>
      <c r="F90" s="48">
        <f t="shared" si="15"/>
        <v>122998</v>
      </c>
      <c r="G90" s="48">
        <v>131076</v>
      </c>
    </row>
    <row r="91" spans="1:7" ht="15" customHeight="1">
      <c r="A91" s="41" t="s">
        <v>5</v>
      </c>
      <c r="B91" s="73">
        <v>2402</v>
      </c>
      <c r="C91" s="56" t="s">
        <v>0</v>
      </c>
      <c r="D91" s="58">
        <f t="shared" ref="D91:F91" si="16">D90+D84+D56</f>
        <v>78107</v>
      </c>
      <c r="E91" s="58">
        <f t="shared" si="16"/>
        <v>251876</v>
      </c>
      <c r="F91" s="58">
        <f t="shared" si="16"/>
        <v>251878</v>
      </c>
      <c r="G91" s="58">
        <v>261050</v>
      </c>
    </row>
    <row r="92" spans="1:7">
      <c r="A92" s="41"/>
      <c r="B92" s="73"/>
      <c r="C92" s="56"/>
      <c r="D92" s="44"/>
      <c r="E92" s="44"/>
      <c r="F92" s="44"/>
      <c r="G92" s="44"/>
    </row>
    <row r="93" spans="1:7" ht="13.95" customHeight="1">
      <c r="A93" s="41" t="s">
        <v>7</v>
      </c>
      <c r="B93" s="73">
        <v>2406</v>
      </c>
      <c r="C93" s="56" t="s">
        <v>329</v>
      </c>
      <c r="D93" s="39"/>
      <c r="E93" s="39"/>
      <c r="F93" s="39"/>
      <c r="G93" s="39"/>
    </row>
    <row r="94" spans="1:7" ht="13.95" customHeight="1">
      <c r="A94" s="41"/>
      <c r="B94" s="74">
        <v>1</v>
      </c>
      <c r="C94" s="43" t="s">
        <v>170</v>
      </c>
      <c r="D94" s="39"/>
      <c r="E94" s="39"/>
      <c r="F94" s="39"/>
      <c r="G94" s="39"/>
    </row>
    <row r="95" spans="1:7" ht="13.95" customHeight="1">
      <c r="B95" s="55">
        <v>1.0009999999999999</v>
      </c>
      <c r="C95" s="56" t="s">
        <v>8</v>
      </c>
      <c r="D95" s="39"/>
      <c r="E95" s="39"/>
      <c r="F95" s="39"/>
      <c r="G95" s="39"/>
    </row>
    <row r="96" spans="1:7" ht="13.95" customHeight="1">
      <c r="A96" s="41"/>
      <c r="B96" s="75">
        <v>0.45</v>
      </c>
      <c r="C96" s="43" t="s">
        <v>17</v>
      </c>
      <c r="D96" s="44"/>
      <c r="E96" s="44"/>
      <c r="F96" s="44"/>
      <c r="G96" s="44"/>
    </row>
    <row r="97" spans="1:7" ht="13.95" customHeight="1">
      <c r="A97" s="41"/>
      <c r="B97" s="96" t="s">
        <v>51</v>
      </c>
      <c r="C97" s="43" t="s">
        <v>12</v>
      </c>
      <c r="D97" s="117">
        <v>95825</v>
      </c>
      <c r="E97" s="46">
        <v>130738</v>
      </c>
      <c r="F97" s="46">
        <v>130738</v>
      </c>
      <c r="G97" s="46">
        <v>129534</v>
      </c>
    </row>
    <row r="98" spans="1:7" ht="13.95" customHeight="1">
      <c r="A98" s="41"/>
      <c r="B98" s="96" t="s">
        <v>152</v>
      </c>
      <c r="C98" s="43" t="s">
        <v>41</v>
      </c>
      <c r="D98" s="60">
        <v>0</v>
      </c>
      <c r="E98" s="46">
        <v>329</v>
      </c>
      <c r="F98" s="46">
        <v>329</v>
      </c>
      <c r="G98" s="46">
        <v>581</v>
      </c>
    </row>
    <row r="99" spans="1:7" ht="13.95" customHeight="1">
      <c r="A99" s="41"/>
      <c r="B99" s="96" t="s">
        <v>52</v>
      </c>
      <c r="C99" s="43" t="s">
        <v>14</v>
      </c>
      <c r="D99" s="46">
        <v>360</v>
      </c>
      <c r="E99" s="46">
        <v>270</v>
      </c>
      <c r="F99" s="46">
        <v>270</v>
      </c>
      <c r="G99" s="46">
        <v>297</v>
      </c>
    </row>
    <row r="100" spans="1:7" ht="13.95" customHeight="1">
      <c r="A100" s="41"/>
      <c r="B100" s="96" t="s">
        <v>53</v>
      </c>
      <c r="C100" s="43" t="s">
        <v>16</v>
      </c>
      <c r="D100" s="46">
        <v>409</v>
      </c>
      <c r="E100" s="46">
        <v>308</v>
      </c>
      <c r="F100" s="46">
        <v>308</v>
      </c>
      <c r="G100" s="46">
        <v>339</v>
      </c>
    </row>
    <row r="101" spans="1:7" ht="13.95" customHeight="1">
      <c r="B101" s="98" t="s">
        <v>54</v>
      </c>
      <c r="C101" s="53" t="s">
        <v>48</v>
      </c>
      <c r="D101" s="52">
        <v>409</v>
      </c>
      <c r="E101" s="52">
        <v>61</v>
      </c>
      <c r="F101" s="52">
        <v>61</v>
      </c>
      <c r="G101" s="52">
        <v>67</v>
      </c>
    </row>
    <row r="102" spans="1:7" ht="13.95" customHeight="1">
      <c r="A102" s="2" t="s">
        <v>5</v>
      </c>
      <c r="B102" s="76">
        <v>0.45</v>
      </c>
      <c r="C102" s="53" t="s">
        <v>17</v>
      </c>
      <c r="D102" s="48">
        <f t="shared" ref="D102:F102" si="17">SUM(D97:D101)</f>
        <v>97003</v>
      </c>
      <c r="E102" s="48">
        <f t="shared" si="17"/>
        <v>131706</v>
      </c>
      <c r="F102" s="48">
        <f t="shared" si="17"/>
        <v>131706</v>
      </c>
      <c r="G102" s="48">
        <v>130818</v>
      </c>
    </row>
    <row r="103" spans="1:7">
      <c r="B103" s="76"/>
      <c r="C103" s="53"/>
      <c r="D103" s="49"/>
      <c r="E103" s="49"/>
      <c r="F103" s="49"/>
      <c r="G103" s="49"/>
    </row>
    <row r="104" spans="1:7" ht="13.95" customHeight="1">
      <c r="B104" s="76">
        <v>0.46</v>
      </c>
      <c r="C104" s="53" t="s">
        <v>21</v>
      </c>
      <c r="D104" s="39"/>
      <c r="E104" s="39"/>
      <c r="F104" s="39"/>
      <c r="G104" s="39"/>
    </row>
    <row r="105" spans="1:7" ht="13.95" customHeight="1">
      <c r="A105" s="41"/>
      <c r="B105" s="96" t="s">
        <v>55</v>
      </c>
      <c r="C105" s="43" t="s">
        <v>12</v>
      </c>
      <c r="D105" s="46">
        <v>57079</v>
      </c>
      <c r="E105" s="46">
        <v>80309</v>
      </c>
      <c r="F105" s="46">
        <v>80309</v>
      </c>
      <c r="G105" s="46">
        <v>76406</v>
      </c>
    </row>
    <row r="106" spans="1:7" ht="13.95" customHeight="1">
      <c r="A106" s="62"/>
      <c r="B106" s="134" t="s">
        <v>56</v>
      </c>
      <c r="C106" s="63" t="s">
        <v>14</v>
      </c>
      <c r="D106" s="64">
        <v>240</v>
      </c>
      <c r="E106" s="64">
        <v>180</v>
      </c>
      <c r="F106" s="64">
        <v>180</v>
      </c>
      <c r="G106" s="64">
        <v>198</v>
      </c>
    </row>
    <row r="107" spans="1:7" ht="13.95" customHeight="1">
      <c r="A107" s="41"/>
      <c r="B107" s="96" t="s">
        <v>57</v>
      </c>
      <c r="C107" s="43" t="s">
        <v>16</v>
      </c>
      <c r="D107" s="46">
        <v>360</v>
      </c>
      <c r="E107" s="46">
        <v>270</v>
      </c>
      <c r="F107" s="46">
        <v>270</v>
      </c>
      <c r="G107" s="46">
        <v>297</v>
      </c>
    </row>
    <row r="108" spans="1:7" ht="13.95" customHeight="1">
      <c r="A108" s="41"/>
      <c r="B108" s="96" t="s">
        <v>58</v>
      </c>
      <c r="C108" s="43" t="s">
        <v>48</v>
      </c>
      <c r="D108" s="64">
        <v>156</v>
      </c>
      <c r="E108" s="64">
        <v>65</v>
      </c>
      <c r="F108" s="64">
        <v>65</v>
      </c>
      <c r="G108" s="64">
        <v>72</v>
      </c>
    </row>
    <row r="109" spans="1:7" ht="13.95" customHeight="1">
      <c r="A109" s="41" t="s">
        <v>5</v>
      </c>
      <c r="B109" s="75">
        <v>0.46</v>
      </c>
      <c r="C109" s="43" t="s">
        <v>21</v>
      </c>
      <c r="D109" s="64">
        <f t="shared" ref="D109:F109" si="18">SUM(D105:D108)</f>
        <v>57835</v>
      </c>
      <c r="E109" s="64">
        <f t="shared" si="18"/>
        <v>80824</v>
      </c>
      <c r="F109" s="64">
        <f t="shared" si="18"/>
        <v>80824</v>
      </c>
      <c r="G109" s="64">
        <v>76973</v>
      </c>
    </row>
    <row r="110" spans="1:7">
      <c r="A110" s="41"/>
      <c r="B110" s="75"/>
      <c r="C110" s="43"/>
      <c r="D110" s="49"/>
      <c r="E110" s="49"/>
      <c r="F110" s="49"/>
      <c r="G110" s="49"/>
    </row>
    <row r="111" spans="1:7" ht="14.25" customHeight="1">
      <c r="A111" s="41"/>
      <c r="B111" s="75">
        <v>0.47</v>
      </c>
      <c r="C111" s="43" t="s">
        <v>25</v>
      </c>
      <c r="D111" s="44"/>
      <c r="E111" s="44"/>
      <c r="F111" s="44"/>
      <c r="G111" s="44"/>
    </row>
    <row r="112" spans="1:7" ht="14.25" customHeight="1">
      <c r="A112" s="41"/>
      <c r="B112" s="96" t="s">
        <v>59</v>
      </c>
      <c r="C112" s="43" t="s">
        <v>12</v>
      </c>
      <c r="D112" s="46">
        <v>38479</v>
      </c>
      <c r="E112" s="46">
        <v>46197</v>
      </c>
      <c r="F112" s="46">
        <v>46197</v>
      </c>
      <c r="G112" s="46">
        <v>45512</v>
      </c>
    </row>
    <row r="113" spans="1:7" ht="14.25" customHeight="1">
      <c r="A113" s="41"/>
      <c r="B113" s="96" t="s">
        <v>266</v>
      </c>
      <c r="C113" s="43" t="s">
        <v>41</v>
      </c>
      <c r="D113" s="45">
        <v>0</v>
      </c>
      <c r="E113" s="46">
        <v>164</v>
      </c>
      <c r="F113" s="46">
        <v>164</v>
      </c>
      <c r="G113" s="46">
        <v>164</v>
      </c>
    </row>
    <row r="114" spans="1:7" ht="14.25" customHeight="1">
      <c r="A114" s="41"/>
      <c r="B114" s="96" t="s">
        <v>60</v>
      </c>
      <c r="C114" s="43" t="s">
        <v>14</v>
      </c>
      <c r="D114" s="46">
        <v>195</v>
      </c>
      <c r="E114" s="46">
        <v>146</v>
      </c>
      <c r="F114" s="46">
        <v>146</v>
      </c>
      <c r="G114" s="46">
        <v>161</v>
      </c>
    </row>
    <row r="115" spans="1:7" ht="14.25" customHeight="1">
      <c r="A115" s="41"/>
      <c r="B115" s="96" t="s">
        <v>61</v>
      </c>
      <c r="C115" s="43" t="s">
        <v>16</v>
      </c>
      <c r="D115" s="46">
        <v>270</v>
      </c>
      <c r="E115" s="46">
        <v>203</v>
      </c>
      <c r="F115" s="46">
        <v>203</v>
      </c>
      <c r="G115" s="46">
        <v>223</v>
      </c>
    </row>
    <row r="116" spans="1:7" ht="14.25" customHeight="1">
      <c r="A116" s="41"/>
      <c r="B116" s="96" t="s">
        <v>62</v>
      </c>
      <c r="C116" s="43" t="s">
        <v>48</v>
      </c>
      <c r="D116" s="46">
        <v>199</v>
      </c>
      <c r="E116" s="46">
        <v>27</v>
      </c>
      <c r="F116" s="46">
        <v>27</v>
      </c>
      <c r="G116" s="46">
        <v>30</v>
      </c>
    </row>
    <row r="117" spans="1:7" ht="14.25" customHeight="1">
      <c r="A117" s="41" t="s">
        <v>5</v>
      </c>
      <c r="B117" s="75">
        <v>0.47</v>
      </c>
      <c r="C117" s="43" t="s">
        <v>25</v>
      </c>
      <c r="D117" s="48">
        <f t="shared" ref="D117:F117" si="19">SUM(D112:D116)</f>
        <v>39143</v>
      </c>
      <c r="E117" s="48">
        <f t="shared" si="19"/>
        <v>46737</v>
      </c>
      <c r="F117" s="48">
        <f t="shared" si="19"/>
        <v>46737</v>
      </c>
      <c r="G117" s="48">
        <v>46090</v>
      </c>
    </row>
    <row r="118" spans="1:7">
      <c r="A118" s="41"/>
      <c r="B118" s="75"/>
      <c r="C118" s="43"/>
      <c r="D118" s="49"/>
      <c r="E118" s="49"/>
      <c r="F118" s="49"/>
      <c r="G118" s="49"/>
    </row>
    <row r="119" spans="1:7" ht="14.4" customHeight="1">
      <c r="A119" s="41"/>
      <c r="B119" s="75">
        <v>0.48</v>
      </c>
      <c r="C119" s="43" t="s">
        <v>29</v>
      </c>
      <c r="D119" s="44"/>
      <c r="E119" s="44"/>
      <c r="F119" s="44"/>
      <c r="G119" s="44"/>
    </row>
    <row r="120" spans="1:7" ht="14.4" customHeight="1">
      <c r="A120" s="41"/>
      <c r="B120" s="96" t="s">
        <v>63</v>
      </c>
      <c r="C120" s="43" t="s">
        <v>12</v>
      </c>
      <c r="D120" s="46">
        <v>46131</v>
      </c>
      <c r="E120" s="46">
        <v>76455</v>
      </c>
      <c r="F120" s="46">
        <v>76455</v>
      </c>
      <c r="G120" s="46">
        <v>80739</v>
      </c>
    </row>
    <row r="121" spans="1:7" ht="14.4" customHeight="1">
      <c r="A121" s="41"/>
      <c r="B121" s="96" t="s">
        <v>139</v>
      </c>
      <c r="C121" s="43" t="s">
        <v>41</v>
      </c>
      <c r="D121" s="45">
        <v>0</v>
      </c>
      <c r="E121" s="46">
        <v>110</v>
      </c>
      <c r="F121" s="46">
        <v>110</v>
      </c>
      <c r="G121" s="46">
        <v>457</v>
      </c>
    </row>
    <row r="122" spans="1:7" ht="14.4" customHeight="1">
      <c r="B122" s="98" t="s">
        <v>64</v>
      </c>
      <c r="C122" s="53" t="s">
        <v>14</v>
      </c>
      <c r="D122" s="52">
        <v>250</v>
      </c>
      <c r="E122" s="52">
        <v>188</v>
      </c>
      <c r="F122" s="52">
        <v>188</v>
      </c>
      <c r="G122" s="52">
        <v>207</v>
      </c>
    </row>
    <row r="123" spans="1:7" ht="14.4" customHeight="1">
      <c r="A123" s="41"/>
      <c r="B123" s="96" t="s">
        <v>65</v>
      </c>
      <c r="C123" s="43" t="s">
        <v>16</v>
      </c>
      <c r="D123" s="52">
        <v>270</v>
      </c>
      <c r="E123" s="52">
        <v>203</v>
      </c>
      <c r="F123" s="52">
        <v>203</v>
      </c>
      <c r="G123" s="52">
        <v>223</v>
      </c>
    </row>
    <row r="124" spans="1:7" ht="14.4" customHeight="1">
      <c r="A124" s="41"/>
      <c r="B124" s="96" t="s">
        <v>66</v>
      </c>
      <c r="C124" s="43" t="s">
        <v>48</v>
      </c>
      <c r="D124" s="52">
        <v>219</v>
      </c>
      <c r="E124" s="52">
        <v>74</v>
      </c>
      <c r="F124" s="52">
        <v>74</v>
      </c>
      <c r="G124" s="52">
        <v>81</v>
      </c>
    </row>
    <row r="125" spans="1:7" ht="14.4" customHeight="1">
      <c r="A125" s="41" t="s">
        <v>5</v>
      </c>
      <c r="B125" s="75">
        <v>0.48</v>
      </c>
      <c r="C125" s="43" t="s">
        <v>29</v>
      </c>
      <c r="D125" s="48">
        <f t="shared" ref="D125:F125" si="20">SUM(D120:D124)</f>
        <v>46870</v>
      </c>
      <c r="E125" s="48">
        <f t="shared" si="20"/>
        <v>77030</v>
      </c>
      <c r="F125" s="48">
        <f t="shared" si="20"/>
        <v>77030</v>
      </c>
      <c r="G125" s="48">
        <v>81707</v>
      </c>
    </row>
    <row r="126" spans="1:7">
      <c r="A126" s="41"/>
      <c r="B126" s="75"/>
      <c r="C126" s="43"/>
      <c r="D126" s="65"/>
      <c r="E126" s="65"/>
      <c r="F126" s="65"/>
      <c r="G126" s="65"/>
    </row>
    <row r="127" spans="1:7" ht="14.85" customHeight="1">
      <c r="A127" s="41"/>
      <c r="B127" s="75">
        <v>0.6</v>
      </c>
      <c r="C127" s="43" t="s">
        <v>42</v>
      </c>
      <c r="D127" s="39"/>
      <c r="E127" s="39"/>
      <c r="F127" s="39"/>
      <c r="G127" s="39"/>
    </row>
    <row r="128" spans="1:7" ht="14.85" customHeight="1">
      <c r="A128" s="41"/>
      <c r="B128" s="96" t="s">
        <v>43</v>
      </c>
      <c r="C128" s="43" t="s">
        <v>12</v>
      </c>
      <c r="D128" s="109">
        <v>176118</v>
      </c>
      <c r="E128" s="109">
        <v>168363</v>
      </c>
      <c r="F128" s="109">
        <v>168363</v>
      </c>
      <c r="G128" s="52">
        <v>172238</v>
      </c>
    </row>
    <row r="129" spans="1:7" ht="14.85" customHeight="1">
      <c r="B129" s="98" t="s">
        <v>263</v>
      </c>
      <c r="C129" s="53" t="s">
        <v>41</v>
      </c>
      <c r="D129" s="78">
        <v>0</v>
      </c>
      <c r="E129" s="109">
        <v>4798</v>
      </c>
      <c r="F129" s="109">
        <v>4798</v>
      </c>
      <c r="G129" s="52">
        <v>7150</v>
      </c>
    </row>
    <row r="130" spans="1:7" ht="14.85" customHeight="1">
      <c r="B130" s="98" t="s">
        <v>44</v>
      </c>
      <c r="C130" s="53" t="s">
        <v>14</v>
      </c>
      <c r="D130" s="109">
        <v>570</v>
      </c>
      <c r="E130" s="109">
        <v>428</v>
      </c>
      <c r="F130" s="109">
        <v>428</v>
      </c>
      <c r="G130" s="52">
        <v>471</v>
      </c>
    </row>
    <row r="131" spans="1:7" ht="14.85" customHeight="1">
      <c r="B131" s="98" t="s">
        <v>45</v>
      </c>
      <c r="C131" s="53" t="s">
        <v>16</v>
      </c>
      <c r="D131" s="109">
        <v>3349</v>
      </c>
      <c r="E131" s="109">
        <v>2513</v>
      </c>
      <c r="F131" s="109">
        <v>2513</v>
      </c>
      <c r="G131" s="52">
        <v>2764</v>
      </c>
    </row>
    <row r="132" spans="1:7" ht="14.85" customHeight="1">
      <c r="B132" s="98" t="s">
        <v>46</v>
      </c>
      <c r="C132" s="53" t="s">
        <v>150</v>
      </c>
      <c r="D132" s="51">
        <v>0</v>
      </c>
      <c r="E132" s="109">
        <v>3000</v>
      </c>
      <c r="F132" s="109">
        <v>3000</v>
      </c>
      <c r="G132" s="52">
        <v>13300</v>
      </c>
    </row>
    <row r="133" spans="1:7" ht="14.85" customHeight="1">
      <c r="B133" s="98" t="s">
        <v>47</v>
      </c>
      <c r="C133" s="53" t="s">
        <v>48</v>
      </c>
      <c r="D133" s="109">
        <v>450</v>
      </c>
      <c r="E133" s="109">
        <v>338</v>
      </c>
      <c r="F133" s="109">
        <v>338</v>
      </c>
      <c r="G133" s="52">
        <v>1372</v>
      </c>
    </row>
    <row r="134" spans="1:7" ht="26.4" customHeight="1">
      <c r="B134" s="98" t="s">
        <v>228</v>
      </c>
      <c r="C134" s="53" t="s">
        <v>323</v>
      </c>
      <c r="D134" s="78">
        <v>0</v>
      </c>
      <c r="E134" s="109">
        <v>106278</v>
      </c>
      <c r="F134" s="109">
        <v>106278</v>
      </c>
      <c r="G134" s="51">
        <v>0</v>
      </c>
    </row>
    <row r="135" spans="1:7" ht="14.85" customHeight="1">
      <c r="B135" s="98" t="s">
        <v>49</v>
      </c>
      <c r="C135" s="53" t="s">
        <v>50</v>
      </c>
      <c r="D135" s="135">
        <v>30608</v>
      </c>
      <c r="E135" s="135">
        <v>17043</v>
      </c>
      <c r="F135" s="135">
        <f>E135+53000</f>
        <v>70043</v>
      </c>
      <c r="G135" s="80">
        <v>31285</v>
      </c>
    </row>
    <row r="136" spans="1:7" ht="14.85" customHeight="1">
      <c r="B136" s="98" t="s">
        <v>239</v>
      </c>
      <c r="C136" s="53" t="s">
        <v>240</v>
      </c>
      <c r="D136" s="109">
        <v>5000</v>
      </c>
      <c r="E136" s="78">
        <v>0</v>
      </c>
      <c r="F136" s="78">
        <v>0</v>
      </c>
      <c r="G136" s="51">
        <v>0</v>
      </c>
    </row>
    <row r="137" spans="1:7" ht="14.85" customHeight="1">
      <c r="A137" s="41" t="s">
        <v>5</v>
      </c>
      <c r="B137" s="75">
        <v>0.6</v>
      </c>
      <c r="C137" s="43" t="s">
        <v>42</v>
      </c>
      <c r="D137" s="48">
        <f t="shared" ref="D137:F137" si="21">SUM(D128:D136)</f>
        <v>216095</v>
      </c>
      <c r="E137" s="48">
        <f t="shared" si="21"/>
        <v>302761</v>
      </c>
      <c r="F137" s="48">
        <f t="shared" si="21"/>
        <v>355761</v>
      </c>
      <c r="G137" s="48">
        <v>228580</v>
      </c>
    </row>
    <row r="138" spans="1:7" ht="14.85" customHeight="1">
      <c r="A138" s="41" t="s">
        <v>5</v>
      </c>
      <c r="B138" s="55">
        <v>1.0009999999999999</v>
      </c>
      <c r="C138" s="56" t="s">
        <v>8</v>
      </c>
      <c r="D138" s="48">
        <f t="shared" ref="D138:F138" si="22">D125+D117+D109+D102+D137</f>
        <v>456946</v>
      </c>
      <c r="E138" s="48">
        <f t="shared" si="22"/>
        <v>639058</v>
      </c>
      <c r="F138" s="48">
        <f t="shared" si="22"/>
        <v>692058</v>
      </c>
      <c r="G138" s="48">
        <v>564168</v>
      </c>
    </row>
    <row r="139" spans="1:7" ht="14.85" customHeight="1">
      <c r="A139" s="41"/>
      <c r="B139" s="59"/>
      <c r="C139" s="56"/>
      <c r="D139" s="49"/>
      <c r="E139" s="49"/>
      <c r="F139" s="49"/>
      <c r="G139" s="49"/>
    </row>
    <row r="140" spans="1:7" ht="14.85" customHeight="1">
      <c r="A140" s="41"/>
      <c r="B140" s="55">
        <v>1.004</v>
      </c>
      <c r="C140" s="56" t="s">
        <v>67</v>
      </c>
      <c r="D140" s="39"/>
      <c r="E140" s="39"/>
      <c r="F140" s="39"/>
      <c r="G140" s="39"/>
    </row>
    <row r="141" spans="1:7" ht="14.85" customHeight="1">
      <c r="A141" s="41"/>
      <c r="B141" s="81">
        <v>60</v>
      </c>
      <c r="C141" s="43" t="s">
        <v>68</v>
      </c>
      <c r="D141" s="39"/>
      <c r="E141" s="39"/>
      <c r="F141" s="39"/>
      <c r="G141" s="39"/>
    </row>
    <row r="142" spans="1:7" ht="14.85" customHeight="1">
      <c r="B142" s="98" t="s">
        <v>69</v>
      </c>
      <c r="C142" s="53" t="s">
        <v>12</v>
      </c>
      <c r="D142" s="52">
        <v>14291</v>
      </c>
      <c r="E142" s="109">
        <v>15860</v>
      </c>
      <c r="F142" s="109">
        <v>15860</v>
      </c>
      <c r="G142" s="52">
        <v>16687</v>
      </c>
    </row>
    <row r="143" spans="1:7" ht="14.85" customHeight="1">
      <c r="B143" s="98" t="s">
        <v>160</v>
      </c>
      <c r="C143" s="53" t="s">
        <v>41</v>
      </c>
      <c r="D143" s="51">
        <v>0</v>
      </c>
      <c r="E143" s="109">
        <v>787</v>
      </c>
      <c r="F143" s="109">
        <v>787</v>
      </c>
      <c r="G143" s="52">
        <v>664</v>
      </c>
    </row>
    <row r="144" spans="1:7" ht="14.85" customHeight="1">
      <c r="A144" s="41" t="s">
        <v>5</v>
      </c>
      <c r="B144" s="82">
        <v>60</v>
      </c>
      <c r="C144" s="53" t="s">
        <v>68</v>
      </c>
      <c r="D144" s="48">
        <f t="shared" ref="D144:F144" si="23">SUM(D142:D143)</f>
        <v>14291</v>
      </c>
      <c r="E144" s="48">
        <f t="shared" si="23"/>
        <v>16647</v>
      </c>
      <c r="F144" s="48">
        <f t="shared" si="23"/>
        <v>16647</v>
      </c>
      <c r="G144" s="48">
        <v>17351</v>
      </c>
    </row>
    <row r="145" spans="1:7" ht="14.85" customHeight="1">
      <c r="B145" s="83"/>
      <c r="C145" s="53"/>
      <c r="D145" s="9"/>
      <c r="E145" s="39"/>
      <c r="F145" s="39"/>
      <c r="G145" s="9"/>
    </row>
    <row r="146" spans="1:7" ht="14.85" customHeight="1">
      <c r="B146" s="82">
        <v>61</v>
      </c>
      <c r="C146" s="53" t="s">
        <v>174</v>
      </c>
      <c r="D146" s="9"/>
      <c r="E146" s="39"/>
      <c r="F146" s="39"/>
      <c r="G146" s="9"/>
    </row>
    <row r="147" spans="1:7" ht="14.85" customHeight="1">
      <c r="A147" s="41"/>
      <c r="B147" s="96" t="s">
        <v>70</v>
      </c>
      <c r="C147" s="43" t="s">
        <v>71</v>
      </c>
      <c r="D147" s="52">
        <v>786</v>
      </c>
      <c r="E147" s="51">
        <v>0</v>
      </c>
      <c r="F147" s="51">
        <v>0</v>
      </c>
      <c r="G147" s="51">
        <v>0</v>
      </c>
    </row>
    <row r="148" spans="1:7" ht="14.85" customHeight="1">
      <c r="A148" s="41" t="s">
        <v>5</v>
      </c>
      <c r="B148" s="81">
        <v>61</v>
      </c>
      <c r="C148" s="43" t="s">
        <v>174</v>
      </c>
      <c r="D148" s="48">
        <f t="shared" ref="D148:F148" si="24">SUM(D147:D147)</f>
        <v>786</v>
      </c>
      <c r="E148" s="47">
        <f t="shared" si="24"/>
        <v>0</v>
      </c>
      <c r="F148" s="47">
        <f t="shared" si="24"/>
        <v>0</v>
      </c>
      <c r="G148" s="47">
        <v>0</v>
      </c>
    </row>
    <row r="149" spans="1:7" ht="14.85" customHeight="1">
      <c r="A149" s="41"/>
      <c r="B149" s="81"/>
      <c r="C149" s="43"/>
      <c r="D149" s="84"/>
      <c r="E149" s="84"/>
      <c r="F149" s="84"/>
      <c r="G149" s="84"/>
    </row>
    <row r="150" spans="1:7" ht="14.85" customHeight="1">
      <c r="A150" s="41"/>
      <c r="B150" s="81">
        <v>62</v>
      </c>
      <c r="C150" s="43" t="s">
        <v>72</v>
      </c>
      <c r="D150" s="49"/>
      <c r="E150" s="49"/>
      <c r="F150" s="49"/>
      <c r="G150" s="49"/>
    </row>
    <row r="151" spans="1:7" ht="14.85" customHeight="1">
      <c r="A151" s="41"/>
      <c r="B151" s="81" t="s">
        <v>267</v>
      </c>
      <c r="C151" s="43" t="s">
        <v>41</v>
      </c>
      <c r="D151" s="45">
        <v>0</v>
      </c>
      <c r="E151" s="46">
        <v>161</v>
      </c>
      <c r="F151" s="46">
        <v>161</v>
      </c>
      <c r="G151" s="52">
        <v>161</v>
      </c>
    </row>
    <row r="152" spans="1:7" ht="14.85" customHeight="1">
      <c r="A152" s="41"/>
      <c r="B152" s="81" t="s">
        <v>73</v>
      </c>
      <c r="C152" s="43" t="s">
        <v>74</v>
      </c>
      <c r="D152" s="46">
        <v>161</v>
      </c>
      <c r="E152" s="45">
        <v>0</v>
      </c>
      <c r="F152" s="45">
        <v>0</v>
      </c>
      <c r="G152" s="45">
        <v>0</v>
      </c>
    </row>
    <row r="153" spans="1:7" ht="14.85" customHeight="1">
      <c r="A153" s="41" t="s">
        <v>5</v>
      </c>
      <c r="B153" s="81">
        <v>62</v>
      </c>
      <c r="C153" s="43" t="s">
        <v>72</v>
      </c>
      <c r="D153" s="48">
        <f t="shared" ref="D153:F153" si="25">SUM(D151:D152)</f>
        <v>161</v>
      </c>
      <c r="E153" s="48">
        <f t="shared" si="25"/>
        <v>161</v>
      </c>
      <c r="F153" s="48">
        <f t="shared" si="25"/>
        <v>161</v>
      </c>
      <c r="G153" s="48">
        <v>161</v>
      </c>
    </row>
    <row r="154" spans="1:7" ht="14.85" customHeight="1">
      <c r="A154" s="62" t="s">
        <v>5</v>
      </c>
      <c r="B154" s="85">
        <v>1.004</v>
      </c>
      <c r="C154" s="86" t="s">
        <v>67</v>
      </c>
      <c r="D154" s="48">
        <f t="shared" ref="D154:F154" si="26">D153+D148+D144</f>
        <v>15238</v>
      </c>
      <c r="E154" s="48">
        <f t="shared" si="26"/>
        <v>16808</v>
      </c>
      <c r="F154" s="48">
        <f t="shared" si="26"/>
        <v>16808</v>
      </c>
      <c r="G154" s="48">
        <v>17512</v>
      </c>
    </row>
    <row r="155" spans="1:7">
      <c r="A155" s="41"/>
      <c r="B155" s="87"/>
      <c r="C155" s="88"/>
      <c r="D155" s="49"/>
      <c r="E155" s="49"/>
      <c r="F155" s="49"/>
      <c r="G155" s="49"/>
    </row>
    <row r="156" spans="1:7" ht="14.4" customHeight="1">
      <c r="A156" s="41"/>
      <c r="B156" s="55">
        <v>1.0049999999999999</v>
      </c>
      <c r="C156" s="56" t="s">
        <v>196</v>
      </c>
      <c r="D156" s="44"/>
      <c r="E156" s="44"/>
      <c r="F156" s="44"/>
      <c r="G156" s="44"/>
    </row>
    <row r="157" spans="1:7" ht="14.4" customHeight="1">
      <c r="A157" s="41"/>
      <c r="B157" s="89">
        <v>63</v>
      </c>
      <c r="C157" s="43" t="s">
        <v>75</v>
      </c>
      <c r="D157" s="44"/>
      <c r="E157" s="44"/>
      <c r="F157" s="44"/>
      <c r="G157" s="44"/>
    </row>
    <row r="158" spans="1:7" ht="14.4" customHeight="1">
      <c r="A158" s="41"/>
      <c r="B158" s="96" t="s">
        <v>76</v>
      </c>
      <c r="C158" s="43" t="s">
        <v>12</v>
      </c>
      <c r="D158" s="46">
        <v>7826</v>
      </c>
      <c r="E158" s="71">
        <v>9464</v>
      </c>
      <c r="F158" s="71">
        <v>9464</v>
      </c>
      <c r="G158" s="46">
        <v>8305</v>
      </c>
    </row>
    <row r="159" spans="1:7" ht="14.4" customHeight="1">
      <c r="A159" s="41"/>
      <c r="B159" s="96" t="s">
        <v>268</v>
      </c>
      <c r="C159" s="43" t="s">
        <v>41</v>
      </c>
      <c r="D159" s="45">
        <v>0</v>
      </c>
      <c r="E159" s="71">
        <v>122</v>
      </c>
      <c r="F159" s="71">
        <v>122</v>
      </c>
      <c r="G159" s="46">
        <v>122</v>
      </c>
    </row>
    <row r="160" spans="1:7" ht="14.4" customHeight="1">
      <c r="A160" s="41"/>
      <c r="B160" s="96" t="s">
        <v>77</v>
      </c>
      <c r="C160" s="43" t="s">
        <v>14</v>
      </c>
      <c r="D160" s="71">
        <v>48</v>
      </c>
      <c r="E160" s="71">
        <v>38</v>
      </c>
      <c r="F160" s="71">
        <v>38</v>
      </c>
      <c r="G160" s="46">
        <v>42</v>
      </c>
    </row>
    <row r="161" spans="1:7" ht="14.4" customHeight="1">
      <c r="A161" s="41"/>
      <c r="B161" s="96" t="s">
        <v>78</v>
      </c>
      <c r="C161" s="43" t="s">
        <v>16</v>
      </c>
      <c r="D161" s="46">
        <v>143</v>
      </c>
      <c r="E161" s="71">
        <v>22</v>
      </c>
      <c r="F161" s="71">
        <v>22</v>
      </c>
      <c r="G161" s="46">
        <v>24</v>
      </c>
    </row>
    <row r="162" spans="1:7" ht="14.4" customHeight="1">
      <c r="A162" s="41" t="s">
        <v>5</v>
      </c>
      <c r="B162" s="42">
        <v>63</v>
      </c>
      <c r="C162" s="43" t="s">
        <v>75</v>
      </c>
      <c r="D162" s="48">
        <f t="shared" ref="D162:F162" si="27">SUM(D158:D161)</f>
        <v>8017</v>
      </c>
      <c r="E162" s="48">
        <f t="shared" si="27"/>
        <v>9646</v>
      </c>
      <c r="F162" s="48">
        <f t="shared" si="27"/>
        <v>9646</v>
      </c>
      <c r="G162" s="48">
        <v>8493</v>
      </c>
    </row>
    <row r="163" spans="1:7" ht="10.95" customHeight="1">
      <c r="A163" s="41"/>
      <c r="B163" s="42"/>
      <c r="C163" s="43"/>
      <c r="D163" s="49"/>
      <c r="E163" s="49"/>
      <c r="F163" s="49"/>
      <c r="G163" s="49"/>
    </row>
    <row r="164" spans="1:7" ht="13.95" customHeight="1">
      <c r="A164" s="41"/>
      <c r="B164" s="89">
        <v>64</v>
      </c>
      <c r="C164" s="43" t="s">
        <v>79</v>
      </c>
      <c r="D164" s="49"/>
      <c r="E164" s="49"/>
      <c r="F164" s="49"/>
      <c r="G164" s="49"/>
    </row>
    <row r="165" spans="1:7" ht="13.95" customHeight="1">
      <c r="A165" s="41"/>
      <c r="B165" s="96" t="s">
        <v>80</v>
      </c>
      <c r="C165" s="43" t="s">
        <v>12</v>
      </c>
      <c r="D165" s="46">
        <v>26574</v>
      </c>
      <c r="E165" s="46">
        <v>17293</v>
      </c>
      <c r="F165" s="46">
        <v>17293</v>
      </c>
      <c r="G165" s="46">
        <v>37480</v>
      </c>
    </row>
    <row r="166" spans="1:7" ht="13.95" customHeight="1">
      <c r="A166" s="41"/>
      <c r="B166" s="96" t="s">
        <v>81</v>
      </c>
      <c r="C166" s="43" t="s">
        <v>41</v>
      </c>
      <c r="D166" s="46">
        <v>113</v>
      </c>
      <c r="E166" s="45">
        <v>0</v>
      </c>
      <c r="F166" s="45">
        <v>0</v>
      </c>
      <c r="G166" s="46">
        <v>401</v>
      </c>
    </row>
    <row r="167" spans="1:7" ht="13.95" customHeight="1">
      <c r="A167" s="41"/>
      <c r="B167" s="96" t="s">
        <v>82</v>
      </c>
      <c r="C167" s="43" t="s">
        <v>14</v>
      </c>
      <c r="D167" s="46">
        <v>34</v>
      </c>
      <c r="E167" s="46">
        <v>38</v>
      </c>
      <c r="F167" s="46">
        <v>38</v>
      </c>
      <c r="G167" s="46">
        <v>42</v>
      </c>
    </row>
    <row r="168" spans="1:7" ht="13.95" customHeight="1">
      <c r="B168" s="98" t="s">
        <v>83</v>
      </c>
      <c r="C168" s="53" t="s">
        <v>16</v>
      </c>
      <c r="D168" s="46">
        <v>43</v>
      </c>
      <c r="E168" s="46">
        <v>38</v>
      </c>
      <c r="F168" s="46">
        <v>38</v>
      </c>
      <c r="G168" s="52">
        <v>42</v>
      </c>
    </row>
    <row r="169" spans="1:7" ht="13.95" customHeight="1">
      <c r="A169" s="2" t="s">
        <v>5</v>
      </c>
      <c r="B169" s="90">
        <v>64</v>
      </c>
      <c r="C169" s="53" t="s">
        <v>79</v>
      </c>
      <c r="D169" s="48">
        <f t="shared" ref="D169:F169" si="28">SUM(D164:D168)</f>
        <v>26764</v>
      </c>
      <c r="E169" s="48">
        <f t="shared" si="28"/>
        <v>17369</v>
      </c>
      <c r="F169" s="48">
        <f t="shared" si="28"/>
        <v>17369</v>
      </c>
      <c r="G169" s="48">
        <v>37965</v>
      </c>
    </row>
    <row r="170" spans="1:7" ht="13.95" customHeight="1">
      <c r="A170" s="41" t="s">
        <v>5</v>
      </c>
      <c r="B170" s="55">
        <v>1.0049999999999999</v>
      </c>
      <c r="C170" s="56" t="s">
        <v>196</v>
      </c>
      <c r="D170" s="48">
        <f t="shared" ref="D170:F170" si="29">D169+D162</f>
        <v>34781</v>
      </c>
      <c r="E170" s="48">
        <f t="shared" si="29"/>
        <v>27015</v>
      </c>
      <c r="F170" s="48">
        <f t="shared" si="29"/>
        <v>27015</v>
      </c>
      <c r="G170" s="48">
        <v>46458</v>
      </c>
    </row>
    <row r="171" spans="1:7" ht="10.95" customHeight="1">
      <c r="A171" s="41"/>
      <c r="B171" s="59"/>
      <c r="C171" s="56"/>
      <c r="D171" s="49"/>
      <c r="E171" s="49"/>
      <c r="F171" s="49"/>
      <c r="G171" s="49"/>
    </row>
    <row r="172" spans="1:7" ht="14.4" customHeight="1">
      <c r="A172" s="41"/>
      <c r="B172" s="55">
        <v>1.0129999999999999</v>
      </c>
      <c r="C172" s="56" t="s">
        <v>175</v>
      </c>
      <c r="D172" s="39"/>
      <c r="E172" s="39"/>
      <c r="F172" s="39"/>
      <c r="G172" s="39"/>
    </row>
    <row r="173" spans="1:7" ht="14.4" customHeight="1">
      <c r="B173" s="8">
        <v>65</v>
      </c>
      <c r="C173" s="53" t="s">
        <v>84</v>
      </c>
      <c r="D173" s="39"/>
      <c r="E173" s="39"/>
      <c r="F173" s="39"/>
      <c r="G173" s="39"/>
    </row>
    <row r="174" spans="1:7" ht="14.4" customHeight="1">
      <c r="B174" s="98" t="s">
        <v>85</v>
      </c>
      <c r="C174" s="53" t="s">
        <v>12</v>
      </c>
      <c r="D174" s="109">
        <v>6409</v>
      </c>
      <c r="E174" s="109">
        <v>11055</v>
      </c>
      <c r="F174" s="109">
        <v>11055</v>
      </c>
      <c r="G174" s="52">
        <v>11019</v>
      </c>
    </row>
    <row r="175" spans="1:7" ht="14.4" customHeight="1">
      <c r="A175" s="41" t="s">
        <v>5</v>
      </c>
      <c r="B175" s="42">
        <v>65</v>
      </c>
      <c r="C175" s="43" t="s">
        <v>84</v>
      </c>
      <c r="D175" s="58">
        <f t="shared" ref="D175:F175" si="30">SUM(D174:D174)</f>
        <v>6409</v>
      </c>
      <c r="E175" s="58">
        <f t="shared" si="30"/>
        <v>11055</v>
      </c>
      <c r="F175" s="58">
        <f t="shared" si="30"/>
        <v>11055</v>
      </c>
      <c r="G175" s="58">
        <v>11019</v>
      </c>
    </row>
    <row r="176" spans="1:7" ht="14.4" customHeight="1">
      <c r="A176" s="41" t="s">
        <v>5</v>
      </c>
      <c r="B176" s="55">
        <v>1.0129999999999999</v>
      </c>
      <c r="C176" s="56" t="s">
        <v>175</v>
      </c>
      <c r="D176" s="48">
        <f t="shared" ref="D176:F176" si="31">D175</f>
        <v>6409</v>
      </c>
      <c r="E176" s="48">
        <f t="shared" si="31"/>
        <v>11055</v>
      </c>
      <c r="F176" s="48">
        <f t="shared" si="31"/>
        <v>11055</v>
      </c>
      <c r="G176" s="48">
        <v>11019</v>
      </c>
    </row>
    <row r="177" spans="1:7" ht="10.95" customHeight="1">
      <c r="A177" s="41"/>
      <c r="B177" s="55"/>
      <c r="C177" s="56"/>
      <c r="D177" s="49"/>
      <c r="E177" s="49"/>
      <c r="F177" s="49"/>
      <c r="G177" s="49"/>
    </row>
    <row r="178" spans="1:7" ht="27" customHeight="1">
      <c r="A178" s="41"/>
      <c r="B178" s="69">
        <v>1.101</v>
      </c>
      <c r="C178" s="91" t="s">
        <v>93</v>
      </c>
      <c r="D178" s="39"/>
      <c r="E178" s="39"/>
      <c r="F178" s="39"/>
      <c r="G178" s="39"/>
    </row>
    <row r="179" spans="1:7" ht="39.6">
      <c r="A179" s="41"/>
      <c r="B179" s="42">
        <v>11</v>
      </c>
      <c r="C179" s="43" t="s">
        <v>234</v>
      </c>
      <c r="D179" s="71"/>
      <c r="E179" s="71"/>
      <c r="F179" s="71"/>
      <c r="G179" s="71"/>
    </row>
    <row r="180" spans="1:7" ht="15" customHeight="1">
      <c r="A180" s="41"/>
      <c r="B180" s="42" t="s">
        <v>190</v>
      </c>
      <c r="C180" s="43" t="s">
        <v>229</v>
      </c>
      <c r="D180" s="71">
        <v>59826</v>
      </c>
      <c r="E180" s="71">
        <v>11486</v>
      </c>
      <c r="F180" s="71">
        <v>11486</v>
      </c>
      <c r="G180" s="71">
        <v>60000</v>
      </c>
    </row>
    <row r="181" spans="1:7" ht="15" customHeight="1">
      <c r="A181" s="41"/>
      <c r="B181" s="42" t="s">
        <v>193</v>
      </c>
      <c r="C181" s="43" t="s">
        <v>194</v>
      </c>
      <c r="D181" s="71">
        <v>33236</v>
      </c>
      <c r="E181" s="71">
        <v>50000</v>
      </c>
      <c r="F181" s="71">
        <v>50000</v>
      </c>
      <c r="G181" s="71">
        <v>30000</v>
      </c>
    </row>
    <row r="182" spans="1:7" ht="26.4">
      <c r="A182" s="41"/>
      <c r="B182" s="42" t="s">
        <v>285</v>
      </c>
      <c r="C182" s="43" t="s">
        <v>366</v>
      </c>
      <c r="D182" s="60">
        <v>0</v>
      </c>
      <c r="E182" s="71">
        <v>1000</v>
      </c>
      <c r="F182" s="71">
        <v>1000</v>
      </c>
      <c r="G182" s="71">
        <v>6000</v>
      </c>
    </row>
    <row r="183" spans="1:7" ht="15" customHeight="1">
      <c r="A183" s="41"/>
      <c r="B183" s="42" t="s">
        <v>286</v>
      </c>
      <c r="C183" s="43" t="s">
        <v>287</v>
      </c>
      <c r="D183" s="60">
        <v>0</v>
      </c>
      <c r="E183" s="71">
        <v>1500</v>
      </c>
      <c r="F183" s="71">
        <f>E183+1970</f>
        <v>3470</v>
      </c>
      <c r="G183" s="71">
        <v>3000</v>
      </c>
    </row>
    <row r="184" spans="1:7" ht="39.6">
      <c r="A184" s="41" t="s">
        <v>5</v>
      </c>
      <c r="B184" s="42">
        <v>11</v>
      </c>
      <c r="C184" s="43" t="s">
        <v>234</v>
      </c>
      <c r="D184" s="58">
        <f t="shared" ref="D184:F184" si="32">SUM(D180:D183)</f>
        <v>93062</v>
      </c>
      <c r="E184" s="58">
        <f t="shared" si="32"/>
        <v>63986</v>
      </c>
      <c r="F184" s="58">
        <f t="shared" si="32"/>
        <v>65956</v>
      </c>
      <c r="G184" s="58">
        <v>99000</v>
      </c>
    </row>
    <row r="185" spans="1:7">
      <c r="A185" s="41"/>
      <c r="B185" s="42"/>
      <c r="C185" s="43"/>
      <c r="D185" s="60"/>
      <c r="E185" s="71"/>
      <c r="F185" s="71"/>
      <c r="G185" s="71"/>
    </row>
    <row r="186" spans="1:7" ht="26.4">
      <c r="A186" s="41"/>
      <c r="B186" s="42">
        <v>12</v>
      </c>
      <c r="C186" s="43" t="s">
        <v>195</v>
      </c>
      <c r="D186" s="71"/>
      <c r="E186" s="71"/>
      <c r="F186" s="71"/>
      <c r="G186" s="71"/>
    </row>
    <row r="187" spans="1:7" ht="15" customHeight="1">
      <c r="A187" s="41"/>
      <c r="B187" s="42">
        <v>67</v>
      </c>
      <c r="C187" s="43" t="s">
        <v>92</v>
      </c>
      <c r="D187" s="71"/>
      <c r="E187" s="71"/>
      <c r="F187" s="71"/>
      <c r="G187" s="71"/>
    </row>
    <row r="188" spans="1:7" ht="26.4">
      <c r="A188" s="41"/>
      <c r="B188" s="96" t="s">
        <v>202</v>
      </c>
      <c r="C188" s="43" t="s">
        <v>203</v>
      </c>
      <c r="D188" s="60">
        <v>0</v>
      </c>
      <c r="E188" s="71">
        <v>20581</v>
      </c>
      <c r="F188" s="71">
        <v>20581</v>
      </c>
      <c r="G188" s="46">
        <v>30000</v>
      </c>
    </row>
    <row r="189" spans="1:7" ht="26.4">
      <c r="A189" s="41"/>
      <c r="B189" s="96" t="s">
        <v>288</v>
      </c>
      <c r="C189" s="43" t="s">
        <v>289</v>
      </c>
      <c r="D189" s="77">
        <v>0</v>
      </c>
      <c r="E189" s="92">
        <v>1500</v>
      </c>
      <c r="F189" s="92">
        <f>E189+790</f>
        <v>2290</v>
      </c>
      <c r="G189" s="64">
        <v>3000</v>
      </c>
    </row>
    <row r="190" spans="1:7">
      <c r="A190" s="41" t="s">
        <v>5</v>
      </c>
      <c r="B190" s="42">
        <v>67</v>
      </c>
      <c r="C190" s="43" t="s">
        <v>92</v>
      </c>
      <c r="D190" s="77">
        <f t="shared" ref="D190:F190" si="33">SUM(D188:D189)</f>
        <v>0</v>
      </c>
      <c r="E190" s="92">
        <f t="shared" si="33"/>
        <v>22081</v>
      </c>
      <c r="F190" s="92">
        <f t="shared" si="33"/>
        <v>22871</v>
      </c>
      <c r="G190" s="92">
        <v>33000</v>
      </c>
    </row>
    <row r="191" spans="1:7" ht="26.4">
      <c r="A191" s="41" t="s">
        <v>5</v>
      </c>
      <c r="B191" s="42">
        <v>12</v>
      </c>
      <c r="C191" s="43" t="s">
        <v>195</v>
      </c>
      <c r="D191" s="77">
        <f t="shared" ref="D191:F191" si="34">D190</f>
        <v>0</v>
      </c>
      <c r="E191" s="92">
        <f t="shared" si="34"/>
        <v>22081</v>
      </c>
      <c r="F191" s="92">
        <f t="shared" si="34"/>
        <v>22871</v>
      </c>
      <c r="G191" s="92">
        <v>33000</v>
      </c>
    </row>
    <row r="192" spans="1:7" ht="10.95" customHeight="1">
      <c r="B192" s="93"/>
      <c r="C192" s="56"/>
      <c r="D192" s="39"/>
      <c r="E192" s="39"/>
      <c r="F192" s="39"/>
      <c r="G192" s="39"/>
    </row>
    <row r="193" spans="1:7" ht="13.95" customHeight="1">
      <c r="B193" s="8">
        <v>66</v>
      </c>
      <c r="C193" s="53" t="s">
        <v>86</v>
      </c>
      <c r="D193" s="39"/>
      <c r="E193" s="39"/>
      <c r="F193" s="39"/>
      <c r="G193" s="39"/>
    </row>
    <row r="194" spans="1:7" ht="13.95" customHeight="1">
      <c r="A194" s="41"/>
      <c r="B194" s="42">
        <v>44</v>
      </c>
      <c r="C194" s="43" t="s">
        <v>10</v>
      </c>
      <c r="D194" s="44"/>
      <c r="E194" s="44"/>
      <c r="F194" s="44"/>
      <c r="G194" s="44"/>
    </row>
    <row r="195" spans="1:7" ht="13.95" customHeight="1">
      <c r="A195" s="41"/>
      <c r="B195" s="96" t="s">
        <v>269</v>
      </c>
      <c r="C195" s="43" t="s">
        <v>41</v>
      </c>
      <c r="D195" s="60">
        <v>0</v>
      </c>
      <c r="E195" s="71">
        <v>122</v>
      </c>
      <c r="F195" s="71">
        <v>122</v>
      </c>
      <c r="G195" s="52">
        <v>122</v>
      </c>
    </row>
    <row r="196" spans="1:7" ht="13.95" customHeight="1">
      <c r="A196" s="41"/>
      <c r="B196" s="96" t="s">
        <v>167</v>
      </c>
      <c r="C196" s="43" t="s">
        <v>184</v>
      </c>
      <c r="D196" s="71">
        <v>225</v>
      </c>
      <c r="E196" s="60">
        <v>0</v>
      </c>
      <c r="F196" s="60">
        <v>0</v>
      </c>
      <c r="G196" s="60">
        <v>0</v>
      </c>
    </row>
    <row r="197" spans="1:7" ht="13.95" customHeight="1">
      <c r="A197" s="41"/>
      <c r="B197" s="96" t="s">
        <v>87</v>
      </c>
      <c r="C197" s="43" t="s">
        <v>88</v>
      </c>
      <c r="D197" s="71">
        <v>363</v>
      </c>
      <c r="E197" s="60">
        <v>0</v>
      </c>
      <c r="F197" s="60">
        <v>0</v>
      </c>
      <c r="G197" s="45">
        <v>0</v>
      </c>
    </row>
    <row r="198" spans="1:7" ht="27" customHeight="1">
      <c r="A198" s="62"/>
      <c r="B198" s="134" t="s">
        <v>172</v>
      </c>
      <c r="C198" s="63" t="s">
        <v>182</v>
      </c>
      <c r="D198" s="92">
        <v>337087</v>
      </c>
      <c r="E198" s="64">
        <v>530107</v>
      </c>
      <c r="F198" s="92">
        <v>530107</v>
      </c>
      <c r="G198" s="64">
        <v>292450</v>
      </c>
    </row>
    <row r="199" spans="1:7" ht="27" customHeight="1">
      <c r="A199" s="41"/>
      <c r="B199" s="96" t="s">
        <v>344</v>
      </c>
      <c r="C199" s="43" t="s">
        <v>345</v>
      </c>
      <c r="D199" s="60">
        <v>0</v>
      </c>
      <c r="E199" s="45">
        <v>0</v>
      </c>
      <c r="F199" s="71">
        <v>10676</v>
      </c>
      <c r="G199" s="46">
        <v>1</v>
      </c>
    </row>
    <row r="200" spans="1:7" ht="14.4" customHeight="1">
      <c r="A200" s="41" t="s">
        <v>5</v>
      </c>
      <c r="B200" s="42">
        <v>44</v>
      </c>
      <c r="C200" s="43" t="s">
        <v>10</v>
      </c>
      <c r="D200" s="58">
        <f t="shared" ref="D200:F200" si="35">SUM(D195:D199)</f>
        <v>337675</v>
      </c>
      <c r="E200" s="58">
        <f t="shared" si="35"/>
        <v>530229</v>
      </c>
      <c r="F200" s="58">
        <f t="shared" si="35"/>
        <v>540905</v>
      </c>
      <c r="G200" s="58">
        <v>292573</v>
      </c>
    </row>
    <row r="201" spans="1:7" ht="10.95" customHeight="1">
      <c r="A201" s="41"/>
      <c r="B201" s="42"/>
      <c r="C201" s="43"/>
      <c r="D201" s="49"/>
      <c r="E201" s="44"/>
      <c r="F201" s="44"/>
      <c r="G201" s="49"/>
    </row>
    <row r="202" spans="1:7" ht="14.4" customHeight="1">
      <c r="A202" s="41"/>
      <c r="B202" s="42">
        <v>45</v>
      </c>
      <c r="C202" s="43" t="s">
        <v>17</v>
      </c>
      <c r="D202" s="49"/>
      <c r="E202" s="44"/>
      <c r="F202" s="44"/>
      <c r="G202" s="49"/>
    </row>
    <row r="203" spans="1:7" ht="15" customHeight="1">
      <c r="A203" s="41"/>
      <c r="B203" s="96" t="s">
        <v>270</v>
      </c>
      <c r="C203" s="43" t="s">
        <v>41</v>
      </c>
      <c r="D203" s="60">
        <v>0</v>
      </c>
      <c r="E203" s="71">
        <v>234</v>
      </c>
      <c r="F203" s="71">
        <v>234</v>
      </c>
      <c r="G203" s="52">
        <v>117</v>
      </c>
    </row>
    <row r="204" spans="1:7" ht="14.4" customHeight="1">
      <c r="A204" s="41"/>
      <c r="B204" s="96" t="s">
        <v>89</v>
      </c>
      <c r="C204" s="43" t="s">
        <v>88</v>
      </c>
      <c r="D204" s="64">
        <v>513</v>
      </c>
      <c r="E204" s="77">
        <v>0</v>
      </c>
      <c r="F204" s="77">
        <v>0</v>
      </c>
      <c r="G204" s="61">
        <v>0</v>
      </c>
    </row>
    <row r="205" spans="1:7" ht="14.4" customHeight="1">
      <c r="A205" s="41" t="s">
        <v>5</v>
      </c>
      <c r="B205" s="42">
        <v>45</v>
      </c>
      <c r="C205" s="43" t="s">
        <v>17</v>
      </c>
      <c r="D205" s="64">
        <f t="shared" ref="D205:F205" si="36">SUM(D203:D204)</f>
        <v>513</v>
      </c>
      <c r="E205" s="64">
        <f t="shared" si="36"/>
        <v>234</v>
      </c>
      <c r="F205" s="64">
        <f t="shared" si="36"/>
        <v>234</v>
      </c>
      <c r="G205" s="64">
        <v>117</v>
      </c>
    </row>
    <row r="206" spans="1:7" ht="10.95" customHeight="1">
      <c r="A206" s="41"/>
      <c r="B206" s="94"/>
      <c r="C206" s="53"/>
      <c r="D206" s="49"/>
      <c r="E206" s="39"/>
      <c r="F206" s="39"/>
      <c r="G206" s="95"/>
    </row>
    <row r="207" spans="1:7" ht="14.4" customHeight="1">
      <c r="A207" s="41"/>
      <c r="B207" s="42">
        <v>46</v>
      </c>
      <c r="C207" s="53" t="s">
        <v>21</v>
      </c>
      <c r="D207" s="49"/>
      <c r="E207" s="39"/>
      <c r="F207" s="39"/>
      <c r="G207" s="95"/>
    </row>
    <row r="208" spans="1:7" ht="15" customHeight="1">
      <c r="A208" s="41"/>
      <c r="B208" s="96" t="s">
        <v>271</v>
      </c>
      <c r="C208" s="43" t="s">
        <v>41</v>
      </c>
      <c r="D208" s="60">
        <v>0</v>
      </c>
      <c r="E208" s="71">
        <v>438</v>
      </c>
      <c r="F208" s="71">
        <v>438</v>
      </c>
      <c r="G208" s="52">
        <v>329</v>
      </c>
    </row>
    <row r="209" spans="1:7" ht="14.4" customHeight="1">
      <c r="A209" s="41"/>
      <c r="B209" s="96" t="s">
        <v>90</v>
      </c>
      <c r="C209" s="43" t="s">
        <v>88</v>
      </c>
      <c r="D209" s="64">
        <v>445</v>
      </c>
      <c r="E209" s="77">
        <v>0</v>
      </c>
      <c r="F209" s="77">
        <v>0</v>
      </c>
      <c r="G209" s="61">
        <v>0</v>
      </c>
    </row>
    <row r="210" spans="1:7" ht="14.4" customHeight="1">
      <c r="A210" s="41" t="s">
        <v>5</v>
      </c>
      <c r="B210" s="8">
        <v>46</v>
      </c>
      <c r="C210" s="53" t="s">
        <v>21</v>
      </c>
      <c r="D210" s="64">
        <f t="shared" ref="D210:F210" si="37">SUM(D208:D209)</f>
        <v>445</v>
      </c>
      <c r="E210" s="64">
        <f t="shared" si="37"/>
        <v>438</v>
      </c>
      <c r="F210" s="64">
        <f t="shared" si="37"/>
        <v>438</v>
      </c>
      <c r="G210" s="64">
        <v>329</v>
      </c>
    </row>
    <row r="211" spans="1:7" ht="10.95" customHeight="1">
      <c r="A211" s="41"/>
      <c r="B211" s="96"/>
      <c r="C211" s="43"/>
      <c r="D211" s="49"/>
      <c r="E211" s="44"/>
      <c r="F211" s="44"/>
      <c r="G211" s="97"/>
    </row>
    <row r="212" spans="1:7" ht="14.4" customHeight="1">
      <c r="A212" s="41"/>
      <c r="B212" s="42">
        <v>47</v>
      </c>
      <c r="C212" s="43" t="s">
        <v>25</v>
      </c>
      <c r="D212" s="49"/>
      <c r="E212" s="44"/>
      <c r="F212" s="44"/>
      <c r="G212" s="97"/>
    </row>
    <row r="213" spans="1:7" ht="15" customHeight="1">
      <c r="A213" s="41"/>
      <c r="B213" s="96" t="s">
        <v>272</v>
      </c>
      <c r="C213" s="43" t="s">
        <v>41</v>
      </c>
      <c r="D213" s="77">
        <v>0</v>
      </c>
      <c r="E213" s="92">
        <v>232</v>
      </c>
      <c r="F213" s="92">
        <v>232</v>
      </c>
      <c r="G213" s="64">
        <v>876</v>
      </c>
    </row>
    <row r="214" spans="1:7" ht="14.4" customHeight="1">
      <c r="A214" s="41" t="s">
        <v>5</v>
      </c>
      <c r="B214" s="42">
        <v>47</v>
      </c>
      <c r="C214" s="43" t="s">
        <v>25</v>
      </c>
      <c r="D214" s="61">
        <f t="shared" ref="D214:F214" si="38">SUM(D213:D213)</f>
        <v>0</v>
      </c>
      <c r="E214" s="64">
        <f t="shared" si="38"/>
        <v>232</v>
      </c>
      <c r="F214" s="64">
        <f t="shared" si="38"/>
        <v>232</v>
      </c>
      <c r="G214" s="64">
        <v>876</v>
      </c>
    </row>
    <row r="215" spans="1:7">
      <c r="A215" s="41"/>
      <c r="B215" s="96"/>
      <c r="C215" s="43"/>
      <c r="D215" s="49"/>
      <c r="E215" s="39"/>
      <c r="F215" s="39"/>
      <c r="G215" s="95"/>
    </row>
    <row r="216" spans="1:7" ht="14.4" customHeight="1">
      <c r="A216" s="41"/>
      <c r="B216" s="42">
        <v>48</v>
      </c>
      <c r="C216" s="43" t="s">
        <v>29</v>
      </c>
      <c r="D216" s="49"/>
      <c r="E216" s="44"/>
      <c r="F216" s="44"/>
      <c r="G216" s="97"/>
    </row>
    <row r="217" spans="1:7" ht="14.4" customHeight="1">
      <c r="A217" s="41"/>
      <c r="B217" s="96" t="s">
        <v>91</v>
      </c>
      <c r="C217" s="43" t="s">
        <v>88</v>
      </c>
      <c r="D217" s="64">
        <v>175</v>
      </c>
      <c r="E217" s="77">
        <v>0</v>
      </c>
      <c r="F217" s="77">
        <v>0</v>
      </c>
      <c r="G217" s="61">
        <v>0</v>
      </c>
    </row>
    <row r="218" spans="1:7" ht="14.4" customHeight="1">
      <c r="A218" s="41" t="s">
        <v>5</v>
      </c>
      <c r="B218" s="42">
        <v>48</v>
      </c>
      <c r="C218" s="43" t="s">
        <v>29</v>
      </c>
      <c r="D218" s="46">
        <f t="shared" ref="D218:F218" si="39">D217</f>
        <v>175</v>
      </c>
      <c r="E218" s="45">
        <f t="shared" si="39"/>
        <v>0</v>
      </c>
      <c r="F218" s="45">
        <f t="shared" si="39"/>
        <v>0</v>
      </c>
      <c r="G218" s="45">
        <v>0</v>
      </c>
    </row>
    <row r="219" spans="1:7" ht="14.4" customHeight="1">
      <c r="A219" s="41" t="s">
        <v>5</v>
      </c>
      <c r="B219" s="42">
        <v>66</v>
      </c>
      <c r="C219" s="43" t="s">
        <v>86</v>
      </c>
      <c r="D219" s="58">
        <f t="shared" ref="D219:F219" si="40">D200+D205+D210+D214+D218</f>
        <v>338808</v>
      </c>
      <c r="E219" s="58">
        <f t="shared" si="40"/>
        <v>531133</v>
      </c>
      <c r="F219" s="58">
        <f t="shared" si="40"/>
        <v>541809</v>
      </c>
      <c r="G219" s="58">
        <v>293895</v>
      </c>
    </row>
    <row r="220" spans="1:7" ht="30.6" customHeight="1">
      <c r="A220" s="41" t="s">
        <v>5</v>
      </c>
      <c r="B220" s="69">
        <v>1.101</v>
      </c>
      <c r="C220" s="56" t="s">
        <v>93</v>
      </c>
      <c r="D220" s="64">
        <f t="shared" ref="D220:F220" si="41">D219+D191+D184</f>
        <v>431870</v>
      </c>
      <c r="E220" s="64">
        <f t="shared" si="41"/>
        <v>617200</v>
      </c>
      <c r="F220" s="64">
        <f t="shared" si="41"/>
        <v>630636</v>
      </c>
      <c r="G220" s="64">
        <v>425895</v>
      </c>
    </row>
    <row r="221" spans="1:7">
      <c r="A221" s="41"/>
      <c r="B221" s="73"/>
      <c r="C221" s="56"/>
      <c r="D221" s="49"/>
      <c r="E221" s="49"/>
      <c r="F221" s="49"/>
      <c r="G221" s="49"/>
    </row>
    <row r="222" spans="1:7" ht="13.95" customHeight="1">
      <c r="B222" s="93">
        <v>1.1020000000000001</v>
      </c>
      <c r="C222" s="38" t="s">
        <v>94</v>
      </c>
      <c r="D222" s="39"/>
      <c r="E222" s="39"/>
      <c r="F222" s="39"/>
      <c r="G222" s="39"/>
    </row>
    <row r="223" spans="1:7" ht="13.95" customHeight="1">
      <c r="A223" s="41"/>
      <c r="B223" s="42">
        <v>69</v>
      </c>
      <c r="C223" s="43" t="s">
        <v>95</v>
      </c>
      <c r="D223" s="39"/>
      <c r="E223" s="39"/>
      <c r="F223" s="39"/>
      <c r="G223" s="39"/>
    </row>
    <row r="224" spans="1:7" ht="13.95" customHeight="1">
      <c r="A224" s="41"/>
      <c r="B224" s="42">
        <v>45</v>
      </c>
      <c r="C224" s="43" t="s">
        <v>17</v>
      </c>
      <c r="D224" s="44"/>
      <c r="E224" s="44"/>
      <c r="F224" s="44"/>
      <c r="G224" s="44"/>
    </row>
    <row r="225" spans="1:7" ht="13.95" customHeight="1">
      <c r="A225" s="41"/>
      <c r="B225" s="96" t="s">
        <v>96</v>
      </c>
      <c r="C225" s="43" t="s">
        <v>12</v>
      </c>
      <c r="D225" s="46">
        <v>16048</v>
      </c>
      <c r="E225" s="46">
        <v>18821</v>
      </c>
      <c r="F225" s="46">
        <v>18821</v>
      </c>
      <c r="G225" s="46">
        <v>18243</v>
      </c>
    </row>
    <row r="226" spans="1:7" ht="13.95" customHeight="1">
      <c r="A226" s="41"/>
      <c r="B226" s="98" t="s">
        <v>97</v>
      </c>
      <c r="C226" s="53" t="s">
        <v>14</v>
      </c>
      <c r="D226" s="46">
        <v>90</v>
      </c>
      <c r="E226" s="46">
        <v>68</v>
      </c>
      <c r="F226" s="46">
        <v>68</v>
      </c>
      <c r="G226" s="52">
        <v>75</v>
      </c>
    </row>
    <row r="227" spans="1:7" ht="13.95" customHeight="1">
      <c r="A227" s="41"/>
      <c r="B227" s="96" t="s">
        <v>98</v>
      </c>
      <c r="C227" s="43" t="s">
        <v>16</v>
      </c>
      <c r="D227" s="46">
        <v>150</v>
      </c>
      <c r="E227" s="46">
        <v>113</v>
      </c>
      <c r="F227" s="46">
        <v>113</v>
      </c>
      <c r="G227" s="52">
        <v>124</v>
      </c>
    </row>
    <row r="228" spans="1:7" ht="13.95" customHeight="1">
      <c r="A228" s="41" t="s">
        <v>5</v>
      </c>
      <c r="B228" s="42">
        <v>45</v>
      </c>
      <c r="C228" s="43" t="s">
        <v>17</v>
      </c>
      <c r="D228" s="48">
        <f t="shared" ref="D228:F228" si="42">SUM(D225:D227)</f>
        <v>16288</v>
      </c>
      <c r="E228" s="48">
        <f t="shared" si="42"/>
        <v>19002</v>
      </c>
      <c r="F228" s="48">
        <f t="shared" si="42"/>
        <v>19002</v>
      </c>
      <c r="G228" s="48">
        <v>18442</v>
      </c>
    </row>
    <row r="229" spans="1:7">
      <c r="A229" s="41"/>
      <c r="B229" s="42"/>
      <c r="C229" s="43"/>
      <c r="D229" s="49"/>
      <c r="E229" s="49"/>
      <c r="F229" s="54"/>
      <c r="G229" s="44"/>
    </row>
    <row r="230" spans="1:7" ht="13.95" customHeight="1">
      <c r="A230" s="41"/>
      <c r="B230" s="89">
        <v>46</v>
      </c>
      <c r="C230" s="43" t="s">
        <v>21</v>
      </c>
      <c r="D230" s="39"/>
      <c r="E230" s="39"/>
      <c r="F230" s="39"/>
      <c r="G230" s="39"/>
    </row>
    <row r="231" spans="1:7" ht="13.95" customHeight="1">
      <c r="B231" s="96" t="s">
        <v>99</v>
      </c>
      <c r="C231" s="43" t="s">
        <v>12</v>
      </c>
      <c r="D231" s="46">
        <v>8044</v>
      </c>
      <c r="E231" s="46">
        <v>11286</v>
      </c>
      <c r="F231" s="46">
        <v>11286</v>
      </c>
      <c r="G231" s="52">
        <v>10035</v>
      </c>
    </row>
    <row r="232" spans="1:7" ht="13.95" customHeight="1">
      <c r="A232" s="41"/>
      <c r="B232" s="96" t="s">
        <v>100</v>
      </c>
      <c r="C232" s="43" t="s">
        <v>14</v>
      </c>
      <c r="D232" s="46">
        <v>50</v>
      </c>
      <c r="E232" s="46">
        <v>38</v>
      </c>
      <c r="F232" s="46">
        <v>38</v>
      </c>
      <c r="G232" s="52">
        <v>42</v>
      </c>
    </row>
    <row r="233" spans="1:7" ht="13.95" customHeight="1">
      <c r="A233" s="41"/>
      <c r="B233" s="96" t="s">
        <v>101</v>
      </c>
      <c r="C233" s="43" t="s">
        <v>16</v>
      </c>
      <c r="D233" s="46">
        <v>130</v>
      </c>
      <c r="E233" s="46">
        <v>98</v>
      </c>
      <c r="F233" s="46">
        <v>98</v>
      </c>
      <c r="G233" s="52">
        <v>108</v>
      </c>
    </row>
    <row r="234" spans="1:7" ht="13.95" customHeight="1">
      <c r="A234" s="41" t="s">
        <v>5</v>
      </c>
      <c r="B234" s="89">
        <v>46</v>
      </c>
      <c r="C234" s="43" t="s">
        <v>21</v>
      </c>
      <c r="D234" s="48">
        <f t="shared" ref="D234:F234" si="43">SUM(D231:D233)</f>
        <v>8224</v>
      </c>
      <c r="E234" s="48">
        <f t="shared" si="43"/>
        <v>11422</v>
      </c>
      <c r="F234" s="48">
        <f t="shared" si="43"/>
        <v>11422</v>
      </c>
      <c r="G234" s="48">
        <v>10185</v>
      </c>
    </row>
    <row r="235" spans="1:7">
      <c r="A235" s="41"/>
      <c r="B235" s="89"/>
      <c r="C235" s="43"/>
      <c r="D235" s="49"/>
      <c r="E235" s="49"/>
      <c r="F235" s="49"/>
      <c r="G235" s="49"/>
    </row>
    <row r="236" spans="1:7" ht="13.95" customHeight="1">
      <c r="B236" s="89">
        <v>47</v>
      </c>
      <c r="C236" s="43" t="s">
        <v>25</v>
      </c>
      <c r="D236" s="39"/>
      <c r="E236" s="39"/>
      <c r="F236" s="39"/>
      <c r="G236" s="39"/>
    </row>
    <row r="237" spans="1:7" ht="13.95" customHeight="1">
      <c r="B237" s="98" t="s">
        <v>102</v>
      </c>
      <c r="C237" s="53" t="s">
        <v>12</v>
      </c>
      <c r="D237" s="46">
        <v>4819</v>
      </c>
      <c r="E237" s="46">
        <v>7270</v>
      </c>
      <c r="F237" s="46">
        <v>7270</v>
      </c>
      <c r="G237" s="52">
        <v>6234</v>
      </c>
    </row>
    <row r="238" spans="1:7" ht="13.95" customHeight="1">
      <c r="B238" s="98" t="s">
        <v>103</v>
      </c>
      <c r="C238" s="53" t="s">
        <v>14</v>
      </c>
      <c r="D238" s="46">
        <v>50</v>
      </c>
      <c r="E238" s="46">
        <v>38</v>
      </c>
      <c r="F238" s="46">
        <v>38</v>
      </c>
      <c r="G238" s="52">
        <v>42</v>
      </c>
    </row>
    <row r="239" spans="1:7" ht="13.95" customHeight="1">
      <c r="A239" s="41"/>
      <c r="B239" s="96" t="s">
        <v>104</v>
      </c>
      <c r="C239" s="43" t="s">
        <v>16</v>
      </c>
      <c r="D239" s="46">
        <v>130</v>
      </c>
      <c r="E239" s="46">
        <v>98</v>
      </c>
      <c r="F239" s="46">
        <v>98</v>
      </c>
      <c r="G239" s="46">
        <v>108</v>
      </c>
    </row>
    <row r="240" spans="1:7" ht="13.95" customHeight="1">
      <c r="A240" s="41" t="s">
        <v>5</v>
      </c>
      <c r="B240" s="89">
        <v>47</v>
      </c>
      <c r="C240" s="43" t="s">
        <v>25</v>
      </c>
      <c r="D240" s="48">
        <f t="shared" ref="D240:F240" si="44">SUM(D237:D239)</f>
        <v>4999</v>
      </c>
      <c r="E240" s="48">
        <f t="shared" si="44"/>
        <v>7406</v>
      </c>
      <c r="F240" s="48">
        <f t="shared" si="44"/>
        <v>7406</v>
      </c>
      <c r="G240" s="48">
        <v>6384</v>
      </c>
    </row>
    <row r="241" spans="1:7">
      <c r="A241" s="41"/>
      <c r="B241" s="89"/>
      <c r="C241" s="43"/>
      <c r="D241" s="49"/>
      <c r="E241" s="49"/>
      <c r="F241" s="49"/>
      <c r="G241" s="44"/>
    </row>
    <row r="242" spans="1:7" ht="13.95" customHeight="1">
      <c r="A242" s="41"/>
      <c r="B242" s="89">
        <v>48</v>
      </c>
      <c r="C242" s="43" t="s">
        <v>29</v>
      </c>
      <c r="D242" s="44"/>
      <c r="E242" s="44"/>
      <c r="F242" s="44"/>
      <c r="G242" s="44"/>
    </row>
    <row r="243" spans="1:7" ht="13.95" customHeight="1">
      <c r="A243" s="41"/>
      <c r="B243" s="96" t="s">
        <v>105</v>
      </c>
      <c r="C243" s="43" t="s">
        <v>12</v>
      </c>
      <c r="D243" s="46">
        <v>6934</v>
      </c>
      <c r="E243" s="46">
        <v>11596</v>
      </c>
      <c r="F243" s="46">
        <v>11596</v>
      </c>
      <c r="G243" s="46">
        <v>10314</v>
      </c>
    </row>
    <row r="244" spans="1:7" ht="13.95" customHeight="1">
      <c r="A244" s="41"/>
      <c r="B244" s="96" t="s">
        <v>106</v>
      </c>
      <c r="C244" s="43" t="s">
        <v>14</v>
      </c>
      <c r="D244" s="46">
        <v>50</v>
      </c>
      <c r="E244" s="46">
        <v>38</v>
      </c>
      <c r="F244" s="46">
        <v>38</v>
      </c>
      <c r="G244" s="46">
        <v>42</v>
      </c>
    </row>
    <row r="245" spans="1:7" ht="13.95" customHeight="1">
      <c r="A245" s="41"/>
      <c r="B245" s="96" t="s">
        <v>107</v>
      </c>
      <c r="C245" s="43" t="s">
        <v>16</v>
      </c>
      <c r="D245" s="64">
        <v>130</v>
      </c>
      <c r="E245" s="64">
        <v>98</v>
      </c>
      <c r="F245" s="64">
        <v>98</v>
      </c>
      <c r="G245" s="64">
        <v>108</v>
      </c>
    </row>
    <row r="246" spans="1:7" ht="13.95" customHeight="1">
      <c r="A246" s="41" t="s">
        <v>5</v>
      </c>
      <c r="B246" s="89">
        <v>48</v>
      </c>
      <c r="C246" s="43" t="s">
        <v>29</v>
      </c>
      <c r="D246" s="64">
        <f t="shared" ref="D246:F246" si="45">SUM(D243:D245)</f>
        <v>7114</v>
      </c>
      <c r="E246" s="64">
        <f t="shared" si="45"/>
        <v>11732</v>
      </c>
      <c r="F246" s="64">
        <f t="shared" si="45"/>
        <v>11732</v>
      </c>
      <c r="G246" s="64">
        <v>10464</v>
      </c>
    </row>
    <row r="247" spans="1:7" ht="13.95" customHeight="1">
      <c r="A247" s="62" t="s">
        <v>5</v>
      </c>
      <c r="B247" s="99">
        <v>69</v>
      </c>
      <c r="C247" s="63" t="s">
        <v>95</v>
      </c>
      <c r="D247" s="48">
        <f t="shared" ref="D247:F247" si="46">D246+D240+D234+D228</f>
        <v>36625</v>
      </c>
      <c r="E247" s="48">
        <f t="shared" si="46"/>
        <v>49562</v>
      </c>
      <c r="F247" s="48">
        <f t="shared" si="46"/>
        <v>49562</v>
      </c>
      <c r="G247" s="48">
        <v>45475</v>
      </c>
    </row>
    <row r="248" spans="1:7" ht="18.600000000000001" customHeight="1">
      <c r="A248" s="41"/>
      <c r="B248" s="89"/>
      <c r="C248" s="43"/>
      <c r="D248" s="49"/>
      <c r="E248" s="49"/>
      <c r="F248" s="49"/>
      <c r="G248" s="44"/>
    </row>
    <row r="249" spans="1:7" ht="13.95" customHeight="1">
      <c r="A249" s="41"/>
      <c r="B249" s="42">
        <v>70</v>
      </c>
      <c r="C249" s="41" t="s">
        <v>176</v>
      </c>
      <c r="D249" s="49"/>
      <c r="E249" s="49"/>
      <c r="F249" s="49"/>
      <c r="G249" s="44"/>
    </row>
    <row r="250" spans="1:7" ht="13.95" customHeight="1">
      <c r="B250" s="89">
        <v>45</v>
      </c>
      <c r="C250" s="43" t="s">
        <v>17</v>
      </c>
      <c r="D250" s="49"/>
      <c r="E250" s="44"/>
      <c r="F250" s="44"/>
      <c r="G250" s="49"/>
    </row>
    <row r="251" spans="1:7" ht="13.95" customHeight="1">
      <c r="A251" s="41"/>
      <c r="B251" s="96" t="s">
        <v>273</v>
      </c>
      <c r="C251" s="43" t="s">
        <v>41</v>
      </c>
      <c r="D251" s="60">
        <v>0</v>
      </c>
      <c r="E251" s="71">
        <v>110</v>
      </c>
      <c r="F251" s="71">
        <v>110</v>
      </c>
      <c r="G251" s="51">
        <v>0</v>
      </c>
    </row>
    <row r="252" spans="1:7" ht="13.95" customHeight="1">
      <c r="A252" s="41"/>
      <c r="B252" s="96" t="s">
        <v>113</v>
      </c>
      <c r="C252" s="43" t="s">
        <v>112</v>
      </c>
      <c r="D252" s="52">
        <v>668</v>
      </c>
      <c r="E252" s="78">
        <v>0</v>
      </c>
      <c r="F252" s="78">
        <v>0</v>
      </c>
      <c r="G252" s="51">
        <v>0</v>
      </c>
    </row>
    <row r="253" spans="1:7" ht="13.95" customHeight="1">
      <c r="A253" s="41" t="s">
        <v>5</v>
      </c>
      <c r="B253" s="89">
        <v>45</v>
      </c>
      <c r="C253" s="43" t="s">
        <v>17</v>
      </c>
      <c r="D253" s="48">
        <f t="shared" ref="D253:F253" si="47">SUM(D251:D252)</f>
        <v>668</v>
      </c>
      <c r="E253" s="48">
        <f t="shared" si="47"/>
        <v>110</v>
      </c>
      <c r="F253" s="48">
        <f t="shared" si="47"/>
        <v>110</v>
      </c>
      <c r="G253" s="47">
        <v>0</v>
      </c>
    </row>
    <row r="254" spans="1:7">
      <c r="A254" s="41"/>
      <c r="B254" s="96"/>
      <c r="C254" s="43"/>
      <c r="D254" s="49"/>
      <c r="E254" s="44"/>
      <c r="F254" s="44"/>
      <c r="G254" s="49"/>
    </row>
    <row r="255" spans="1:7" ht="14.85" customHeight="1">
      <c r="A255" s="41"/>
      <c r="B255" s="89">
        <v>46</v>
      </c>
      <c r="C255" s="43" t="s">
        <v>21</v>
      </c>
      <c r="D255" s="49"/>
      <c r="E255" s="44"/>
      <c r="F255" s="44"/>
      <c r="G255" s="49"/>
    </row>
    <row r="256" spans="1:7" ht="15" customHeight="1">
      <c r="A256" s="41"/>
      <c r="B256" s="96" t="s">
        <v>274</v>
      </c>
      <c r="C256" s="43" t="s">
        <v>41</v>
      </c>
      <c r="D256" s="60">
        <v>0</v>
      </c>
      <c r="E256" s="71">
        <v>18</v>
      </c>
      <c r="F256" s="71">
        <v>18</v>
      </c>
      <c r="G256" s="51">
        <v>0</v>
      </c>
    </row>
    <row r="257" spans="1:7" ht="14.85" customHeight="1">
      <c r="A257" s="41"/>
      <c r="B257" s="96" t="s">
        <v>114</v>
      </c>
      <c r="C257" s="43" t="s">
        <v>112</v>
      </c>
      <c r="D257" s="64">
        <v>18</v>
      </c>
      <c r="E257" s="77">
        <v>0</v>
      </c>
      <c r="F257" s="77">
        <v>0</v>
      </c>
      <c r="G257" s="61">
        <v>0</v>
      </c>
    </row>
    <row r="258" spans="1:7" ht="14.85" customHeight="1">
      <c r="A258" s="41" t="s">
        <v>5</v>
      </c>
      <c r="B258" s="89">
        <v>46</v>
      </c>
      <c r="C258" s="43" t="s">
        <v>21</v>
      </c>
      <c r="D258" s="92">
        <f t="shared" ref="D258:F258" si="48">SUM(D256:D257)</f>
        <v>18</v>
      </c>
      <c r="E258" s="92">
        <f t="shared" si="48"/>
        <v>18</v>
      </c>
      <c r="F258" s="92">
        <f t="shared" si="48"/>
        <v>18</v>
      </c>
      <c r="G258" s="77">
        <v>0</v>
      </c>
    </row>
    <row r="259" spans="1:7" ht="10.050000000000001" customHeight="1">
      <c r="B259" s="98"/>
      <c r="C259" s="53"/>
      <c r="D259" s="9"/>
      <c r="E259" s="39"/>
      <c r="F259" s="39"/>
      <c r="G259" s="9"/>
    </row>
    <row r="260" spans="1:7" ht="14.85" customHeight="1">
      <c r="B260" s="89">
        <v>47</v>
      </c>
      <c r="C260" s="53" t="s">
        <v>25</v>
      </c>
      <c r="D260" s="9"/>
      <c r="E260" s="39"/>
      <c r="F260" s="39"/>
      <c r="G260" s="9"/>
    </row>
    <row r="261" spans="1:7" ht="15" customHeight="1">
      <c r="A261" s="41"/>
      <c r="B261" s="96" t="s">
        <v>275</v>
      </c>
      <c r="C261" s="43" t="s">
        <v>41</v>
      </c>
      <c r="D261" s="60">
        <v>0</v>
      </c>
      <c r="E261" s="71">
        <v>876</v>
      </c>
      <c r="F261" s="71">
        <v>876</v>
      </c>
      <c r="G261" s="51">
        <v>0</v>
      </c>
    </row>
    <row r="262" spans="1:7" ht="14.85" customHeight="1">
      <c r="B262" s="96" t="s">
        <v>115</v>
      </c>
      <c r="C262" s="43" t="s">
        <v>112</v>
      </c>
      <c r="D262" s="52">
        <v>701</v>
      </c>
      <c r="E262" s="78">
        <v>0</v>
      </c>
      <c r="F262" s="78">
        <v>0</v>
      </c>
      <c r="G262" s="51">
        <v>0</v>
      </c>
    </row>
    <row r="263" spans="1:7" ht="14.85" customHeight="1">
      <c r="A263" s="41" t="s">
        <v>5</v>
      </c>
      <c r="B263" s="89">
        <v>47</v>
      </c>
      <c r="C263" s="43" t="s">
        <v>25</v>
      </c>
      <c r="D263" s="48">
        <f t="shared" ref="D263:F263" si="49">SUM(D261:D262)</f>
        <v>701</v>
      </c>
      <c r="E263" s="48">
        <f t="shared" si="49"/>
        <v>876</v>
      </c>
      <c r="F263" s="48">
        <f t="shared" si="49"/>
        <v>876</v>
      </c>
      <c r="G263" s="47">
        <v>0</v>
      </c>
    </row>
    <row r="264" spans="1:7" ht="10.050000000000001" customHeight="1">
      <c r="A264" s="41"/>
      <c r="B264" s="89"/>
      <c r="C264" s="43"/>
      <c r="D264" s="49"/>
      <c r="E264" s="44"/>
      <c r="F264" s="44"/>
      <c r="G264" s="49"/>
    </row>
    <row r="265" spans="1:7" ht="14.85" customHeight="1">
      <c r="B265" s="89">
        <v>48</v>
      </c>
      <c r="C265" s="53" t="s">
        <v>29</v>
      </c>
      <c r="D265" s="9"/>
      <c r="E265" s="39"/>
      <c r="F265" s="39"/>
      <c r="G265" s="9"/>
    </row>
    <row r="266" spans="1:7" ht="14.85" customHeight="1">
      <c r="B266" s="98" t="s">
        <v>116</v>
      </c>
      <c r="C266" s="53" t="s">
        <v>112</v>
      </c>
      <c r="D266" s="51">
        <v>0</v>
      </c>
      <c r="E266" s="78">
        <v>0</v>
      </c>
      <c r="F266" s="78">
        <v>0</v>
      </c>
      <c r="G266" s="51">
        <v>0</v>
      </c>
    </row>
    <row r="267" spans="1:7" ht="14.85" customHeight="1">
      <c r="A267" s="2" t="s">
        <v>5</v>
      </c>
      <c r="B267" s="89">
        <v>48</v>
      </c>
      <c r="C267" s="53" t="s">
        <v>29</v>
      </c>
      <c r="D267" s="47">
        <f t="shared" ref="D267:F267" si="50">SUM(D266)</f>
        <v>0</v>
      </c>
      <c r="E267" s="47">
        <f t="shared" si="50"/>
        <v>0</v>
      </c>
      <c r="F267" s="47">
        <f t="shared" si="50"/>
        <v>0</v>
      </c>
      <c r="G267" s="47">
        <v>0</v>
      </c>
    </row>
    <row r="268" spans="1:7" ht="10.050000000000001" customHeight="1">
      <c r="B268" s="89"/>
      <c r="C268" s="53"/>
      <c r="D268" s="65"/>
      <c r="E268" s="65"/>
      <c r="F268" s="65"/>
      <c r="G268" s="65"/>
    </row>
    <row r="269" spans="1:7" ht="14.85" customHeight="1">
      <c r="A269" s="41"/>
      <c r="B269" s="89">
        <v>61</v>
      </c>
      <c r="C269" s="43" t="s">
        <v>108</v>
      </c>
      <c r="D269" s="44"/>
      <c r="E269" s="49"/>
      <c r="F269" s="49"/>
      <c r="G269" s="49"/>
    </row>
    <row r="270" spans="1:7" ht="14.85" customHeight="1">
      <c r="A270" s="41"/>
      <c r="B270" s="96" t="s">
        <v>109</v>
      </c>
      <c r="C270" s="43" t="s">
        <v>12</v>
      </c>
      <c r="D270" s="46">
        <v>7814</v>
      </c>
      <c r="E270" s="46">
        <v>11848</v>
      </c>
      <c r="F270" s="71">
        <v>11848</v>
      </c>
      <c r="G270" s="46">
        <v>12892</v>
      </c>
    </row>
    <row r="271" spans="1:7" ht="15" customHeight="1">
      <c r="A271" s="41"/>
      <c r="B271" s="96" t="s">
        <v>276</v>
      </c>
      <c r="C271" s="43" t="s">
        <v>41</v>
      </c>
      <c r="D271" s="60">
        <v>0</v>
      </c>
      <c r="E271" s="71">
        <v>2087</v>
      </c>
      <c r="F271" s="71">
        <v>2087</v>
      </c>
      <c r="G271" s="52">
        <v>882</v>
      </c>
    </row>
    <row r="272" spans="1:7" ht="14.85" customHeight="1">
      <c r="A272" s="41"/>
      <c r="B272" s="96" t="s">
        <v>110</v>
      </c>
      <c r="C272" s="43" t="s">
        <v>111</v>
      </c>
      <c r="D272" s="46">
        <v>2320</v>
      </c>
      <c r="E272" s="60">
        <v>0</v>
      </c>
      <c r="F272" s="60">
        <v>0</v>
      </c>
      <c r="G272" s="45">
        <v>0</v>
      </c>
    </row>
    <row r="273" spans="1:7" ht="14.85" customHeight="1">
      <c r="A273" s="41" t="s">
        <v>5</v>
      </c>
      <c r="B273" s="89">
        <v>61</v>
      </c>
      <c r="C273" s="43" t="s">
        <v>108</v>
      </c>
      <c r="D273" s="58">
        <f t="shared" ref="D273:F273" si="51">SUM(D270:D272)</f>
        <v>10134</v>
      </c>
      <c r="E273" s="58">
        <f t="shared" si="51"/>
        <v>13935</v>
      </c>
      <c r="F273" s="58">
        <f t="shared" si="51"/>
        <v>13935</v>
      </c>
      <c r="G273" s="58">
        <v>13774</v>
      </c>
    </row>
    <row r="274" spans="1:7" ht="14.85" customHeight="1">
      <c r="A274" s="41" t="s">
        <v>5</v>
      </c>
      <c r="B274" s="42">
        <v>70</v>
      </c>
      <c r="C274" s="41" t="s">
        <v>176</v>
      </c>
      <c r="D274" s="48">
        <f t="shared" ref="D274:F274" si="52">D267+D263+D258+D253+D273</f>
        <v>11521</v>
      </c>
      <c r="E274" s="48">
        <f t="shared" si="52"/>
        <v>14939</v>
      </c>
      <c r="F274" s="48">
        <f t="shared" si="52"/>
        <v>14939</v>
      </c>
      <c r="G274" s="48">
        <v>13774</v>
      </c>
    </row>
    <row r="275" spans="1:7" ht="10.050000000000001" customHeight="1">
      <c r="A275" s="41"/>
      <c r="B275" s="42"/>
      <c r="C275" s="41"/>
      <c r="D275" s="49"/>
      <c r="E275" s="49"/>
      <c r="F275" s="49"/>
      <c r="G275" s="49"/>
    </row>
    <row r="276" spans="1:7" ht="13.2" customHeight="1">
      <c r="B276" s="8">
        <v>71</v>
      </c>
      <c r="C276" s="53" t="s">
        <v>117</v>
      </c>
      <c r="D276" s="39"/>
      <c r="E276" s="39"/>
      <c r="F276" s="39"/>
      <c r="G276" s="39"/>
    </row>
    <row r="277" spans="1:7" ht="13.2" customHeight="1">
      <c r="A277" s="41"/>
      <c r="B277" s="42">
        <v>44</v>
      </c>
      <c r="C277" s="43" t="s">
        <v>10</v>
      </c>
      <c r="D277" s="44"/>
      <c r="E277" s="44"/>
      <c r="F277" s="44"/>
      <c r="G277" s="44"/>
    </row>
    <row r="278" spans="1:7" ht="13.2" customHeight="1">
      <c r="A278" s="41"/>
      <c r="B278" s="96" t="s">
        <v>119</v>
      </c>
      <c r="C278" s="43" t="s">
        <v>120</v>
      </c>
      <c r="D278" s="71">
        <v>135</v>
      </c>
      <c r="E278" s="60">
        <v>0</v>
      </c>
      <c r="F278" s="60">
        <v>0</v>
      </c>
      <c r="G278" s="45">
        <v>0</v>
      </c>
    </row>
    <row r="279" spans="1:7" ht="13.2" customHeight="1">
      <c r="A279" s="41" t="s">
        <v>5</v>
      </c>
      <c r="B279" s="42">
        <v>44</v>
      </c>
      <c r="C279" s="43" t="s">
        <v>10</v>
      </c>
      <c r="D279" s="58">
        <f>SUM(D278:D278)</f>
        <v>135</v>
      </c>
      <c r="E279" s="57">
        <f t="shared" ref="E279:F279" si="53">SUM(E278:E278)</f>
        <v>0</v>
      </c>
      <c r="F279" s="57">
        <f t="shared" si="53"/>
        <v>0</v>
      </c>
      <c r="G279" s="57">
        <v>0</v>
      </c>
    </row>
    <row r="280" spans="1:7" ht="10.050000000000001" customHeight="1">
      <c r="A280" s="41"/>
      <c r="B280" s="96"/>
      <c r="C280" s="43"/>
      <c r="D280" s="49"/>
      <c r="E280" s="44"/>
      <c r="F280" s="44"/>
      <c r="G280" s="97"/>
    </row>
    <row r="281" spans="1:7" ht="13.2" customHeight="1">
      <c r="A281" s="41"/>
      <c r="B281" s="42">
        <v>45</v>
      </c>
      <c r="C281" s="43" t="s">
        <v>17</v>
      </c>
      <c r="D281" s="49"/>
      <c r="E281" s="44"/>
      <c r="F281" s="44"/>
      <c r="G281" s="49"/>
    </row>
    <row r="282" spans="1:7" ht="14.85" customHeight="1">
      <c r="A282" s="41"/>
      <c r="B282" s="96" t="s">
        <v>277</v>
      </c>
      <c r="C282" s="43" t="s">
        <v>41</v>
      </c>
      <c r="D282" s="45">
        <v>0</v>
      </c>
      <c r="E282" s="46">
        <v>1898</v>
      </c>
      <c r="F282" s="71">
        <v>1898</v>
      </c>
      <c r="G282" s="46">
        <v>1898</v>
      </c>
    </row>
    <row r="283" spans="1:7" ht="13.2" customHeight="1">
      <c r="A283" s="41"/>
      <c r="B283" s="96" t="s">
        <v>121</v>
      </c>
      <c r="C283" s="43" t="s">
        <v>118</v>
      </c>
      <c r="D283" s="46">
        <v>1756</v>
      </c>
      <c r="E283" s="60">
        <v>0</v>
      </c>
      <c r="F283" s="60">
        <v>0</v>
      </c>
      <c r="G283" s="45">
        <v>0</v>
      </c>
    </row>
    <row r="284" spans="1:7" ht="13.2" customHeight="1">
      <c r="A284" s="41" t="s">
        <v>5</v>
      </c>
      <c r="B284" s="42">
        <v>45</v>
      </c>
      <c r="C284" s="43" t="s">
        <v>17</v>
      </c>
      <c r="D284" s="58">
        <f>SUM(D282:D283)</f>
        <v>1756</v>
      </c>
      <c r="E284" s="58">
        <f t="shared" ref="E284:F284" si="54">SUM(E282:E283)</f>
        <v>1898</v>
      </c>
      <c r="F284" s="58">
        <f t="shared" si="54"/>
        <v>1898</v>
      </c>
      <c r="G284" s="58">
        <v>1898</v>
      </c>
    </row>
    <row r="285" spans="1:7" ht="10.050000000000001" customHeight="1">
      <c r="A285" s="41"/>
      <c r="B285" s="96"/>
      <c r="C285" s="43"/>
      <c r="D285" s="49"/>
      <c r="E285" s="44"/>
      <c r="F285" s="44"/>
      <c r="G285" s="49"/>
    </row>
    <row r="286" spans="1:7" ht="13.2" customHeight="1">
      <c r="A286" s="41"/>
      <c r="B286" s="42">
        <v>46</v>
      </c>
      <c r="C286" s="43" t="s">
        <v>21</v>
      </c>
      <c r="D286" s="49"/>
      <c r="E286" s="44"/>
      <c r="F286" s="44"/>
      <c r="G286" s="49"/>
    </row>
    <row r="287" spans="1:7" ht="14.85" customHeight="1">
      <c r="A287" s="41"/>
      <c r="B287" s="96" t="s">
        <v>278</v>
      </c>
      <c r="C287" s="43" t="s">
        <v>41</v>
      </c>
      <c r="D287" s="45">
        <v>0</v>
      </c>
      <c r="E287" s="46">
        <v>219</v>
      </c>
      <c r="F287" s="71">
        <v>219</v>
      </c>
      <c r="G287" s="46">
        <v>110</v>
      </c>
    </row>
    <row r="288" spans="1:7" ht="13.2" customHeight="1">
      <c r="A288" s="41"/>
      <c r="B288" s="96" t="s">
        <v>122</v>
      </c>
      <c r="C288" s="43" t="s">
        <v>118</v>
      </c>
      <c r="D288" s="64">
        <v>1011</v>
      </c>
      <c r="E288" s="77">
        <v>0</v>
      </c>
      <c r="F288" s="77">
        <v>0</v>
      </c>
      <c r="G288" s="61">
        <v>0</v>
      </c>
    </row>
    <row r="289" spans="1:7" ht="13.2" customHeight="1">
      <c r="A289" s="41" t="s">
        <v>5</v>
      </c>
      <c r="B289" s="42">
        <v>46</v>
      </c>
      <c r="C289" s="43" t="s">
        <v>21</v>
      </c>
      <c r="D289" s="64">
        <f>SUM(D287:D288)</f>
        <v>1011</v>
      </c>
      <c r="E289" s="64">
        <f t="shared" ref="E289:F289" si="55">SUM(E287:E288)</f>
        <v>219</v>
      </c>
      <c r="F289" s="64">
        <f t="shared" si="55"/>
        <v>219</v>
      </c>
      <c r="G289" s="64">
        <v>110</v>
      </c>
    </row>
    <row r="290" spans="1:7" ht="10.050000000000001" customHeight="1">
      <c r="A290" s="41"/>
      <c r="B290" s="96"/>
      <c r="C290" s="43"/>
      <c r="D290" s="49"/>
      <c r="E290" s="44"/>
      <c r="F290" s="44"/>
      <c r="G290" s="49"/>
    </row>
    <row r="291" spans="1:7" ht="14.1" customHeight="1">
      <c r="A291" s="41"/>
      <c r="B291" s="42">
        <v>47</v>
      </c>
      <c r="C291" s="43" t="s">
        <v>25</v>
      </c>
      <c r="D291" s="49"/>
      <c r="E291" s="44"/>
      <c r="F291" s="44"/>
      <c r="G291" s="49"/>
    </row>
    <row r="292" spans="1:7" ht="14.85" customHeight="1">
      <c r="A292" s="41"/>
      <c r="B292" s="96" t="s">
        <v>279</v>
      </c>
      <c r="C292" s="43" t="s">
        <v>41</v>
      </c>
      <c r="D292" s="45">
        <v>0</v>
      </c>
      <c r="E292" s="46">
        <v>110</v>
      </c>
      <c r="F292" s="71">
        <v>110</v>
      </c>
      <c r="G292" s="46">
        <v>354</v>
      </c>
    </row>
    <row r="293" spans="1:7" ht="14.1" customHeight="1">
      <c r="A293" s="41"/>
      <c r="B293" s="96" t="s">
        <v>123</v>
      </c>
      <c r="C293" s="43" t="s">
        <v>363</v>
      </c>
      <c r="D293" s="64">
        <v>181</v>
      </c>
      <c r="E293" s="77">
        <v>0</v>
      </c>
      <c r="F293" s="77">
        <v>0</v>
      </c>
      <c r="G293" s="61">
        <v>0</v>
      </c>
    </row>
    <row r="294" spans="1:7" ht="14.1" customHeight="1">
      <c r="A294" s="41" t="s">
        <v>5</v>
      </c>
      <c r="B294" s="42">
        <v>47</v>
      </c>
      <c r="C294" s="43" t="s">
        <v>25</v>
      </c>
      <c r="D294" s="92">
        <f>SUM(D292:D293)</f>
        <v>181</v>
      </c>
      <c r="E294" s="92">
        <f t="shared" ref="E294:F294" si="56">SUM(E292:E293)</f>
        <v>110</v>
      </c>
      <c r="F294" s="92">
        <f t="shared" si="56"/>
        <v>110</v>
      </c>
      <c r="G294" s="92">
        <v>354</v>
      </c>
    </row>
    <row r="295" spans="1:7" ht="10.050000000000001" customHeight="1">
      <c r="A295" s="41"/>
      <c r="B295" s="96"/>
      <c r="C295" s="43"/>
      <c r="D295" s="49"/>
      <c r="E295" s="44"/>
      <c r="F295" s="44"/>
      <c r="G295" s="49"/>
    </row>
    <row r="296" spans="1:7" ht="14.1" customHeight="1">
      <c r="A296" s="41"/>
      <c r="B296" s="42">
        <v>48</v>
      </c>
      <c r="C296" s="43" t="s">
        <v>29</v>
      </c>
      <c r="D296" s="49"/>
      <c r="E296" s="44"/>
      <c r="F296" s="44"/>
      <c r="G296" s="49"/>
    </row>
    <row r="297" spans="1:7" ht="14.85" customHeight="1">
      <c r="A297" s="41"/>
      <c r="B297" s="96" t="s">
        <v>280</v>
      </c>
      <c r="C297" s="43" t="s">
        <v>41</v>
      </c>
      <c r="D297" s="45">
        <v>0</v>
      </c>
      <c r="E297" s="46">
        <v>232</v>
      </c>
      <c r="F297" s="71">
        <v>232</v>
      </c>
      <c r="G297" s="46">
        <v>232</v>
      </c>
    </row>
    <row r="298" spans="1:7" ht="14.1" customHeight="1">
      <c r="A298" s="41"/>
      <c r="B298" s="96" t="s">
        <v>124</v>
      </c>
      <c r="C298" s="43" t="s">
        <v>118</v>
      </c>
      <c r="D298" s="46">
        <v>153</v>
      </c>
      <c r="E298" s="60">
        <v>0</v>
      </c>
      <c r="F298" s="60">
        <v>0</v>
      </c>
      <c r="G298" s="45">
        <v>0</v>
      </c>
    </row>
    <row r="299" spans="1:7" ht="14.1" customHeight="1">
      <c r="A299" s="2" t="s">
        <v>5</v>
      </c>
      <c r="B299" s="8">
        <v>48</v>
      </c>
      <c r="C299" s="43" t="s">
        <v>29</v>
      </c>
      <c r="D299" s="48">
        <f t="shared" ref="D299:F299" si="57">SUM(D297:D298)</f>
        <v>153</v>
      </c>
      <c r="E299" s="48">
        <f t="shared" si="57"/>
        <v>232</v>
      </c>
      <c r="F299" s="48">
        <f t="shared" si="57"/>
        <v>232</v>
      </c>
      <c r="G299" s="48">
        <v>232</v>
      </c>
    </row>
    <row r="300" spans="1:7" ht="14.1" customHeight="1">
      <c r="A300" s="41" t="s">
        <v>5</v>
      </c>
      <c r="B300" s="42">
        <v>71</v>
      </c>
      <c r="C300" s="43" t="s">
        <v>117</v>
      </c>
      <c r="D300" s="48">
        <f t="shared" ref="D300:F300" si="58">D299+D294+D289+D284+D279</f>
        <v>3236</v>
      </c>
      <c r="E300" s="48">
        <f t="shared" si="58"/>
        <v>2459</v>
      </c>
      <c r="F300" s="48">
        <f t="shared" si="58"/>
        <v>2459</v>
      </c>
      <c r="G300" s="48">
        <v>2594</v>
      </c>
    </row>
    <row r="301" spans="1:7" ht="14.1" customHeight="1">
      <c r="A301" s="62" t="s">
        <v>5</v>
      </c>
      <c r="B301" s="105">
        <v>1.1020000000000001</v>
      </c>
      <c r="C301" s="72" t="s">
        <v>94</v>
      </c>
      <c r="D301" s="48">
        <f t="shared" ref="D301:F301" si="59">D274+D300+D247</f>
        <v>51382</v>
      </c>
      <c r="E301" s="48">
        <f t="shared" si="59"/>
        <v>66960</v>
      </c>
      <c r="F301" s="48">
        <f t="shared" si="59"/>
        <v>66960</v>
      </c>
      <c r="G301" s="48">
        <v>61843</v>
      </c>
    </row>
    <row r="302" spans="1:7" ht="10.050000000000001" customHeight="1">
      <c r="B302" s="37"/>
      <c r="C302" s="38"/>
      <c r="D302" s="49"/>
      <c r="E302" s="49"/>
      <c r="F302" s="49"/>
      <c r="G302" s="49"/>
    </row>
    <row r="303" spans="1:7" ht="14.1" customHeight="1">
      <c r="B303" s="93">
        <v>1.105</v>
      </c>
      <c r="C303" s="38" t="s">
        <v>125</v>
      </c>
      <c r="D303" s="39"/>
      <c r="E303" s="39"/>
      <c r="F303" s="39"/>
      <c r="G303" s="39"/>
    </row>
    <row r="304" spans="1:7" ht="26.4">
      <c r="A304" s="41"/>
      <c r="B304" s="74">
        <v>8</v>
      </c>
      <c r="C304" s="43" t="s">
        <v>320</v>
      </c>
      <c r="D304" s="45"/>
      <c r="E304" s="46"/>
      <c r="F304" s="46"/>
      <c r="G304" s="45"/>
    </row>
    <row r="305" spans="1:7" ht="26.4">
      <c r="A305" s="41"/>
      <c r="B305" s="42" t="s">
        <v>316</v>
      </c>
      <c r="C305" s="43" t="s">
        <v>317</v>
      </c>
      <c r="D305" s="45">
        <v>0</v>
      </c>
      <c r="E305" s="46">
        <v>15000</v>
      </c>
      <c r="F305" s="46">
        <v>15000</v>
      </c>
      <c r="G305" s="46">
        <v>13950</v>
      </c>
    </row>
    <row r="306" spans="1:7" ht="26.4">
      <c r="A306" s="41" t="s">
        <v>5</v>
      </c>
      <c r="B306" s="74">
        <v>8</v>
      </c>
      <c r="C306" s="43" t="s">
        <v>320</v>
      </c>
      <c r="D306" s="47">
        <f t="shared" ref="D306:F306" si="60">SUM(D305:D305)</f>
        <v>0</v>
      </c>
      <c r="E306" s="48">
        <f t="shared" si="60"/>
        <v>15000</v>
      </c>
      <c r="F306" s="48">
        <f t="shared" si="60"/>
        <v>15000</v>
      </c>
      <c r="G306" s="48">
        <v>13950</v>
      </c>
    </row>
    <row r="307" spans="1:7" ht="10.199999999999999" customHeight="1">
      <c r="A307" s="41"/>
      <c r="B307" s="69"/>
      <c r="C307" s="56"/>
      <c r="D307" s="39"/>
      <c r="E307" s="39"/>
      <c r="F307" s="39"/>
      <c r="G307" s="39"/>
    </row>
    <row r="308" spans="1:7" ht="13.2" customHeight="1">
      <c r="A308" s="41"/>
      <c r="B308" s="42">
        <v>73</v>
      </c>
      <c r="C308" s="43" t="s">
        <v>126</v>
      </c>
      <c r="D308" s="39"/>
      <c r="E308" s="39"/>
      <c r="F308" s="39"/>
      <c r="G308" s="39"/>
    </row>
    <row r="309" spans="1:7" ht="13.2" customHeight="1">
      <c r="A309" s="41"/>
      <c r="B309" s="42">
        <v>45</v>
      </c>
      <c r="C309" s="43" t="s">
        <v>17</v>
      </c>
      <c r="D309" s="44"/>
      <c r="E309" s="44"/>
      <c r="F309" s="44"/>
      <c r="G309" s="44"/>
    </row>
    <row r="310" spans="1:7" ht="13.2" customHeight="1">
      <c r="A310" s="41"/>
      <c r="B310" s="96" t="s">
        <v>127</v>
      </c>
      <c r="C310" s="43" t="s">
        <v>12</v>
      </c>
      <c r="D310" s="71">
        <v>14675</v>
      </c>
      <c r="E310" s="46">
        <v>17086</v>
      </c>
      <c r="F310" s="46">
        <v>17086</v>
      </c>
      <c r="G310" s="46">
        <v>16111</v>
      </c>
    </row>
    <row r="311" spans="1:7" ht="13.2" customHeight="1">
      <c r="A311" s="41"/>
      <c r="B311" s="96" t="s">
        <v>201</v>
      </c>
      <c r="C311" s="43" t="s">
        <v>41</v>
      </c>
      <c r="D311" s="71">
        <v>1238</v>
      </c>
      <c r="E311" s="46">
        <v>773</v>
      </c>
      <c r="F311" s="46">
        <v>773</v>
      </c>
      <c r="G311" s="46">
        <v>1203</v>
      </c>
    </row>
    <row r="312" spans="1:7" ht="13.2" customHeight="1">
      <c r="A312" s="41"/>
      <c r="B312" s="96" t="s">
        <v>128</v>
      </c>
      <c r="C312" s="43" t="s">
        <v>14</v>
      </c>
      <c r="D312" s="71">
        <v>65</v>
      </c>
      <c r="E312" s="46">
        <v>49</v>
      </c>
      <c r="F312" s="46">
        <v>49</v>
      </c>
      <c r="G312" s="46">
        <v>54</v>
      </c>
    </row>
    <row r="313" spans="1:7" ht="13.2" customHeight="1">
      <c r="A313" s="41"/>
      <c r="B313" s="96" t="s">
        <v>129</v>
      </c>
      <c r="C313" s="43" t="s">
        <v>16</v>
      </c>
      <c r="D313" s="71">
        <v>156</v>
      </c>
      <c r="E313" s="46">
        <v>124</v>
      </c>
      <c r="F313" s="46">
        <v>124</v>
      </c>
      <c r="G313" s="46">
        <v>136</v>
      </c>
    </row>
    <row r="314" spans="1:7" ht="13.2" customHeight="1">
      <c r="A314" s="41"/>
      <c r="B314" s="96" t="s">
        <v>130</v>
      </c>
      <c r="C314" s="43" t="s">
        <v>177</v>
      </c>
      <c r="D314" s="64">
        <v>1711</v>
      </c>
      <c r="E314" s="64">
        <v>1299</v>
      </c>
      <c r="F314" s="64">
        <v>1299</v>
      </c>
      <c r="G314" s="64">
        <v>1429</v>
      </c>
    </row>
    <row r="315" spans="1:7" ht="13.2" customHeight="1">
      <c r="A315" s="41" t="s">
        <v>5</v>
      </c>
      <c r="B315" s="42">
        <v>73</v>
      </c>
      <c r="C315" s="43" t="s">
        <v>126</v>
      </c>
      <c r="D315" s="64">
        <f t="shared" ref="D315:F315" si="61">SUM(D310:D314)</f>
        <v>17845</v>
      </c>
      <c r="E315" s="64">
        <f t="shared" si="61"/>
        <v>19331</v>
      </c>
      <c r="F315" s="64">
        <f t="shared" si="61"/>
        <v>19331</v>
      </c>
      <c r="G315" s="64">
        <v>18933</v>
      </c>
    </row>
    <row r="316" spans="1:7" ht="13.2" customHeight="1">
      <c r="A316" s="41" t="s">
        <v>5</v>
      </c>
      <c r="B316" s="69">
        <v>1.105</v>
      </c>
      <c r="C316" s="56" t="s">
        <v>125</v>
      </c>
      <c r="D316" s="64">
        <f t="shared" ref="D316:F316" si="62">D315+D306</f>
        <v>17845</v>
      </c>
      <c r="E316" s="64">
        <f t="shared" si="62"/>
        <v>34331</v>
      </c>
      <c r="F316" s="64">
        <f t="shared" si="62"/>
        <v>34331</v>
      </c>
      <c r="G316" s="64">
        <v>32883</v>
      </c>
    </row>
    <row r="317" spans="1:7" ht="10.050000000000001" customHeight="1">
      <c r="A317" s="41"/>
      <c r="B317" s="73"/>
      <c r="C317" s="56"/>
      <c r="D317" s="49"/>
      <c r="E317" s="49"/>
      <c r="F317" s="49"/>
      <c r="G317" s="49"/>
    </row>
    <row r="318" spans="1:7" ht="13.95" customHeight="1">
      <c r="A318" s="41"/>
      <c r="B318" s="69">
        <v>1.8</v>
      </c>
      <c r="C318" s="56" t="s">
        <v>39</v>
      </c>
      <c r="D318" s="39"/>
      <c r="E318" s="39"/>
      <c r="F318" s="39"/>
      <c r="G318" s="39"/>
    </row>
    <row r="319" spans="1:7" ht="13.95" customHeight="1">
      <c r="A319" s="41"/>
      <c r="B319" s="42">
        <v>44</v>
      </c>
      <c r="C319" s="43" t="s">
        <v>10</v>
      </c>
      <c r="D319" s="44"/>
      <c r="E319" s="44"/>
      <c r="F319" s="44"/>
      <c r="G319" s="44"/>
    </row>
    <row r="320" spans="1:7" ht="13.95" customHeight="1">
      <c r="A320" s="41"/>
      <c r="B320" s="96" t="s">
        <v>40</v>
      </c>
      <c r="C320" s="43" t="s">
        <v>41</v>
      </c>
      <c r="D320" s="60">
        <v>0</v>
      </c>
      <c r="E320" s="46">
        <v>2672</v>
      </c>
      <c r="F320" s="46">
        <v>2672</v>
      </c>
      <c r="G320" s="46">
        <v>2754</v>
      </c>
    </row>
    <row r="321" spans="1:7" ht="13.95" customHeight="1">
      <c r="A321" s="41"/>
      <c r="B321" s="96" t="s">
        <v>132</v>
      </c>
      <c r="C321" s="43" t="s">
        <v>50</v>
      </c>
      <c r="D321" s="46">
        <v>3022</v>
      </c>
      <c r="E321" s="45">
        <v>0</v>
      </c>
      <c r="F321" s="45">
        <v>0</v>
      </c>
      <c r="G321" s="45">
        <v>0</v>
      </c>
    </row>
    <row r="322" spans="1:7" ht="13.95" customHeight="1">
      <c r="A322" s="41" t="s">
        <v>5</v>
      </c>
      <c r="B322" s="69">
        <v>1.8</v>
      </c>
      <c r="C322" s="56" t="s">
        <v>39</v>
      </c>
      <c r="D322" s="48">
        <f>SUM(D320:D321)</f>
        <v>3022</v>
      </c>
      <c r="E322" s="48">
        <f t="shared" ref="E322:F322" si="63">SUM(E320:E321)</f>
        <v>2672</v>
      </c>
      <c r="F322" s="48">
        <f t="shared" si="63"/>
        <v>2672</v>
      </c>
      <c r="G322" s="48">
        <v>2754</v>
      </c>
    </row>
    <row r="323" spans="1:7" ht="13.95" customHeight="1">
      <c r="A323" s="41" t="s">
        <v>5</v>
      </c>
      <c r="B323" s="74">
        <v>1</v>
      </c>
      <c r="C323" s="43" t="s">
        <v>170</v>
      </c>
      <c r="D323" s="48">
        <f t="shared" ref="D323:F323" si="64">D322+D316+D301+D220+D176+D170+D154+D138</f>
        <v>1017493</v>
      </c>
      <c r="E323" s="48">
        <f t="shared" si="64"/>
        <v>1415099</v>
      </c>
      <c r="F323" s="48">
        <f t="shared" si="64"/>
        <v>1481535</v>
      </c>
      <c r="G323" s="48">
        <v>1162532</v>
      </c>
    </row>
    <row r="324" spans="1:7" ht="10.050000000000001" customHeight="1">
      <c r="A324" s="41"/>
      <c r="B324" s="74"/>
      <c r="C324" s="43"/>
      <c r="D324" s="100"/>
      <c r="E324" s="49"/>
      <c r="F324" s="49"/>
      <c r="G324" s="49"/>
    </row>
    <row r="325" spans="1:7" ht="13.95" customHeight="1">
      <c r="A325" s="41"/>
      <c r="B325" s="74">
        <v>2</v>
      </c>
      <c r="C325" s="43" t="s">
        <v>178</v>
      </c>
      <c r="D325" s="39"/>
      <c r="E325" s="39"/>
      <c r="F325" s="39"/>
      <c r="G325" s="39"/>
    </row>
    <row r="326" spans="1:7" ht="13.95" customHeight="1">
      <c r="A326" s="41"/>
      <c r="B326" s="69">
        <v>2.11</v>
      </c>
      <c r="C326" s="56" t="s">
        <v>331</v>
      </c>
      <c r="D326" s="44"/>
      <c r="E326" s="44"/>
      <c r="F326" s="44"/>
      <c r="G326" s="44"/>
    </row>
    <row r="327" spans="1:7" ht="13.95" customHeight="1">
      <c r="A327" s="41"/>
      <c r="B327" s="101">
        <v>0.38</v>
      </c>
      <c r="C327" s="43" t="s">
        <v>326</v>
      </c>
      <c r="D327" s="44"/>
      <c r="E327" s="44"/>
      <c r="F327" s="44"/>
      <c r="G327" s="44"/>
    </row>
    <row r="328" spans="1:7" ht="13.95" customHeight="1">
      <c r="A328" s="41"/>
      <c r="B328" s="96" t="s">
        <v>133</v>
      </c>
      <c r="C328" s="43" t="s">
        <v>12</v>
      </c>
      <c r="D328" s="71">
        <v>8610</v>
      </c>
      <c r="E328" s="71">
        <v>9797</v>
      </c>
      <c r="F328" s="71">
        <v>9797</v>
      </c>
      <c r="G328" s="46">
        <v>9832</v>
      </c>
    </row>
    <row r="329" spans="1:7" ht="13.95" customHeight="1">
      <c r="A329" s="41"/>
      <c r="B329" s="96" t="s">
        <v>134</v>
      </c>
      <c r="C329" s="43" t="s">
        <v>14</v>
      </c>
      <c r="D329" s="71">
        <v>50</v>
      </c>
      <c r="E329" s="71">
        <v>38</v>
      </c>
      <c r="F329" s="71">
        <v>38</v>
      </c>
      <c r="G329" s="46">
        <v>42</v>
      </c>
    </row>
    <row r="330" spans="1:7" ht="13.95" customHeight="1">
      <c r="A330" s="41"/>
      <c r="B330" s="96" t="s">
        <v>135</v>
      </c>
      <c r="C330" s="43" t="s">
        <v>16</v>
      </c>
      <c r="D330" s="71">
        <v>226</v>
      </c>
      <c r="E330" s="60">
        <v>0</v>
      </c>
      <c r="F330" s="60">
        <v>0</v>
      </c>
      <c r="G330" s="45">
        <v>0</v>
      </c>
    </row>
    <row r="331" spans="1:7" ht="13.95" customHeight="1">
      <c r="A331" s="41"/>
      <c r="B331" s="96" t="s">
        <v>314</v>
      </c>
      <c r="C331" s="43" t="s">
        <v>315</v>
      </c>
      <c r="D331" s="60">
        <v>0</v>
      </c>
      <c r="E331" s="46">
        <v>62851</v>
      </c>
      <c r="F331" s="71">
        <v>62851</v>
      </c>
      <c r="G331" s="46">
        <v>16180</v>
      </c>
    </row>
    <row r="332" spans="1:7" ht="13.95" customHeight="1">
      <c r="A332" s="41" t="s">
        <v>5</v>
      </c>
      <c r="B332" s="101">
        <v>0.38</v>
      </c>
      <c r="C332" s="43" t="s">
        <v>326</v>
      </c>
      <c r="D332" s="48">
        <f t="shared" ref="D332:F332" si="65">SUM(D327:D331)</f>
        <v>8886</v>
      </c>
      <c r="E332" s="48">
        <f t="shared" si="65"/>
        <v>72686</v>
      </c>
      <c r="F332" s="48">
        <f t="shared" si="65"/>
        <v>72686</v>
      </c>
      <c r="G332" s="48">
        <v>26054</v>
      </c>
    </row>
    <row r="333" spans="1:7" ht="10.050000000000001" customHeight="1">
      <c r="A333" s="41"/>
      <c r="B333" s="101"/>
      <c r="C333" s="43"/>
      <c r="D333" s="49"/>
      <c r="E333" s="49"/>
      <c r="F333" s="49"/>
      <c r="G333" s="49"/>
    </row>
    <row r="334" spans="1:7" ht="13.95" customHeight="1">
      <c r="A334" s="41"/>
      <c r="B334" s="102">
        <v>0.45</v>
      </c>
      <c r="C334" s="43" t="s">
        <v>17</v>
      </c>
      <c r="D334" s="49"/>
      <c r="E334" s="49"/>
      <c r="F334" s="49"/>
      <c r="G334" s="49"/>
    </row>
    <row r="335" spans="1:7" ht="13.95" customHeight="1">
      <c r="A335" s="41"/>
      <c r="B335" s="96" t="s">
        <v>51</v>
      </c>
      <c r="C335" s="43" t="s">
        <v>12</v>
      </c>
      <c r="D335" s="46">
        <v>29763</v>
      </c>
      <c r="E335" s="46">
        <v>38698</v>
      </c>
      <c r="F335" s="46">
        <v>38698</v>
      </c>
      <c r="G335" s="46">
        <v>40478</v>
      </c>
    </row>
    <row r="336" spans="1:7" ht="13.95" customHeight="1">
      <c r="A336" s="41"/>
      <c r="B336" s="96" t="s">
        <v>152</v>
      </c>
      <c r="C336" s="43" t="s">
        <v>41</v>
      </c>
      <c r="D336" s="45">
        <v>0</v>
      </c>
      <c r="E336" s="46">
        <v>1332</v>
      </c>
      <c r="F336" s="46">
        <v>1332</v>
      </c>
      <c r="G336" s="46">
        <v>895</v>
      </c>
    </row>
    <row r="337" spans="1:7" ht="13.95" customHeight="1">
      <c r="A337" s="41"/>
      <c r="B337" s="96" t="s">
        <v>52</v>
      </c>
      <c r="C337" s="43" t="s">
        <v>14</v>
      </c>
      <c r="D337" s="109">
        <v>100</v>
      </c>
      <c r="E337" s="46">
        <v>75</v>
      </c>
      <c r="F337" s="46">
        <v>75</v>
      </c>
      <c r="G337" s="46">
        <v>83</v>
      </c>
    </row>
    <row r="338" spans="1:7" ht="13.95" customHeight="1">
      <c r="A338" s="41"/>
      <c r="B338" s="96" t="s">
        <v>53</v>
      </c>
      <c r="C338" s="43" t="s">
        <v>16</v>
      </c>
      <c r="D338" s="46">
        <v>100</v>
      </c>
      <c r="E338" s="46">
        <v>75</v>
      </c>
      <c r="F338" s="46">
        <v>75</v>
      </c>
      <c r="G338" s="46">
        <v>83</v>
      </c>
    </row>
    <row r="339" spans="1:7" ht="26.4">
      <c r="A339" s="41"/>
      <c r="B339" s="96" t="s">
        <v>136</v>
      </c>
      <c r="C339" s="43" t="s">
        <v>327</v>
      </c>
      <c r="D339" s="64">
        <v>1336</v>
      </c>
      <c r="E339" s="92">
        <v>363</v>
      </c>
      <c r="F339" s="92">
        <v>363</v>
      </c>
      <c r="G339" s="64">
        <v>399</v>
      </c>
    </row>
    <row r="340" spans="1:7" ht="13.95" customHeight="1">
      <c r="A340" s="41" t="s">
        <v>5</v>
      </c>
      <c r="B340" s="101">
        <v>0.45</v>
      </c>
      <c r="C340" s="43" t="s">
        <v>17</v>
      </c>
      <c r="D340" s="92">
        <f t="shared" ref="D340:F340" si="66">SUM(D335:D339)</f>
        <v>31299</v>
      </c>
      <c r="E340" s="92">
        <f t="shared" si="66"/>
        <v>40543</v>
      </c>
      <c r="F340" s="92">
        <f t="shared" si="66"/>
        <v>40543</v>
      </c>
      <c r="G340" s="92">
        <v>41938</v>
      </c>
    </row>
    <row r="341" spans="1:7" ht="10.050000000000001" customHeight="1">
      <c r="A341" s="41"/>
      <c r="B341" s="98"/>
      <c r="C341" s="53"/>
      <c r="D341" s="49"/>
      <c r="E341" s="49"/>
      <c r="F341" s="49"/>
      <c r="G341" s="49"/>
    </row>
    <row r="342" spans="1:7" ht="14.4" customHeight="1">
      <c r="A342" s="41"/>
      <c r="B342" s="101">
        <v>0.46</v>
      </c>
      <c r="C342" s="43" t="s">
        <v>21</v>
      </c>
      <c r="D342" s="49"/>
      <c r="E342" s="49"/>
      <c r="F342" s="49"/>
      <c r="G342" s="49"/>
    </row>
    <row r="343" spans="1:7" ht="14.4" customHeight="1">
      <c r="A343" s="41"/>
      <c r="B343" s="96" t="s">
        <v>55</v>
      </c>
      <c r="C343" s="43" t="s">
        <v>12</v>
      </c>
      <c r="D343" s="46">
        <v>15113</v>
      </c>
      <c r="E343" s="46">
        <v>21259</v>
      </c>
      <c r="F343" s="46">
        <v>21259</v>
      </c>
      <c r="G343" s="46">
        <v>20142</v>
      </c>
    </row>
    <row r="344" spans="1:7" ht="14.4" customHeight="1">
      <c r="A344" s="41"/>
      <c r="B344" s="96" t="s">
        <v>281</v>
      </c>
      <c r="C344" s="43" t="s">
        <v>41</v>
      </c>
      <c r="D344" s="45">
        <v>0</v>
      </c>
      <c r="E344" s="46">
        <v>1006</v>
      </c>
      <c r="F344" s="46">
        <v>1006</v>
      </c>
      <c r="G344" s="46">
        <v>548</v>
      </c>
    </row>
    <row r="345" spans="1:7" ht="14.4" customHeight="1">
      <c r="A345" s="41"/>
      <c r="B345" s="96" t="s">
        <v>56</v>
      </c>
      <c r="C345" s="43" t="s">
        <v>14</v>
      </c>
      <c r="D345" s="46">
        <v>100</v>
      </c>
      <c r="E345" s="46">
        <v>75</v>
      </c>
      <c r="F345" s="46">
        <v>75</v>
      </c>
      <c r="G345" s="46">
        <v>83</v>
      </c>
    </row>
    <row r="346" spans="1:7" ht="14.4" customHeight="1">
      <c r="A346" s="41"/>
      <c r="B346" s="96" t="s">
        <v>57</v>
      </c>
      <c r="C346" s="43" t="s">
        <v>16</v>
      </c>
      <c r="D346" s="46">
        <v>100</v>
      </c>
      <c r="E346" s="46">
        <v>75</v>
      </c>
      <c r="F346" s="46">
        <v>75</v>
      </c>
      <c r="G346" s="46">
        <v>83</v>
      </c>
    </row>
    <row r="347" spans="1:7" ht="26.4">
      <c r="A347" s="41"/>
      <c r="B347" s="96" t="s">
        <v>137</v>
      </c>
      <c r="C347" s="43" t="s">
        <v>327</v>
      </c>
      <c r="D347" s="109">
        <v>238</v>
      </c>
      <c r="E347" s="45">
        <v>0</v>
      </c>
      <c r="F347" s="45">
        <v>0</v>
      </c>
      <c r="G347" s="45">
        <v>0</v>
      </c>
    </row>
    <row r="348" spans="1:7" ht="14.4" customHeight="1">
      <c r="A348" s="41" t="s">
        <v>5</v>
      </c>
      <c r="B348" s="101">
        <v>0.46</v>
      </c>
      <c r="C348" s="43" t="s">
        <v>21</v>
      </c>
      <c r="D348" s="58">
        <f t="shared" ref="D348:F348" si="67">SUM(D343:D347)</f>
        <v>15551</v>
      </c>
      <c r="E348" s="58">
        <f t="shared" si="67"/>
        <v>22415</v>
      </c>
      <c r="F348" s="58">
        <f t="shared" si="67"/>
        <v>22415</v>
      </c>
      <c r="G348" s="58">
        <v>20856</v>
      </c>
    </row>
    <row r="349" spans="1:7" ht="10.050000000000001" customHeight="1">
      <c r="A349" s="41"/>
      <c r="B349" s="101"/>
      <c r="C349" s="43"/>
      <c r="D349" s="44"/>
      <c r="E349" s="44"/>
      <c r="F349" s="44"/>
      <c r="G349" s="49"/>
    </row>
    <row r="350" spans="1:7" ht="14.4" customHeight="1">
      <c r="A350" s="41"/>
      <c r="B350" s="101">
        <v>0.47</v>
      </c>
      <c r="C350" s="43" t="s">
        <v>25</v>
      </c>
      <c r="D350" s="44"/>
      <c r="E350" s="44"/>
      <c r="F350" s="44"/>
      <c r="G350" s="44"/>
    </row>
    <row r="351" spans="1:7" ht="14.4" customHeight="1">
      <c r="A351" s="41"/>
      <c r="B351" s="96" t="s">
        <v>59</v>
      </c>
      <c r="C351" s="43" t="s">
        <v>12</v>
      </c>
      <c r="D351" s="71">
        <v>7744</v>
      </c>
      <c r="E351" s="71">
        <v>8613</v>
      </c>
      <c r="F351" s="71">
        <v>8613</v>
      </c>
      <c r="G351" s="46">
        <v>10676</v>
      </c>
    </row>
    <row r="352" spans="1:7" ht="14.4" customHeight="1">
      <c r="A352" s="41"/>
      <c r="B352" s="96" t="s">
        <v>266</v>
      </c>
      <c r="C352" s="43" t="s">
        <v>41</v>
      </c>
      <c r="D352" s="45">
        <v>0</v>
      </c>
      <c r="E352" s="46">
        <v>232</v>
      </c>
      <c r="F352" s="46">
        <v>232</v>
      </c>
      <c r="G352" s="46">
        <v>232</v>
      </c>
    </row>
    <row r="353" spans="1:7" ht="14.4" customHeight="1">
      <c r="A353" s="62"/>
      <c r="B353" s="134" t="s">
        <v>60</v>
      </c>
      <c r="C353" s="63" t="s">
        <v>14</v>
      </c>
      <c r="D353" s="92">
        <v>100</v>
      </c>
      <c r="E353" s="92">
        <v>75</v>
      </c>
      <c r="F353" s="92">
        <v>75</v>
      </c>
      <c r="G353" s="64">
        <v>83</v>
      </c>
    </row>
    <row r="354" spans="1:7" ht="14.4" customHeight="1">
      <c r="A354" s="41"/>
      <c r="B354" s="96" t="s">
        <v>61</v>
      </c>
      <c r="C354" s="43" t="s">
        <v>16</v>
      </c>
      <c r="D354" s="71">
        <v>100</v>
      </c>
      <c r="E354" s="71">
        <v>75</v>
      </c>
      <c r="F354" s="71">
        <v>75</v>
      </c>
      <c r="G354" s="46">
        <v>83</v>
      </c>
    </row>
    <row r="355" spans="1:7" ht="26.4">
      <c r="A355" s="41"/>
      <c r="B355" s="96" t="s">
        <v>138</v>
      </c>
      <c r="C355" s="43" t="s">
        <v>327</v>
      </c>
      <c r="D355" s="71">
        <v>218</v>
      </c>
      <c r="E355" s="60">
        <v>0</v>
      </c>
      <c r="F355" s="60">
        <v>0</v>
      </c>
      <c r="G355" s="45">
        <v>0</v>
      </c>
    </row>
    <row r="356" spans="1:7" ht="14.4" customHeight="1">
      <c r="A356" s="41" t="s">
        <v>5</v>
      </c>
      <c r="B356" s="101">
        <v>0.47</v>
      </c>
      <c r="C356" s="43" t="s">
        <v>25</v>
      </c>
      <c r="D356" s="48">
        <f t="shared" ref="D356:F356" si="68">SUM(D351:D355)</f>
        <v>8162</v>
      </c>
      <c r="E356" s="48">
        <f t="shared" si="68"/>
        <v>8995</v>
      </c>
      <c r="F356" s="48">
        <f t="shared" si="68"/>
        <v>8995</v>
      </c>
      <c r="G356" s="48">
        <v>11074</v>
      </c>
    </row>
    <row r="357" spans="1:7">
      <c r="A357" s="41"/>
      <c r="B357" s="101"/>
      <c r="C357" s="43"/>
      <c r="D357" s="44"/>
      <c r="E357" s="44"/>
      <c r="F357" s="44"/>
      <c r="G357" s="49"/>
    </row>
    <row r="358" spans="1:7" ht="14.4" customHeight="1">
      <c r="B358" s="101">
        <v>0.48</v>
      </c>
      <c r="C358" s="53" t="s">
        <v>29</v>
      </c>
      <c r="D358" s="39"/>
      <c r="E358" s="39"/>
      <c r="F358" s="39"/>
      <c r="G358" s="39"/>
    </row>
    <row r="359" spans="1:7" ht="14.4" customHeight="1">
      <c r="A359" s="41"/>
      <c r="B359" s="96" t="s">
        <v>63</v>
      </c>
      <c r="C359" s="43" t="s">
        <v>12</v>
      </c>
      <c r="D359" s="46">
        <v>13903</v>
      </c>
      <c r="E359" s="71">
        <v>15878</v>
      </c>
      <c r="F359" s="71">
        <v>15878</v>
      </c>
      <c r="G359" s="46">
        <v>16462</v>
      </c>
    </row>
    <row r="360" spans="1:7" ht="14.4" customHeight="1">
      <c r="A360" s="41"/>
      <c r="B360" s="96" t="s">
        <v>139</v>
      </c>
      <c r="C360" s="43" t="s">
        <v>41</v>
      </c>
      <c r="D360" s="45">
        <v>0</v>
      </c>
      <c r="E360" s="71">
        <v>110</v>
      </c>
      <c r="F360" s="71">
        <v>110</v>
      </c>
      <c r="G360" s="46">
        <v>110</v>
      </c>
    </row>
    <row r="361" spans="1:7" ht="14.4" customHeight="1">
      <c r="A361" s="41"/>
      <c r="B361" s="96" t="s">
        <v>64</v>
      </c>
      <c r="C361" s="43" t="s">
        <v>14</v>
      </c>
      <c r="D361" s="46">
        <v>80</v>
      </c>
      <c r="E361" s="71">
        <v>60</v>
      </c>
      <c r="F361" s="71">
        <v>60</v>
      </c>
      <c r="G361" s="46">
        <v>66</v>
      </c>
    </row>
    <row r="362" spans="1:7" ht="14.4" customHeight="1">
      <c r="A362" s="41"/>
      <c r="B362" s="96" t="s">
        <v>65</v>
      </c>
      <c r="C362" s="43" t="s">
        <v>16</v>
      </c>
      <c r="D362" s="46">
        <v>80</v>
      </c>
      <c r="E362" s="71">
        <v>60</v>
      </c>
      <c r="F362" s="71">
        <v>60</v>
      </c>
      <c r="G362" s="46">
        <v>66</v>
      </c>
    </row>
    <row r="363" spans="1:7" ht="26.4">
      <c r="A363" s="41"/>
      <c r="B363" s="96" t="s">
        <v>140</v>
      </c>
      <c r="C363" s="43" t="s">
        <v>327</v>
      </c>
      <c r="D363" s="71">
        <v>73</v>
      </c>
      <c r="E363" s="60">
        <v>0</v>
      </c>
      <c r="F363" s="60">
        <v>0</v>
      </c>
      <c r="G363" s="45">
        <v>0</v>
      </c>
    </row>
    <row r="364" spans="1:7" ht="39.6">
      <c r="A364" s="41"/>
      <c r="B364" s="96" t="s">
        <v>186</v>
      </c>
      <c r="C364" s="43" t="s">
        <v>187</v>
      </c>
      <c r="D364" s="60">
        <v>0</v>
      </c>
      <c r="E364" s="46">
        <v>1</v>
      </c>
      <c r="F364" s="71">
        <v>1</v>
      </c>
      <c r="G364" s="45">
        <v>0</v>
      </c>
    </row>
    <row r="365" spans="1:7" ht="14.4" customHeight="1">
      <c r="A365" s="41" t="s">
        <v>5</v>
      </c>
      <c r="B365" s="101">
        <v>0.48</v>
      </c>
      <c r="C365" s="43" t="s">
        <v>29</v>
      </c>
      <c r="D365" s="48">
        <f t="shared" ref="D365:F365" si="69">SUM(D359:D364)</f>
        <v>14136</v>
      </c>
      <c r="E365" s="48">
        <f t="shared" si="69"/>
        <v>16109</v>
      </c>
      <c r="F365" s="48">
        <f t="shared" si="69"/>
        <v>16109</v>
      </c>
      <c r="G365" s="48">
        <v>16704</v>
      </c>
    </row>
    <row r="366" spans="1:7">
      <c r="A366" s="41"/>
      <c r="B366" s="42"/>
      <c r="C366" s="43"/>
      <c r="D366" s="49"/>
      <c r="E366" s="49"/>
      <c r="F366" s="49"/>
      <c r="G366" s="49"/>
    </row>
    <row r="367" spans="1:7" ht="14.4" customHeight="1">
      <c r="A367" s="41"/>
      <c r="B367" s="101">
        <v>0.66</v>
      </c>
      <c r="C367" s="43" t="s">
        <v>179</v>
      </c>
      <c r="D367" s="44"/>
      <c r="E367" s="44"/>
      <c r="F367" s="44"/>
      <c r="G367" s="44"/>
    </row>
    <row r="368" spans="1:7" ht="14.4" customHeight="1">
      <c r="A368" s="41"/>
      <c r="B368" s="96" t="s">
        <v>141</v>
      </c>
      <c r="C368" s="43" t="s">
        <v>12</v>
      </c>
      <c r="D368" s="71">
        <v>24597</v>
      </c>
      <c r="E368" s="71">
        <v>32679</v>
      </c>
      <c r="F368" s="71">
        <v>32679</v>
      </c>
      <c r="G368" s="71">
        <v>30012</v>
      </c>
    </row>
    <row r="369" spans="1:7" ht="14.4" customHeight="1">
      <c r="A369" s="41"/>
      <c r="B369" s="96" t="s">
        <v>282</v>
      </c>
      <c r="C369" s="43" t="s">
        <v>41</v>
      </c>
      <c r="D369" s="60">
        <v>0</v>
      </c>
      <c r="E369" s="71">
        <v>383</v>
      </c>
      <c r="F369" s="71">
        <v>383</v>
      </c>
      <c r="G369" s="71">
        <v>383</v>
      </c>
    </row>
    <row r="370" spans="1:7" ht="14.4" customHeight="1">
      <c r="A370" s="41"/>
      <c r="B370" s="96" t="s">
        <v>142</v>
      </c>
      <c r="C370" s="43" t="s">
        <v>14</v>
      </c>
      <c r="D370" s="71">
        <v>50</v>
      </c>
      <c r="E370" s="71">
        <v>38</v>
      </c>
      <c r="F370" s="71">
        <v>38</v>
      </c>
      <c r="G370" s="71">
        <v>42</v>
      </c>
    </row>
    <row r="371" spans="1:7" ht="14.4" customHeight="1">
      <c r="A371" s="41"/>
      <c r="B371" s="96" t="s">
        <v>143</v>
      </c>
      <c r="C371" s="43" t="s">
        <v>16</v>
      </c>
      <c r="D371" s="71">
        <v>100</v>
      </c>
      <c r="E371" s="71">
        <v>75</v>
      </c>
      <c r="F371" s="71">
        <v>75</v>
      </c>
      <c r="G371" s="71">
        <v>83</v>
      </c>
    </row>
    <row r="372" spans="1:7" ht="26.4">
      <c r="A372" s="41"/>
      <c r="B372" s="96" t="s">
        <v>144</v>
      </c>
      <c r="C372" s="43" t="s">
        <v>327</v>
      </c>
      <c r="D372" s="71">
        <v>752</v>
      </c>
      <c r="E372" s="60">
        <v>0</v>
      </c>
      <c r="F372" s="60">
        <v>0</v>
      </c>
      <c r="G372" s="60">
        <v>0</v>
      </c>
    </row>
    <row r="373" spans="1:7" ht="14.4" customHeight="1">
      <c r="A373" s="41" t="s">
        <v>5</v>
      </c>
      <c r="B373" s="101">
        <v>0.66</v>
      </c>
      <c r="C373" s="43" t="s">
        <v>179</v>
      </c>
      <c r="D373" s="58">
        <f t="shared" ref="D373:F373" si="70">SUM(D368:D372)</f>
        <v>25499</v>
      </c>
      <c r="E373" s="58">
        <f t="shared" si="70"/>
        <v>33175</v>
      </c>
      <c r="F373" s="58">
        <f t="shared" si="70"/>
        <v>33175</v>
      </c>
      <c r="G373" s="58">
        <v>30520</v>
      </c>
    </row>
    <row r="374" spans="1:7">
      <c r="A374" s="41"/>
      <c r="B374" s="101"/>
      <c r="C374" s="43"/>
      <c r="D374" s="71"/>
      <c r="E374" s="71"/>
      <c r="F374" s="71"/>
      <c r="G374" s="71"/>
    </row>
    <row r="375" spans="1:7" ht="26.4">
      <c r="A375" s="41"/>
      <c r="B375" s="103">
        <v>13</v>
      </c>
      <c r="C375" s="43" t="s">
        <v>328</v>
      </c>
      <c r="D375" s="71"/>
      <c r="E375" s="71"/>
      <c r="F375" s="71"/>
      <c r="G375" s="71"/>
    </row>
    <row r="376" spans="1:7" ht="13.5" customHeight="1">
      <c r="A376" s="41"/>
      <c r="B376" s="103">
        <v>45</v>
      </c>
      <c r="C376" s="43" t="s">
        <v>17</v>
      </c>
      <c r="D376" s="49"/>
      <c r="E376" s="49"/>
      <c r="F376" s="49"/>
      <c r="G376" s="49"/>
    </row>
    <row r="377" spans="1:7" ht="25.95" customHeight="1">
      <c r="A377" s="41"/>
      <c r="B377" s="96" t="s">
        <v>204</v>
      </c>
      <c r="C377" s="43" t="s">
        <v>324</v>
      </c>
      <c r="D377" s="71">
        <v>7529</v>
      </c>
      <c r="E377" s="46">
        <v>50000</v>
      </c>
      <c r="F377" s="71">
        <v>50000</v>
      </c>
      <c r="G377" s="46">
        <v>45000</v>
      </c>
    </row>
    <row r="378" spans="1:7" ht="26.4">
      <c r="A378" s="41"/>
      <c r="B378" s="96" t="s">
        <v>205</v>
      </c>
      <c r="C378" s="43" t="s">
        <v>230</v>
      </c>
      <c r="D378" s="71">
        <v>4169</v>
      </c>
      <c r="E378" s="46">
        <v>1</v>
      </c>
      <c r="F378" s="71">
        <v>1</v>
      </c>
      <c r="G378" s="52">
        <v>1</v>
      </c>
    </row>
    <row r="379" spans="1:7" ht="29.4" customHeight="1">
      <c r="A379" s="41"/>
      <c r="B379" s="96" t="s">
        <v>206</v>
      </c>
      <c r="C379" s="43" t="s">
        <v>321</v>
      </c>
      <c r="D379" s="71">
        <v>4359</v>
      </c>
      <c r="E379" s="46">
        <v>1</v>
      </c>
      <c r="F379" s="71">
        <v>1</v>
      </c>
      <c r="G379" s="46">
        <v>1</v>
      </c>
    </row>
    <row r="380" spans="1:7" ht="26.4">
      <c r="A380" s="41"/>
      <c r="B380" s="96" t="s">
        <v>290</v>
      </c>
      <c r="C380" s="43" t="s">
        <v>318</v>
      </c>
      <c r="D380" s="60">
        <v>0</v>
      </c>
      <c r="E380" s="71">
        <v>2993</v>
      </c>
      <c r="F380" s="71">
        <v>2993</v>
      </c>
      <c r="G380" s="46">
        <v>4993</v>
      </c>
    </row>
    <row r="381" spans="1:7" ht="26.4">
      <c r="A381" s="41"/>
      <c r="B381" s="96" t="s">
        <v>291</v>
      </c>
      <c r="C381" s="43" t="s">
        <v>293</v>
      </c>
      <c r="D381" s="60">
        <v>0</v>
      </c>
      <c r="E381" s="71">
        <v>1</v>
      </c>
      <c r="F381" s="71">
        <f>683+E381</f>
        <v>684</v>
      </c>
      <c r="G381" s="46">
        <v>1</v>
      </c>
    </row>
    <row r="382" spans="1:7" ht="26.4">
      <c r="A382" s="41"/>
      <c r="B382" s="96" t="s">
        <v>292</v>
      </c>
      <c r="C382" s="43" t="s">
        <v>294</v>
      </c>
      <c r="D382" s="60">
        <v>0</v>
      </c>
      <c r="E382" s="71">
        <v>1</v>
      </c>
      <c r="F382" s="71">
        <f>453+E382</f>
        <v>454</v>
      </c>
      <c r="G382" s="46">
        <v>1</v>
      </c>
    </row>
    <row r="383" spans="1:7" ht="13.5" customHeight="1">
      <c r="A383" s="41" t="s">
        <v>5</v>
      </c>
      <c r="B383" s="103">
        <v>45</v>
      </c>
      <c r="C383" s="43" t="s">
        <v>17</v>
      </c>
      <c r="D383" s="58">
        <f t="shared" ref="D383:F383" si="71">SUM(D377:D382)</f>
        <v>16057</v>
      </c>
      <c r="E383" s="58">
        <f t="shared" si="71"/>
        <v>52997</v>
      </c>
      <c r="F383" s="58">
        <f t="shared" si="71"/>
        <v>54133</v>
      </c>
      <c r="G383" s="58">
        <v>49997</v>
      </c>
    </row>
    <row r="384" spans="1:7">
      <c r="A384" s="41"/>
      <c r="B384" s="96"/>
      <c r="C384" s="43"/>
      <c r="D384" s="49"/>
      <c r="E384" s="49"/>
      <c r="F384" s="49"/>
      <c r="G384" s="49"/>
    </row>
    <row r="385" spans="1:7" ht="13.95" customHeight="1">
      <c r="A385" s="41"/>
      <c r="B385" s="103">
        <v>46</v>
      </c>
      <c r="C385" s="43" t="s">
        <v>21</v>
      </c>
      <c r="D385" s="49"/>
      <c r="E385" s="49"/>
      <c r="F385" s="49"/>
      <c r="G385" s="49"/>
    </row>
    <row r="386" spans="1:7" ht="26.4">
      <c r="A386" s="41"/>
      <c r="B386" s="96" t="s">
        <v>207</v>
      </c>
      <c r="C386" s="43" t="s">
        <v>218</v>
      </c>
      <c r="D386" s="71">
        <v>7727</v>
      </c>
      <c r="E386" s="46">
        <v>1</v>
      </c>
      <c r="F386" s="71">
        <v>1</v>
      </c>
      <c r="G386" s="46">
        <v>1</v>
      </c>
    </row>
    <row r="387" spans="1:7" ht="26.4">
      <c r="A387" s="41"/>
      <c r="B387" s="96" t="s">
        <v>295</v>
      </c>
      <c r="C387" s="43" t="s">
        <v>296</v>
      </c>
      <c r="D387" s="60">
        <v>0</v>
      </c>
      <c r="E387" s="71">
        <v>1</v>
      </c>
      <c r="F387" s="71">
        <v>1</v>
      </c>
      <c r="G387" s="46">
        <v>1</v>
      </c>
    </row>
    <row r="388" spans="1:7" ht="27" customHeight="1">
      <c r="A388" s="41"/>
      <c r="B388" s="96" t="s">
        <v>346</v>
      </c>
      <c r="C388" s="43" t="s">
        <v>347</v>
      </c>
      <c r="D388" s="77">
        <v>0</v>
      </c>
      <c r="E388" s="77">
        <v>0</v>
      </c>
      <c r="F388" s="92">
        <v>271</v>
      </c>
      <c r="G388" s="61">
        <v>0</v>
      </c>
    </row>
    <row r="389" spans="1:7" ht="13.95" customHeight="1">
      <c r="A389" s="62" t="s">
        <v>5</v>
      </c>
      <c r="B389" s="123">
        <v>46</v>
      </c>
      <c r="C389" s="63" t="s">
        <v>21</v>
      </c>
      <c r="D389" s="92">
        <f>SUM(D386:D388)</f>
        <v>7727</v>
      </c>
      <c r="E389" s="92">
        <f t="shared" ref="E389:F389" si="72">SUM(E386:E388)</f>
        <v>2</v>
      </c>
      <c r="F389" s="92">
        <f t="shared" si="72"/>
        <v>273</v>
      </c>
      <c r="G389" s="92">
        <v>2</v>
      </c>
    </row>
    <row r="390" spans="1:7">
      <c r="A390" s="41"/>
      <c r="B390" s="101"/>
      <c r="C390" s="43"/>
      <c r="D390" s="44"/>
      <c r="E390" s="44"/>
      <c r="F390" s="44"/>
      <c r="G390" s="49"/>
    </row>
    <row r="391" spans="1:7" ht="14.4" customHeight="1">
      <c r="A391" s="41"/>
      <c r="B391" s="103">
        <v>47</v>
      </c>
      <c r="C391" s="43" t="s">
        <v>25</v>
      </c>
      <c r="D391" s="44"/>
      <c r="E391" s="44"/>
      <c r="F391" s="44"/>
      <c r="G391" s="44"/>
    </row>
    <row r="392" spans="1:7" ht="27" customHeight="1">
      <c r="A392" s="41"/>
      <c r="B392" s="96" t="s">
        <v>208</v>
      </c>
      <c r="C392" s="43" t="s">
        <v>364</v>
      </c>
      <c r="D392" s="71">
        <v>4616</v>
      </c>
      <c r="E392" s="46">
        <v>1</v>
      </c>
      <c r="F392" s="71">
        <v>1</v>
      </c>
      <c r="G392" s="46">
        <v>1</v>
      </c>
    </row>
    <row r="393" spans="1:7" ht="25.95" customHeight="1">
      <c r="A393" s="41"/>
      <c r="B393" s="96" t="s">
        <v>297</v>
      </c>
      <c r="C393" s="43" t="s">
        <v>298</v>
      </c>
      <c r="D393" s="77">
        <v>0</v>
      </c>
      <c r="E393" s="92">
        <v>1</v>
      </c>
      <c r="F393" s="92">
        <v>1</v>
      </c>
      <c r="G393" s="64">
        <v>1</v>
      </c>
    </row>
    <row r="394" spans="1:7" ht="14.4" customHeight="1">
      <c r="A394" s="41" t="s">
        <v>5</v>
      </c>
      <c r="B394" s="103">
        <v>47</v>
      </c>
      <c r="C394" s="43" t="s">
        <v>25</v>
      </c>
      <c r="D394" s="64">
        <f>SUM(D392:D393)</f>
        <v>4616</v>
      </c>
      <c r="E394" s="64">
        <f t="shared" ref="E394:F394" si="73">SUM(E392:E393)</f>
        <v>2</v>
      </c>
      <c r="F394" s="64">
        <f t="shared" si="73"/>
        <v>2</v>
      </c>
      <c r="G394" s="64">
        <v>2</v>
      </c>
    </row>
    <row r="395" spans="1:7">
      <c r="A395" s="41"/>
      <c r="B395" s="102"/>
      <c r="C395" s="43"/>
      <c r="D395" s="44"/>
      <c r="E395" s="44"/>
      <c r="F395" s="44"/>
      <c r="G395" s="49"/>
    </row>
    <row r="396" spans="1:7" ht="14.4" customHeight="1">
      <c r="B396" s="103">
        <v>48</v>
      </c>
      <c r="C396" s="53" t="s">
        <v>29</v>
      </c>
      <c r="D396" s="39"/>
      <c r="E396" s="39"/>
      <c r="F396" s="39"/>
      <c r="G396" s="39"/>
    </row>
    <row r="397" spans="1:7" ht="26.4">
      <c r="A397" s="41"/>
      <c r="B397" s="96" t="s">
        <v>209</v>
      </c>
      <c r="C397" s="43" t="s">
        <v>231</v>
      </c>
      <c r="D397" s="71">
        <v>5379</v>
      </c>
      <c r="E397" s="46">
        <v>1</v>
      </c>
      <c r="F397" s="71">
        <v>1</v>
      </c>
      <c r="G397" s="46">
        <v>1</v>
      </c>
    </row>
    <row r="398" spans="1:7" ht="26.4">
      <c r="A398" s="41"/>
      <c r="B398" s="96" t="s">
        <v>210</v>
      </c>
      <c r="C398" s="43" t="s">
        <v>359</v>
      </c>
      <c r="D398" s="71">
        <v>3566</v>
      </c>
      <c r="E398" s="46">
        <v>1</v>
      </c>
      <c r="F398" s="71">
        <v>1</v>
      </c>
      <c r="G398" s="46">
        <v>1</v>
      </c>
    </row>
    <row r="399" spans="1:7" ht="26.4">
      <c r="A399" s="41"/>
      <c r="B399" s="96" t="s">
        <v>299</v>
      </c>
      <c r="C399" s="43" t="s">
        <v>319</v>
      </c>
      <c r="D399" s="60">
        <v>0</v>
      </c>
      <c r="E399" s="71">
        <v>1</v>
      </c>
      <c r="F399" s="71">
        <v>1</v>
      </c>
      <c r="G399" s="46">
        <v>1</v>
      </c>
    </row>
    <row r="400" spans="1:7" ht="26.4">
      <c r="A400" s="41"/>
      <c r="B400" s="96" t="s">
        <v>300</v>
      </c>
      <c r="C400" s="43" t="s">
        <v>358</v>
      </c>
      <c r="D400" s="77">
        <v>0</v>
      </c>
      <c r="E400" s="92">
        <v>1</v>
      </c>
      <c r="F400" s="92">
        <v>1</v>
      </c>
      <c r="G400" s="64">
        <v>1</v>
      </c>
    </row>
    <row r="401" spans="1:7" ht="13.95" customHeight="1">
      <c r="A401" s="41" t="s">
        <v>5</v>
      </c>
      <c r="B401" s="103">
        <v>48</v>
      </c>
      <c r="C401" s="43" t="s">
        <v>29</v>
      </c>
      <c r="D401" s="64">
        <f>SUM(D397:D400)</f>
        <v>8945</v>
      </c>
      <c r="E401" s="64">
        <f t="shared" ref="E401:F401" si="74">SUM(E397:E400)</f>
        <v>4</v>
      </c>
      <c r="F401" s="64">
        <f t="shared" si="74"/>
        <v>4</v>
      </c>
      <c r="G401" s="64">
        <v>4</v>
      </c>
    </row>
    <row r="402" spans="1:7">
      <c r="A402" s="41"/>
      <c r="B402" s="42"/>
      <c r="C402" s="43"/>
      <c r="D402" s="49"/>
      <c r="E402" s="49"/>
      <c r="F402" s="49"/>
      <c r="G402" s="49"/>
    </row>
    <row r="403" spans="1:7" ht="13.95" customHeight="1">
      <c r="A403" s="41"/>
      <c r="B403" s="103">
        <v>66</v>
      </c>
      <c r="C403" s="43" t="s">
        <v>179</v>
      </c>
      <c r="D403" s="44"/>
      <c r="E403" s="44"/>
      <c r="F403" s="44"/>
      <c r="G403" s="44"/>
    </row>
    <row r="404" spans="1:7" ht="26.4">
      <c r="A404" s="41"/>
      <c r="B404" s="96" t="s">
        <v>199</v>
      </c>
      <c r="C404" s="43" t="s">
        <v>200</v>
      </c>
      <c r="D404" s="46">
        <v>500</v>
      </c>
      <c r="E404" s="45">
        <v>0</v>
      </c>
      <c r="F404" s="45">
        <v>0</v>
      </c>
      <c r="G404" s="60">
        <v>0</v>
      </c>
    </row>
    <row r="405" spans="1:7" ht="27" customHeight="1">
      <c r="A405" s="41"/>
      <c r="B405" s="96" t="s">
        <v>211</v>
      </c>
      <c r="C405" s="43" t="s">
        <v>302</v>
      </c>
      <c r="D405" s="46">
        <v>5577</v>
      </c>
      <c r="E405" s="46">
        <v>1</v>
      </c>
      <c r="F405" s="46">
        <v>1</v>
      </c>
      <c r="G405" s="71">
        <v>1</v>
      </c>
    </row>
    <row r="406" spans="1:7" ht="13.95" customHeight="1">
      <c r="A406" s="41"/>
      <c r="B406" s="96" t="s">
        <v>224</v>
      </c>
      <c r="C406" s="43" t="s">
        <v>225</v>
      </c>
      <c r="D406" s="46">
        <v>12713</v>
      </c>
      <c r="E406" s="45">
        <v>0</v>
      </c>
      <c r="F406" s="45">
        <v>0</v>
      </c>
      <c r="G406" s="60">
        <v>0</v>
      </c>
    </row>
    <row r="407" spans="1:7" ht="26.4">
      <c r="A407" s="41"/>
      <c r="B407" s="96" t="s">
        <v>301</v>
      </c>
      <c r="C407" s="43" t="s">
        <v>313</v>
      </c>
      <c r="D407" s="45">
        <v>0</v>
      </c>
      <c r="E407" s="46">
        <v>1</v>
      </c>
      <c r="F407" s="46">
        <v>1</v>
      </c>
      <c r="G407" s="71">
        <v>1</v>
      </c>
    </row>
    <row r="408" spans="1:7" ht="13.95" customHeight="1">
      <c r="A408" s="41" t="s">
        <v>5</v>
      </c>
      <c r="B408" s="103">
        <v>66</v>
      </c>
      <c r="C408" s="43" t="s">
        <v>179</v>
      </c>
      <c r="D408" s="58">
        <f>SUM(D404:D407)</f>
        <v>18790</v>
      </c>
      <c r="E408" s="58">
        <f t="shared" ref="E408:F408" si="75">SUM(E404:E407)</f>
        <v>2</v>
      </c>
      <c r="F408" s="58">
        <f t="shared" si="75"/>
        <v>2</v>
      </c>
      <c r="G408" s="58">
        <v>2</v>
      </c>
    </row>
    <row r="409" spans="1:7" ht="26.4">
      <c r="A409" s="41" t="s">
        <v>5</v>
      </c>
      <c r="B409" s="103">
        <v>13</v>
      </c>
      <c r="C409" s="43" t="s">
        <v>328</v>
      </c>
      <c r="D409" s="92">
        <f t="shared" ref="D409:F409" si="76">D408+D401+D394+D389+D383</f>
        <v>56135</v>
      </c>
      <c r="E409" s="58">
        <f t="shared" si="76"/>
        <v>53007</v>
      </c>
      <c r="F409" s="58">
        <f t="shared" si="76"/>
        <v>54414</v>
      </c>
      <c r="G409" s="58">
        <v>50007</v>
      </c>
    </row>
    <row r="410" spans="1:7" ht="13.95" customHeight="1">
      <c r="A410" s="41" t="s">
        <v>5</v>
      </c>
      <c r="B410" s="69">
        <v>2.11</v>
      </c>
      <c r="C410" s="56" t="s">
        <v>331</v>
      </c>
      <c r="D410" s="64">
        <f t="shared" ref="D410:F410" si="77">D373+D356+D365+D348+D340+D332+D409</f>
        <v>159668</v>
      </c>
      <c r="E410" s="64">
        <f t="shared" si="77"/>
        <v>246930</v>
      </c>
      <c r="F410" s="64">
        <f t="shared" si="77"/>
        <v>248337</v>
      </c>
      <c r="G410" s="64">
        <v>197153</v>
      </c>
    </row>
    <row r="411" spans="1:7" ht="10.199999999999999" customHeight="1">
      <c r="A411" s="41"/>
      <c r="B411" s="73"/>
      <c r="C411" s="56"/>
      <c r="D411" s="49"/>
      <c r="E411" s="49"/>
      <c r="F411" s="49"/>
      <c r="G411" s="49"/>
    </row>
    <row r="412" spans="1:7" ht="13.95" customHeight="1">
      <c r="A412" s="41"/>
      <c r="B412" s="69">
        <v>2.1110000000000002</v>
      </c>
      <c r="C412" s="56" t="s">
        <v>145</v>
      </c>
      <c r="D412" s="49"/>
      <c r="E412" s="49"/>
      <c r="F412" s="49"/>
      <c r="G412" s="49"/>
    </row>
    <row r="413" spans="1:7" ht="26.4">
      <c r="A413" s="41"/>
      <c r="B413" s="42">
        <v>61</v>
      </c>
      <c r="C413" s="43" t="s">
        <v>365</v>
      </c>
      <c r="D413" s="44"/>
      <c r="E413" s="49"/>
      <c r="F413" s="49"/>
      <c r="G413" s="49"/>
    </row>
    <row r="414" spans="1:7" ht="13.95" customHeight="1">
      <c r="A414" s="41"/>
      <c r="B414" s="42" t="s">
        <v>146</v>
      </c>
      <c r="C414" s="43" t="s">
        <v>12</v>
      </c>
      <c r="D414" s="46">
        <v>10185</v>
      </c>
      <c r="E414" s="46">
        <v>13635</v>
      </c>
      <c r="F414" s="46">
        <v>13635</v>
      </c>
      <c r="G414" s="46">
        <v>13227</v>
      </c>
    </row>
    <row r="415" spans="1:7" ht="13.95" customHeight="1">
      <c r="A415" s="41"/>
      <c r="B415" s="42" t="s">
        <v>147</v>
      </c>
      <c r="C415" s="43" t="s">
        <v>41</v>
      </c>
      <c r="D415" s="46">
        <v>85</v>
      </c>
      <c r="E415" s="45">
        <v>0</v>
      </c>
      <c r="F415" s="45">
        <v>0</v>
      </c>
      <c r="G415" s="46">
        <v>420</v>
      </c>
    </row>
    <row r="416" spans="1:7" ht="13.95" customHeight="1">
      <c r="A416" s="41"/>
      <c r="B416" s="42" t="s">
        <v>148</v>
      </c>
      <c r="C416" s="43" t="s">
        <v>14</v>
      </c>
      <c r="D416" s="71">
        <v>50</v>
      </c>
      <c r="E416" s="71">
        <v>38</v>
      </c>
      <c r="F416" s="71">
        <v>38</v>
      </c>
      <c r="G416" s="46">
        <v>42</v>
      </c>
    </row>
    <row r="417" spans="1:7" ht="13.95" customHeight="1">
      <c r="A417" s="41"/>
      <c r="B417" s="42" t="s">
        <v>149</v>
      </c>
      <c r="C417" s="43" t="s">
        <v>16</v>
      </c>
      <c r="D417" s="46">
        <v>160</v>
      </c>
      <c r="E417" s="46">
        <v>120</v>
      </c>
      <c r="F417" s="46">
        <v>120</v>
      </c>
      <c r="G417" s="46">
        <v>132</v>
      </c>
    </row>
    <row r="418" spans="1:7" ht="13.95" customHeight="1">
      <c r="A418" s="41"/>
      <c r="B418" s="42" t="s">
        <v>171</v>
      </c>
      <c r="C418" s="43" t="s">
        <v>50</v>
      </c>
      <c r="D418" s="61">
        <v>0</v>
      </c>
      <c r="E418" s="61">
        <v>0</v>
      </c>
      <c r="F418" s="61">
        <v>0</v>
      </c>
      <c r="G418" s="64">
        <v>5000</v>
      </c>
    </row>
    <row r="419" spans="1:7" ht="26.4">
      <c r="A419" s="41" t="s">
        <v>5</v>
      </c>
      <c r="B419" s="42">
        <v>61</v>
      </c>
      <c r="C419" s="43" t="s">
        <v>365</v>
      </c>
      <c r="D419" s="64">
        <f t="shared" ref="D419:F419" si="78">SUM(D413:D418)</f>
        <v>10480</v>
      </c>
      <c r="E419" s="64">
        <f t="shared" si="78"/>
        <v>13793</v>
      </c>
      <c r="F419" s="64">
        <f t="shared" si="78"/>
        <v>13793</v>
      </c>
      <c r="G419" s="64">
        <v>18821</v>
      </c>
    </row>
    <row r="420" spans="1:7" ht="13.95" customHeight="1">
      <c r="A420" s="41" t="s">
        <v>5</v>
      </c>
      <c r="B420" s="69">
        <v>2.1110000000000002</v>
      </c>
      <c r="C420" s="56" t="s">
        <v>145</v>
      </c>
      <c r="D420" s="48">
        <f t="shared" ref="D420:F420" si="79">D419</f>
        <v>10480</v>
      </c>
      <c r="E420" s="48">
        <f t="shared" si="79"/>
        <v>13793</v>
      </c>
      <c r="F420" s="48">
        <f t="shared" si="79"/>
        <v>13793</v>
      </c>
      <c r="G420" s="48">
        <v>18821</v>
      </c>
    </row>
    <row r="421" spans="1:7" ht="10.199999999999999" customHeight="1">
      <c r="A421" s="41"/>
      <c r="B421" s="42"/>
      <c r="C421" s="43"/>
      <c r="D421" s="49"/>
      <c r="E421" s="49"/>
      <c r="F421" s="49"/>
      <c r="G421" s="49"/>
    </row>
    <row r="422" spans="1:7" ht="13.95" customHeight="1">
      <c r="B422" s="93">
        <v>2.1120000000000001</v>
      </c>
      <c r="C422" s="38" t="s">
        <v>151</v>
      </c>
      <c r="D422" s="49"/>
      <c r="E422" s="49"/>
      <c r="F422" s="49"/>
      <c r="G422" s="49"/>
    </row>
    <row r="423" spans="1:7" ht="13.95" customHeight="1">
      <c r="A423" s="41"/>
      <c r="B423" s="42">
        <v>45</v>
      </c>
      <c r="C423" s="43" t="s">
        <v>17</v>
      </c>
      <c r="D423" s="49"/>
      <c r="E423" s="49"/>
      <c r="F423" s="49"/>
      <c r="G423" s="49"/>
    </row>
    <row r="424" spans="1:7" ht="13.95" customHeight="1">
      <c r="A424" s="41"/>
      <c r="B424" s="42" t="s">
        <v>51</v>
      </c>
      <c r="C424" s="43" t="s">
        <v>12</v>
      </c>
      <c r="D424" s="46">
        <v>32688</v>
      </c>
      <c r="E424" s="46">
        <v>45849</v>
      </c>
      <c r="F424" s="46">
        <v>45849</v>
      </c>
      <c r="G424" s="46">
        <v>51084</v>
      </c>
    </row>
    <row r="425" spans="1:7" ht="13.95" customHeight="1">
      <c r="A425" s="41"/>
      <c r="B425" s="96" t="s">
        <v>152</v>
      </c>
      <c r="C425" s="43" t="s">
        <v>41</v>
      </c>
      <c r="D425" s="46">
        <v>4941</v>
      </c>
      <c r="E425" s="46">
        <v>4271</v>
      </c>
      <c r="F425" s="46">
        <v>4271</v>
      </c>
      <c r="G425" s="46">
        <v>2531</v>
      </c>
    </row>
    <row r="426" spans="1:7" ht="13.95" customHeight="1">
      <c r="A426" s="41"/>
      <c r="B426" s="96" t="s">
        <v>52</v>
      </c>
      <c r="C426" s="43" t="s">
        <v>14</v>
      </c>
      <c r="D426" s="46">
        <v>35</v>
      </c>
      <c r="E426" s="46">
        <v>26</v>
      </c>
      <c r="F426" s="46">
        <v>26</v>
      </c>
      <c r="G426" s="46">
        <v>29</v>
      </c>
    </row>
    <row r="427" spans="1:7" ht="13.95" customHeight="1">
      <c r="A427" s="41"/>
      <c r="B427" s="96" t="s">
        <v>53</v>
      </c>
      <c r="C427" s="43" t="s">
        <v>16</v>
      </c>
      <c r="D427" s="46">
        <v>181</v>
      </c>
      <c r="E427" s="46">
        <v>139</v>
      </c>
      <c r="F427" s="46">
        <v>139</v>
      </c>
      <c r="G427" s="46">
        <v>153</v>
      </c>
    </row>
    <row r="428" spans="1:7" ht="13.95" customHeight="1">
      <c r="A428" s="41"/>
      <c r="B428" s="96" t="s">
        <v>54</v>
      </c>
      <c r="C428" s="43" t="s">
        <v>48</v>
      </c>
      <c r="D428" s="46">
        <v>2500</v>
      </c>
      <c r="E428" s="46">
        <v>1875</v>
      </c>
      <c r="F428" s="46">
        <v>1875</v>
      </c>
      <c r="G428" s="46">
        <v>2063</v>
      </c>
    </row>
    <row r="429" spans="1:7" ht="13.95" customHeight="1">
      <c r="A429" s="41"/>
      <c r="B429" s="96" t="s">
        <v>136</v>
      </c>
      <c r="C429" s="43" t="s">
        <v>180</v>
      </c>
      <c r="D429" s="46">
        <v>3373</v>
      </c>
      <c r="E429" s="46">
        <v>412</v>
      </c>
      <c r="F429" s="46">
        <v>412</v>
      </c>
      <c r="G429" s="46">
        <v>6500</v>
      </c>
    </row>
    <row r="430" spans="1:7" ht="13.95" customHeight="1">
      <c r="A430" s="41" t="s">
        <v>5</v>
      </c>
      <c r="B430" s="42">
        <v>45</v>
      </c>
      <c r="C430" s="43" t="s">
        <v>17</v>
      </c>
      <c r="D430" s="48">
        <f>SUM(D424:D429)</f>
        <v>43718</v>
      </c>
      <c r="E430" s="48">
        <f t="shared" ref="E430:F430" si="80">SUM(E424:E429)</f>
        <v>52572</v>
      </c>
      <c r="F430" s="48">
        <f t="shared" si="80"/>
        <v>52572</v>
      </c>
      <c r="G430" s="48">
        <v>62360</v>
      </c>
    </row>
    <row r="431" spans="1:7" ht="10.199999999999999" customHeight="1">
      <c r="A431" s="41"/>
      <c r="B431" s="42"/>
      <c r="C431" s="43"/>
      <c r="D431" s="49"/>
      <c r="E431" s="49"/>
      <c r="F431" s="49"/>
      <c r="G431" s="49"/>
    </row>
    <row r="432" spans="1:7" ht="13.95" customHeight="1">
      <c r="A432" s="41"/>
      <c r="B432" s="70">
        <v>48</v>
      </c>
      <c r="C432" s="43" t="s">
        <v>29</v>
      </c>
      <c r="D432" s="49"/>
      <c r="E432" s="49"/>
      <c r="F432" s="49"/>
      <c r="G432" s="49"/>
    </row>
    <row r="433" spans="1:7" ht="13.95" customHeight="1">
      <c r="A433" s="62"/>
      <c r="B433" s="136" t="s">
        <v>139</v>
      </c>
      <c r="C433" s="63" t="s">
        <v>41</v>
      </c>
      <c r="D433" s="64">
        <v>598</v>
      </c>
      <c r="E433" s="64">
        <v>451</v>
      </c>
      <c r="F433" s="64">
        <v>451</v>
      </c>
      <c r="G433" s="64">
        <v>232</v>
      </c>
    </row>
    <row r="434" spans="1:7" ht="13.95" customHeight="1">
      <c r="A434" s="41" t="s">
        <v>5</v>
      </c>
      <c r="B434" s="70">
        <v>48</v>
      </c>
      <c r="C434" s="43" t="s">
        <v>29</v>
      </c>
      <c r="D434" s="64">
        <f t="shared" ref="D434:F434" si="81">SUM(D433:D433)</f>
        <v>598</v>
      </c>
      <c r="E434" s="64">
        <f t="shared" si="81"/>
        <v>451</v>
      </c>
      <c r="F434" s="64">
        <f t="shared" si="81"/>
        <v>451</v>
      </c>
      <c r="G434" s="64">
        <v>232</v>
      </c>
    </row>
    <row r="435" spans="1:7" ht="13.95" customHeight="1">
      <c r="A435" s="41" t="s">
        <v>5</v>
      </c>
      <c r="B435" s="69">
        <v>2.1120000000000001</v>
      </c>
      <c r="C435" s="56" t="s">
        <v>151</v>
      </c>
      <c r="D435" s="48">
        <f>SUM(D434,D430)</f>
        <v>44316</v>
      </c>
      <c r="E435" s="48">
        <f t="shared" ref="E435:F435" si="82">SUM(E434,E430)</f>
        <v>53023</v>
      </c>
      <c r="F435" s="48">
        <f t="shared" si="82"/>
        <v>53023</v>
      </c>
      <c r="G435" s="48">
        <v>62592</v>
      </c>
    </row>
    <row r="436" spans="1:7" ht="13.95" customHeight="1">
      <c r="A436" s="41" t="s">
        <v>5</v>
      </c>
      <c r="B436" s="74">
        <v>2</v>
      </c>
      <c r="C436" s="43" t="s">
        <v>332</v>
      </c>
      <c r="D436" s="48">
        <f>D435+D420+D410</f>
        <v>214464</v>
      </c>
      <c r="E436" s="48">
        <f t="shared" ref="E436:F436" si="83">E435+E420+E410</f>
        <v>313746</v>
      </c>
      <c r="F436" s="48">
        <f t="shared" si="83"/>
        <v>315153</v>
      </c>
      <c r="G436" s="48">
        <v>278566</v>
      </c>
    </row>
    <row r="437" spans="1:7">
      <c r="A437" s="41"/>
      <c r="B437" s="74"/>
      <c r="C437" s="43"/>
      <c r="D437" s="65"/>
      <c r="E437" s="65"/>
      <c r="F437" s="65"/>
      <c r="G437" s="65"/>
    </row>
    <row r="438" spans="1:7" ht="13.95" customHeight="1">
      <c r="A438" s="41"/>
      <c r="B438" s="74">
        <v>4</v>
      </c>
      <c r="C438" s="43" t="s">
        <v>241</v>
      </c>
      <c r="D438" s="46"/>
      <c r="E438" s="46"/>
      <c r="F438" s="46"/>
      <c r="G438" s="46"/>
    </row>
    <row r="439" spans="1:7" ht="14.85" customHeight="1">
      <c r="A439" s="41"/>
      <c r="B439" s="69">
        <v>4.1029999999999998</v>
      </c>
      <c r="C439" s="56" t="s">
        <v>360</v>
      </c>
      <c r="D439" s="46"/>
      <c r="E439" s="46"/>
      <c r="F439" s="46"/>
      <c r="G439" s="46"/>
    </row>
    <row r="440" spans="1:7" ht="13.95" customHeight="1">
      <c r="A440" s="41"/>
      <c r="B440" s="74">
        <v>1</v>
      </c>
      <c r="C440" s="43" t="s">
        <v>242</v>
      </c>
      <c r="D440" s="46"/>
      <c r="E440" s="46"/>
      <c r="F440" s="46"/>
      <c r="G440" s="46"/>
    </row>
    <row r="441" spans="1:7" ht="13.95" customHeight="1">
      <c r="A441" s="41"/>
      <c r="B441" s="74">
        <v>23</v>
      </c>
      <c r="C441" s="43" t="s">
        <v>243</v>
      </c>
      <c r="D441" s="46"/>
      <c r="E441" s="46"/>
      <c r="F441" s="46"/>
      <c r="G441" s="46"/>
    </row>
    <row r="442" spans="1:7" ht="13.95" customHeight="1">
      <c r="A442" s="41"/>
      <c r="B442" s="74" t="s">
        <v>249</v>
      </c>
      <c r="C442" s="43" t="s">
        <v>247</v>
      </c>
      <c r="D442" s="45">
        <v>0</v>
      </c>
      <c r="E442" s="46">
        <v>100293</v>
      </c>
      <c r="F442" s="46">
        <v>100293</v>
      </c>
      <c r="G442" s="46">
        <v>95278</v>
      </c>
    </row>
    <row r="443" spans="1:7" ht="13.95" customHeight="1">
      <c r="A443" s="41"/>
      <c r="B443" s="74" t="s">
        <v>250</v>
      </c>
      <c r="C443" s="43" t="s">
        <v>244</v>
      </c>
      <c r="D443" s="45">
        <v>0</v>
      </c>
      <c r="E443" s="46">
        <v>94912</v>
      </c>
      <c r="F443" s="46">
        <v>94912</v>
      </c>
      <c r="G443" s="46">
        <v>90166</v>
      </c>
    </row>
    <row r="444" spans="1:7" ht="13.95" customHeight="1">
      <c r="A444" s="41"/>
      <c r="B444" s="74" t="s">
        <v>251</v>
      </c>
      <c r="C444" s="43" t="s">
        <v>245</v>
      </c>
      <c r="D444" s="45">
        <v>0</v>
      </c>
      <c r="E444" s="46">
        <v>65399</v>
      </c>
      <c r="F444" s="46">
        <v>65399</v>
      </c>
      <c r="G444" s="46">
        <v>62129</v>
      </c>
    </row>
    <row r="445" spans="1:7" ht="13.95" customHeight="1">
      <c r="A445" s="41"/>
      <c r="B445" s="74" t="s">
        <v>252</v>
      </c>
      <c r="C445" s="43" t="s">
        <v>246</v>
      </c>
      <c r="D445" s="45">
        <v>0</v>
      </c>
      <c r="E445" s="46">
        <v>40035</v>
      </c>
      <c r="F445" s="46">
        <v>40035</v>
      </c>
      <c r="G445" s="46">
        <v>38033</v>
      </c>
    </row>
    <row r="446" spans="1:7" ht="13.95" customHeight="1">
      <c r="A446" s="41"/>
      <c r="B446" s="74" t="s">
        <v>253</v>
      </c>
      <c r="C446" s="43" t="s">
        <v>325</v>
      </c>
      <c r="D446" s="45">
        <v>0</v>
      </c>
      <c r="E446" s="46">
        <v>159905</v>
      </c>
      <c r="F446" s="46">
        <v>159905</v>
      </c>
      <c r="G446" s="46">
        <v>151920</v>
      </c>
    </row>
    <row r="447" spans="1:7" ht="13.95" customHeight="1">
      <c r="A447" s="41"/>
      <c r="B447" s="74" t="s">
        <v>254</v>
      </c>
      <c r="C447" s="43" t="s">
        <v>248</v>
      </c>
      <c r="D447" s="45">
        <v>0</v>
      </c>
      <c r="E447" s="46">
        <v>41787</v>
      </c>
      <c r="F447" s="46">
        <v>41787</v>
      </c>
      <c r="G447" s="46">
        <v>39697</v>
      </c>
    </row>
    <row r="448" spans="1:7" ht="13.95" customHeight="1">
      <c r="A448" s="41" t="s">
        <v>5</v>
      </c>
      <c r="B448" s="74">
        <v>1</v>
      </c>
      <c r="C448" s="43" t="s">
        <v>242</v>
      </c>
      <c r="D448" s="47">
        <f t="shared" ref="D448:F448" si="84">SUM(D442:D447)</f>
        <v>0</v>
      </c>
      <c r="E448" s="48">
        <f t="shared" si="84"/>
        <v>502331</v>
      </c>
      <c r="F448" s="48">
        <f t="shared" si="84"/>
        <v>502331</v>
      </c>
      <c r="G448" s="48">
        <v>477223</v>
      </c>
    </row>
    <row r="449" spans="1:7" ht="13.35" customHeight="1">
      <c r="A449" s="41" t="s">
        <v>5</v>
      </c>
      <c r="B449" s="69">
        <v>4.1029999999999998</v>
      </c>
      <c r="C449" s="56" t="s">
        <v>360</v>
      </c>
      <c r="D449" s="47">
        <f t="shared" ref="D449:F450" si="85">D448</f>
        <v>0</v>
      </c>
      <c r="E449" s="48">
        <f t="shared" si="85"/>
        <v>502331</v>
      </c>
      <c r="F449" s="48">
        <f t="shared" si="85"/>
        <v>502331</v>
      </c>
      <c r="G449" s="48">
        <v>477223</v>
      </c>
    </row>
    <row r="450" spans="1:7" ht="13.35" customHeight="1">
      <c r="A450" s="41" t="s">
        <v>5</v>
      </c>
      <c r="B450" s="104">
        <v>4</v>
      </c>
      <c r="C450" s="56" t="s">
        <v>241</v>
      </c>
      <c r="D450" s="47">
        <f t="shared" si="85"/>
        <v>0</v>
      </c>
      <c r="E450" s="48">
        <f t="shared" si="85"/>
        <v>502331</v>
      </c>
      <c r="F450" s="48">
        <f t="shared" si="85"/>
        <v>502331</v>
      </c>
      <c r="G450" s="48">
        <v>477223</v>
      </c>
    </row>
    <row r="451" spans="1:7" ht="13.35" customHeight="1">
      <c r="A451" s="41" t="s">
        <v>5</v>
      </c>
      <c r="B451" s="73">
        <v>2406</v>
      </c>
      <c r="C451" s="56" t="s">
        <v>329</v>
      </c>
      <c r="D451" s="48">
        <f t="shared" ref="D451:F451" si="86">D436+D323+D450</f>
        <v>1231957</v>
      </c>
      <c r="E451" s="48">
        <f t="shared" si="86"/>
        <v>2231176</v>
      </c>
      <c r="F451" s="48">
        <f t="shared" si="86"/>
        <v>2299019</v>
      </c>
      <c r="G451" s="48">
        <v>1918321</v>
      </c>
    </row>
    <row r="452" spans="1:7">
      <c r="A452" s="41"/>
      <c r="B452" s="73"/>
      <c r="C452" s="43"/>
      <c r="D452" s="49"/>
      <c r="E452" s="49"/>
      <c r="F452" s="49"/>
      <c r="G452" s="49"/>
    </row>
    <row r="453" spans="1:7" ht="14.4" customHeight="1">
      <c r="A453" s="41" t="s">
        <v>7</v>
      </c>
      <c r="B453" s="73">
        <v>3435</v>
      </c>
      <c r="C453" s="56" t="s">
        <v>1</v>
      </c>
      <c r="D453" s="39"/>
      <c r="E453" s="39"/>
      <c r="F453" s="39"/>
      <c r="G453" s="39"/>
    </row>
    <row r="454" spans="1:7" ht="26.4">
      <c r="A454" s="41"/>
      <c r="B454" s="74">
        <v>3</v>
      </c>
      <c r="C454" s="43" t="s">
        <v>337</v>
      </c>
      <c r="D454" s="44"/>
      <c r="E454" s="44"/>
      <c r="F454" s="44"/>
      <c r="G454" s="44"/>
    </row>
    <row r="455" spans="1:7" ht="14.4" customHeight="1">
      <c r="A455" s="41"/>
      <c r="B455" s="69">
        <v>3.0009999999999999</v>
      </c>
      <c r="C455" s="56" t="s">
        <v>8</v>
      </c>
      <c r="D455" s="44"/>
      <c r="E455" s="44"/>
      <c r="F455" s="44"/>
      <c r="G455" s="44"/>
    </row>
    <row r="456" spans="1:7" ht="14.4" customHeight="1">
      <c r="A456" s="41"/>
      <c r="B456" s="101">
        <v>0.44</v>
      </c>
      <c r="C456" s="43" t="s">
        <v>10</v>
      </c>
      <c r="D456" s="44"/>
      <c r="E456" s="44"/>
      <c r="F456" s="44"/>
      <c r="G456" s="44"/>
    </row>
    <row r="457" spans="1:7" ht="14.4" customHeight="1">
      <c r="A457" s="41"/>
      <c r="B457" s="96" t="s">
        <v>153</v>
      </c>
      <c r="C457" s="43" t="s">
        <v>12</v>
      </c>
      <c r="D457" s="71">
        <v>10541</v>
      </c>
      <c r="E457" s="71">
        <v>13719</v>
      </c>
      <c r="F457" s="71">
        <v>13719</v>
      </c>
      <c r="G457" s="46">
        <v>15311</v>
      </c>
    </row>
    <row r="458" spans="1:7" ht="14.4" customHeight="1">
      <c r="A458" s="41"/>
      <c r="B458" s="96" t="s">
        <v>154</v>
      </c>
      <c r="C458" s="43" t="s">
        <v>16</v>
      </c>
      <c r="D458" s="60">
        <v>0</v>
      </c>
      <c r="E458" s="71">
        <v>38</v>
      </c>
      <c r="F458" s="71">
        <v>38</v>
      </c>
      <c r="G458" s="46">
        <v>42</v>
      </c>
    </row>
    <row r="459" spans="1:7" ht="14.4" customHeight="1">
      <c r="A459" s="41"/>
      <c r="B459" s="96" t="s">
        <v>155</v>
      </c>
      <c r="C459" s="43" t="s">
        <v>197</v>
      </c>
      <c r="D459" s="46">
        <v>1380</v>
      </c>
      <c r="E459" s="46">
        <v>2500</v>
      </c>
      <c r="F459" s="46">
        <v>2500</v>
      </c>
      <c r="G459" s="46">
        <v>2500</v>
      </c>
    </row>
    <row r="460" spans="1:7" ht="14.4" customHeight="1">
      <c r="A460" s="41" t="s">
        <v>5</v>
      </c>
      <c r="B460" s="101">
        <v>0.44</v>
      </c>
      <c r="C460" s="43" t="s">
        <v>10</v>
      </c>
      <c r="D460" s="48">
        <f t="shared" ref="D460:F460" si="87">SUM(D457:D459)</f>
        <v>11921</v>
      </c>
      <c r="E460" s="48">
        <f t="shared" si="87"/>
        <v>16257</v>
      </c>
      <c r="F460" s="48">
        <f t="shared" si="87"/>
        <v>16257</v>
      </c>
      <c r="G460" s="48">
        <v>17853</v>
      </c>
    </row>
    <row r="461" spans="1:7" ht="11.4" customHeight="1">
      <c r="A461" s="41"/>
      <c r="B461" s="101"/>
      <c r="C461" s="43"/>
      <c r="D461" s="46"/>
      <c r="E461" s="46"/>
      <c r="F461" s="46"/>
      <c r="G461" s="46"/>
    </row>
    <row r="462" spans="1:7" ht="26.4">
      <c r="A462" s="41"/>
      <c r="B462" s="42">
        <v>12</v>
      </c>
      <c r="C462" s="43" t="s">
        <v>195</v>
      </c>
      <c r="D462" s="46"/>
      <c r="E462" s="46"/>
      <c r="F462" s="46"/>
      <c r="G462" s="46"/>
    </row>
    <row r="463" spans="1:7" ht="14.4" customHeight="1">
      <c r="A463" s="41"/>
      <c r="B463" s="103">
        <v>44</v>
      </c>
      <c r="C463" s="43" t="s">
        <v>10</v>
      </c>
      <c r="D463" s="46"/>
      <c r="E463" s="46"/>
      <c r="F463" s="46"/>
      <c r="G463" s="46"/>
    </row>
    <row r="464" spans="1:7" ht="14.4" customHeight="1">
      <c r="A464" s="41"/>
      <c r="B464" s="96" t="s">
        <v>188</v>
      </c>
      <c r="C464" s="43" t="s">
        <v>197</v>
      </c>
      <c r="D464" s="45">
        <v>0</v>
      </c>
      <c r="E464" s="46">
        <v>1180</v>
      </c>
      <c r="F464" s="46">
        <v>1180</v>
      </c>
      <c r="G464" s="46">
        <v>1384</v>
      </c>
    </row>
    <row r="465" spans="1:7" ht="26.4">
      <c r="A465" s="41" t="s">
        <v>5</v>
      </c>
      <c r="B465" s="42">
        <v>12</v>
      </c>
      <c r="C465" s="43" t="s">
        <v>195</v>
      </c>
      <c r="D465" s="47">
        <f t="shared" ref="D465:F465" si="88">D464</f>
        <v>0</v>
      </c>
      <c r="E465" s="48">
        <f t="shared" si="88"/>
        <v>1180</v>
      </c>
      <c r="F465" s="48">
        <f t="shared" si="88"/>
        <v>1180</v>
      </c>
      <c r="G465" s="48">
        <v>1384</v>
      </c>
    </row>
    <row r="466" spans="1:7" ht="14.4" customHeight="1">
      <c r="A466" s="41" t="s">
        <v>5</v>
      </c>
      <c r="B466" s="69">
        <v>3.0009999999999999</v>
      </c>
      <c r="C466" s="56" t="s">
        <v>8</v>
      </c>
      <c r="D466" s="48">
        <f t="shared" ref="D466:F466" si="89">D460+D465</f>
        <v>11921</v>
      </c>
      <c r="E466" s="48">
        <f t="shared" si="89"/>
        <v>17437</v>
      </c>
      <c r="F466" s="48">
        <f t="shared" si="89"/>
        <v>17437</v>
      </c>
      <c r="G466" s="48">
        <v>19237</v>
      </c>
    </row>
    <row r="467" spans="1:7">
      <c r="A467" s="41"/>
      <c r="B467" s="69"/>
      <c r="C467" s="56"/>
      <c r="D467" s="49"/>
      <c r="E467" s="49"/>
      <c r="F467" s="49"/>
      <c r="G467" s="49"/>
    </row>
    <row r="468" spans="1:7" ht="14.85" customHeight="1">
      <c r="A468" s="41"/>
      <c r="B468" s="69">
        <v>3.101</v>
      </c>
      <c r="C468" s="56" t="s">
        <v>156</v>
      </c>
      <c r="D468" s="44"/>
      <c r="E468" s="44"/>
      <c r="F468" s="44"/>
      <c r="G468" s="44"/>
    </row>
    <row r="469" spans="1:7" ht="14.85" customHeight="1">
      <c r="A469" s="41"/>
      <c r="B469" s="96" t="s">
        <v>283</v>
      </c>
      <c r="C469" s="43" t="s">
        <v>41</v>
      </c>
      <c r="D469" s="60">
        <v>0</v>
      </c>
      <c r="E469" s="71">
        <v>110</v>
      </c>
      <c r="F469" s="71">
        <v>110</v>
      </c>
      <c r="G469" s="45">
        <v>0</v>
      </c>
    </row>
    <row r="470" spans="1:7" ht="14.85" customHeight="1">
      <c r="A470" s="41"/>
      <c r="B470" s="96" t="s">
        <v>157</v>
      </c>
      <c r="C470" s="43" t="s">
        <v>158</v>
      </c>
      <c r="D470" s="71">
        <v>123</v>
      </c>
      <c r="E470" s="60">
        <v>0</v>
      </c>
      <c r="F470" s="60">
        <v>0</v>
      </c>
      <c r="G470" s="45">
        <v>0</v>
      </c>
    </row>
    <row r="471" spans="1:7" ht="14.85" customHeight="1">
      <c r="A471" s="41"/>
      <c r="B471" s="96" t="s">
        <v>131</v>
      </c>
      <c r="C471" s="43" t="s">
        <v>216</v>
      </c>
      <c r="D471" s="71">
        <v>108</v>
      </c>
      <c r="E471" s="60">
        <v>0</v>
      </c>
      <c r="F471" s="60">
        <v>0</v>
      </c>
      <c r="G471" s="45">
        <v>0</v>
      </c>
    </row>
    <row r="472" spans="1:7" ht="14.85" customHeight="1">
      <c r="A472" s="41"/>
      <c r="B472" s="106"/>
      <c r="C472" s="107"/>
      <c r="D472" s="108"/>
      <c r="E472" s="109"/>
      <c r="F472" s="39"/>
      <c r="G472" s="45"/>
    </row>
    <row r="473" spans="1:7" ht="26.4">
      <c r="A473" s="41"/>
      <c r="B473" s="42">
        <v>12</v>
      </c>
      <c r="C473" s="43" t="s">
        <v>195</v>
      </c>
      <c r="D473" s="46"/>
      <c r="E473" s="46"/>
      <c r="F473" s="46"/>
      <c r="G473" s="46"/>
    </row>
    <row r="474" spans="1:7" ht="27.9" customHeight="1">
      <c r="A474" s="41"/>
      <c r="B474" s="106" t="s">
        <v>212</v>
      </c>
      <c r="C474" s="43" t="s">
        <v>232</v>
      </c>
      <c r="D474" s="60">
        <v>0</v>
      </c>
      <c r="E474" s="60">
        <v>0</v>
      </c>
      <c r="F474" s="60">
        <v>0</v>
      </c>
      <c r="G474" s="46">
        <v>20295</v>
      </c>
    </row>
    <row r="475" spans="1:7" ht="27.9" customHeight="1">
      <c r="A475" s="41"/>
      <c r="B475" s="106" t="s">
        <v>213</v>
      </c>
      <c r="C475" s="107" t="s">
        <v>235</v>
      </c>
      <c r="D475" s="71">
        <v>15632</v>
      </c>
      <c r="E475" s="46">
        <v>26600</v>
      </c>
      <c r="F475" s="71">
        <v>26600</v>
      </c>
      <c r="G475" s="46">
        <v>5728</v>
      </c>
    </row>
    <row r="476" spans="1:7" ht="27.9" customHeight="1">
      <c r="A476" s="41"/>
      <c r="B476" s="106" t="s">
        <v>214</v>
      </c>
      <c r="C476" s="107" t="s">
        <v>215</v>
      </c>
      <c r="D476" s="71">
        <v>27861</v>
      </c>
      <c r="E476" s="46">
        <v>35000</v>
      </c>
      <c r="F476" s="71">
        <v>35000</v>
      </c>
      <c r="G476" s="46">
        <v>500</v>
      </c>
    </row>
    <row r="477" spans="1:7" ht="27.9" customHeight="1">
      <c r="A477" s="62"/>
      <c r="B477" s="137" t="s">
        <v>255</v>
      </c>
      <c r="C477" s="122" t="s">
        <v>256</v>
      </c>
      <c r="D477" s="77">
        <v>0</v>
      </c>
      <c r="E477" s="64">
        <v>10000</v>
      </c>
      <c r="F477" s="92">
        <v>10000</v>
      </c>
      <c r="G477" s="61">
        <v>0</v>
      </c>
    </row>
    <row r="478" spans="1:7" ht="27.9" customHeight="1">
      <c r="A478" s="41"/>
      <c r="B478" s="106" t="s">
        <v>257</v>
      </c>
      <c r="C478" s="107" t="s">
        <v>260</v>
      </c>
      <c r="D478" s="60">
        <v>0</v>
      </c>
      <c r="E478" s="46">
        <v>16860</v>
      </c>
      <c r="F478" s="71">
        <v>16860</v>
      </c>
      <c r="G478" s="46">
        <v>9048</v>
      </c>
    </row>
    <row r="479" spans="1:7" ht="27.9" customHeight="1">
      <c r="A479" s="41"/>
      <c r="B479" s="106" t="s">
        <v>258</v>
      </c>
      <c r="C479" s="107" t="s">
        <v>261</v>
      </c>
      <c r="D479" s="60">
        <v>0</v>
      </c>
      <c r="E479" s="46">
        <v>10000</v>
      </c>
      <c r="F479" s="71">
        <v>10000</v>
      </c>
      <c r="G479" s="46">
        <v>5597</v>
      </c>
    </row>
    <row r="480" spans="1:7" ht="27.9" customHeight="1">
      <c r="A480" s="41"/>
      <c r="B480" s="106" t="s">
        <v>259</v>
      </c>
      <c r="C480" s="107" t="s">
        <v>262</v>
      </c>
      <c r="D480" s="60">
        <v>0</v>
      </c>
      <c r="E480" s="46">
        <v>11800</v>
      </c>
      <c r="F480" s="71">
        <v>11800</v>
      </c>
      <c r="G480" s="46">
        <v>11565</v>
      </c>
    </row>
    <row r="481" spans="1:7" ht="27.9" customHeight="1">
      <c r="A481" s="41"/>
      <c r="B481" s="106" t="s">
        <v>303</v>
      </c>
      <c r="C481" s="107" t="s">
        <v>308</v>
      </c>
      <c r="D481" s="60">
        <v>0</v>
      </c>
      <c r="E481" s="71">
        <v>1000</v>
      </c>
      <c r="F481" s="71">
        <v>1000</v>
      </c>
      <c r="G481" s="45">
        <v>0</v>
      </c>
    </row>
    <row r="482" spans="1:7" ht="27.9" customHeight="1">
      <c r="A482" s="41"/>
      <c r="B482" s="106" t="s">
        <v>304</v>
      </c>
      <c r="C482" s="107" t="s">
        <v>309</v>
      </c>
      <c r="D482" s="60">
        <v>0</v>
      </c>
      <c r="E482" s="71">
        <v>1000</v>
      </c>
      <c r="F482" s="71">
        <v>1000</v>
      </c>
      <c r="G482" s="45">
        <v>0</v>
      </c>
    </row>
    <row r="483" spans="1:7" ht="27.9" customHeight="1">
      <c r="A483" s="41"/>
      <c r="B483" s="106" t="s">
        <v>305</v>
      </c>
      <c r="C483" s="107" t="s">
        <v>310</v>
      </c>
      <c r="D483" s="60">
        <v>0</v>
      </c>
      <c r="E483" s="71">
        <v>666</v>
      </c>
      <c r="F483" s="71">
        <v>666</v>
      </c>
      <c r="G483" s="46">
        <v>951</v>
      </c>
    </row>
    <row r="484" spans="1:7" ht="27.9" customHeight="1">
      <c r="A484" s="41"/>
      <c r="B484" s="106" t="s">
        <v>306</v>
      </c>
      <c r="C484" s="107" t="s">
        <v>311</v>
      </c>
      <c r="D484" s="60">
        <v>0</v>
      </c>
      <c r="E484" s="71">
        <v>500</v>
      </c>
      <c r="F484" s="71">
        <v>500</v>
      </c>
      <c r="G484" s="45">
        <v>0</v>
      </c>
    </row>
    <row r="485" spans="1:7" ht="27.9" customHeight="1">
      <c r="A485" s="41"/>
      <c r="B485" s="106" t="s">
        <v>307</v>
      </c>
      <c r="C485" s="107" t="s">
        <v>312</v>
      </c>
      <c r="D485" s="77">
        <v>0</v>
      </c>
      <c r="E485" s="92">
        <v>500</v>
      </c>
      <c r="F485" s="92">
        <f>657+E485</f>
        <v>1157</v>
      </c>
      <c r="G485" s="64">
        <v>1156</v>
      </c>
    </row>
    <row r="486" spans="1:7" ht="26.4">
      <c r="A486" s="41" t="s">
        <v>5</v>
      </c>
      <c r="B486" s="42">
        <v>12</v>
      </c>
      <c r="C486" s="43" t="s">
        <v>195</v>
      </c>
      <c r="D486" s="64">
        <f t="shared" ref="D486:F486" si="90">SUM(D474:D485)</f>
        <v>43493</v>
      </c>
      <c r="E486" s="64">
        <f t="shared" si="90"/>
        <v>113926</v>
      </c>
      <c r="F486" s="64">
        <f t="shared" si="90"/>
        <v>114583</v>
      </c>
      <c r="G486" s="64">
        <v>54840</v>
      </c>
    </row>
    <row r="487" spans="1:7">
      <c r="A487" s="41"/>
      <c r="B487" s="106"/>
      <c r="C487" s="107"/>
      <c r="D487" s="108"/>
      <c r="E487" s="109"/>
      <c r="F487" s="39"/>
      <c r="G487" s="45"/>
    </row>
    <row r="488" spans="1:7" ht="26.4">
      <c r="A488" s="41"/>
      <c r="B488" s="70">
        <v>61</v>
      </c>
      <c r="C488" s="43" t="s">
        <v>198</v>
      </c>
      <c r="D488" s="108"/>
      <c r="E488" s="109"/>
      <c r="F488" s="109"/>
      <c r="G488" s="45"/>
    </row>
    <row r="489" spans="1:7" ht="13.2" customHeight="1">
      <c r="A489" s="41"/>
      <c r="B489" s="98" t="s">
        <v>171</v>
      </c>
      <c r="C489" s="53" t="s">
        <v>50</v>
      </c>
      <c r="D489" s="109">
        <v>10991</v>
      </c>
      <c r="E489" s="109">
        <v>1</v>
      </c>
      <c r="F489" s="109">
        <v>1</v>
      </c>
      <c r="G489" s="51">
        <v>0</v>
      </c>
    </row>
    <row r="490" spans="1:7" ht="26.4">
      <c r="A490" s="41" t="s">
        <v>5</v>
      </c>
      <c r="B490" s="70">
        <v>61</v>
      </c>
      <c r="C490" s="53" t="s">
        <v>198</v>
      </c>
      <c r="D490" s="48">
        <f t="shared" ref="D490:F490" si="91">D489</f>
        <v>10991</v>
      </c>
      <c r="E490" s="48">
        <f t="shared" si="91"/>
        <v>1</v>
      </c>
      <c r="F490" s="48">
        <f t="shared" si="91"/>
        <v>1</v>
      </c>
      <c r="G490" s="47">
        <v>0</v>
      </c>
    </row>
    <row r="491" spans="1:7" ht="13.2" customHeight="1">
      <c r="A491" s="41" t="s">
        <v>5</v>
      </c>
      <c r="B491" s="69">
        <v>3.101</v>
      </c>
      <c r="C491" s="56" t="s">
        <v>156</v>
      </c>
      <c r="D491" s="48">
        <f t="shared" ref="D491:F491" si="92">SUM(D469:D471)+D490+D486</f>
        <v>54715</v>
      </c>
      <c r="E491" s="48">
        <f t="shared" si="92"/>
        <v>114037</v>
      </c>
      <c r="F491" s="48">
        <f t="shared" si="92"/>
        <v>114694</v>
      </c>
      <c r="G491" s="48">
        <v>54840</v>
      </c>
    </row>
    <row r="492" spans="1:7" ht="10.199999999999999" customHeight="1">
      <c r="A492" s="41"/>
      <c r="B492" s="69"/>
      <c r="C492" s="56"/>
      <c r="D492" s="46"/>
      <c r="E492" s="46"/>
      <c r="F492" s="46"/>
      <c r="G492" s="46"/>
    </row>
    <row r="493" spans="1:7" ht="13.95" customHeight="1">
      <c r="A493" s="41"/>
      <c r="B493" s="69">
        <v>3.1030000000000002</v>
      </c>
      <c r="C493" s="56" t="s">
        <v>217</v>
      </c>
      <c r="D493" s="44"/>
      <c r="E493" s="44"/>
      <c r="F493" s="44"/>
      <c r="G493" s="44"/>
    </row>
    <row r="494" spans="1:7" ht="13.95" customHeight="1">
      <c r="A494" s="41"/>
      <c r="B494" s="110">
        <v>60</v>
      </c>
      <c r="C494" s="43" t="s">
        <v>159</v>
      </c>
      <c r="D494" s="44"/>
      <c r="E494" s="49"/>
      <c r="F494" s="49"/>
      <c r="G494" s="49"/>
    </row>
    <row r="495" spans="1:7" ht="13.95" customHeight="1">
      <c r="A495" s="41"/>
      <c r="B495" s="96" t="s">
        <v>160</v>
      </c>
      <c r="C495" s="43" t="s">
        <v>41</v>
      </c>
      <c r="D495" s="46">
        <v>438</v>
      </c>
      <c r="E495" s="71">
        <v>438</v>
      </c>
      <c r="F495" s="71">
        <v>438</v>
      </c>
      <c r="G495" s="46">
        <v>438</v>
      </c>
    </row>
    <row r="496" spans="1:7" ht="13.95" customHeight="1">
      <c r="A496" s="41" t="s">
        <v>5</v>
      </c>
      <c r="B496" s="110">
        <v>60</v>
      </c>
      <c r="C496" s="43" t="s">
        <v>159</v>
      </c>
      <c r="D496" s="138">
        <f t="shared" ref="D496:F496" si="93">SUM(D494:D495)</f>
        <v>438</v>
      </c>
      <c r="E496" s="58">
        <f t="shared" si="93"/>
        <v>438</v>
      </c>
      <c r="F496" s="138">
        <f t="shared" si="93"/>
        <v>438</v>
      </c>
      <c r="G496" s="58">
        <v>438</v>
      </c>
    </row>
    <row r="497" spans="1:7" ht="13.95" customHeight="1">
      <c r="A497" s="41" t="s">
        <v>5</v>
      </c>
      <c r="B497" s="69">
        <v>3.1030000000000002</v>
      </c>
      <c r="C497" s="56" t="s">
        <v>217</v>
      </c>
      <c r="D497" s="64">
        <f t="shared" ref="D497:F497" si="94">D496</f>
        <v>438</v>
      </c>
      <c r="E497" s="64">
        <f t="shared" si="94"/>
        <v>438</v>
      </c>
      <c r="F497" s="64">
        <f t="shared" si="94"/>
        <v>438</v>
      </c>
      <c r="G497" s="64">
        <v>438</v>
      </c>
    </row>
    <row r="498" spans="1:7" s="79" customFormat="1" ht="26.4">
      <c r="A498" s="41" t="s">
        <v>5</v>
      </c>
      <c r="B498" s="74">
        <v>3</v>
      </c>
      <c r="C498" s="43" t="s">
        <v>337</v>
      </c>
      <c r="D498" s="111">
        <f t="shared" ref="D498:F498" si="95">D497+D491+D466</f>
        <v>67074</v>
      </c>
      <c r="E498" s="111">
        <f t="shared" si="95"/>
        <v>131912</v>
      </c>
      <c r="F498" s="111">
        <f t="shared" si="95"/>
        <v>132569</v>
      </c>
      <c r="G498" s="111">
        <v>74515</v>
      </c>
    </row>
    <row r="499" spans="1:7" s="79" customFormat="1">
      <c r="A499" s="41"/>
      <c r="B499" s="74"/>
      <c r="C499" s="43"/>
      <c r="D499" s="124"/>
      <c r="E499" s="124"/>
      <c r="F499" s="124"/>
      <c r="G499" s="124"/>
    </row>
    <row r="500" spans="1:7">
      <c r="A500" s="41"/>
      <c r="B500" s="74">
        <v>4</v>
      </c>
      <c r="C500" s="43" t="s">
        <v>161</v>
      </c>
      <c r="D500" s="49"/>
      <c r="E500" s="49"/>
      <c r="F500" s="49"/>
      <c r="G500" s="49"/>
    </row>
    <row r="501" spans="1:7">
      <c r="A501" s="41"/>
      <c r="B501" s="69">
        <v>4.8</v>
      </c>
      <c r="C501" s="56" t="s">
        <v>39</v>
      </c>
      <c r="D501" s="49"/>
      <c r="E501" s="49"/>
      <c r="F501" s="49"/>
      <c r="G501" s="49"/>
    </row>
    <row r="502" spans="1:7" ht="13.95" customHeight="1">
      <c r="A502" s="41"/>
      <c r="B502" s="110">
        <v>62</v>
      </c>
      <c r="C502" s="43" t="s">
        <v>220</v>
      </c>
      <c r="D502" s="45"/>
      <c r="E502" s="46"/>
      <c r="F502" s="46"/>
      <c r="G502" s="45"/>
    </row>
    <row r="503" spans="1:7" ht="13.95" customHeight="1">
      <c r="A503" s="41"/>
      <c r="B503" s="110" t="s">
        <v>221</v>
      </c>
      <c r="C503" s="43" t="s">
        <v>236</v>
      </c>
      <c r="D503" s="64">
        <v>14750</v>
      </c>
      <c r="E503" s="64">
        <v>5000</v>
      </c>
      <c r="F503" s="64">
        <v>5000</v>
      </c>
      <c r="G503" s="64">
        <v>14300</v>
      </c>
    </row>
    <row r="504" spans="1:7" ht="13.95" customHeight="1">
      <c r="A504" s="41" t="s">
        <v>5</v>
      </c>
      <c r="B504" s="110">
        <v>62</v>
      </c>
      <c r="C504" s="43" t="s">
        <v>220</v>
      </c>
      <c r="D504" s="64">
        <f t="shared" ref="D504:F506" si="96">D503</f>
        <v>14750</v>
      </c>
      <c r="E504" s="64">
        <f t="shared" si="96"/>
        <v>5000</v>
      </c>
      <c r="F504" s="64">
        <f t="shared" si="96"/>
        <v>5000</v>
      </c>
      <c r="G504" s="64">
        <v>14300</v>
      </c>
    </row>
    <row r="505" spans="1:7" ht="13.95" customHeight="1">
      <c r="A505" s="41" t="s">
        <v>5</v>
      </c>
      <c r="B505" s="69">
        <v>4.8</v>
      </c>
      <c r="C505" s="56" t="s">
        <v>39</v>
      </c>
      <c r="D505" s="64">
        <f t="shared" si="96"/>
        <v>14750</v>
      </c>
      <c r="E505" s="64">
        <f t="shared" si="96"/>
        <v>5000</v>
      </c>
      <c r="F505" s="64">
        <f t="shared" si="96"/>
        <v>5000</v>
      </c>
      <c r="G505" s="64">
        <v>14300</v>
      </c>
    </row>
    <row r="506" spans="1:7" ht="13.95" customHeight="1">
      <c r="A506" s="41" t="s">
        <v>5</v>
      </c>
      <c r="B506" s="74">
        <v>4</v>
      </c>
      <c r="C506" s="43" t="s">
        <v>161</v>
      </c>
      <c r="D506" s="64">
        <f t="shared" si="96"/>
        <v>14750</v>
      </c>
      <c r="E506" s="64">
        <f t="shared" si="96"/>
        <v>5000</v>
      </c>
      <c r="F506" s="64">
        <f t="shared" si="96"/>
        <v>5000</v>
      </c>
      <c r="G506" s="64">
        <v>14300</v>
      </c>
    </row>
    <row r="507" spans="1:7" ht="13.95" customHeight="1">
      <c r="A507" s="41" t="s">
        <v>5</v>
      </c>
      <c r="B507" s="73">
        <v>3435</v>
      </c>
      <c r="C507" s="56" t="s">
        <v>1</v>
      </c>
      <c r="D507" s="48">
        <f t="shared" ref="D507:F507" si="97">D506+D498</f>
        <v>81824</v>
      </c>
      <c r="E507" s="48">
        <f t="shared" si="97"/>
        <v>136912</v>
      </c>
      <c r="F507" s="48">
        <f t="shared" si="97"/>
        <v>137569</v>
      </c>
      <c r="G507" s="48">
        <v>88815</v>
      </c>
    </row>
    <row r="508" spans="1:7" ht="13.95" customHeight="1">
      <c r="A508" s="112" t="s">
        <v>5</v>
      </c>
      <c r="B508" s="113"/>
      <c r="C508" s="114" t="s">
        <v>6</v>
      </c>
      <c r="D508" s="48">
        <f t="shared" ref="D508:F508" si="98">D451+D91+D507</f>
        <v>1391888</v>
      </c>
      <c r="E508" s="48">
        <f t="shared" si="98"/>
        <v>2619964</v>
      </c>
      <c r="F508" s="48">
        <f t="shared" si="98"/>
        <v>2688466</v>
      </c>
      <c r="G508" s="48">
        <v>2268186</v>
      </c>
    </row>
    <row r="509" spans="1:7">
      <c r="A509" s="41"/>
      <c r="B509" s="42"/>
      <c r="C509" s="56"/>
      <c r="D509" s="49"/>
      <c r="E509" s="49"/>
      <c r="F509" s="49"/>
      <c r="G509" s="49"/>
    </row>
    <row r="510" spans="1:7" ht="13.95" customHeight="1">
      <c r="C510" s="38" t="s">
        <v>162</v>
      </c>
      <c r="D510" s="49"/>
      <c r="E510" s="49"/>
      <c r="F510" s="49"/>
      <c r="G510" s="49"/>
    </row>
    <row r="511" spans="1:7" ht="13.95" customHeight="1">
      <c r="A511" s="2" t="s">
        <v>7</v>
      </c>
      <c r="B511" s="37">
        <v>4406</v>
      </c>
      <c r="C511" s="38" t="s">
        <v>330</v>
      </c>
      <c r="D511" s="39"/>
      <c r="E511" s="39"/>
      <c r="F511" s="39"/>
      <c r="G511" s="39"/>
    </row>
    <row r="512" spans="1:7" ht="13.95" customHeight="1">
      <c r="A512" s="41"/>
      <c r="B512" s="74">
        <v>1</v>
      </c>
      <c r="C512" s="43" t="s">
        <v>170</v>
      </c>
      <c r="D512" s="44"/>
      <c r="E512" s="44"/>
      <c r="F512" s="44"/>
      <c r="G512" s="44"/>
    </row>
    <row r="513" spans="1:7" ht="27" customHeight="1">
      <c r="A513" s="41"/>
      <c r="B513" s="69">
        <v>1.101</v>
      </c>
      <c r="C513" s="56" t="s">
        <v>93</v>
      </c>
      <c r="D513" s="49"/>
      <c r="E513" s="49"/>
      <c r="F513" s="49"/>
      <c r="G513" s="49"/>
    </row>
    <row r="514" spans="1:7" ht="26.4">
      <c r="A514" s="41"/>
      <c r="B514" s="42">
        <v>11</v>
      </c>
      <c r="C514" s="43" t="s">
        <v>233</v>
      </c>
      <c r="D514" s="45"/>
      <c r="E514" s="46"/>
      <c r="F514" s="46"/>
      <c r="G514" s="46"/>
    </row>
    <row r="515" spans="1:7" ht="15" customHeight="1">
      <c r="A515" s="41"/>
      <c r="B515" s="70" t="s">
        <v>163</v>
      </c>
      <c r="C515" s="43" t="s">
        <v>10</v>
      </c>
      <c r="D515" s="45"/>
      <c r="E515" s="46"/>
      <c r="F515" s="46"/>
      <c r="G515" s="46"/>
    </row>
    <row r="516" spans="1:7" ht="26.4">
      <c r="A516" s="62"/>
      <c r="B516" s="139" t="s">
        <v>189</v>
      </c>
      <c r="C516" s="63" t="s">
        <v>219</v>
      </c>
      <c r="D516" s="64">
        <v>7570</v>
      </c>
      <c r="E516" s="64">
        <v>20000</v>
      </c>
      <c r="F516" s="64">
        <v>20000</v>
      </c>
      <c r="G516" s="64">
        <v>40000</v>
      </c>
    </row>
    <row r="517" spans="1:7" ht="26.4">
      <c r="A517" s="41"/>
      <c r="B517" s="133" t="s">
        <v>226</v>
      </c>
      <c r="C517" s="43" t="s">
        <v>227</v>
      </c>
      <c r="D517" s="64">
        <v>441</v>
      </c>
      <c r="E517" s="64">
        <v>1833</v>
      </c>
      <c r="F517" s="64">
        <v>1833</v>
      </c>
      <c r="G517" s="46">
        <v>4000</v>
      </c>
    </row>
    <row r="518" spans="1:7" ht="15" customHeight="1">
      <c r="A518" s="41" t="s">
        <v>5</v>
      </c>
      <c r="B518" s="42">
        <v>11</v>
      </c>
      <c r="C518" s="43" t="s">
        <v>233</v>
      </c>
      <c r="D518" s="48">
        <f t="shared" ref="D518:F518" si="99">SUM(D516:D517)</f>
        <v>8011</v>
      </c>
      <c r="E518" s="48">
        <f t="shared" si="99"/>
        <v>21833</v>
      </c>
      <c r="F518" s="48">
        <f t="shared" si="99"/>
        <v>21833</v>
      </c>
      <c r="G518" s="48">
        <v>44000</v>
      </c>
    </row>
    <row r="519" spans="1:7" ht="27" customHeight="1">
      <c r="A519" s="41" t="s">
        <v>5</v>
      </c>
      <c r="B519" s="69">
        <v>1.101</v>
      </c>
      <c r="C519" s="56" t="s">
        <v>93</v>
      </c>
      <c r="D519" s="64">
        <f t="shared" ref="D519:F520" si="100">D518</f>
        <v>8011</v>
      </c>
      <c r="E519" s="64">
        <f t="shared" si="100"/>
        <v>21833</v>
      </c>
      <c r="F519" s="64">
        <f t="shared" si="100"/>
        <v>21833</v>
      </c>
      <c r="G519" s="64">
        <v>44000</v>
      </c>
    </row>
    <row r="520" spans="1:7" ht="15" customHeight="1">
      <c r="A520" s="41" t="s">
        <v>5</v>
      </c>
      <c r="B520" s="74">
        <v>1</v>
      </c>
      <c r="C520" s="43" t="s">
        <v>170</v>
      </c>
      <c r="D520" s="64">
        <f t="shared" si="100"/>
        <v>8011</v>
      </c>
      <c r="E520" s="64">
        <f t="shared" si="100"/>
        <v>21833</v>
      </c>
      <c r="F520" s="64">
        <f t="shared" si="100"/>
        <v>21833</v>
      </c>
      <c r="G520" s="64">
        <v>44000</v>
      </c>
    </row>
    <row r="521" spans="1:7" ht="15" customHeight="1">
      <c r="A521" s="41"/>
      <c r="B521" s="74"/>
      <c r="C521" s="43"/>
      <c r="D521" s="46"/>
      <c r="E521" s="46"/>
      <c r="F521" s="46"/>
      <c r="G521" s="46"/>
    </row>
    <row r="522" spans="1:7" ht="15" customHeight="1">
      <c r="A522" s="41"/>
      <c r="B522" s="74">
        <v>2</v>
      </c>
      <c r="C522" s="43" t="s">
        <v>178</v>
      </c>
      <c r="D522" s="46"/>
      <c r="E522" s="46"/>
      <c r="F522" s="46"/>
      <c r="G522" s="46"/>
    </row>
    <row r="523" spans="1:7" ht="15" customHeight="1">
      <c r="A523" s="41"/>
      <c r="B523" s="69">
        <v>2.1120000000000001</v>
      </c>
      <c r="C523" s="43" t="s">
        <v>151</v>
      </c>
      <c r="D523" s="46"/>
      <c r="E523" s="46"/>
      <c r="F523" s="46"/>
      <c r="G523" s="46"/>
    </row>
    <row r="524" spans="1:7" ht="15" customHeight="1">
      <c r="A524" s="41"/>
      <c r="B524" s="74">
        <v>46</v>
      </c>
      <c r="C524" s="43" t="s">
        <v>21</v>
      </c>
      <c r="D524" s="46"/>
      <c r="E524" s="46"/>
      <c r="F524" s="46"/>
      <c r="G524" s="46"/>
    </row>
    <row r="525" spans="1:7" ht="26.4">
      <c r="A525" s="41"/>
      <c r="B525" s="74" t="s">
        <v>222</v>
      </c>
      <c r="C525" s="43" t="s">
        <v>362</v>
      </c>
      <c r="D525" s="46">
        <v>8027</v>
      </c>
      <c r="E525" s="45">
        <v>0</v>
      </c>
      <c r="F525" s="45">
        <v>0</v>
      </c>
      <c r="G525" s="45">
        <v>0</v>
      </c>
    </row>
    <row r="526" spans="1:7" ht="26.4">
      <c r="A526" s="41"/>
      <c r="B526" s="74" t="s">
        <v>223</v>
      </c>
      <c r="C526" s="43" t="s">
        <v>361</v>
      </c>
      <c r="D526" s="64">
        <v>21300</v>
      </c>
      <c r="E526" s="61">
        <v>0</v>
      </c>
      <c r="F526" s="61">
        <v>0</v>
      </c>
      <c r="G526" s="45">
        <v>0</v>
      </c>
    </row>
    <row r="527" spans="1:7" ht="15" customHeight="1">
      <c r="A527" s="41" t="s">
        <v>5</v>
      </c>
      <c r="B527" s="69">
        <v>2.1120000000000001</v>
      </c>
      <c r="C527" s="43" t="s">
        <v>151</v>
      </c>
      <c r="D527" s="64">
        <f t="shared" ref="D527:F527" si="101">D526+D525</f>
        <v>29327</v>
      </c>
      <c r="E527" s="61">
        <f t="shared" si="101"/>
        <v>0</v>
      </c>
      <c r="F527" s="61">
        <f t="shared" si="101"/>
        <v>0</v>
      </c>
      <c r="G527" s="47">
        <v>0</v>
      </c>
    </row>
    <row r="528" spans="1:7" ht="15" customHeight="1">
      <c r="A528" s="41" t="s">
        <v>5</v>
      </c>
      <c r="B528" s="74">
        <v>2</v>
      </c>
      <c r="C528" s="43" t="s">
        <v>178</v>
      </c>
      <c r="D528" s="64">
        <f t="shared" ref="D528:F528" si="102">D527</f>
        <v>29327</v>
      </c>
      <c r="E528" s="61">
        <f t="shared" si="102"/>
        <v>0</v>
      </c>
      <c r="F528" s="61">
        <f t="shared" si="102"/>
        <v>0</v>
      </c>
      <c r="G528" s="61">
        <v>0</v>
      </c>
    </row>
    <row r="529" spans="1:7" ht="15" customHeight="1">
      <c r="A529" s="2" t="s">
        <v>5</v>
      </c>
      <c r="B529" s="37">
        <v>4406</v>
      </c>
      <c r="C529" s="38" t="s">
        <v>330</v>
      </c>
      <c r="D529" s="64">
        <f t="shared" ref="D529:F529" si="103">D520+D528</f>
        <v>37338</v>
      </c>
      <c r="E529" s="64">
        <f t="shared" si="103"/>
        <v>21833</v>
      </c>
      <c r="F529" s="64">
        <f t="shared" si="103"/>
        <v>21833</v>
      </c>
      <c r="G529" s="64">
        <v>44000</v>
      </c>
    </row>
    <row r="530" spans="1:7" ht="15" customHeight="1">
      <c r="A530" s="112" t="s">
        <v>5</v>
      </c>
      <c r="B530" s="113"/>
      <c r="C530" s="114" t="s">
        <v>162</v>
      </c>
      <c r="D530" s="52">
        <f t="shared" ref="D530:F530" si="104">D529</f>
        <v>37338</v>
      </c>
      <c r="E530" s="52">
        <f t="shared" si="104"/>
        <v>21833</v>
      </c>
      <c r="F530" s="52">
        <f t="shared" si="104"/>
        <v>21833</v>
      </c>
      <c r="G530" s="52">
        <v>44000</v>
      </c>
    </row>
    <row r="531" spans="1:7" ht="15" customHeight="1">
      <c r="A531" s="112" t="s">
        <v>5</v>
      </c>
      <c r="B531" s="113"/>
      <c r="C531" s="114" t="s">
        <v>3</v>
      </c>
      <c r="D531" s="115">
        <f t="shared" ref="D531:F531" si="105">D530+D508</f>
        <v>1429226</v>
      </c>
      <c r="E531" s="115">
        <f t="shared" si="105"/>
        <v>2641797</v>
      </c>
      <c r="F531" s="115">
        <f t="shared" si="105"/>
        <v>2710299</v>
      </c>
      <c r="G531" s="115">
        <v>2312186</v>
      </c>
    </row>
    <row r="532" spans="1:7">
      <c r="D532" s="49"/>
      <c r="E532" s="49"/>
      <c r="F532" s="49"/>
      <c r="G532" s="49"/>
    </row>
    <row r="533" spans="1:7" ht="27" customHeight="1">
      <c r="A533" s="41" t="s">
        <v>185</v>
      </c>
      <c r="B533" s="42">
        <v>2406</v>
      </c>
      <c r="C533" s="43" t="s">
        <v>348</v>
      </c>
      <c r="D533" s="46">
        <v>15</v>
      </c>
      <c r="E533" s="45">
        <v>0</v>
      </c>
      <c r="F533" s="45">
        <v>0</v>
      </c>
      <c r="G533" s="45">
        <v>0</v>
      </c>
    </row>
    <row r="534" spans="1:7" ht="27" customHeight="1">
      <c r="A534" s="41" t="s">
        <v>185</v>
      </c>
      <c r="B534" s="42">
        <v>2406</v>
      </c>
      <c r="C534" s="43" t="s">
        <v>333</v>
      </c>
      <c r="D534" s="46">
        <v>134</v>
      </c>
      <c r="E534" s="45">
        <v>0</v>
      </c>
      <c r="F534" s="45">
        <v>0</v>
      </c>
      <c r="G534" s="45">
        <v>0</v>
      </c>
    </row>
    <row r="535" spans="1:7" ht="57.6" customHeight="1">
      <c r="A535" s="125" t="s">
        <v>181</v>
      </c>
      <c r="B535" s="128" t="s">
        <v>339</v>
      </c>
      <c r="C535" s="128"/>
      <c r="D535" s="128"/>
      <c r="E535" s="128"/>
      <c r="F535" s="128"/>
      <c r="G535" s="128"/>
    </row>
    <row r="536" spans="1:7" ht="68.400000000000006" customHeight="1">
      <c r="A536" s="125" t="s">
        <v>181</v>
      </c>
      <c r="B536" s="128" t="s">
        <v>334</v>
      </c>
      <c r="C536" s="129"/>
      <c r="D536" s="130"/>
      <c r="E536" s="130"/>
      <c r="F536" s="130"/>
      <c r="G536" s="130"/>
    </row>
    <row r="537" spans="1:7" ht="27" customHeight="1">
      <c r="A537" s="41" t="s">
        <v>185</v>
      </c>
      <c r="B537" s="42">
        <v>2406</v>
      </c>
      <c r="C537" s="43" t="s">
        <v>335</v>
      </c>
      <c r="D537" s="45">
        <v>0</v>
      </c>
      <c r="E537" s="45">
        <v>0</v>
      </c>
      <c r="F537" s="45">
        <v>0</v>
      </c>
      <c r="G537" s="45">
        <v>0</v>
      </c>
    </row>
    <row r="538" spans="1:7" ht="43.2" customHeight="1">
      <c r="A538" s="41" t="s">
        <v>185</v>
      </c>
      <c r="B538" s="42">
        <v>2406</v>
      </c>
      <c r="C538" s="43" t="s">
        <v>338</v>
      </c>
      <c r="D538" s="45">
        <v>0</v>
      </c>
      <c r="E538" s="46">
        <f>SUM(E539:E544)</f>
        <v>502331</v>
      </c>
      <c r="F538" s="46">
        <f t="shared" ref="F538" si="106">SUM(F539:F544)</f>
        <v>502331</v>
      </c>
      <c r="G538" s="46"/>
    </row>
    <row r="539" spans="1:7" ht="15" customHeight="1">
      <c r="A539" s="41"/>
      <c r="B539" s="74" t="s">
        <v>249</v>
      </c>
      <c r="C539" s="43" t="s">
        <v>247</v>
      </c>
      <c r="D539" s="45">
        <v>0</v>
      </c>
      <c r="E539" s="46">
        <v>100293</v>
      </c>
      <c r="F539" s="46">
        <v>100293</v>
      </c>
      <c r="G539" s="46"/>
    </row>
    <row r="540" spans="1:7" ht="15" customHeight="1">
      <c r="A540" s="41"/>
      <c r="B540" s="74" t="s">
        <v>250</v>
      </c>
      <c r="C540" s="43" t="s">
        <v>244</v>
      </c>
      <c r="D540" s="45">
        <v>0</v>
      </c>
      <c r="E540" s="46">
        <v>94912</v>
      </c>
      <c r="F540" s="46">
        <v>94912</v>
      </c>
      <c r="G540" s="46"/>
    </row>
    <row r="541" spans="1:7" ht="15" customHeight="1">
      <c r="A541" s="41"/>
      <c r="B541" s="74" t="s">
        <v>251</v>
      </c>
      <c r="C541" s="43" t="s">
        <v>245</v>
      </c>
      <c r="D541" s="45">
        <v>0</v>
      </c>
      <c r="E541" s="46">
        <v>65399</v>
      </c>
      <c r="F541" s="46">
        <v>65399</v>
      </c>
      <c r="G541" s="46"/>
    </row>
    <row r="542" spans="1:7" ht="15" customHeight="1">
      <c r="A542" s="41"/>
      <c r="B542" s="74" t="s">
        <v>252</v>
      </c>
      <c r="C542" s="43" t="s">
        <v>246</v>
      </c>
      <c r="D542" s="45">
        <v>0</v>
      </c>
      <c r="E542" s="46">
        <v>40035</v>
      </c>
      <c r="F542" s="46">
        <v>40035</v>
      </c>
      <c r="G542" s="46"/>
    </row>
    <row r="543" spans="1:7" ht="15" customHeight="1">
      <c r="A543" s="41"/>
      <c r="B543" s="74" t="s">
        <v>253</v>
      </c>
      <c r="C543" s="43" t="s">
        <v>325</v>
      </c>
      <c r="D543" s="45">
        <v>0</v>
      </c>
      <c r="E543" s="46">
        <v>159905</v>
      </c>
      <c r="F543" s="46">
        <v>159905</v>
      </c>
      <c r="G543" s="46"/>
    </row>
    <row r="544" spans="1:7" ht="15" customHeight="1">
      <c r="A544" s="41"/>
      <c r="B544" s="74" t="s">
        <v>254</v>
      </c>
      <c r="C544" s="43" t="s">
        <v>248</v>
      </c>
      <c r="D544" s="45">
        <v>0</v>
      </c>
      <c r="E544" s="46">
        <v>41787</v>
      </c>
      <c r="F544" s="46">
        <v>41787</v>
      </c>
      <c r="G544" s="46"/>
    </row>
    <row r="545" spans="1:7" ht="28.5" customHeight="1">
      <c r="A545" s="41" t="s">
        <v>185</v>
      </c>
      <c r="B545" s="42">
        <v>2406</v>
      </c>
      <c r="C545" s="43" t="s">
        <v>336</v>
      </c>
      <c r="D545" s="45">
        <v>0</v>
      </c>
      <c r="E545" s="46">
        <f>492360+208</f>
        <v>492568</v>
      </c>
      <c r="F545" s="45">
        <v>0</v>
      </c>
      <c r="G545" s="45"/>
    </row>
    <row r="546" spans="1:7" s="79" customFormat="1" ht="29.4" customHeight="1">
      <c r="A546" s="41" t="s">
        <v>185</v>
      </c>
      <c r="B546" s="42">
        <v>3435</v>
      </c>
      <c r="C546" s="43" t="s">
        <v>237</v>
      </c>
      <c r="D546" s="46">
        <v>10991</v>
      </c>
      <c r="E546" s="71">
        <f>7640-208</f>
        <v>7432</v>
      </c>
      <c r="F546" s="60">
        <v>0</v>
      </c>
      <c r="G546" s="60"/>
    </row>
    <row r="547" spans="1:7">
      <c r="A547" s="41"/>
      <c r="B547" s="42"/>
      <c r="C547" s="116"/>
      <c r="D547" s="46"/>
      <c r="E547" s="71"/>
      <c r="F547" s="71"/>
      <c r="G547" s="117"/>
    </row>
    <row r="548" spans="1:7">
      <c r="A548" s="41"/>
      <c r="B548" s="42"/>
      <c r="C548" s="73"/>
      <c r="D548" s="118"/>
      <c r="E548" s="117"/>
      <c r="F548" s="117"/>
      <c r="G548" s="117"/>
    </row>
    <row r="549" spans="1:7">
      <c r="A549" s="41"/>
      <c r="B549" s="119"/>
      <c r="C549" s="120"/>
      <c r="D549" s="45"/>
      <c r="E549" s="46"/>
      <c r="F549" s="46"/>
      <c r="G549" s="45"/>
    </row>
    <row r="550" spans="1:7">
      <c r="A550" s="41"/>
      <c r="B550" s="42"/>
      <c r="C550" s="73"/>
      <c r="D550" s="118"/>
      <c r="E550" s="117"/>
      <c r="F550" s="117"/>
      <c r="G550" s="117"/>
    </row>
    <row r="553" spans="1:7">
      <c r="D553" s="121"/>
      <c r="E553" s="121"/>
      <c r="F553" s="121"/>
    </row>
    <row r="554" spans="1:7">
      <c r="D554" s="121"/>
      <c r="E554" s="121"/>
      <c r="F554" s="121"/>
    </row>
    <row r="555" spans="1:7">
      <c r="C555" s="36"/>
      <c r="D555" s="140"/>
      <c r="E555" s="141"/>
      <c r="F555" s="140"/>
    </row>
    <row r="556" spans="1:7">
      <c r="C556" s="36"/>
      <c r="D556" s="140"/>
      <c r="E556" s="140"/>
      <c r="F556" s="140"/>
    </row>
    <row r="557" spans="1:7">
      <c r="C557" s="36"/>
      <c r="D557" s="140"/>
      <c r="E557" s="140"/>
      <c r="F557" s="140"/>
    </row>
    <row r="558" spans="1:7">
      <c r="C558" s="36"/>
    </row>
    <row r="559" spans="1:7">
      <c r="C559" s="36"/>
    </row>
    <row r="560" spans="1:7">
      <c r="C560" s="36"/>
    </row>
    <row r="561" spans="2:3">
      <c r="C561" s="36"/>
    </row>
    <row r="562" spans="2:3">
      <c r="C562" s="36"/>
    </row>
    <row r="563" spans="2:3">
      <c r="C563" s="36"/>
    </row>
    <row r="564" spans="2:3">
      <c r="C564" s="36"/>
    </row>
    <row r="565" spans="2:3">
      <c r="C565" s="36"/>
    </row>
    <row r="569" spans="2:3">
      <c r="B569" s="132"/>
      <c r="C569" s="132"/>
    </row>
    <row r="570" spans="2:3" ht="26.1" customHeight="1">
      <c r="B570" s="127"/>
      <c r="C570" s="127"/>
    </row>
    <row r="571" spans="2:3">
      <c r="B571" s="93"/>
      <c r="C571" s="56"/>
    </row>
    <row r="572" spans="2:3">
      <c r="C572" s="53"/>
    </row>
    <row r="573" spans="2:3">
      <c r="C573" s="53"/>
    </row>
    <row r="574" spans="2:3">
      <c r="B574" s="96"/>
      <c r="C574" s="43"/>
    </row>
  </sheetData>
  <autoFilter ref="A19:G546">
    <filterColumn colId="2"/>
  </autoFilter>
  <customSheetViews>
    <customSheetView guid="{500B8DB8-F286-4AC6-8FFB-9BFEC967AB3A}" scale="70" showPageBreaks="1" printArea="1" showAutoFilter="1" view="pageBreakPreview" showRuler="0" topLeftCell="A551">
      <selection activeCell="G538" sqref="G538"/>
      <rowBreaks count="17" manualBreakCount="17">
        <brk id="34" max="11" man="1"/>
        <brk id="69" max="11" man="1"/>
        <brk id="105" max="11" man="1"/>
        <brk id="139" max="11" man="1"/>
        <brk id="174" max="11" man="1"/>
        <brk id="206" max="11" man="1"/>
        <brk id="241" max="11" man="1"/>
        <brk id="273" max="11" man="1"/>
        <brk id="309" max="11" man="1"/>
        <brk id="341" max="11" man="1"/>
        <brk id="373" max="11" man="1"/>
        <brk id="403" max="11" man="1"/>
        <brk id="437" max="11" man="1"/>
        <brk id="467" max="11" man="1"/>
        <brk id="480" max="11" man="1"/>
        <brk id="514" max="11" man="1"/>
        <brk id="546" max="11" man="1"/>
      </rowBreaks>
      <pageMargins left="0.75" right="0.5" top="0.75" bottom="0.75" header="0.5" footer="0"/>
      <printOptions horizontalCentered="1"/>
      <pageSetup paperSize="9" scale="93" firstPageNumber="106" orientation="landscape" blackAndWhite="1" useFirstPageNumber="1" horizontalDpi="4294967292" r:id="rId1"/>
      <headerFooter alignWithMargins="0">
        <oddHeader>&amp;C    &amp;"Times New Roman,Bold"  &amp;P</oddHeader>
      </headerFooter>
      <autoFilter ref="B1:M1"/>
    </customSheetView>
  </customSheetViews>
  <mergeCells count="6">
    <mergeCell ref="A10:G10"/>
    <mergeCell ref="B570:C570"/>
    <mergeCell ref="B536:G536"/>
    <mergeCell ref="B18:C18"/>
    <mergeCell ref="B569:C569"/>
    <mergeCell ref="B535:G535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65" orientation="portrait" blackAndWhite="1" useFirstPageNumber="1" r:id="rId2"/>
  <headerFooter alignWithMargins="0">
    <oddHeader xml:space="preserve">&amp;C   </oddHeader>
    <oddFooter>&amp;C&amp;"Times New Roman,Bold"   &amp;P</oddFooter>
  </headerFooter>
  <rowBreaks count="3" manualBreakCount="3">
    <brk id="155" max="11" man="1"/>
    <brk id="248" max="11" man="1"/>
    <brk id="390" max="11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dem12</vt:lpstr>
      <vt:lpstr>Sheet1</vt:lpstr>
      <vt:lpstr>'dem12'!ecolorec</vt:lpstr>
      <vt:lpstr>'dem12'!ee</vt:lpstr>
      <vt:lpstr>'dem12'!fwl</vt:lpstr>
      <vt:lpstr>'dem12'!fwlcap</vt:lpstr>
      <vt:lpstr>'dem12'!fwlrec1</vt:lpstr>
      <vt:lpstr>'dem12'!Print_Area</vt:lpstr>
      <vt:lpstr>'dem12'!Print_Titles</vt:lpstr>
      <vt:lpstr>'dem12'!revise</vt:lpstr>
      <vt:lpstr>'dem12'!summary</vt:lpstr>
      <vt:lpstr>'dem12'!swc</vt:lpstr>
      <vt:lpstr>'dem12'!voted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2020-03-17T10:33:59Z</cp:lastPrinted>
  <dcterms:created xsi:type="dcterms:W3CDTF">2004-06-02T16:15:08Z</dcterms:created>
  <dcterms:modified xsi:type="dcterms:W3CDTF">2020-03-26T07:05:40Z</dcterms:modified>
</cp:coreProperties>
</file>