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7" sheetId="4" r:id="rId1"/>
  </sheets>
  <definedNames>
    <definedName name="__123Graph_D" hidden="1">'dem17'!#REF!</definedName>
    <definedName name="_xlnm._FilterDatabase" localSheetId="0" hidden="1">'dem17'!$A$16:$G$106</definedName>
    <definedName name="_Regression_Int" localSheetId="0" hidden="1">1</definedName>
    <definedName name="cap_pw" localSheetId="0">'dem17'!#REF!</definedName>
    <definedName name="da">#REF!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pr" localSheetId="0">'dem17'!$D$92:$G$92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'dem17'!#REF!</definedName>
    <definedName name="oges">#REF!</definedName>
    <definedName name="pension">#REF!</definedName>
    <definedName name="_xlnm.Print_Area" localSheetId="0">'dem17'!$A$1:$G$106</definedName>
    <definedName name="_xlnm.Print_Titles" localSheetId="0">'dem17'!$13:$16</definedName>
    <definedName name="pwcap" localSheetId="0">'dem17'!#REF!</definedName>
    <definedName name="rec" localSheetId="0">'dem17'!#REF!</definedName>
    <definedName name="revise" localSheetId="0">'dem17'!$D$123:$F$123</definedName>
    <definedName name="SocialSecurity">#REF!</definedName>
    <definedName name="socialwelfare">#REF!</definedName>
    <definedName name="spfrd">#REF!</definedName>
    <definedName name="sss" localSheetId="0">'dem17'!$D$102:$G$102</definedName>
    <definedName name="summary" localSheetId="0">'dem17'!$D$115:$F$115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'dem17'!$A$1:$G$103</definedName>
    <definedName name="Z_239EE218_578E_4317_BEED_14D5D7089E27_.wvu.PrintArea" localSheetId="0" hidden="1">'dem17'!$A$1:$G$103</definedName>
    <definedName name="Z_239EE218_578E_4317_BEED_14D5D7089E27_.wvu.PrintTitles" localSheetId="0" hidden="1">'dem17'!$13:$16</definedName>
    <definedName name="Z_302A3EA3_AE96_11D5_A646_0050BA3D7AFD_.wvu.FilterData" localSheetId="0" hidden="1">'dem17'!$A$1:$G$103</definedName>
    <definedName name="Z_302A3EA3_AE96_11D5_A646_0050BA3D7AFD_.wvu.PrintArea" localSheetId="0" hidden="1">'dem17'!$A$1:$G$103</definedName>
    <definedName name="Z_302A3EA3_AE96_11D5_A646_0050BA3D7AFD_.wvu.PrintTitles" localSheetId="0" hidden="1">'dem17'!$13:$16</definedName>
    <definedName name="Z_36DBA021_0ECB_11D4_8064_004005726899_.wvu.FilterData" localSheetId="0" hidden="1">'dem17'!$C$17:$C$103</definedName>
    <definedName name="Z_36DBA021_0ECB_11D4_8064_004005726899_.wvu.PrintArea" localSheetId="0" hidden="1">'dem17'!$A$1:$G$103</definedName>
    <definedName name="Z_36DBA021_0ECB_11D4_8064_004005726899_.wvu.PrintTitles" localSheetId="0" hidden="1">'dem17'!$13:$16</definedName>
    <definedName name="Z_93EBE921_AE91_11D5_8685_004005726899_.wvu.FilterData" localSheetId="0" hidden="1">'dem17'!$C$17:$C$103</definedName>
    <definedName name="Z_93EBE921_AE91_11D5_8685_004005726899_.wvu.PrintArea" localSheetId="0" hidden="1">'dem17'!$A$1:$G$103</definedName>
    <definedName name="Z_93EBE921_AE91_11D5_8685_004005726899_.wvu.PrintTitles" localSheetId="0" hidden="1">'dem17'!$13:$16</definedName>
    <definedName name="Z_94DA79C1_0FDE_11D5_9579_000021DAEEA2_.wvu.FilterData" localSheetId="0" hidden="1">'dem17'!$C$17:$C$103</definedName>
    <definedName name="Z_94DA79C1_0FDE_11D5_9579_000021DAEEA2_.wvu.PrintArea" localSheetId="0" hidden="1">'dem17'!$A$1:$G$103</definedName>
    <definedName name="Z_94DA79C1_0FDE_11D5_9579_000021DAEEA2_.wvu.PrintTitles" localSheetId="0" hidden="1">'dem17'!$13:$16</definedName>
    <definedName name="Z_B4CB0974_161F_11D5_8064_004005726899_.wvu.FilterData" localSheetId="0" hidden="1">'dem17'!$C$17:$C$103</definedName>
    <definedName name="Z_C868F8C3_16D7_11D5_A68D_81D6213F5331_.wvu.FilterData" localSheetId="0" hidden="1">'dem17'!$C$17:$C$103</definedName>
    <definedName name="Z_C868F8C3_16D7_11D5_A68D_81D6213F5331_.wvu.PrintArea" localSheetId="0" hidden="1">'dem17'!$A$1:$G$103</definedName>
    <definedName name="Z_C868F8C3_16D7_11D5_A68D_81D6213F5331_.wvu.PrintTitles" localSheetId="0" hidden="1">'dem17'!$13:$16</definedName>
    <definedName name="Z_E5DF37BD_125C_11D5_8DC4_D0F5D88B3549_.wvu.FilterData" localSheetId="0" hidden="1">'dem17'!$C$17:$C$103</definedName>
    <definedName name="Z_E5DF37BD_125C_11D5_8DC4_D0F5D88B3549_.wvu.PrintArea" localSheetId="0" hidden="1">'dem17'!$A$1:$G$103</definedName>
    <definedName name="Z_E5DF37BD_125C_11D5_8DC4_D0F5D88B3549_.wvu.PrintTitles" localSheetId="0" hidden="1">'dem17'!$13:$16</definedName>
    <definedName name="Z_F8ADACC1_164E_11D6_B603_000021DAEEA2_.wvu.FilterData" localSheetId="0" hidden="1">'dem17'!$C$17:$C$103</definedName>
    <definedName name="Z_F8ADACC1_164E_11D6_B603_000021DAEEA2_.wvu.PrintArea" localSheetId="0" hidden="1">'dem17'!$A$1:$G$103</definedName>
    <definedName name="Z_F8ADACC1_164E_11D6_B603_000021DAEEA2_.wvu.PrintTitles" localSheetId="0" hidden="1">'dem17'!$13:$16</definedName>
  </definedNames>
  <calcPr calcId="125725"/>
</workbook>
</file>

<file path=xl/calcChain.xml><?xml version="1.0" encoding="utf-8"?>
<calcChain xmlns="http://schemas.openxmlformats.org/spreadsheetml/2006/main">
  <c r="F88" i="4"/>
  <c r="F89" s="1"/>
  <c r="F90" s="1"/>
  <c r="F78"/>
  <c r="F79" s="1"/>
  <c r="F80" s="1"/>
  <c r="F50"/>
  <c r="F53" s="1"/>
  <c r="F34"/>
  <c r="F38" s="1"/>
  <c r="F100"/>
  <c r="F101" s="1"/>
  <c r="E100"/>
  <c r="E102" s="1"/>
  <c r="D100"/>
  <c r="D101" s="1"/>
  <c r="E89"/>
  <c r="E90" s="1"/>
  <c r="D89"/>
  <c r="D90" s="1"/>
  <c r="E79"/>
  <c r="E80" s="1"/>
  <c r="D79"/>
  <c r="D80" s="1"/>
  <c r="F71"/>
  <c r="E71"/>
  <c r="D71"/>
  <c r="F65"/>
  <c r="E65"/>
  <c r="D65"/>
  <c r="F59"/>
  <c r="E59"/>
  <c r="D59"/>
  <c r="E53"/>
  <c r="D53"/>
  <c r="F45"/>
  <c r="E45"/>
  <c r="D45"/>
  <c r="E38"/>
  <c r="D38"/>
  <c r="E37"/>
  <c r="D37"/>
  <c r="F25"/>
  <c r="F26" s="1"/>
  <c r="F27" s="1"/>
  <c r="E25"/>
  <c r="E26" s="1"/>
  <c r="E27" s="1"/>
  <c r="D25"/>
  <c r="D26" s="1"/>
  <c r="D27" s="1"/>
  <c r="E101" l="1"/>
  <c r="F37"/>
  <c r="F72"/>
  <c r="F91" s="1"/>
  <c r="F92" s="1"/>
  <c r="E72"/>
  <c r="E91" s="1"/>
  <c r="E92" s="1"/>
  <c r="E103" s="1"/>
  <c r="E104" s="1"/>
  <c r="D72"/>
  <c r="D91" s="1"/>
  <c r="D92" s="1"/>
  <c r="D102"/>
  <c r="F102"/>
  <c r="D103" l="1"/>
  <c r="D104" s="1"/>
  <c r="F103"/>
  <c r="F104" s="1"/>
  <c r="D10" l="1"/>
  <c r="F10" s="1"/>
</calcChain>
</file>

<file path=xl/sharedStrings.xml><?xml version="1.0" encoding="utf-8"?>
<sst xmlns="http://schemas.openxmlformats.org/spreadsheetml/2006/main" count="165" uniqueCount="80">
  <si>
    <t>Information and Publicity</t>
  </si>
  <si>
    <t>(h) Others</t>
  </si>
  <si>
    <t>Secretariat - Social Services</t>
  </si>
  <si>
    <t>Voted</t>
  </si>
  <si>
    <t>Major /Sub-Major/Minor/Sub/Detailed Heads</t>
  </si>
  <si>
    <t>Total</t>
  </si>
  <si>
    <t>REVENUE SECTION</t>
  </si>
  <si>
    <t>M.H.</t>
  </si>
  <si>
    <t>Films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</si>
  <si>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</si>
  <si>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</si>
  <si>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</si>
  <si>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</si>
  <si>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</si>
  <si>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</si>
  <si>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</si>
  <si>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Others</t>
  </si>
  <si>
    <t>Other Charges</t>
  </si>
  <si>
    <t>Advertising and Visual Publicity</t>
  </si>
  <si>
    <t>00.00.01</t>
  </si>
  <si>
    <t>00.00.50</t>
  </si>
  <si>
    <t>Information Centres</t>
  </si>
  <si>
    <t>Head Office Establishment</t>
  </si>
  <si>
    <t>00.44.01</t>
  </si>
  <si>
    <t>00.44.11</t>
  </si>
  <si>
    <t>00.44.13</t>
  </si>
  <si>
    <t>Photo Services</t>
  </si>
  <si>
    <t>Publications</t>
  </si>
  <si>
    <t>Sikkim Herald</t>
  </si>
  <si>
    <t>62.00.01</t>
  </si>
  <si>
    <t>62.00.11</t>
  </si>
  <si>
    <t>62.00.13</t>
  </si>
  <si>
    <t>62.00.50</t>
  </si>
  <si>
    <t>Secretariat- Social Services</t>
  </si>
  <si>
    <t>18.00.01</t>
  </si>
  <si>
    <t>18.00.11</t>
  </si>
  <si>
    <t>18.00.13</t>
  </si>
  <si>
    <t>II. Details of the estimates and the heads under which this grant will be accounted for:</t>
  </si>
  <si>
    <t>B - Social Services (d) Information and Broadcasting</t>
  </si>
  <si>
    <t>Revenue</t>
  </si>
  <si>
    <t>Capital</t>
  </si>
  <si>
    <t>Secretariat</t>
  </si>
  <si>
    <t>Capital Outlay on Information and Publicity</t>
  </si>
  <si>
    <t>Direction and Administration</t>
  </si>
  <si>
    <t>00.00.71</t>
  </si>
  <si>
    <t>00.00.72</t>
  </si>
  <si>
    <t>Provision for Grant of Film making</t>
  </si>
  <si>
    <t>Media Development Fund</t>
  </si>
  <si>
    <t>(In Thousands of Rupees)</t>
  </si>
  <si>
    <t>60.00.50</t>
  </si>
  <si>
    <t>West District</t>
  </si>
  <si>
    <t>North District</t>
  </si>
  <si>
    <t>South District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</si>
  <si>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</si>
  <si>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</si>
  <si>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</si>
  <si>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</si>
  <si>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</si>
  <si>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</si>
  <si>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</si>
  <si>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</si>
  <si>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</si>
  <si>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Information and Public Relation Department</t>
  </si>
  <si>
    <t>60.00.42</t>
  </si>
  <si>
    <t>2019-20</t>
  </si>
  <si>
    <t>00.44.02</t>
  </si>
  <si>
    <t>Wages</t>
  </si>
  <si>
    <t>62.00.02</t>
  </si>
  <si>
    <t xml:space="preserve">Lump sum provision for revision of Pay &amp; 
Allowances </t>
  </si>
  <si>
    <t>I. Estimate of the amount required in the year ending 31st March, 2021 to defray the charges in respect of Information and Public Relation .</t>
  </si>
  <si>
    <t>2018-19</t>
  </si>
  <si>
    <t xml:space="preserve">                                             2020-21</t>
  </si>
  <si>
    <t>Rec</t>
  </si>
  <si>
    <t>Information and Publicity, 01.911- Deduct recoveries of over payments</t>
  </si>
  <si>
    <t>DEMAND NO. 17</t>
  </si>
  <si>
    <t xml:space="preserve"> INFORMATION AND PUBLIC RELATIONS</t>
  </si>
  <si>
    <t>B - Capital Account of Social Services
 (d) Capital Account of Information and Broadcasting</t>
  </si>
  <si>
    <t>Actuals</t>
  </si>
  <si>
    <t>Budget 
Estimate</t>
  </si>
  <si>
    <t>Revised 
Estimate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</si>
</sst>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0#"/>
    <numFmt numFmtId="166" formatCode="00000#"/>
    <numFmt numFmtId="167" formatCode="0#.00#"/>
    <numFmt numFmtId="168" formatCode="00.000"/>
    <numFmt numFmtId="169" formatCode="0#.000"/>
    <numFmt numFmtId="170" formatCode="00.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/>
    </xf>
    <xf numFmtId="0" fontId="3" fillId="0" borderId="3" xfId="4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5" applyFont="1" applyFill="1" applyAlignment="1" applyProtection="1">
      <alignment horizontal="right" vertical="center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 applyProtection="1">
      <alignment horizontal="left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0" xfId="3" applyFont="1" applyFill="1" applyBorder="1" applyAlignment="1">
      <alignment vertical="top" wrapText="1"/>
    </xf>
    <xf numFmtId="0" fontId="6" fillId="0" borderId="0" xfId="3" applyFont="1" applyFill="1" applyBorder="1" applyAlignment="1" applyProtection="1"/>
    <xf numFmtId="0" fontId="3" fillId="0" borderId="0" xfId="3" applyFont="1" applyFill="1" applyBorder="1"/>
    <xf numFmtId="0" fontId="3" fillId="0" borderId="0" xfId="3" applyFont="1" applyFill="1" applyBorder="1" applyAlignment="1">
      <alignment horizontal="right" vertical="top" wrapText="1"/>
    </xf>
    <xf numFmtId="0" fontId="6" fillId="0" borderId="0" xfId="3" applyNumberFormat="1" applyFont="1" applyFill="1" applyBorder="1" applyAlignment="1" applyProtection="1">
      <alignment horizontal="center"/>
    </xf>
    <xf numFmtId="0" fontId="6" fillId="0" borderId="0" xfId="3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/>
    <xf numFmtId="0" fontId="3" fillId="0" borderId="0" xfId="3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vertical="top"/>
    </xf>
    <xf numFmtId="0" fontId="6" fillId="0" borderId="0" xfId="3" applyNumberFormat="1" applyFont="1" applyFill="1" applyBorder="1"/>
    <xf numFmtId="0" fontId="6" fillId="0" borderId="0" xfId="3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4" applyNumberFormat="1" applyFont="1" applyFill="1" applyBorder="1" applyProtection="1"/>
    <xf numFmtId="0" fontId="5" fillId="0" borderId="2" xfId="4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 applyProtection="1">
      <alignment horizontal="left"/>
    </xf>
    <xf numFmtId="165" fontId="3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7" fontId="6" fillId="0" borderId="0" xfId="3" applyNumberFormat="1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center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vertical="center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3" applyNumberFormat="1" applyFont="1" applyFill="1" applyBorder="1" applyAlignment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Protection="1"/>
    <xf numFmtId="0" fontId="3" fillId="0" borderId="2" xfId="3" applyFont="1" applyFill="1" applyBorder="1" applyAlignment="1">
      <alignment vertical="top" wrapText="1"/>
    </xf>
    <xf numFmtId="0" fontId="3" fillId="0" borderId="2" xfId="3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Font="1" applyFill="1" applyBorder="1" applyAlignment="1">
      <alignment vertical="top" wrapText="1"/>
    </xf>
    <xf numFmtId="170" fontId="3" fillId="0" borderId="0" xfId="3" applyNumberFormat="1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/>
    <xf numFmtId="164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2" xfId="3" applyNumberFormat="1" applyFont="1" applyFill="1" applyBorder="1" applyAlignment="1" applyProtection="1">
      <alignment horizontal="right"/>
    </xf>
    <xf numFmtId="169" fontId="6" fillId="0" borderId="0" xfId="3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8" fontId="6" fillId="0" borderId="0" xfId="3" applyNumberFormat="1" applyFont="1" applyFill="1" applyBorder="1" applyAlignment="1">
      <alignment horizontal="right" vertical="top" wrapText="1"/>
    </xf>
    <xf numFmtId="0" fontId="3" fillId="0" borderId="2" xfId="3" applyFont="1" applyFill="1" applyBorder="1" applyAlignment="1" applyProtection="1">
      <alignment horizontal="left" vertical="top" wrapText="1"/>
    </xf>
    <xf numFmtId="0" fontId="6" fillId="0" borderId="2" xfId="3" applyFont="1" applyFill="1" applyBorder="1" applyAlignment="1">
      <alignment horizontal="right" vertical="top" wrapText="1"/>
    </xf>
    <xf numFmtId="0" fontId="6" fillId="0" borderId="2" xfId="3" applyFont="1" applyFill="1" applyBorder="1" applyAlignment="1" applyProtection="1">
      <alignment horizontal="left" vertical="top" wrapText="1"/>
    </xf>
    <xf numFmtId="0" fontId="3" fillId="0" borderId="2" xfId="3" applyFont="1" applyFill="1" applyBorder="1" applyAlignment="1">
      <alignment horizontal="right" vertical="top" wrapText="1"/>
    </xf>
    <xf numFmtId="0" fontId="6" fillId="0" borderId="0" xfId="3" applyFont="1" applyFill="1" applyBorder="1"/>
    <xf numFmtId="0" fontId="3" fillId="0" borderId="1" xfId="3" applyFont="1" applyFill="1" applyBorder="1" applyAlignment="1">
      <alignment vertical="top" wrapText="1"/>
    </xf>
    <xf numFmtId="0" fontId="6" fillId="0" borderId="1" xfId="3" applyFont="1" applyFill="1" applyBorder="1"/>
    <xf numFmtId="0" fontId="6" fillId="0" borderId="1" xfId="3" applyFont="1" applyFill="1" applyBorder="1" applyAlignment="1">
      <alignment horizontal="right" vertical="top" wrapText="1"/>
    </xf>
    <xf numFmtId="0" fontId="3" fillId="0" borderId="3" xfId="3" applyFont="1" applyFill="1" applyBorder="1" applyAlignment="1">
      <alignment vertical="top" wrapText="1"/>
    </xf>
    <xf numFmtId="0" fontId="6" fillId="0" borderId="3" xfId="3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3" xfId="3" applyFont="1" applyFill="1" applyBorder="1" applyAlignment="1">
      <alignment horizontal="right" vertical="top" wrapText="1"/>
    </xf>
    <xf numFmtId="0" fontId="3" fillId="0" borderId="3" xfId="3" applyFont="1" applyFill="1" applyBorder="1"/>
    <xf numFmtId="0" fontId="3" fillId="0" borderId="3" xfId="3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Protection="1"/>
    <xf numFmtId="0" fontId="8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0" xfId="3" applyNumberFormat="1" applyFont="1" applyFill="1" applyBorder="1"/>
    <xf numFmtId="164" fontId="6" fillId="0" borderId="0" xfId="1" applyFont="1" applyFill="1" applyBorder="1" applyAlignment="1" applyProtection="1">
      <alignment horizontal="center"/>
    </xf>
    <xf numFmtId="0" fontId="3" fillId="0" borderId="0" xfId="3" applyFont="1" applyFill="1" applyBorder="1" applyAlignment="1">
      <alignment vertical="top"/>
    </xf>
    <xf numFmtId="0" fontId="3" fillId="0" borderId="0" xfId="3" applyNumberFormat="1" applyFont="1" applyFill="1" applyBorder="1" applyAlignment="1" applyProtection="1"/>
    <xf numFmtId="170" fontId="3" fillId="0" borderId="2" xfId="3" applyNumberFormat="1" applyFont="1" applyFill="1" applyBorder="1" applyAlignment="1">
      <alignment horizontal="right" vertical="top" wrapText="1"/>
    </xf>
    <xf numFmtId="0" fontId="3" fillId="0" borderId="3" xfId="4" applyNumberFormat="1" applyFont="1" applyFill="1" applyBorder="1" applyAlignment="1" applyProtection="1">
      <alignment horizontal="right"/>
    </xf>
    <xf numFmtId="0" fontId="6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 wrapText="1"/>
    </xf>
    <xf numFmtId="0" fontId="3" fillId="0" borderId="0" xfId="4" applyFont="1" applyFill="1" applyBorder="1" applyAlignment="1" applyProtection="1">
      <alignment horizontal="center"/>
    </xf>
    <xf numFmtId="166" fontId="3" fillId="0" borderId="0" xfId="3" applyNumberFormat="1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3" applyNumberFormat="1" applyFont="1" applyFill="1" applyBorder="1" applyAlignment="1">
      <alignment horizontal="right" wrapText="1"/>
    </xf>
    <xf numFmtId="166" fontId="3" fillId="0" borderId="0" xfId="3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5" applyNumberFormat="1" applyFont="1" applyFill="1" applyBorder="1" applyAlignment="1" applyProtection="1">
      <alignment horizontal="right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395034</xdr:colOff>
      <xdr:row>15</xdr:row>
      <xdr:rowOff>20351</xdr:rowOff>
    </xdr:from>
    <xdr:to>
      <xdr:col>10</xdr:col>
      <xdr:colOff>219032</xdr:colOff>
      <xdr:row>17</xdr:row>
      <xdr:rowOff>73060</xdr:rowOff>
    </xdr:to>
    <xdr:sp macro="" textlink="">
      <xdr:nvSpPr>
        <xdr:cNvPr id="1131" name="Text Box 8" hidden="1"/>
        <xdr:cNvSpPr txBox="1">
          <a:spLocks noChangeArrowheads="1"/>
        </xdr:cNvSpPr>
      </xdr:nvSpPr>
      <xdr:spPr bwMode="auto">
        <a:xfrm>
          <a:off x="7520940" y="2933700"/>
          <a:ext cx="1386840" cy="39624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395034</xdr:colOff>
      <xdr:row>22</xdr:row>
      <xdr:rowOff>152401</xdr:rowOff>
    </xdr:from>
    <xdr:to>
      <xdr:col>10</xdr:col>
      <xdr:colOff>219032</xdr:colOff>
      <xdr:row>26</xdr:row>
      <xdr:rowOff>97455</xdr:rowOff>
    </xdr:to>
    <xdr:sp macro="" textlink="">
      <xdr:nvSpPr>
        <xdr:cNvPr id="1132" name="Text Box 9" hidden="1"/>
        <xdr:cNvSpPr txBox="1">
          <a:spLocks noChangeArrowheads="1"/>
        </xdr:cNvSpPr>
      </xdr:nvSpPr>
      <xdr:spPr bwMode="auto">
        <a:xfrm>
          <a:off x="7520940" y="4274820"/>
          <a:ext cx="1386840" cy="63246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395034</xdr:colOff>
      <xdr:row>32</xdr:row>
      <xdr:rowOff>51995</xdr:rowOff>
    </xdr:from>
    <xdr:to>
      <xdr:col>10</xdr:col>
      <xdr:colOff>219032</xdr:colOff>
      <xdr:row>35</xdr:row>
      <xdr:rowOff>30128</xdr:rowOff>
    </xdr:to>
    <xdr:sp macro="" textlink="">
      <xdr:nvSpPr>
        <xdr:cNvPr id="1133" name="Text Box 10" hidden="1"/>
        <xdr:cNvSpPr txBox="1">
          <a:spLocks noChangeArrowheads="1"/>
        </xdr:cNvSpPr>
      </xdr:nvSpPr>
      <xdr:spPr bwMode="auto">
        <a:xfrm>
          <a:off x="7520940" y="5867400"/>
          <a:ext cx="1386840" cy="67818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FF0000"/>
  </sheetPr>
  <dimension ref="A1:G136"/>
  <sheetViews>
    <sheetView tabSelected="1" view="pageBreakPreview" zoomScaleNormal="130" zoomScaleSheetLayoutView="100" workbookViewId="0">
      <selection activeCell="K121" sqref="K121"/>
    </sheetView>
  </sheetViews>
  <sheetFormatPr defaultColWidth="11" defaultRowHeight="13.2"/>
  <cols>
    <col min="1" max="1" width="5.77734375" style="15" customWidth="1"/>
    <col min="2" max="2" width="8.21875" style="18" customWidth="1"/>
    <col min="3" max="3" width="32.77734375" style="17" customWidth="1"/>
    <col min="4" max="4" width="11.33203125" style="22" customWidth="1"/>
    <col min="5" max="5" width="11.33203125" style="17" customWidth="1"/>
    <col min="6" max="7" width="11.33203125" style="22" customWidth="1"/>
    <col min="8" max="16384" width="11" style="17"/>
  </cols>
  <sheetData>
    <row r="1" spans="1:7" ht="14.1" customHeight="1">
      <c r="B1" s="16"/>
      <c r="C1" s="16"/>
      <c r="D1" s="20" t="s">
        <v>74</v>
      </c>
      <c r="E1" s="16"/>
      <c r="F1" s="16"/>
      <c r="G1" s="16"/>
    </row>
    <row r="2" spans="1:7" ht="14.1" customHeight="1">
      <c r="B2" s="16"/>
      <c r="C2" s="16"/>
      <c r="D2" s="20" t="s">
        <v>75</v>
      </c>
      <c r="E2" s="16"/>
      <c r="F2" s="16"/>
      <c r="G2" s="16"/>
    </row>
    <row r="3" spans="1:7" ht="14.1" customHeight="1">
      <c r="C3" s="19"/>
      <c r="D3" s="19"/>
      <c r="E3" s="20"/>
      <c r="F3" s="19"/>
      <c r="G3" s="19"/>
    </row>
    <row r="4" spans="1:7" ht="14.1" customHeight="1">
      <c r="C4" s="21" t="s">
        <v>38</v>
      </c>
      <c r="D4" s="19">
        <v>2220</v>
      </c>
      <c r="E4" s="23" t="s">
        <v>0</v>
      </c>
      <c r="F4" s="19"/>
      <c r="G4" s="19"/>
    </row>
    <row r="5" spans="1:7" ht="14.1" customHeight="1">
      <c r="C5" s="21" t="s">
        <v>1</v>
      </c>
      <c r="D5" s="19">
        <v>2251</v>
      </c>
      <c r="E5" s="23" t="s">
        <v>2</v>
      </c>
      <c r="F5" s="19"/>
      <c r="G5" s="19"/>
    </row>
    <row r="6" spans="1:7" ht="26.1" customHeight="1">
      <c r="B6" s="95" t="s">
        <v>76</v>
      </c>
      <c r="C6" s="95"/>
      <c r="D6" s="19">
        <v>4220</v>
      </c>
      <c r="E6" s="24" t="s">
        <v>42</v>
      </c>
      <c r="F6" s="25"/>
      <c r="G6" s="19"/>
    </row>
    <row r="7" spans="1:7" ht="11.4" customHeight="1">
      <c r="B7" s="93"/>
      <c r="C7" s="24"/>
      <c r="D7" s="26"/>
      <c r="E7" s="27"/>
      <c r="F7" s="25"/>
      <c r="G7" s="19"/>
    </row>
    <row r="8" spans="1:7" s="87" customFormat="1" ht="28.8" customHeight="1">
      <c r="A8" s="94" t="s">
        <v>69</v>
      </c>
      <c r="B8" s="94"/>
      <c r="C8" s="94"/>
      <c r="D8" s="94"/>
      <c r="E8" s="94"/>
      <c r="F8" s="94"/>
      <c r="G8" s="94"/>
    </row>
    <row r="9" spans="1:7" ht="14.1" customHeight="1">
      <c r="A9" s="92"/>
      <c r="C9" s="28"/>
      <c r="D9" s="19" t="s">
        <v>39</v>
      </c>
      <c r="E9" s="20" t="s">
        <v>40</v>
      </c>
      <c r="F9" s="20" t="s">
        <v>5</v>
      </c>
    </row>
    <row r="10" spans="1:7" ht="14.1" customHeight="1">
      <c r="A10" s="92"/>
      <c r="C10" s="91" t="s">
        <v>3</v>
      </c>
      <c r="D10" s="19">
        <f>G103</f>
        <v>174714</v>
      </c>
      <c r="E10" s="86">
        <v>0</v>
      </c>
      <c r="F10" s="19">
        <f>E10+D10</f>
        <v>174714</v>
      </c>
    </row>
    <row r="11" spans="1:7" ht="14.1" customHeight="1">
      <c r="A11" s="92"/>
      <c r="D11" s="29"/>
      <c r="E11" s="30"/>
      <c r="F11" s="19"/>
    </row>
    <row r="12" spans="1:7" ht="14.1" customHeight="1">
      <c r="A12" s="31" t="s">
        <v>37</v>
      </c>
      <c r="E12" s="22"/>
    </row>
    <row r="13" spans="1:7" s="5" customFormat="1" ht="13.5" customHeight="1">
      <c r="A13" s="6"/>
      <c r="B13" s="32"/>
      <c r="C13" s="12"/>
      <c r="D13" s="33"/>
      <c r="E13" s="33"/>
      <c r="F13" s="33"/>
      <c r="G13" s="34" t="s">
        <v>48</v>
      </c>
    </row>
    <row r="14" spans="1:7" s="5" customFormat="1" ht="26.4">
      <c r="A14" s="1"/>
      <c r="B14" s="2"/>
      <c r="C14" s="3"/>
      <c r="D14" s="90" t="s">
        <v>77</v>
      </c>
      <c r="E14" s="4" t="s">
        <v>78</v>
      </c>
      <c r="F14" s="4" t="s">
        <v>79</v>
      </c>
      <c r="G14" s="4" t="s">
        <v>78</v>
      </c>
    </row>
    <row r="15" spans="1:7" s="5" customFormat="1">
      <c r="A15" s="6"/>
      <c r="B15" s="96" t="s">
        <v>4</v>
      </c>
      <c r="C15" s="96"/>
      <c r="D15" s="7" t="s">
        <v>70</v>
      </c>
      <c r="E15" s="7" t="s">
        <v>64</v>
      </c>
      <c r="F15" s="8" t="s">
        <v>64</v>
      </c>
      <c r="G15" s="9" t="s">
        <v>71</v>
      </c>
    </row>
    <row r="16" spans="1:7" s="5" customFormat="1">
      <c r="A16" s="10"/>
      <c r="B16" s="11"/>
      <c r="C16" s="12"/>
      <c r="D16" s="13"/>
      <c r="E16" s="13"/>
      <c r="F16" s="13"/>
      <c r="G16" s="14"/>
    </row>
    <row r="17" spans="1:7" ht="13.95" customHeight="1">
      <c r="C17" s="35" t="s">
        <v>6</v>
      </c>
      <c r="D17" s="36"/>
      <c r="E17" s="36"/>
      <c r="F17" s="36"/>
      <c r="G17" s="36"/>
    </row>
    <row r="18" spans="1:7" ht="13.95" customHeight="1">
      <c r="A18" s="15" t="s">
        <v>7</v>
      </c>
      <c r="B18" s="37">
        <v>2220</v>
      </c>
      <c r="C18" s="35" t="s">
        <v>0</v>
      </c>
      <c r="E18" s="38"/>
    </row>
    <row r="19" spans="1:7" ht="13.95" customHeight="1">
      <c r="B19" s="39">
        <v>1</v>
      </c>
      <c r="C19" s="40" t="s">
        <v>8</v>
      </c>
      <c r="E19" s="22"/>
    </row>
    <row r="20" spans="1:7" ht="13.95" customHeight="1">
      <c r="B20" s="41">
        <v>1.0009999999999999</v>
      </c>
      <c r="C20" s="35" t="s">
        <v>43</v>
      </c>
      <c r="E20" s="22"/>
    </row>
    <row r="21" spans="1:7" ht="13.95" customHeight="1">
      <c r="B21" s="39">
        <v>60</v>
      </c>
      <c r="C21" s="40" t="s">
        <v>9</v>
      </c>
      <c r="E21" s="22"/>
    </row>
    <row r="22" spans="1:7" ht="13.95" customHeight="1">
      <c r="B22" s="97" t="s">
        <v>10</v>
      </c>
      <c r="C22" s="42" t="s">
        <v>11</v>
      </c>
      <c r="D22" s="52">
        <v>929</v>
      </c>
      <c r="E22" s="52">
        <v>1327</v>
      </c>
      <c r="F22" s="52">
        <v>1327</v>
      </c>
      <c r="G22" s="36">
        <v>1374</v>
      </c>
    </row>
    <row r="23" spans="1:7" ht="13.95" customHeight="1">
      <c r="B23" s="97" t="s">
        <v>12</v>
      </c>
      <c r="C23" s="42" t="s">
        <v>13</v>
      </c>
      <c r="D23" s="52">
        <v>30</v>
      </c>
      <c r="E23" s="52">
        <v>23</v>
      </c>
      <c r="F23" s="52">
        <v>23</v>
      </c>
      <c r="G23" s="36">
        <v>25</v>
      </c>
    </row>
    <row r="24" spans="1:7" ht="13.95" customHeight="1">
      <c r="B24" s="97" t="s">
        <v>49</v>
      </c>
      <c r="C24" s="44" t="s">
        <v>17</v>
      </c>
      <c r="D24" s="52">
        <v>3260</v>
      </c>
      <c r="E24" s="45">
        <v>0</v>
      </c>
      <c r="F24" s="45">
        <v>0</v>
      </c>
      <c r="G24" s="52">
        <v>27800</v>
      </c>
    </row>
    <row r="25" spans="1:7" ht="13.95" customHeight="1">
      <c r="A25" s="15" t="s">
        <v>5</v>
      </c>
      <c r="B25" s="39">
        <v>60</v>
      </c>
      <c r="C25" s="40" t="s">
        <v>9</v>
      </c>
      <c r="D25" s="98">
        <f t="shared" ref="D25:F25" si="0">SUM(D22:D24)</f>
        <v>4219</v>
      </c>
      <c r="E25" s="98">
        <f t="shared" si="0"/>
        <v>1350</v>
      </c>
      <c r="F25" s="98">
        <f t="shared" si="0"/>
        <v>1350</v>
      </c>
      <c r="G25" s="46">
        <v>29199</v>
      </c>
    </row>
    <row r="26" spans="1:7" ht="13.95" customHeight="1">
      <c r="A26" s="15" t="s">
        <v>5</v>
      </c>
      <c r="B26" s="41">
        <v>1.0009999999999999</v>
      </c>
      <c r="C26" s="35" t="s">
        <v>43</v>
      </c>
      <c r="D26" s="98">
        <f t="shared" ref="D26:F27" si="1">D25</f>
        <v>4219</v>
      </c>
      <c r="E26" s="98">
        <f t="shared" si="1"/>
        <v>1350</v>
      </c>
      <c r="F26" s="98">
        <f t="shared" si="1"/>
        <v>1350</v>
      </c>
      <c r="G26" s="46">
        <v>29199</v>
      </c>
    </row>
    <row r="27" spans="1:7" ht="13.95" customHeight="1">
      <c r="A27" s="15" t="s">
        <v>5</v>
      </c>
      <c r="B27" s="39">
        <v>1</v>
      </c>
      <c r="C27" s="40" t="s">
        <v>8</v>
      </c>
      <c r="D27" s="64">
        <f t="shared" si="1"/>
        <v>4219</v>
      </c>
      <c r="E27" s="64">
        <f t="shared" si="1"/>
        <v>1350</v>
      </c>
      <c r="F27" s="64">
        <f t="shared" si="1"/>
        <v>1350</v>
      </c>
      <c r="G27" s="47">
        <v>29199</v>
      </c>
    </row>
    <row r="28" spans="1:7" ht="13.95" customHeight="1">
      <c r="B28" s="39"/>
      <c r="C28" s="40"/>
      <c r="D28" s="88"/>
      <c r="E28" s="88"/>
      <c r="F28" s="88"/>
      <c r="G28" s="88"/>
    </row>
    <row r="29" spans="1:7" ht="13.95" customHeight="1">
      <c r="B29" s="18">
        <v>60</v>
      </c>
      <c r="C29" s="40" t="s">
        <v>16</v>
      </c>
      <c r="D29" s="55"/>
      <c r="E29" s="55"/>
      <c r="F29" s="55"/>
      <c r="G29" s="55"/>
    </row>
    <row r="30" spans="1:7" ht="13.95" customHeight="1">
      <c r="B30" s="41">
        <v>60.000999999999998</v>
      </c>
      <c r="C30" s="35" t="s">
        <v>43</v>
      </c>
      <c r="D30" s="55"/>
      <c r="E30" s="55"/>
      <c r="F30" s="55"/>
      <c r="G30" s="55"/>
    </row>
    <row r="31" spans="1:7" ht="13.95" customHeight="1">
      <c r="B31" s="39">
        <v>60</v>
      </c>
      <c r="C31" s="40" t="s">
        <v>9</v>
      </c>
      <c r="D31" s="55"/>
      <c r="E31" s="55"/>
      <c r="F31" s="55"/>
      <c r="G31" s="55"/>
    </row>
    <row r="32" spans="1:7" ht="13.95" customHeight="1">
      <c r="B32" s="97" t="s">
        <v>10</v>
      </c>
      <c r="C32" s="42" t="s">
        <v>11</v>
      </c>
      <c r="D32" s="52">
        <v>17420</v>
      </c>
      <c r="E32" s="52">
        <v>17259</v>
      </c>
      <c r="F32" s="52">
        <v>17259</v>
      </c>
      <c r="G32" s="36">
        <v>19034</v>
      </c>
    </row>
    <row r="33" spans="1:7" ht="13.95" customHeight="1">
      <c r="B33" s="97" t="s">
        <v>12</v>
      </c>
      <c r="C33" s="42" t="s">
        <v>13</v>
      </c>
      <c r="D33" s="52">
        <v>332</v>
      </c>
      <c r="E33" s="52">
        <v>249</v>
      </c>
      <c r="F33" s="52">
        <v>249</v>
      </c>
      <c r="G33" s="36">
        <v>274</v>
      </c>
    </row>
    <row r="34" spans="1:7" ht="13.95" customHeight="1">
      <c r="B34" s="97" t="s">
        <v>14</v>
      </c>
      <c r="C34" s="42" t="s">
        <v>15</v>
      </c>
      <c r="D34" s="99">
        <v>2399</v>
      </c>
      <c r="E34" s="76">
        <v>1800</v>
      </c>
      <c r="F34" s="99">
        <f>E34+1416</f>
        <v>3216</v>
      </c>
      <c r="G34" s="36">
        <v>1980</v>
      </c>
    </row>
    <row r="35" spans="1:7" ht="27" customHeight="1">
      <c r="B35" s="100" t="s">
        <v>63</v>
      </c>
      <c r="C35" s="42" t="s">
        <v>68</v>
      </c>
      <c r="D35" s="45">
        <v>0</v>
      </c>
      <c r="E35" s="76">
        <v>6642</v>
      </c>
      <c r="F35" s="76">
        <v>6642</v>
      </c>
      <c r="G35" s="43">
        <v>0</v>
      </c>
    </row>
    <row r="36" spans="1:7" ht="13.95" customHeight="1">
      <c r="B36" s="97" t="s">
        <v>49</v>
      </c>
      <c r="C36" s="44" t="s">
        <v>17</v>
      </c>
      <c r="D36" s="76">
        <v>37</v>
      </c>
      <c r="E36" s="76">
        <v>30</v>
      </c>
      <c r="F36" s="76">
        <v>30</v>
      </c>
      <c r="G36" s="52">
        <v>33</v>
      </c>
    </row>
    <row r="37" spans="1:7" ht="13.95" customHeight="1">
      <c r="A37" s="15" t="s">
        <v>5</v>
      </c>
      <c r="B37" s="39">
        <v>60</v>
      </c>
      <c r="C37" s="40" t="s">
        <v>9</v>
      </c>
      <c r="D37" s="46">
        <f t="shared" ref="D37:F37" si="2">SUM(D32:D36)</f>
        <v>20188</v>
      </c>
      <c r="E37" s="98">
        <f t="shared" si="2"/>
        <v>25980</v>
      </c>
      <c r="F37" s="46">
        <f t="shared" si="2"/>
        <v>27396</v>
      </c>
      <c r="G37" s="46">
        <v>21321</v>
      </c>
    </row>
    <row r="38" spans="1:7" ht="13.95" customHeight="1">
      <c r="A38" s="15" t="s">
        <v>5</v>
      </c>
      <c r="B38" s="41">
        <v>60.000999999999998</v>
      </c>
      <c r="C38" s="35" t="s">
        <v>43</v>
      </c>
      <c r="D38" s="50">
        <f t="shared" ref="D38:F38" si="3">SUM(D32:D36)</f>
        <v>20188</v>
      </c>
      <c r="E38" s="57">
        <f t="shared" si="3"/>
        <v>25980</v>
      </c>
      <c r="F38" s="50">
        <f t="shared" si="3"/>
        <v>27396</v>
      </c>
      <c r="G38" s="50">
        <v>21321</v>
      </c>
    </row>
    <row r="39" spans="1:7">
      <c r="B39" s="41"/>
      <c r="C39" s="35"/>
      <c r="D39" s="51"/>
      <c r="E39" s="52"/>
      <c r="F39" s="51"/>
      <c r="G39" s="51"/>
    </row>
    <row r="40" spans="1:7" ht="13.95" customHeight="1">
      <c r="B40" s="41">
        <v>60.100999999999999</v>
      </c>
      <c r="C40" s="35" t="s">
        <v>18</v>
      </c>
      <c r="D40" s="55"/>
      <c r="E40" s="55"/>
      <c r="F40" s="55"/>
      <c r="G40" s="55"/>
    </row>
    <row r="41" spans="1:7" ht="13.95" customHeight="1">
      <c r="B41" s="100" t="s">
        <v>19</v>
      </c>
      <c r="C41" s="40" t="s">
        <v>11</v>
      </c>
      <c r="D41" s="52">
        <v>520</v>
      </c>
      <c r="E41" s="52">
        <v>751</v>
      </c>
      <c r="F41" s="52">
        <v>751</v>
      </c>
      <c r="G41" s="36">
        <v>793</v>
      </c>
    </row>
    <row r="42" spans="1:7" ht="13.95" customHeight="1">
      <c r="B42" s="100" t="s">
        <v>20</v>
      </c>
      <c r="C42" s="40" t="s">
        <v>17</v>
      </c>
      <c r="D42" s="99">
        <v>10000</v>
      </c>
      <c r="E42" s="45">
        <v>0</v>
      </c>
      <c r="F42" s="76">
        <v>10000</v>
      </c>
      <c r="G42" s="52">
        <v>10600</v>
      </c>
    </row>
    <row r="43" spans="1:7" ht="13.95" customHeight="1">
      <c r="B43" s="100" t="s">
        <v>44</v>
      </c>
      <c r="C43" s="53" t="s">
        <v>46</v>
      </c>
      <c r="D43" s="76">
        <v>2000</v>
      </c>
      <c r="E43" s="45">
        <v>0</v>
      </c>
      <c r="F43" s="45">
        <v>0</v>
      </c>
      <c r="G43" s="43">
        <v>0</v>
      </c>
    </row>
    <row r="44" spans="1:7" ht="13.95" customHeight="1">
      <c r="B44" s="100" t="s">
        <v>45</v>
      </c>
      <c r="C44" s="53" t="s">
        <v>47</v>
      </c>
      <c r="D44" s="76">
        <v>1563</v>
      </c>
      <c r="E44" s="45">
        <v>0</v>
      </c>
      <c r="F44" s="45">
        <v>0</v>
      </c>
      <c r="G44" s="43">
        <v>0</v>
      </c>
    </row>
    <row r="45" spans="1:7" ht="13.95" customHeight="1">
      <c r="A45" s="15" t="s">
        <v>5</v>
      </c>
      <c r="B45" s="41">
        <v>60.100999999999999</v>
      </c>
      <c r="C45" s="35" t="s">
        <v>18</v>
      </c>
      <c r="D45" s="47">
        <f t="shared" ref="D45:F45" si="4">SUM(D41:D44)</f>
        <v>14083</v>
      </c>
      <c r="E45" s="64">
        <f t="shared" si="4"/>
        <v>751</v>
      </c>
      <c r="F45" s="64">
        <f t="shared" si="4"/>
        <v>10751</v>
      </c>
      <c r="G45" s="47">
        <v>11393</v>
      </c>
    </row>
    <row r="46" spans="1:7">
      <c r="B46" s="37"/>
      <c r="C46" s="35"/>
      <c r="D46" s="88"/>
      <c r="E46" s="88"/>
      <c r="F46" s="88"/>
      <c r="G46" s="88"/>
    </row>
    <row r="47" spans="1:7" ht="13.95" customHeight="1">
      <c r="B47" s="41">
        <v>60.101999999999997</v>
      </c>
      <c r="C47" s="35" t="s">
        <v>21</v>
      </c>
      <c r="D47" s="55"/>
      <c r="E47" s="55"/>
      <c r="F47" s="55"/>
      <c r="G47" s="55"/>
    </row>
    <row r="48" spans="1:7" ht="13.95" customHeight="1">
      <c r="B48" s="54">
        <v>0.44</v>
      </c>
      <c r="C48" s="40" t="s">
        <v>22</v>
      </c>
      <c r="D48" s="55"/>
      <c r="E48" s="55"/>
      <c r="F48" s="55"/>
      <c r="G48" s="55"/>
    </row>
    <row r="49" spans="1:7" ht="13.95" customHeight="1">
      <c r="B49" s="100" t="s">
        <v>23</v>
      </c>
      <c r="C49" s="40" t="s">
        <v>11</v>
      </c>
      <c r="D49" s="76">
        <v>1685</v>
      </c>
      <c r="E49" s="76">
        <v>1631</v>
      </c>
      <c r="F49" s="76">
        <v>1631</v>
      </c>
      <c r="G49" s="36">
        <v>1839</v>
      </c>
    </row>
    <row r="50" spans="1:7" ht="13.95" customHeight="1">
      <c r="B50" s="100" t="s">
        <v>65</v>
      </c>
      <c r="C50" s="40" t="s">
        <v>66</v>
      </c>
      <c r="D50" s="45">
        <v>0</v>
      </c>
      <c r="E50" s="76">
        <v>4014</v>
      </c>
      <c r="F50" s="76">
        <f>290+E50</f>
        <v>4304</v>
      </c>
      <c r="G50" s="36">
        <v>10913</v>
      </c>
    </row>
    <row r="51" spans="1:7" ht="13.95" customHeight="1">
      <c r="B51" s="100" t="s">
        <v>24</v>
      </c>
      <c r="C51" s="40" t="s">
        <v>13</v>
      </c>
      <c r="D51" s="76">
        <v>40</v>
      </c>
      <c r="E51" s="76">
        <v>30</v>
      </c>
      <c r="F51" s="76">
        <v>30</v>
      </c>
      <c r="G51" s="36">
        <v>33</v>
      </c>
    </row>
    <row r="52" spans="1:7" ht="13.95" customHeight="1">
      <c r="B52" s="100" t="s">
        <v>25</v>
      </c>
      <c r="C52" s="40" t="s">
        <v>15</v>
      </c>
      <c r="D52" s="101">
        <v>1860</v>
      </c>
      <c r="E52" s="56">
        <v>0</v>
      </c>
      <c r="F52" s="56">
        <v>0</v>
      </c>
      <c r="G52" s="57">
        <v>1000</v>
      </c>
    </row>
    <row r="53" spans="1:7" ht="13.95" customHeight="1">
      <c r="A53" s="49" t="s">
        <v>5</v>
      </c>
      <c r="B53" s="89">
        <v>0.44</v>
      </c>
      <c r="C53" s="66" t="s">
        <v>22</v>
      </c>
      <c r="D53" s="50">
        <f t="shared" ref="D53:F53" si="5">SUM(D49:D52)</f>
        <v>3585</v>
      </c>
      <c r="E53" s="57">
        <f t="shared" si="5"/>
        <v>5675</v>
      </c>
      <c r="F53" s="50">
        <f t="shared" si="5"/>
        <v>5965</v>
      </c>
      <c r="G53" s="50">
        <v>13785</v>
      </c>
    </row>
    <row r="54" spans="1:7">
      <c r="B54" s="54"/>
      <c r="C54" s="40"/>
      <c r="D54" s="51"/>
      <c r="E54" s="52"/>
      <c r="F54" s="51"/>
      <c r="G54" s="51"/>
    </row>
    <row r="55" spans="1:7" ht="13.95" customHeight="1">
      <c r="B55" s="58">
        <v>46</v>
      </c>
      <c r="C55" s="59" t="s">
        <v>50</v>
      </c>
      <c r="D55" s="51"/>
      <c r="E55" s="52"/>
      <c r="F55" s="51"/>
      <c r="G55" s="51"/>
    </row>
    <row r="56" spans="1:7" ht="13.95" customHeight="1">
      <c r="B56" s="100" t="s">
        <v>53</v>
      </c>
      <c r="C56" s="40" t="s">
        <v>11</v>
      </c>
      <c r="D56" s="52">
        <v>2998</v>
      </c>
      <c r="E56" s="52">
        <v>4134</v>
      </c>
      <c r="F56" s="52">
        <v>4134</v>
      </c>
      <c r="G56" s="51">
        <v>4152</v>
      </c>
    </row>
    <row r="57" spans="1:7" ht="13.95" customHeight="1">
      <c r="B57" s="100" t="s">
        <v>54</v>
      </c>
      <c r="C57" s="40" t="s">
        <v>13</v>
      </c>
      <c r="D57" s="52">
        <v>39</v>
      </c>
      <c r="E57" s="52">
        <v>30</v>
      </c>
      <c r="F57" s="52">
        <v>30</v>
      </c>
      <c r="G57" s="51">
        <v>33</v>
      </c>
    </row>
    <row r="58" spans="1:7" ht="13.95" customHeight="1">
      <c r="B58" s="100" t="s">
        <v>55</v>
      </c>
      <c r="C58" s="40" t="s">
        <v>15</v>
      </c>
      <c r="D58" s="52">
        <v>185</v>
      </c>
      <c r="E58" s="52">
        <v>139</v>
      </c>
      <c r="F58" s="52">
        <v>139</v>
      </c>
      <c r="G58" s="51">
        <v>306</v>
      </c>
    </row>
    <row r="59" spans="1:7" ht="13.95" customHeight="1">
      <c r="A59" s="15" t="s">
        <v>5</v>
      </c>
      <c r="B59" s="58">
        <v>46</v>
      </c>
      <c r="C59" s="59" t="s">
        <v>50</v>
      </c>
      <c r="D59" s="64">
        <f t="shared" ref="D59:F59" si="6">D58+D57+D56</f>
        <v>3222</v>
      </c>
      <c r="E59" s="64">
        <f t="shared" si="6"/>
        <v>4303</v>
      </c>
      <c r="F59" s="64">
        <f t="shared" si="6"/>
        <v>4303</v>
      </c>
      <c r="G59" s="47">
        <v>4491</v>
      </c>
    </row>
    <row r="60" spans="1:7">
      <c r="B60" s="54"/>
      <c r="C60" s="40"/>
      <c r="D60" s="43"/>
      <c r="E60" s="52"/>
      <c r="F60" s="52"/>
      <c r="G60" s="51"/>
    </row>
    <row r="61" spans="1:7" ht="13.95" customHeight="1">
      <c r="B61" s="58">
        <v>47</v>
      </c>
      <c r="C61" s="59" t="s">
        <v>51</v>
      </c>
      <c r="D61" s="43"/>
      <c r="E61" s="52"/>
      <c r="F61" s="52"/>
      <c r="G61" s="51"/>
    </row>
    <row r="62" spans="1:7" ht="13.95" customHeight="1">
      <c r="B62" s="100" t="s">
        <v>56</v>
      </c>
      <c r="C62" s="40" t="s">
        <v>11</v>
      </c>
      <c r="D62" s="52">
        <v>3486</v>
      </c>
      <c r="E62" s="52">
        <v>4915</v>
      </c>
      <c r="F62" s="52">
        <v>4915</v>
      </c>
      <c r="G62" s="51">
        <v>2457</v>
      </c>
    </row>
    <row r="63" spans="1:7" ht="13.95" customHeight="1">
      <c r="B63" s="100" t="s">
        <v>57</v>
      </c>
      <c r="C63" s="40" t="s">
        <v>13</v>
      </c>
      <c r="D63" s="52">
        <v>40</v>
      </c>
      <c r="E63" s="52">
        <v>30</v>
      </c>
      <c r="F63" s="52">
        <v>30</v>
      </c>
      <c r="G63" s="51">
        <v>33</v>
      </c>
    </row>
    <row r="64" spans="1:7" ht="13.95" customHeight="1">
      <c r="B64" s="100" t="s">
        <v>58</v>
      </c>
      <c r="C64" s="40" t="s">
        <v>15</v>
      </c>
      <c r="D64" s="57">
        <v>238</v>
      </c>
      <c r="E64" s="52">
        <v>188</v>
      </c>
      <c r="F64" s="52">
        <v>188</v>
      </c>
      <c r="G64" s="51">
        <v>396</v>
      </c>
    </row>
    <row r="65" spans="1:7" ht="13.95" customHeight="1">
      <c r="A65" s="15" t="s">
        <v>5</v>
      </c>
      <c r="B65" s="60">
        <v>47</v>
      </c>
      <c r="C65" s="61" t="s">
        <v>51</v>
      </c>
      <c r="D65" s="57">
        <f t="shared" ref="D65:F65" si="7">D64+D63+D62</f>
        <v>3764</v>
      </c>
      <c r="E65" s="64">
        <f t="shared" si="7"/>
        <v>5133</v>
      </c>
      <c r="F65" s="64">
        <f t="shared" si="7"/>
        <v>5133</v>
      </c>
      <c r="G65" s="47">
        <v>2886</v>
      </c>
    </row>
    <row r="66" spans="1:7">
      <c r="B66" s="58"/>
      <c r="C66" s="59"/>
      <c r="D66" s="43"/>
      <c r="E66" s="52"/>
      <c r="F66" s="52"/>
      <c r="G66" s="51"/>
    </row>
    <row r="67" spans="1:7" ht="13.95" customHeight="1">
      <c r="B67" s="60">
        <v>48</v>
      </c>
      <c r="C67" s="61" t="s">
        <v>52</v>
      </c>
      <c r="D67" s="43"/>
      <c r="E67" s="52"/>
      <c r="F67" s="52"/>
      <c r="G67" s="51"/>
    </row>
    <row r="68" spans="1:7" ht="13.95" customHeight="1">
      <c r="B68" s="100" t="s">
        <v>59</v>
      </c>
      <c r="C68" s="40" t="s">
        <v>11</v>
      </c>
      <c r="D68" s="52">
        <v>2837</v>
      </c>
      <c r="E68" s="52">
        <v>3965</v>
      </c>
      <c r="F68" s="52">
        <v>3965</v>
      </c>
      <c r="G68" s="51">
        <v>4006</v>
      </c>
    </row>
    <row r="69" spans="1:7" ht="13.95" customHeight="1">
      <c r="B69" s="100" t="s">
        <v>60</v>
      </c>
      <c r="C69" s="40" t="s">
        <v>13</v>
      </c>
      <c r="D69" s="52">
        <v>40</v>
      </c>
      <c r="E69" s="52">
        <v>30</v>
      </c>
      <c r="F69" s="52">
        <v>30</v>
      </c>
      <c r="G69" s="51">
        <v>33</v>
      </c>
    </row>
    <row r="70" spans="1:7" ht="13.95" customHeight="1">
      <c r="B70" s="100" t="s">
        <v>61</v>
      </c>
      <c r="C70" s="40" t="s">
        <v>15</v>
      </c>
      <c r="D70" s="52">
        <v>177</v>
      </c>
      <c r="E70" s="52">
        <v>135</v>
      </c>
      <c r="F70" s="52">
        <v>135</v>
      </c>
      <c r="G70" s="51">
        <v>298</v>
      </c>
    </row>
    <row r="71" spans="1:7" ht="13.95" customHeight="1">
      <c r="A71" s="15" t="s">
        <v>5</v>
      </c>
      <c r="B71" s="60">
        <v>48</v>
      </c>
      <c r="C71" s="61" t="s">
        <v>52</v>
      </c>
      <c r="D71" s="64">
        <f t="shared" ref="D71:F71" si="8">D70+D69+D68</f>
        <v>3054</v>
      </c>
      <c r="E71" s="64">
        <f t="shared" si="8"/>
        <v>4130</v>
      </c>
      <c r="F71" s="64">
        <f t="shared" si="8"/>
        <v>4130</v>
      </c>
      <c r="G71" s="47">
        <v>4337</v>
      </c>
    </row>
    <row r="72" spans="1:7" ht="13.95" customHeight="1">
      <c r="A72" s="15" t="s">
        <v>5</v>
      </c>
      <c r="B72" s="41">
        <v>60.101999999999997</v>
      </c>
      <c r="C72" s="35" t="s">
        <v>21</v>
      </c>
      <c r="D72" s="47">
        <f t="shared" ref="D72:F72" si="9">D53+D59+D65+D71</f>
        <v>13625</v>
      </c>
      <c r="E72" s="47">
        <f t="shared" si="9"/>
        <v>19241</v>
      </c>
      <c r="F72" s="47">
        <f t="shared" si="9"/>
        <v>19531</v>
      </c>
      <c r="G72" s="47">
        <v>25499</v>
      </c>
    </row>
    <row r="73" spans="1:7">
      <c r="B73" s="37"/>
      <c r="C73" s="35"/>
      <c r="D73" s="88"/>
      <c r="E73" s="88"/>
      <c r="F73" s="88"/>
      <c r="G73" s="88"/>
    </row>
    <row r="74" spans="1:7" ht="14.1" customHeight="1">
      <c r="B74" s="41">
        <v>60.109000000000002</v>
      </c>
      <c r="C74" s="35" t="s">
        <v>26</v>
      </c>
      <c r="D74" s="55"/>
      <c r="E74" s="55"/>
      <c r="F74" s="55"/>
      <c r="G74" s="55"/>
    </row>
    <row r="75" spans="1:7" ht="14.1" customHeight="1">
      <c r="B75" s="39">
        <v>60</v>
      </c>
      <c r="C75" s="40" t="s">
        <v>9</v>
      </c>
      <c r="D75" s="55"/>
      <c r="E75" s="55"/>
      <c r="F75" s="55"/>
      <c r="G75" s="55"/>
    </row>
    <row r="76" spans="1:7" ht="14.1" customHeight="1">
      <c r="B76" s="100" t="s">
        <v>10</v>
      </c>
      <c r="C76" s="40" t="s">
        <v>11</v>
      </c>
      <c r="D76" s="52">
        <v>4212</v>
      </c>
      <c r="E76" s="52">
        <v>4167</v>
      </c>
      <c r="F76" s="52">
        <v>4167</v>
      </c>
      <c r="G76" s="36">
        <v>4768</v>
      </c>
    </row>
    <row r="77" spans="1:7" ht="14.1" customHeight="1">
      <c r="B77" s="100" t="s">
        <v>12</v>
      </c>
      <c r="C77" s="40" t="s">
        <v>13</v>
      </c>
      <c r="D77" s="52">
        <v>40</v>
      </c>
      <c r="E77" s="52">
        <v>30</v>
      </c>
      <c r="F77" s="52">
        <v>30</v>
      </c>
      <c r="G77" s="36">
        <v>33</v>
      </c>
    </row>
    <row r="78" spans="1:7" ht="13.2" customHeight="1">
      <c r="B78" s="100" t="s">
        <v>14</v>
      </c>
      <c r="C78" s="40" t="s">
        <v>15</v>
      </c>
      <c r="D78" s="57">
        <v>3066</v>
      </c>
      <c r="E78" s="101">
        <v>66</v>
      </c>
      <c r="F78" s="101">
        <f>600+E78</f>
        <v>666</v>
      </c>
      <c r="G78" s="62">
        <v>15257</v>
      </c>
    </row>
    <row r="79" spans="1:7" ht="13.2" customHeight="1">
      <c r="A79" s="15" t="s">
        <v>5</v>
      </c>
      <c r="B79" s="39">
        <v>60</v>
      </c>
      <c r="C79" s="40" t="s">
        <v>9</v>
      </c>
      <c r="D79" s="57">
        <f t="shared" ref="D79:F79" si="10">SUM(D76:D78)</f>
        <v>7318</v>
      </c>
      <c r="E79" s="57">
        <f t="shared" si="10"/>
        <v>4263</v>
      </c>
      <c r="F79" s="57">
        <f t="shared" si="10"/>
        <v>4863</v>
      </c>
      <c r="G79" s="50">
        <v>20058</v>
      </c>
    </row>
    <row r="80" spans="1:7" ht="13.2" customHeight="1">
      <c r="A80" s="15" t="s">
        <v>5</v>
      </c>
      <c r="B80" s="41">
        <v>60.109000000000002</v>
      </c>
      <c r="C80" s="35" t="s">
        <v>26</v>
      </c>
      <c r="D80" s="64">
        <f t="shared" ref="D80:F80" si="11">D79</f>
        <v>7318</v>
      </c>
      <c r="E80" s="64">
        <f t="shared" si="11"/>
        <v>4263</v>
      </c>
      <c r="F80" s="64">
        <f t="shared" si="11"/>
        <v>4863</v>
      </c>
      <c r="G80" s="47">
        <v>20058</v>
      </c>
    </row>
    <row r="81" spans="1:7">
      <c r="B81" s="41"/>
      <c r="C81" s="35"/>
      <c r="D81" s="36"/>
      <c r="E81" s="36"/>
      <c r="F81" s="36"/>
      <c r="G81" s="36"/>
    </row>
    <row r="82" spans="1:7" ht="14.1" customHeight="1">
      <c r="B82" s="63">
        <v>60.11</v>
      </c>
      <c r="C82" s="35" t="s">
        <v>27</v>
      </c>
      <c r="D82" s="36"/>
      <c r="E82" s="55"/>
      <c r="F82" s="55"/>
      <c r="G82" s="55"/>
    </row>
    <row r="83" spans="1:7" ht="14.1" customHeight="1">
      <c r="B83" s="18">
        <v>62</v>
      </c>
      <c r="C83" s="40" t="s">
        <v>28</v>
      </c>
      <c r="D83" s="55"/>
      <c r="E83" s="55"/>
      <c r="F83" s="55"/>
      <c r="G83" s="55"/>
    </row>
    <row r="84" spans="1:7" ht="14.1" customHeight="1">
      <c r="B84" s="100" t="s">
        <v>29</v>
      </c>
      <c r="C84" s="40" t="s">
        <v>11</v>
      </c>
      <c r="D84" s="51">
        <v>32618</v>
      </c>
      <c r="E84" s="52">
        <v>47192</v>
      </c>
      <c r="F84" s="51">
        <v>47192</v>
      </c>
      <c r="G84" s="36">
        <v>37736</v>
      </c>
    </row>
    <row r="85" spans="1:7" ht="14.1" customHeight="1">
      <c r="B85" s="100" t="s">
        <v>67</v>
      </c>
      <c r="C85" s="40" t="s">
        <v>66</v>
      </c>
      <c r="D85" s="43">
        <v>0</v>
      </c>
      <c r="E85" s="52">
        <v>1494</v>
      </c>
      <c r="F85" s="52">
        <v>1494</v>
      </c>
      <c r="G85" s="36">
        <v>1611</v>
      </c>
    </row>
    <row r="86" spans="1:7" ht="14.1" customHeight="1">
      <c r="B86" s="100" t="s">
        <v>30</v>
      </c>
      <c r="C86" s="40" t="s">
        <v>13</v>
      </c>
      <c r="D86" s="76">
        <v>40</v>
      </c>
      <c r="E86" s="52">
        <v>30</v>
      </c>
      <c r="F86" s="52">
        <v>30</v>
      </c>
      <c r="G86" s="36">
        <v>33</v>
      </c>
    </row>
    <row r="87" spans="1:7" ht="14.1" customHeight="1">
      <c r="B87" s="100" t="s">
        <v>31</v>
      </c>
      <c r="C87" s="40" t="s">
        <v>15</v>
      </c>
      <c r="D87" s="52">
        <v>649</v>
      </c>
      <c r="E87" s="52">
        <v>488</v>
      </c>
      <c r="F87" s="52">
        <v>488</v>
      </c>
      <c r="G87" s="36">
        <v>537</v>
      </c>
    </row>
    <row r="88" spans="1:7" ht="14.1" customHeight="1">
      <c r="B88" s="100" t="s">
        <v>32</v>
      </c>
      <c r="C88" s="40" t="s">
        <v>17</v>
      </c>
      <c r="D88" s="52">
        <v>62000</v>
      </c>
      <c r="E88" s="52">
        <v>2507</v>
      </c>
      <c r="F88" s="52">
        <f>3000+E88</f>
        <v>5507</v>
      </c>
      <c r="G88" s="52">
        <v>24761</v>
      </c>
    </row>
    <row r="89" spans="1:7" ht="14.1" customHeight="1">
      <c r="A89" s="15" t="s">
        <v>5</v>
      </c>
      <c r="B89" s="18">
        <v>62</v>
      </c>
      <c r="C89" s="40" t="s">
        <v>28</v>
      </c>
      <c r="D89" s="47">
        <f t="shared" ref="D89:F89" si="12">SUM(D84:D88)</f>
        <v>95307</v>
      </c>
      <c r="E89" s="64">
        <f t="shared" si="12"/>
        <v>51711</v>
      </c>
      <c r="F89" s="47">
        <f t="shared" si="12"/>
        <v>54711</v>
      </c>
      <c r="G89" s="47">
        <v>64678</v>
      </c>
    </row>
    <row r="90" spans="1:7" ht="14.1" customHeight="1">
      <c r="A90" s="15" t="s">
        <v>5</v>
      </c>
      <c r="B90" s="63">
        <v>60.11</v>
      </c>
      <c r="C90" s="35" t="s">
        <v>27</v>
      </c>
      <c r="D90" s="47">
        <f t="shared" ref="D90:F90" si="13">D89</f>
        <v>95307</v>
      </c>
      <c r="E90" s="64">
        <f t="shared" si="13"/>
        <v>51711</v>
      </c>
      <c r="F90" s="47">
        <f t="shared" si="13"/>
        <v>54711</v>
      </c>
      <c r="G90" s="47">
        <v>64678</v>
      </c>
    </row>
    <row r="91" spans="1:7" ht="14.1" customHeight="1">
      <c r="A91" s="15" t="s">
        <v>5</v>
      </c>
      <c r="B91" s="18">
        <v>60</v>
      </c>
      <c r="C91" s="40" t="s">
        <v>16</v>
      </c>
      <c r="D91" s="64">
        <f t="shared" ref="D91:F91" si="14">D90+D80+D72+D45+D38</f>
        <v>150521</v>
      </c>
      <c r="E91" s="64">
        <f t="shared" si="14"/>
        <v>101946</v>
      </c>
      <c r="F91" s="64">
        <f t="shared" si="14"/>
        <v>117252</v>
      </c>
      <c r="G91" s="64">
        <v>142949</v>
      </c>
    </row>
    <row r="92" spans="1:7" ht="14.1" customHeight="1">
      <c r="A92" s="40" t="s">
        <v>5</v>
      </c>
      <c r="B92" s="37">
        <v>2220</v>
      </c>
      <c r="C92" s="35" t="s">
        <v>0</v>
      </c>
      <c r="D92" s="47">
        <f t="shared" ref="D92:F92" si="15">D91+D27</f>
        <v>154740</v>
      </c>
      <c r="E92" s="64">
        <f t="shared" si="15"/>
        <v>103296</v>
      </c>
      <c r="F92" s="47">
        <f t="shared" si="15"/>
        <v>118602</v>
      </c>
      <c r="G92" s="47">
        <v>172148</v>
      </c>
    </row>
    <row r="93" spans="1:7">
      <c r="A93" s="40"/>
      <c r="B93" s="37"/>
      <c r="C93" s="35"/>
      <c r="D93" s="48"/>
      <c r="E93" s="48"/>
      <c r="F93" s="48"/>
      <c r="G93" s="48"/>
    </row>
    <row r="94" spans="1:7" ht="13.2" customHeight="1">
      <c r="A94" s="15" t="s">
        <v>7</v>
      </c>
      <c r="B94" s="37">
        <v>2251</v>
      </c>
      <c r="C94" s="35" t="s">
        <v>33</v>
      </c>
      <c r="D94" s="48"/>
      <c r="E94" s="48"/>
      <c r="F94" s="48"/>
      <c r="G94" s="48"/>
    </row>
    <row r="95" spans="1:7" ht="13.2" customHeight="1">
      <c r="B95" s="65">
        <v>0.09</v>
      </c>
      <c r="C95" s="35" t="s">
        <v>41</v>
      </c>
      <c r="D95" s="48"/>
      <c r="E95" s="48"/>
      <c r="F95" s="48"/>
      <c r="G95" s="48"/>
    </row>
    <row r="96" spans="1:7" ht="13.2" customHeight="1">
      <c r="B96" s="18">
        <v>18</v>
      </c>
      <c r="C96" s="40" t="s">
        <v>62</v>
      </c>
      <c r="D96" s="55"/>
      <c r="E96" s="55"/>
      <c r="F96" s="55"/>
      <c r="G96" s="55"/>
    </row>
    <row r="97" spans="1:7" ht="13.2" customHeight="1">
      <c r="B97" s="100" t="s">
        <v>34</v>
      </c>
      <c r="C97" s="40" t="s">
        <v>11</v>
      </c>
      <c r="D97" s="52">
        <v>5976</v>
      </c>
      <c r="E97" s="52">
        <v>2563</v>
      </c>
      <c r="F97" s="52">
        <v>2563</v>
      </c>
      <c r="G97" s="36">
        <v>2495</v>
      </c>
    </row>
    <row r="98" spans="1:7" ht="13.2" customHeight="1">
      <c r="B98" s="100" t="s">
        <v>35</v>
      </c>
      <c r="C98" s="40" t="s">
        <v>13</v>
      </c>
      <c r="D98" s="52">
        <v>25</v>
      </c>
      <c r="E98" s="52">
        <v>19</v>
      </c>
      <c r="F98" s="52">
        <v>19</v>
      </c>
      <c r="G98" s="36">
        <v>21</v>
      </c>
    </row>
    <row r="99" spans="1:7" ht="13.2" customHeight="1">
      <c r="B99" s="100" t="s">
        <v>36</v>
      </c>
      <c r="C99" s="40" t="s">
        <v>15</v>
      </c>
      <c r="D99" s="52">
        <v>60</v>
      </c>
      <c r="E99" s="52">
        <v>45</v>
      </c>
      <c r="F99" s="52">
        <v>45</v>
      </c>
      <c r="G99" s="36">
        <v>50</v>
      </c>
    </row>
    <row r="100" spans="1:7" ht="13.2" customHeight="1">
      <c r="A100" s="15" t="s">
        <v>5</v>
      </c>
      <c r="B100" s="18">
        <v>18</v>
      </c>
      <c r="C100" s="40" t="s">
        <v>62</v>
      </c>
      <c r="D100" s="64">
        <f t="shared" ref="D100:F100" si="16">SUM(D97:D99)</f>
        <v>6061</v>
      </c>
      <c r="E100" s="64">
        <f t="shared" si="16"/>
        <v>2627</v>
      </c>
      <c r="F100" s="64">
        <f t="shared" si="16"/>
        <v>2627</v>
      </c>
      <c r="G100" s="47">
        <v>2566</v>
      </c>
    </row>
    <row r="101" spans="1:7" ht="13.2" customHeight="1">
      <c r="A101" s="15" t="s">
        <v>5</v>
      </c>
      <c r="B101" s="65">
        <v>0.09</v>
      </c>
      <c r="C101" s="35" t="s">
        <v>41</v>
      </c>
      <c r="D101" s="57">
        <f t="shared" ref="D101:F101" si="17">D100</f>
        <v>6061</v>
      </c>
      <c r="E101" s="57">
        <f t="shared" si="17"/>
        <v>2627</v>
      </c>
      <c r="F101" s="57">
        <f t="shared" si="17"/>
        <v>2627</v>
      </c>
      <c r="G101" s="50">
        <v>2566</v>
      </c>
    </row>
    <row r="102" spans="1:7" ht="13.2" customHeight="1">
      <c r="A102" s="49" t="s">
        <v>5</v>
      </c>
      <c r="B102" s="67">
        <v>2251</v>
      </c>
      <c r="C102" s="68" t="s">
        <v>33</v>
      </c>
      <c r="D102" s="57">
        <f t="shared" ref="D102:F102" si="18">D100</f>
        <v>6061</v>
      </c>
      <c r="E102" s="57">
        <f t="shared" si="18"/>
        <v>2627</v>
      </c>
      <c r="F102" s="57">
        <f t="shared" si="18"/>
        <v>2627</v>
      </c>
      <c r="G102" s="50">
        <v>2566</v>
      </c>
    </row>
    <row r="103" spans="1:7" ht="13.2" customHeight="1">
      <c r="A103" s="49" t="s">
        <v>5</v>
      </c>
      <c r="B103" s="69"/>
      <c r="C103" s="68" t="s">
        <v>6</v>
      </c>
      <c r="D103" s="50">
        <f t="shared" ref="D103:F103" si="19">D92+D102</f>
        <v>160801</v>
      </c>
      <c r="E103" s="64">
        <f t="shared" si="19"/>
        <v>105923</v>
      </c>
      <c r="F103" s="47">
        <f t="shared" si="19"/>
        <v>121229</v>
      </c>
      <c r="G103" s="47">
        <v>174714</v>
      </c>
    </row>
    <row r="104" spans="1:7">
      <c r="A104" s="71" t="s">
        <v>5</v>
      </c>
      <c r="B104" s="73"/>
      <c r="C104" s="72" t="s">
        <v>3</v>
      </c>
      <c r="D104" s="98">
        <f>D103</f>
        <v>160801</v>
      </c>
      <c r="E104" s="98">
        <f t="shared" ref="E104:F104" si="20">E103</f>
        <v>105923</v>
      </c>
      <c r="F104" s="98">
        <f t="shared" si="20"/>
        <v>121229</v>
      </c>
      <c r="G104" s="98">
        <v>174714</v>
      </c>
    </row>
    <row r="105" spans="1:7">
      <c r="A105" s="74"/>
      <c r="B105" s="75"/>
      <c r="C105" s="70"/>
      <c r="D105" s="102"/>
      <c r="E105" s="76"/>
      <c r="F105" s="102"/>
      <c r="G105" s="102"/>
    </row>
    <row r="106" spans="1:7" ht="28.95" customHeight="1">
      <c r="A106" s="15" t="s">
        <v>72</v>
      </c>
      <c r="B106" s="37">
        <v>2220</v>
      </c>
      <c r="C106" s="40" t="s">
        <v>73</v>
      </c>
      <c r="D106" s="76">
        <v>2</v>
      </c>
      <c r="E106" s="45">
        <v>0</v>
      </c>
      <c r="F106" s="45">
        <v>0</v>
      </c>
      <c r="G106" s="45">
        <v>0</v>
      </c>
    </row>
    <row r="107" spans="1:7">
      <c r="B107" s="37"/>
      <c r="C107" s="70"/>
      <c r="D107" s="76"/>
      <c r="E107" s="76"/>
      <c r="F107" s="76"/>
      <c r="G107" s="76"/>
    </row>
    <row r="108" spans="1:7">
      <c r="A108" s="74"/>
      <c r="B108" s="77"/>
      <c r="C108" s="78"/>
      <c r="D108" s="79"/>
      <c r="F108" s="79"/>
      <c r="G108" s="79"/>
    </row>
    <row r="112" spans="1:7">
      <c r="E112" s="22"/>
    </row>
    <row r="113" spans="1:7">
      <c r="D113" s="80"/>
      <c r="E113" s="80"/>
      <c r="F113" s="80"/>
    </row>
    <row r="114" spans="1:7">
      <c r="D114" s="81"/>
      <c r="E114" s="81"/>
      <c r="F114" s="81"/>
    </row>
    <row r="115" spans="1:7" s="82" customFormat="1">
      <c r="A115" s="15"/>
      <c r="B115" s="18"/>
      <c r="C115" s="83"/>
      <c r="D115" s="103"/>
      <c r="E115" s="103"/>
      <c r="F115" s="103"/>
      <c r="G115" s="22"/>
    </row>
    <row r="116" spans="1:7">
      <c r="C116" s="83"/>
      <c r="E116" s="22"/>
    </row>
    <row r="117" spans="1:7">
      <c r="C117" s="83"/>
      <c r="E117" s="22"/>
    </row>
    <row r="118" spans="1:7">
      <c r="C118" s="83"/>
      <c r="E118" s="22"/>
    </row>
    <row r="119" spans="1:7">
      <c r="C119" s="83"/>
      <c r="E119" s="22"/>
    </row>
    <row r="120" spans="1:7">
      <c r="C120" s="83"/>
      <c r="E120" s="22"/>
    </row>
    <row r="121" spans="1:7">
      <c r="C121" s="83"/>
      <c r="E121" s="22"/>
    </row>
    <row r="122" spans="1:7">
      <c r="C122" s="83"/>
      <c r="E122" s="22"/>
    </row>
    <row r="123" spans="1:7">
      <c r="C123" s="83"/>
      <c r="E123" s="22"/>
    </row>
    <row r="132" spans="3:7" ht="21">
      <c r="C132" s="84"/>
      <c r="D132" s="85"/>
      <c r="E132" s="84"/>
      <c r="F132" s="85"/>
      <c r="G132" s="85"/>
    </row>
    <row r="133" spans="3:7" ht="21">
      <c r="C133" s="84"/>
      <c r="D133" s="85"/>
      <c r="E133" s="85"/>
      <c r="F133" s="85"/>
      <c r="G133" s="85"/>
    </row>
    <row r="134" spans="3:7" ht="21">
      <c r="C134" s="84"/>
      <c r="D134" s="85"/>
      <c r="E134" s="84"/>
      <c r="F134" s="85"/>
      <c r="G134" s="85"/>
    </row>
    <row r="135" spans="3:7" ht="21">
      <c r="C135" s="84"/>
      <c r="D135" s="85"/>
      <c r="E135" s="84"/>
      <c r="F135" s="85"/>
      <c r="G135" s="85"/>
    </row>
    <row r="136" spans="3:7" ht="21">
      <c r="C136" s="84"/>
      <c r="D136" s="85"/>
      <c r="E136" s="84"/>
      <c r="F136" s="85"/>
      <c r="G136" s="85"/>
    </row>
  </sheetData>
  <autoFilter ref="A16:G106"/>
  <mergeCells count="3">
    <mergeCell ref="A8:G8"/>
    <mergeCell ref="B6:C6"/>
    <mergeCell ref="B15:C1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06" orientation="portrait" blackAndWhite="1" useFirstPageNumber="1" r:id="rId1"/>
  <headerFooter alignWithMargins="0">
    <oddHeader xml:space="preserve">&amp;C   </oddHeader>
    <oddFooter>&amp;C&amp;"Times New Roman,Bold"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dem17</vt:lpstr>
      <vt:lpstr>'dem17'!ipr</vt:lpstr>
      <vt:lpstr>'dem17'!Print_Area</vt:lpstr>
      <vt:lpstr>'dem17'!Print_Titles</vt:lpstr>
      <vt:lpstr>'dem17'!revise</vt:lpstr>
      <vt:lpstr>'dem17'!sss</vt:lpstr>
      <vt:lpstr>'dem17'!summary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2020-03-17T11:20:26Z</cp:lastPrinted>
  <dcterms:created xsi:type="dcterms:W3CDTF">2004-06-02T16:18:07Z</dcterms:created>
  <dcterms:modified xsi:type="dcterms:W3CDTF">2020-03-26T07:11:48Z</dcterms:modified>
</cp:coreProperties>
</file>