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19" sheetId="1" r:id="rId1"/>
  </sheets>
  <definedNames>
    <definedName name="__123Graph_D" localSheetId="0" hidden="1">#REF!</definedName>
    <definedName name="_xlnm._FilterDatabase" localSheetId="0" hidden="1">'dem19'!$A$18:$G$192</definedName>
    <definedName name="cad" localSheetId="0">'dem19'!#REF!</definedName>
    <definedName name="fcd" localSheetId="0">'dem19'!$D$165:$G$165</definedName>
    <definedName name="fcpcap" localSheetId="0">'dem19'!$D$183:$G$183</definedName>
    <definedName name="mi" localSheetId="0">'dem19'!$D$147:$G$147</definedName>
    <definedName name="micap" localSheetId="0">'dem19'!#REF!</definedName>
    <definedName name="np" localSheetId="0">'dem19'!#REF!</definedName>
    <definedName name="_xlnm.Print_Area" localSheetId="0">'dem19'!$A$1:$G$191</definedName>
    <definedName name="_xlnm.Print_Titles" localSheetId="0">'dem19'!$15:$18</definedName>
    <definedName name="revise" localSheetId="0">'dem19'!$D$209:$F$209</definedName>
    <definedName name="summary" localSheetId="0">'dem19'!#REF!</definedName>
    <definedName name="voted" localSheetId="0">'dem19'!$D$12:$F$12</definedName>
    <definedName name="waterresourcerevenue">'dem19'!$D$12:$F$12</definedName>
    <definedName name="Z_239EE218_578E_4317_BEED_14D5D7089E27_.wvu.Cols" localSheetId="0" hidden="1">'dem19'!#REF!</definedName>
    <definedName name="Z_239EE218_578E_4317_BEED_14D5D7089E27_.wvu.FilterData" localSheetId="0" hidden="1">'dem19'!$A$1:$G$192</definedName>
    <definedName name="Z_239EE218_578E_4317_BEED_14D5D7089E27_.wvu.PrintArea" localSheetId="0" hidden="1">'dem19'!$A$1:$G$186</definedName>
    <definedName name="Z_239EE218_578E_4317_BEED_14D5D7089E27_.wvu.PrintTitles" localSheetId="0" hidden="1">'dem19'!$15:$18</definedName>
    <definedName name="Z_302A3EA3_AE96_11D5_A646_0050BA3D7AFD_.wvu.Cols" localSheetId="0" hidden="1">'dem19'!#REF!</definedName>
    <definedName name="Z_302A3EA3_AE96_11D5_A646_0050BA3D7AFD_.wvu.FilterData" localSheetId="0" hidden="1">'dem19'!$A$1:$G$192</definedName>
    <definedName name="Z_302A3EA3_AE96_11D5_A646_0050BA3D7AFD_.wvu.PrintArea" localSheetId="0" hidden="1">'dem19'!$A$1:$G$186</definedName>
    <definedName name="Z_302A3EA3_AE96_11D5_A646_0050BA3D7AFD_.wvu.PrintTitles" localSheetId="0" hidden="1">'dem19'!$15:$18</definedName>
    <definedName name="Z_36DBA021_0ECB_11D4_8064_004005726899_.wvu.Cols" localSheetId="0" hidden="1">'dem19'!#REF!</definedName>
    <definedName name="Z_36DBA021_0ECB_11D4_8064_004005726899_.wvu.FilterData" localSheetId="0" hidden="1">'dem19'!$C$19:$C$185</definedName>
    <definedName name="Z_36DBA021_0ECB_11D4_8064_004005726899_.wvu.PrintArea" localSheetId="0" hidden="1">'dem19'!$A$1:$G$186</definedName>
    <definedName name="Z_36DBA021_0ECB_11D4_8064_004005726899_.wvu.PrintTitles" localSheetId="0" hidden="1">'dem19'!$15:$18</definedName>
    <definedName name="Z_93EBE921_AE91_11D5_8685_004005726899_.wvu.Cols" localSheetId="0" hidden="1">'dem19'!#REF!</definedName>
    <definedName name="Z_93EBE921_AE91_11D5_8685_004005726899_.wvu.FilterData" localSheetId="0" hidden="1">'dem19'!$C$19:$C$185</definedName>
    <definedName name="Z_93EBE921_AE91_11D5_8685_004005726899_.wvu.PrintArea" localSheetId="0" hidden="1">'dem19'!$A$1:$G$186</definedName>
    <definedName name="Z_93EBE921_AE91_11D5_8685_004005726899_.wvu.PrintTitles" localSheetId="0" hidden="1">'dem19'!$15:$18</definedName>
    <definedName name="Z_94DA79C1_0FDE_11D5_9579_000021DAEEA2_.wvu.Cols" localSheetId="0" hidden="1">'dem19'!#REF!</definedName>
    <definedName name="Z_94DA79C1_0FDE_11D5_9579_000021DAEEA2_.wvu.FilterData" localSheetId="0" hidden="1">'dem19'!$C$19:$C$185</definedName>
    <definedName name="Z_94DA79C1_0FDE_11D5_9579_000021DAEEA2_.wvu.PrintArea" localSheetId="0" hidden="1">'dem19'!$A$1:$G$186</definedName>
    <definedName name="Z_94DA79C1_0FDE_11D5_9579_000021DAEEA2_.wvu.PrintTitles" localSheetId="0" hidden="1">'dem19'!$15:$18</definedName>
    <definedName name="Z_B4CB0985_161F_11D5_8064_004005726899_.wvu.FilterData" localSheetId="0" hidden="1">'dem19'!$C$19:$C$185</definedName>
    <definedName name="Z_B4CB0999_161F_11D5_8064_004005726899_.wvu.FilterData" localSheetId="0" hidden="1">'dem19'!$C$19:$C$185</definedName>
    <definedName name="Z_BD6E05FB_E32C_11D8_B0E4_D198A259B264_.wvu.Cols" localSheetId="0" hidden="1">'dem19'!#REF!</definedName>
    <definedName name="Z_BD6E05FB_E32C_11D8_B0E4_D198A259B264_.wvu.FilterData" localSheetId="0" hidden="1">'dem19'!$A$20:$G$197</definedName>
    <definedName name="Z_C868F8C3_16D7_11D5_A68D_81D6213F5331_.wvu.Cols" localSheetId="0" hidden="1">'dem19'!#REF!</definedName>
    <definedName name="Z_C868F8C3_16D7_11D5_A68D_81D6213F5331_.wvu.FilterData" localSheetId="0" hidden="1">'dem19'!$C$19:$C$185</definedName>
    <definedName name="Z_C868F8C3_16D7_11D5_A68D_81D6213F5331_.wvu.PrintArea" localSheetId="0" hidden="1">'dem19'!$A$1:$G$186</definedName>
    <definedName name="Z_C868F8C3_16D7_11D5_A68D_81D6213F5331_.wvu.PrintTitles" localSheetId="0" hidden="1">'dem19'!$15:$18</definedName>
    <definedName name="Z_E5DF37BD_125C_11D5_8DC4_D0F5D88B3549_.wvu.Cols" localSheetId="0" hidden="1">'dem19'!#REF!</definedName>
    <definedName name="Z_E5DF37BD_125C_11D5_8DC4_D0F5D88B3549_.wvu.FilterData" localSheetId="0" hidden="1">'dem19'!$C$19:$C$185</definedName>
    <definedName name="Z_E5DF37BD_125C_11D5_8DC4_D0F5D88B3549_.wvu.PrintArea" localSheetId="0" hidden="1">'dem19'!$A$1:$G$186</definedName>
    <definedName name="Z_E5DF37BD_125C_11D5_8DC4_D0F5D88B3549_.wvu.PrintTitles" localSheetId="0" hidden="1">'dem19'!$15:$18</definedName>
    <definedName name="Z_F8ADACC1_164E_11D6_B603_000021DAEEA2_.wvu.Cols" localSheetId="0" hidden="1">'dem19'!#REF!</definedName>
    <definedName name="Z_F8ADACC1_164E_11D6_B603_000021DAEEA2_.wvu.FilterData" localSheetId="0" hidden="1">'dem19'!$C$19:$C$185</definedName>
    <definedName name="Z_F8ADACC1_164E_11D6_B603_000021DAEEA2_.wvu.PrintArea" localSheetId="0" hidden="1">'dem19'!$A$1:$G$186</definedName>
    <definedName name="Z_F8ADACC1_164E_11D6_B603_000021DAEEA2_.wvu.PrintTitles" localSheetId="0" hidden="1">'dem19'!$15:$18</definedName>
    <definedName name="Z_F98D6EB8_76BC_4C24_A40E_45E0313E3064_.wvu.Cols" localSheetId="0" hidden="1">'dem19'!#REF!</definedName>
    <definedName name="Z_F98D6EB8_76BC_4C24_A40E_45E0313E3064_.wvu.FilterData" localSheetId="0" hidden="1">'dem19'!$A$20:$G$197</definedName>
    <definedName name="Z_FCE4BE61_F462_4DFE_9FC5_7B2946769C5B_.wvu.Cols" localSheetId="0" hidden="1">'dem19'!#REF!</definedName>
    <definedName name="Z_FCE4BE61_F462_4DFE_9FC5_7B2946769C5B_.wvu.FilterData" localSheetId="0" hidden="1">'dem19'!$A$20:$G$197</definedName>
  </definedNames>
  <calcPr calcId="125725"/>
  <customWorkbookViews>
    <customWorkbookView name="sonam - Personal View" guid="{BD6E05FB-E32C-11D8-B0E4-D198A259B264}" mergeInterval="0" personalView="1" maximized="1" windowWidth="636" windowHeight="344" activeSheetId="1"/>
    <customWorkbookView name="Finance Deptt. - Personal View" guid="{FCE4BE61-F462-4DFE-9FC5-7B2946769C5B}" mergeInterval="0" personalView="1" maximized="1" windowWidth="796" windowHeight="454" activeSheetId="1"/>
    <customWorkbookView name="Buget Section - Personal View" guid="{F98D6EB8-76BC-4C24-A40E-45E0313E3064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E66" i="1"/>
  <c r="F66"/>
  <c r="D66"/>
  <c r="E156" l="1"/>
  <c r="F156"/>
  <c r="D156"/>
  <c r="F119" l="1"/>
  <c r="F96"/>
  <c r="F99"/>
  <c r="F26"/>
  <c r="F173" l="1"/>
  <c r="F174" s="1"/>
  <c r="F175" s="1"/>
  <c r="F28"/>
  <c r="F157"/>
  <c r="F181"/>
  <c r="F182" s="1"/>
  <c r="E181"/>
  <c r="E182" s="1"/>
  <c r="D181"/>
  <c r="D182" s="1"/>
  <c r="E174"/>
  <c r="E175" s="1"/>
  <c r="D174"/>
  <c r="D175" s="1"/>
  <c r="F162"/>
  <c r="E162"/>
  <c r="D162"/>
  <c r="E157"/>
  <c r="D157"/>
  <c r="F144"/>
  <c r="F145" s="1"/>
  <c r="E144"/>
  <c r="E145" s="1"/>
  <c r="D144"/>
  <c r="D145" s="1"/>
  <c r="F136"/>
  <c r="E136"/>
  <c r="D136"/>
  <c r="F129"/>
  <c r="E129"/>
  <c r="D129"/>
  <c r="F122"/>
  <c r="E122"/>
  <c r="D122"/>
  <c r="F115"/>
  <c r="E115"/>
  <c r="D115"/>
  <c r="F108"/>
  <c r="E108"/>
  <c r="D108"/>
  <c r="F101"/>
  <c r="E101"/>
  <c r="D101"/>
  <c r="F86"/>
  <c r="E86"/>
  <c r="D86"/>
  <c r="F81"/>
  <c r="E81"/>
  <c r="D81"/>
  <c r="F76"/>
  <c r="E76"/>
  <c r="D76"/>
  <c r="F71"/>
  <c r="E71"/>
  <c r="D71"/>
  <c r="F60"/>
  <c r="E60"/>
  <c r="D60"/>
  <c r="F56"/>
  <c r="E56"/>
  <c r="D56"/>
  <c r="F52"/>
  <c r="E52"/>
  <c r="D52"/>
  <c r="F48"/>
  <c r="E48"/>
  <c r="D48"/>
  <c r="F42"/>
  <c r="E42"/>
  <c r="D42"/>
  <c r="F37"/>
  <c r="E37"/>
  <c r="D37"/>
  <c r="F32"/>
  <c r="E32"/>
  <c r="D32"/>
  <c r="E28"/>
  <c r="D28"/>
  <c r="E163" l="1"/>
  <c r="E164" s="1"/>
  <c r="E165" s="1"/>
  <c r="D163"/>
  <c r="D164" s="1"/>
  <c r="D165" s="1"/>
  <c r="F163"/>
  <c r="F164" s="1"/>
  <c r="F165" s="1"/>
  <c r="D183"/>
  <c r="D184" s="1"/>
  <c r="F87"/>
  <c r="E61"/>
  <c r="F130"/>
  <c r="F131" s="1"/>
  <c r="F146" s="1"/>
  <c r="E183"/>
  <c r="E184" s="1"/>
  <c r="D130"/>
  <c r="D131" s="1"/>
  <c r="D146" s="1"/>
  <c r="D43"/>
  <c r="F43"/>
  <c r="D61"/>
  <c r="F61"/>
  <c r="D87"/>
  <c r="E130"/>
  <c r="E131" s="1"/>
  <c r="E146" s="1"/>
  <c r="F183"/>
  <c r="F184" s="1"/>
  <c r="E87"/>
  <c r="E43"/>
  <c r="F88" l="1"/>
  <c r="F89" s="1"/>
  <c r="F147" s="1"/>
  <c r="F166" s="1"/>
  <c r="F185" s="1"/>
  <c r="E88"/>
  <c r="E89" s="1"/>
  <c r="E147" s="1"/>
  <c r="E166" s="1"/>
  <c r="E185" s="1"/>
  <c r="D88"/>
  <c r="D89" s="1"/>
  <c r="D147" s="1"/>
  <c r="D166" s="1"/>
  <c r="D185" s="1"/>
  <c r="E12" l="1"/>
  <c r="D12" l="1"/>
  <c r="F12" l="1"/>
</calcChain>
</file>

<file path=xl/comments1.xml><?xml version="1.0" encoding="utf-8"?>
<comments xmlns="http://schemas.openxmlformats.org/spreadsheetml/2006/main">
  <authors>
    <author>binod</author>
  </authors>
  <commentList>
    <comment ref="E9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26 nos. regular employee</t>
        </r>
      </text>
    </comment>
    <comment ref="E9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34 (22+12) nos. M/R worker plus 30 nos.  W/C employee</t>
        </r>
      </text>
    </comment>
    <comment ref="E104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13 nos.employee</t>
        </r>
      </text>
    </comment>
    <comment ref="E10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30 nos. M/R worker plus 17 W/C employee</t>
        </r>
      </text>
    </comment>
    <comment ref="E111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10 nos. employee</t>
        </r>
      </text>
    </comment>
    <comment ref="E112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M/R worker plus 6 nos W/C worker</t>
        </r>
      </text>
    </comment>
    <comment ref="E118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employee</t>
        </r>
      </text>
    </comment>
    <comment ref="E119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37 nos. M/R worker plus 7 nos. W/C employee</t>
        </r>
      </text>
    </comment>
    <comment ref="E125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21 nos. employee</t>
        </r>
      </text>
    </comment>
    <comment ref="E126" authorId="0">
      <text>
        <r>
          <rPr>
            <b/>
            <sz val="8"/>
            <color indexed="81"/>
            <rFont val="Tahoma"/>
            <family val="2"/>
          </rPr>
          <t>binod:</t>
        </r>
        <r>
          <rPr>
            <sz val="8"/>
            <color indexed="81"/>
            <rFont val="Tahoma"/>
            <family val="2"/>
          </rPr>
          <t xml:space="preserve">
23 nos. M/R worker plus 16 W/C employee</t>
        </r>
      </text>
    </comment>
  </commentList>
</comments>
</file>

<file path=xl/sharedStrings.xml><?xml version="1.0" encoding="utf-8"?>
<sst xmlns="http://schemas.openxmlformats.org/spreadsheetml/2006/main" count="280" uniqueCount="129">
  <si>
    <t>Minor Irrigation</t>
  </si>
  <si>
    <t>Voted</t>
  </si>
  <si>
    <t>Major /Sub-Major/Minor/Sub/Detailed Heads</t>
  </si>
  <si>
    <t>Total</t>
  </si>
  <si>
    <t>REVENUE SECTION</t>
  </si>
  <si>
    <t>M.H.</t>
  </si>
  <si>
    <t>Surface Water</t>
  </si>
  <si>
    <t>Diversion Schemes</t>
  </si>
  <si>
    <t>Original Works</t>
  </si>
  <si>
    <t>East District</t>
  </si>
  <si>
    <t>60.45.74</t>
  </si>
  <si>
    <t>Head Office Establishment</t>
  </si>
  <si>
    <t>West District</t>
  </si>
  <si>
    <t>60.46.74</t>
  </si>
  <si>
    <t>North District</t>
  </si>
  <si>
    <t>60.47.74</t>
  </si>
  <si>
    <t>South District</t>
  </si>
  <si>
    <t>60.48.74</t>
  </si>
  <si>
    <t>Maintenance and Repairs</t>
  </si>
  <si>
    <t>61.45.27</t>
  </si>
  <si>
    <t>Minor Works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</si>
  <si>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</si>
  <si>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</si>
  <si>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</si>
  <si>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</si>
  <si>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</si>
  <si>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</si>
  <si>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</si>
  <si>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</si>
  <si>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</si>
  <si>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</si>
  <si>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Travel Expenses</t>
  </si>
  <si>
    <t>20.44.13</t>
  </si>
  <si>
    <t>Office Expenses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</si>
  <si>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</si>
  <si>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</si>
  <si>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</si>
  <si>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</si>
  <si>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</si>
  <si>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</si>
  <si>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</si>
  <si>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</si>
  <si>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</si>
  <si>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</si>
  <si>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</si>
  <si>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</si>
  <si>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</si>
  <si>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</si>
  <si>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</si>
  <si>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</si>
  <si>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</si>
  <si>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</si>
  <si>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</si>
  <si>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</si>
  <si>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</si>
  <si>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</si>
  <si>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</si>
  <si>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</si>
  <si>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</si>
  <si>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</si>
  <si>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</si>
  <si>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</si>
  <si>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</si>
  <si>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</si>
  <si>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Capital Outlay on Flood Control Projects</t>
  </si>
  <si>
    <t>01</t>
  </si>
  <si>
    <t>45</t>
  </si>
  <si>
    <t>20.45.02</t>
  </si>
  <si>
    <t>03</t>
  </si>
  <si>
    <t>Drainage</t>
  </si>
  <si>
    <t>03.103</t>
  </si>
  <si>
    <t>64.00.75</t>
  </si>
  <si>
    <t>Revenue</t>
  </si>
  <si>
    <t>Capital</t>
  </si>
  <si>
    <t>II. Details of the estimates and the heads under which this grant will be accounted for:</t>
  </si>
  <si>
    <t>Head Office</t>
  </si>
  <si>
    <t>C - Economic Services (d) Irrigation and Flood Control</t>
  </si>
  <si>
    <t>61.44.27</t>
  </si>
  <si>
    <t>60.45.76</t>
  </si>
  <si>
    <t>60.48.76</t>
  </si>
  <si>
    <t>60.47.76</t>
  </si>
  <si>
    <t>60.44.72</t>
  </si>
  <si>
    <t>The above estimate do not include the recoveries shown below which are adjusted in accounts as reduction of expenditure</t>
  </si>
  <si>
    <t>Note:</t>
  </si>
  <si>
    <t>(d) Capital Account of Irrigation and Flood Control</t>
  </si>
  <si>
    <t>Direction and Administration</t>
  </si>
  <si>
    <t>C-Capital Account of Economic Services</t>
  </si>
  <si>
    <t>60.45.77</t>
  </si>
  <si>
    <t>(In Thousands of Rupees)</t>
  </si>
  <si>
    <t>Rec</t>
  </si>
  <si>
    <t>45.00.87</t>
  </si>
  <si>
    <t>62.45.74</t>
  </si>
  <si>
    <t>Repair, Renovation and Rejuvenation of Water Bodies</t>
  </si>
  <si>
    <t>62.45.75</t>
  </si>
  <si>
    <t xml:space="preserve">Surface Minor Irrigation </t>
  </si>
  <si>
    <t>62.46.74</t>
  </si>
  <si>
    <t>62.46.75</t>
  </si>
  <si>
    <t>62.47.74</t>
  </si>
  <si>
    <t>62.47.75</t>
  </si>
  <si>
    <t>62.48.74</t>
  </si>
  <si>
    <t>62.48.75</t>
  </si>
  <si>
    <t>62.44.73</t>
  </si>
  <si>
    <t>Rationalisation of Minor Irrigation Statistics (Central Share)</t>
  </si>
  <si>
    <t>20.44.42</t>
  </si>
  <si>
    <t>60.00.72</t>
  </si>
  <si>
    <t>Jhora Training work /Anti erosion work at Tumin Lingee 
(NEC)</t>
  </si>
  <si>
    <t>Minor Irrigation, 80-General, 80.799-Suspense</t>
  </si>
  <si>
    <t>2019-20</t>
  </si>
  <si>
    <t>Pradhan Mantri Krishi Sinchai Yojana-Har Khet ko Pani</t>
  </si>
  <si>
    <t>Accelerated Irrigation Benefit Programme 
(Central Share)</t>
  </si>
  <si>
    <t>Anti-erosion/Flood Management Works 
(Central Share)</t>
  </si>
  <si>
    <t>Repair, Renovation and Rejuvenation of Water
Bodies</t>
  </si>
  <si>
    <t>Repair, Renovation and Rejuvenation of Water 
Bodies</t>
  </si>
  <si>
    <t>Lump sum provision for revision of Pay &amp; 
Allowances</t>
  </si>
  <si>
    <t>2018-19</t>
  </si>
  <si>
    <t>Minor Irrigation, 80-General, 80.911-Deduct recoveries of over payments</t>
  </si>
  <si>
    <t>I. Estimate of the amount required in the year ending 31st March, 2021 to defray the charges  in respect of Water Resources</t>
  </si>
  <si>
    <t xml:space="preserve"> DEMAND NO. 19</t>
  </si>
  <si>
    <t xml:space="preserve">WATER RESOURCES </t>
  </si>
  <si>
    <t>60.44.75</t>
  </si>
  <si>
    <t>Implementation of JTW New</t>
  </si>
  <si>
    <t>State Share of PMKSY (309 Schemes)</t>
  </si>
  <si>
    <t>Actuals</t>
  </si>
  <si>
    <t>Budget 
Estimate</t>
  </si>
  <si>
    <t>Revised 
Estimate</t>
  </si>
  <si>
    <t xml:space="preserve">                                             2020-21</t>
  </si>
  <si>
    <t>Accelerated Irrigation Benefit Programme (Central Share)</t>
  </si>
  <si>
    <t>Anti-erosion/Flood Management Works (Central Share)</t>
  </si>
  <si>
    <t>Anti-erosion/Flood Management Works (State Share)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</si>
</sst>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164" fontId="5" fillId="0" borderId="0" xfId="1" applyFont="1" applyFill="1" applyBorder="1" applyAlignment="1">
      <alignment horizontal="right" wrapText="1"/>
    </xf>
    <xf numFmtId="0" fontId="5" fillId="0" borderId="3" xfId="5" applyFont="1" applyFill="1" applyBorder="1" applyAlignment="1" applyProtection="1">
      <alignment horizontal="left" vertical="top" wrapText="1"/>
    </xf>
    <xf numFmtId="0" fontId="5" fillId="0" borderId="3" xfId="5" applyFont="1" applyFill="1" applyBorder="1" applyAlignment="1" applyProtection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/>
    </xf>
    <xf numFmtId="0" fontId="5" fillId="0" borderId="3" xfId="4" applyNumberFormat="1" applyFont="1" applyFill="1" applyBorder="1" applyAlignment="1" applyProtection="1">
      <alignment horizontal="right"/>
    </xf>
    <xf numFmtId="0" fontId="5" fillId="0" borderId="3" xfId="4" applyNumberFormat="1" applyFont="1" applyFill="1" applyBorder="1" applyAlignment="1" applyProtection="1">
      <alignment horizontal="right" vertical="top" wrapText="1"/>
    </xf>
    <xf numFmtId="0" fontId="5" fillId="0" borderId="0" xfId="5" applyFont="1" applyFill="1" applyProtection="1"/>
    <xf numFmtId="0" fontId="5" fillId="0" borderId="0" xfId="5" applyFont="1" applyFill="1" applyBorder="1" applyAlignment="1" applyProtection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right" vertical="center"/>
    </xf>
    <xf numFmtId="0" fontId="5" fillId="0" borderId="0" xfId="4" applyNumberFormat="1" applyFont="1" applyFill="1" applyBorder="1" applyAlignment="1" applyProtection="1">
      <alignment horizontal="right"/>
    </xf>
    <xf numFmtId="0" fontId="5" fillId="0" borderId="0" xfId="5" applyFont="1" applyFill="1" applyAlignment="1" applyProtection="1">
      <alignment horizontal="right" vertical="center"/>
    </xf>
    <xf numFmtId="0" fontId="5" fillId="0" borderId="1" xfId="5" applyFont="1" applyFill="1" applyBorder="1" applyAlignment="1" applyProtection="1">
      <alignment horizontal="left" vertical="top" wrapText="1"/>
    </xf>
    <xf numFmtId="0" fontId="5" fillId="0" borderId="1" xfId="5" applyFont="1" applyFill="1" applyBorder="1" applyAlignment="1" applyProtection="1">
      <alignment horizontal="right" vertical="top" wrapText="1"/>
    </xf>
    <xf numFmtId="0" fontId="5" fillId="0" borderId="1" xfId="4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right"/>
    </xf>
    <xf numFmtId="0" fontId="5" fillId="0" borderId="1" xfId="4" applyNumberFormat="1" applyFont="1" applyFill="1" applyBorder="1" applyAlignment="1" applyProtection="1">
      <alignment vertical="center" wrapText="1"/>
    </xf>
    <xf numFmtId="0" fontId="5" fillId="0" borderId="0" xfId="3" applyFont="1" applyFill="1" applyAlignment="1">
      <alignment vertical="top" wrapText="1"/>
    </xf>
    <xf numFmtId="0" fontId="6" fillId="0" borderId="0" xfId="3" applyFont="1" applyFill="1" applyAlignment="1" applyProtection="1"/>
    <xf numFmtId="0" fontId="6" fillId="0" borderId="0" xfId="3" applyFont="1" applyFill="1" applyAlignment="1" applyProtection="1">
      <alignment horizontal="center"/>
    </xf>
    <xf numFmtId="0" fontId="5" fillId="0" borderId="0" xfId="3" applyFont="1" applyFill="1"/>
    <xf numFmtId="0" fontId="6" fillId="0" borderId="0" xfId="3" applyNumberFormat="1" applyFont="1" applyFill="1" applyAlignment="1" applyProtection="1">
      <alignment horizontal="center"/>
    </xf>
    <xf numFmtId="0" fontId="5" fillId="0" borderId="0" xfId="3" applyFont="1" applyFill="1" applyAlignment="1">
      <alignment horizontal="right" vertical="top" wrapText="1"/>
    </xf>
    <xf numFmtId="0" fontId="5" fillId="0" borderId="0" xfId="3" applyNumberFormat="1" applyFont="1" applyFill="1" applyAlignment="1">
      <alignment horizontal="right"/>
    </xf>
    <xf numFmtId="0" fontId="6" fillId="0" borderId="0" xfId="3" applyNumberFormat="1" applyFont="1" applyFill="1" applyAlignment="1">
      <alignment horizontal="center"/>
    </xf>
    <xf numFmtId="0" fontId="5" fillId="0" borderId="0" xfId="3" applyNumberFormat="1" applyFont="1" applyFill="1"/>
    <xf numFmtId="0" fontId="6" fillId="0" borderId="0" xfId="3" applyFont="1" applyFill="1" applyAlignment="1">
      <alignment horizontal="right" vertical="top" wrapText="1"/>
    </xf>
    <xf numFmtId="0" fontId="5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Border="1"/>
    <xf numFmtId="0" fontId="6" fillId="0" borderId="0" xfId="2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 vertical="center"/>
    </xf>
    <xf numFmtId="1" fontId="6" fillId="0" borderId="0" xfId="3" applyNumberFormat="1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0" fontId="5" fillId="0" borderId="1" xfId="4" applyFont="1" applyFill="1" applyBorder="1"/>
    <xf numFmtId="0" fontId="5" fillId="0" borderId="1" xfId="4" applyNumberFormat="1" applyFont="1" applyFill="1" applyBorder="1"/>
    <xf numFmtId="0" fontId="7" fillId="0" borderId="1" xfId="4" applyNumberFormat="1" applyFont="1" applyFill="1" applyBorder="1" applyAlignment="1" applyProtection="1">
      <alignment horizontal="right" vertical="center"/>
    </xf>
    <xf numFmtId="0" fontId="5" fillId="0" borderId="0" xfId="3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right" vertical="top" wrapText="1"/>
    </xf>
    <xf numFmtId="0" fontId="6" fillId="0" borderId="0" xfId="3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>
      <alignment horizontal="right" vertical="top" wrapText="1"/>
    </xf>
    <xf numFmtId="165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1" fontId="5" fillId="0" borderId="0" xfId="3" applyNumberFormat="1" applyFont="1" applyFill="1" applyAlignment="1">
      <alignment horizontal="right"/>
    </xf>
    <xf numFmtId="169" fontId="6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Alignment="1" applyProtection="1">
      <alignment horizontal="right"/>
    </xf>
    <xf numFmtId="1" fontId="5" fillId="0" borderId="0" xfId="3" applyNumberFormat="1" applyFont="1" applyFill="1" applyAlignment="1" applyProtection="1">
      <alignment horizontal="right"/>
    </xf>
    <xf numFmtId="49" fontId="5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left" vertical="center" wrapText="1"/>
    </xf>
    <xf numFmtId="164" fontId="5" fillId="0" borderId="0" xfId="1" applyFont="1" applyFill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1" fontId="5" fillId="0" borderId="0" xfId="1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/>
    </xf>
    <xf numFmtId="1" fontId="5" fillId="0" borderId="0" xfId="3" applyNumberFormat="1" applyFont="1" applyFill="1" applyBorder="1" applyAlignment="1">
      <alignment horizontal="right"/>
    </xf>
    <xf numFmtId="1" fontId="5" fillId="0" borderId="0" xfId="3" applyNumberFormat="1" applyFont="1" applyFill="1" applyBorder="1" applyAlignment="1" applyProtection="1">
      <alignment horizontal="right"/>
    </xf>
    <xf numFmtId="164" fontId="5" fillId="0" borderId="0" xfId="1" applyFont="1" applyFill="1" applyBorder="1" applyAlignment="1" applyProtection="1">
      <alignment horizontal="right" wrapText="1"/>
    </xf>
    <xf numFmtId="0" fontId="5" fillId="0" borderId="1" xfId="3" applyFont="1" applyFill="1" applyBorder="1" applyAlignment="1">
      <alignment vertical="top" wrapText="1"/>
    </xf>
    <xf numFmtId="49" fontId="5" fillId="0" borderId="1" xfId="3" applyNumberFormat="1" applyFont="1" applyFill="1" applyBorder="1" applyAlignment="1">
      <alignment horizontal="right" vertical="top" wrapText="1"/>
    </xf>
    <xf numFmtId="0" fontId="5" fillId="0" borderId="1" xfId="3" applyFont="1" applyFill="1" applyBorder="1" applyAlignment="1" applyProtection="1">
      <alignment horizontal="left" vertical="top" wrapText="1"/>
    </xf>
    <xf numFmtId="164" fontId="5" fillId="0" borderId="2" xfId="1" applyFont="1" applyFill="1" applyBorder="1" applyAlignment="1">
      <alignment horizontal="right" wrapText="1"/>
    </xf>
    <xf numFmtId="0" fontId="5" fillId="0" borderId="2" xfId="1" applyNumberFormat="1" applyFont="1" applyFill="1" applyBorder="1" applyAlignment="1">
      <alignment horizontal="right" wrapText="1"/>
    </xf>
    <xf numFmtId="167" fontId="5" fillId="0" borderId="0" xfId="3" applyNumberFormat="1" applyFont="1" applyFill="1" applyBorder="1" applyAlignment="1">
      <alignment horizontal="right" vertical="top" wrapText="1"/>
    </xf>
    <xf numFmtId="0" fontId="5" fillId="0" borderId="1" xfId="3" applyNumberFormat="1" applyFont="1" applyFill="1" applyBorder="1" applyAlignment="1" applyProtection="1">
      <alignment horizontal="right"/>
    </xf>
    <xf numFmtId="0" fontId="5" fillId="0" borderId="0" xfId="1" applyNumberFormat="1" applyFont="1" applyFill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1" fontId="5" fillId="0" borderId="3" xfId="3" applyNumberFormat="1" applyFont="1" applyFill="1" applyBorder="1" applyAlignment="1">
      <alignment horizontal="right" wrapText="1"/>
    </xf>
    <xf numFmtId="0" fontId="5" fillId="0" borderId="0" xfId="3" applyNumberFormat="1" applyFont="1" applyFill="1" applyBorder="1" applyAlignment="1">
      <alignment horizontal="right" wrapText="1"/>
    </xf>
    <xf numFmtId="1" fontId="5" fillId="0" borderId="0" xfId="3" applyNumberFormat="1" applyFont="1" applyFill="1" applyBorder="1" applyAlignment="1">
      <alignment horizontal="right" wrapText="1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3" applyNumberFormat="1" applyFont="1" applyFill="1" applyBorder="1" applyAlignment="1" applyProtection="1">
      <alignment horizontal="right" wrapText="1"/>
    </xf>
    <xf numFmtId="168" fontId="6" fillId="0" borderId="0" xfId="3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1" xfId="3" applyNumberFormat="1" applyFont="1" applyFill="1" applyBorder="1" applyAlignment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65" fontId="5" fillId="0" borderId="1" xfId="3" applyNumberFormat="1" applyFont="1" applyFill="1" applyBorder="1" applyAlignment="1">
      <alignment horizontal="right" vertical="top" wrapText="1"/>
    </xf>
    <xf numFmtId="0" fontId="5" fillId="0" borderId="2" xfId="3" applyNumberFormat="1" applyFont="1" applyFill="1" applyBorder="1" applyAlignment="1">
      <alignment horizontal="right" wrapText="1"/>
    </xf>
    <xf numFmtId="0" fontId="5" fillId="0" borderId="0" xfId="3" applyFont="1" applyFill="1" applyBorder="1" applyAlignment="1">
      <alignment vertical="center" wrapText="1"/>
    </xf>
    <xf numFmtId="166" fontId="5" fillId="0" borderId="0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Border="1" applyAlignment="1" applyProtection="1">
      <alignment horizontal="right" wrapText="1"/>
    </xf>
    <xf numFmtId="0" fontId="5" fillId="0" borderId="0" xfId="3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vertical="top" wrapText="1"/>
    </xf>
    <xf numFmtId="0" fontId="6" fillId="0" borderId="1" xfId="3" applyFont="1" applyFill="1" applyBorder="1" applyAlignment="1">
      <alignment horizontal="right" vertical="top" wrapText="1"/>
    </xf>
    <xf numFmtId="0" fontId="6" fillId="0" borderId="1" xfId="3" applyFont="1" applyFill="1" applyBorder="1" applyAlignment="1" applyProtection="1">
      <alignment horizontal="left" vertical="top" wrapText="1"/>
    </xf>
    <xf numFmtId="0" fontId="5" fillId="0" borderId="2" xfId="3" applyFont="1" applyFill="1" applyBorder="1" applyAlignment="1">
      <alignment vertical="top" wrapText="1"/>
    </xf>
    <xf numFmtId="0" fontId="5" fillId="0" borderId="2" xfId="3" applyFont="1" applyFill="1" applyBorder="1" applyAlignment="1">
      <alignment horizontal="right" vertical="top" wrapText="1"/>
    </xf>
    <xf numFmtId="0" fontId="6" fillId="0" borderId="2" xfId="3" applyFont="1" applyFill="1" applyBorder="1" applyAlignment="1" applyProtection="1">
      <alignment horizontal="left" vertical="top" wrapText="1"/>
    </xf>
    <xf numFmtId="49" fontId="6" fillId="0" borderId="0" xfId="3" applyNumberFormat="1" applyFont="1" applyFill="1" applyBorder="1" applyAlignment="1">
      <alignment horizontal="right" vertical="top" wrapText="1"/>
    </xf>
    <xf numFmtId="0" fontId="5" fillId="0" borderId="0" xfId="3" applyFont="1" applyFill="1" applyAlignment="1"/>
    <xf numFmtId="0" fontId="5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horizontal="right" vertical="top"/>
    </xf>
    <xf numFmtId="0" fontId="5" fillId="0" borderId="3" xfId="5" applyFont="1" applyFill="1" applyBorder="1" applyAlignment="1" applyProtection="1">
      <alignment vertical="top"/>
    </xf>
    <xf numFmtId="0" fontId="5" fillId="0" borderId="0" xfId="1" applyNumberFormat="1" applyFont="1" applyFill="1" applyBorder="1"/>
    <xf numFmtId="0" fontId="5" fillId="0" borderId="0" xfId="3" applyFont="1" applyFill="1" applyBorder="1"/>
    <xf numFmtId="0" fontId="5" fillId="0" borderId="0" xfId="3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3" applyFont="1" applyFill="1"/>
    <xf numFmtId="0" fontId="5" fillId="0" borderId="0" xfId="3" applyFont="1" applyFill="1" applyAlignment="1">
      <alignment horizontal="right"/>
    </xf>
    <xf numFmtId="0" fontId="5" fillId="0" borderId="0" xfId="5" applyNumberFormat="1" applyFont="1" applyFill="1" applyAlignment="1" applyProtection="1">
      <alignment horizontal="right"/>
    </xf>
    <xf numFmtId="169" fontId="6" fillId="0" borderId="1" xfId="3" applyNumberFormat="1" applyFont="1" applyFill="1" applyBorder="1" applyAlignment="1">
      <alignment horizontal="right" vertical="top" wrapText="1"/>
    </xf>
    <xf numFmtId="0" fontId="6" fillId="0" borderId="0" xfId="3" applyNumberFormat="1" applyFont="1" applyFill="1" applyBorder="1" applyAlignment="1" applyProtection="1">
      <alignment horizontal="right" vertical="center"/>
    </xf>
    <xf numFmtId="0" fontId="6" fillId="0" borderId="0" xfId="3" applyFont="1" applyFill="1" applyAlignment="1" applyProtection="1">
      <alignment vertical="top"/>
    </xf>
    <xf numFmtId="0" fontId="6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vertical="top"/>
    </xf>
    <xf numFmtId="0" fontId="5" fillId="0" borderId="0" xfId="3" applyFont="1" applyFill="1" applyAlignment="1" applyProtection="1">
      <alignment horizontal="left" vertical="top"/>
    </xf>
    <xf numFmtId="0" fontId="5" fillId="0" borderId="0" xfId="3" applyNumberFormat="1" applyFont="1" applyFill="1" applyAlignment="1">
      <alignment horizontal="right" wrapText="1"/>
    </xf>
    <xf numFmtId="167" fontId="5" fillId="0" borderId="1" xfId="3" applyNumberFormat="1" applyFont="1" applyFill="1" applyBorder="1" applyAlignment="1">
      <alignment horizontal="right" vertical="top" wrapText="1"/>
    </xf>
    <xf numFmtId="0" fontId="5" fillId="0" borderId="0" xfId="3" applyNumberFormat="1" applyFont="1" applyFill="1" applyAlignment="1" applyProtection="1">
      <alignment horizontal="right" wrapText="1"/>
    </xf>
    <xf numFmtId="0" fontId="5" fillId="0" borderId="1" xfId="3" applyNumberFormat="1" applyFont="1" applyFill="1" applyBorder="1" applyAlignment="1" applyProtection="1">
      <alignment horizontal="right" wrapText="1"/>
    </xf>
    <xf numFmtId="1" fontId="5" fillId="0" borderId="0" xfId="5" applyNumberFormat="1" applyFont="1" applyFill="1" applyAlignment="1" applyProtection="1">
      <alignment horizontal="right"/>
    </xf>
    <xf numFmtId="0" fontId="5" fillId="0" borderId="0" xfId="4" applyFont="1" applyFill="1" applyBorder="1" applyAlignment="1" applyProtection="1">
      <alignment horizontal="center"/>
    </xf>
    <xf numFmtId="0" fontId="5" fillId="0" borderId="0" xfId="3" applyFont="1" applyFill="1" applyAlignment="1" applyProtection="1">
      <alignment horizontal="left" vertical="top" wrapText="1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245638</xdr:colOff>
      <xdr:row>55</xdr:row>
      <xdr:rowOff>151778</xdr:rowOff>
    </xdr:from>
    <xdr:to>
      <xdr:col>12</xdr:col>
      <xdr:colOff>100003</xdr:colOff>
      <xdr:row>64</xdr:row>
      <xdr:rowOff>168451</xdr:rowOff>
    </xdr:to>
    <xdr:sp macro="" textlink="">
      <xdr:nvSpPr>
        <xdr:cNvPr id="1213" name="Text Box 6" hidden="1"/>
        <xdr:cNvSpPr txBox="1">
          <a:spLocks noChangeArrowheads="1"/>
        </xdr:cNvSpPr>
      </xdr:nvSpPr>
      <xdr:spPr bwMode="auto">
        <a:xfrm>
          <a:off x="8715375" y="10934700"/>
          <a:ext cx="1343025" cy="16478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450721</xdr:colOff>
      <xdr:row>42</xdr:row>
      <xdr:rowOff>128557</xdr:rowOff>
    </xdr:from>
    <xdr:to>
      <xdr:col>8</xdr:col>
      <xdr:colOff>278199</xdr:colOff>
      <xdr:row>47</xdr:row>
      <xdr:rowOff>120127</xdr:rowOff>
    </xdr:to>
    <xdr:sp macro="" textlink="">
      <xdr:nvSpPr>
        <xdr:cNvPr id="1214" name="Text Box 9" hidden="1"/>
        <xdr:cNvSpPr txBox="1">
          <a:spLocks noChangeArrowheads="1"/>
        </xdr:cNvSpPr>
      </xdr:nvSpPr>
      <xdr:spPr bwMode="auto">
        <a:xfrm>
          <a:off x="5905500" y="8677275"/>
          <a:ext cx="1333500" cy="9620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450721</xdr:colOff>
      <xdr:row>55</xdr:row>
      <xdr:rowOff>151778</xdr:rowOff>
    </xdr:from>
    <xdr:to>
      <xdr:col>8</xdr:col>
      <xdr:colOff>278199</xdr:colOff>
      <xdr:row>56</xdr:row>
      <xdr:rowOff>53054</xdr:rowOff>
    </xdr:to>
    <xdr:sp macro="" textlink="">
      <xdr:nvSpPr>
        <xdr:cNvPr id="1215" name="Text Box 10" hidden="1"/>
        <xdr:cNvSpPr txBox="1">
          <a:spLocks noChangeArrowheads="1"/>
        </xdr:cNvSpPr>
      </xdr:nvSpPr>
      <xdr:spPr bwMode="auto">
        <a:xfrm>
          <a:off x="5905500" y="10934700"/>
          <a:ext cx="1333500" cy="95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450721</xdr:colOff>
      <xdr:row>67</xdr:row>
      <xdr:rowOff>44573</xdr:rowOff>
    </xdr:from>
    <xdr:to>
      <xdr:col>8</xdr:col>
      <xdr:colOff>278199</xdr:colOff>
      <xdr:row>70</xdr:row>
      <xdr:rowOff>180414</xdr:rowOff>
    </xdr:to>
    <xdr:sp macro="" textlink="">
      <xdr:nvSpPr>
        <xdr:cNvPr id="1216" name="Text Box 12" hidden="1"/>
        <xdr:cNvSpPr txBox="1">
          <a:spLocks noChangeArrowheads="1"/>
        </xdr:cNvSpPr>
      </xdr:nvSpPr>
      <xdr:spPr bwMode="auto">
        <a:xfrm>
          <a:off x="5905500" y="12973050"/>
          <a:ext cx="1333500" cy="8286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182" transitionEvaluation="1" codeName="Sheet1"/>
  <dimension ref="A1:G209"/>
  <sheetViews>
    <sheetView tabSelected="1" view="pageBreakPreview" topLeftCell="C182" zoomScaleNormal="145" zoomScaleSheetLayoutView="100" workbookViewId="0">
      <selection activeCell="M194" sqref="M194"/>
    </sheetView>
  </sheetViews>
  <sheetFormatPr defaultColWidth="11" defaultRowHeight="13.2"/>
  <cols>
    <col min="1" max="1" width="5.6640625" style="17" customWidth="1"/>
    <col min="2" max="2" width="8.33203125" style="22" customWidth="1"/>
    <col min="3" max="3" width="32.6640625" style="20" customWidth="1"/>
    <col min="4" max="4" width="11.33203125" style="25" customWidth="1"/>
    <col min="5" max="5" width="11.33203125" style="20" customWidth="1"/>
    <col min="6" max="7" width="11.33203125" style="25" customWidth="1"/>
    <col min="8" max="16384" width="11" style="20"/>
  </cols>
  <sheetData>
    <row r="1" spans="1:7" ht="14.4" customHeight="1">
      <c r="B1" s="105"/>
      <c r="C1" s="18"/>
      <c r="D1" s="19" t="s">
        <v>117</v>
      </c>
      <c r="E1" s="18"/>
      <c r="F1" s="18"/>
      <c r="G1" s="18"/>
    </row>
    <row r="2" spans="1:7" ht="14.4" customHeight="1">
      <c r="B2" s="105"/>
      <c r="C2" s="18"/>
      <c r="D2" s="19" t="s">
        <v>118</v>
      </c>
      <c r="E2" s="18"/>
      <c r="F2" s="18"/>
      <c r="G2" s="18"/>
    </row>
    <row r="3" spans="1:7">
      <c r="A3" s="105"/>
      <c r="B3" s="106"/>
      <c r="C3" s="21"/>
      <c r="D3" s="21"/>
      <c r="E3" s="19"/>
      <c r="F3" s="21"/>
      <c r="G3" s="21"/>
    </row>
    <row r="4" spans="1:7" ht="14.4" customHeight="1">
      <c r="C4" s="23" t="s">
        <v>76</v>
      </c>
      <c r="D4" s="24">
        <v>2702</v>
      </c>
      <c r="E4" s="20" t="s">
        <v>0</v>
      </c>
    </row>
    <row r="5" spans="1:7" ht="14.4" customHeight="1">
      <c r="B5" s="26"/>
      <c r="C5" s="23"/>
      <c r="D5" s="24">
        <v>2711</v>
      </c>
      <c r="E5" s="20" t="s">
        <v>59</v>
      </c>
    </row>
    <row r="6" spans="1:7" ht="14.4" customHeight="1">
      <c r="B6" s="26"/>
      <c r="C6" s="23" t="s">
        <v>86</v>
      </c>
      <c r="D6" s="24"/>
    </row>
    <row r="7" spans="1:7" ht="14.4" customHeight="1">
      <c r="C7" s="23" t="s">
        <v>84</v>
      </c>
      <c r="D7" s="24">
        <v>4711</v>
      </c>
      <c r="E7" s="25" t="s">
        <v>64</v>
      </c>
    </row>
    <row r="8" spans="1:7">
      <c r="C8" s="23"/>
    </row>
    <row r="9" spans="1:7" ht="14.4" customHeight="1">
      <c r="A9" s="107" t="s">
        <v>116</v>
      </c>
      <c r="C9" s="27"/>
      <c r="E9" s="27"/>
      <c r="F9" s="27"/>
      <c r="G9" s="27"/>
    </row>
    <row r="10" spans="1:7">
      <c r="A10" s="107"/>
      <c r="C10" s="27"/>
      <c r="E10" s="27"/>
      <c r="F10" s="27"/>
      <c r="G10" s="27"/>
    </row>
    <row r="11" spans="1:7" ht="14.4" customHeight="1">
      <c r="C11" s="28"/>
      <c r="D11" s="29" t="s">
        <v>72</v>
      </c>
      <c r="E11" s="29" t="s">
        <v>73</v>
      </c>
      <c r="F11" s="29" t="s">
        <v>3</v>
      </c>
    </row>
    <row r="12" spans="1:7" ht="14.4" customHeight="1">
      <c r="C12" s="104" t="s">
        <v>1</v>
      </c>
      <c r="D12" s="31">
        <f>G166</f>
        <v>932725</v>
      </c>
      <c r="E12" s="31">
        <f>G184</f>
        <v>9800</v>
      </c>
      <c r="F12" s="31">
        <f>E12+D12</f>
        <v>942525</v>
      </c>
    </row>
    <row r="13" spans="1:7">
      <c r="D13" s="30"/>
      <c r="E13" s="32"/>
      <c r="F13" s="32"/>
    </row>
    <row r="14" spans="1:7" ht="14.4" customHeight="1">
      <c r="A14" s="107" t="s">
        <v>74</v>
      </c>
      <c r="E14" s="25"/>
    </row>
    <row r="15" spans="1:7" ht="12.6" customHeight="1">
      <c r="C15" s="33"/>
      <c r="D15" s="34"/>
      <c r="E15" s="34"/>
      <c r="F15" s="34"/>
      <c r="G15" s="35" t="s">
        <v>88</v>
      </c>
    </row>
    <row r="16" spans="1:7" s="7" customFormat="1" ht="26.4">
      <c r="A16" s="2"/>
      <c r="B16" s="3"/>
      <c r="C16" s="4"/>
      <c r="D16" s="5" t="s">
        <v>122</v>
      </c>
      <c r="E16" s="6" t="s">
        <v>123</v>
      </c>
      <c r="F16" s="6" t="s">
        <v>124</v>
      </c>
      <c r="G16" s="6" t="s">
        <v>123</v>
      </c>
    </row>
    <row r="17" spans="1:7" s="7" customFormat="1">
      <c r="A17" s="8"/>
      <c r="B17" s="114" t="s">
        <v>2</v>
      </c>
      <c r="C17" s="114"/>
      <c r="D17" s="9" t="s">
        <v>114</v>
      </c>
      <c r="E17" s="9" t="s">
        <v>107</v>
      </c>
      <c r="F17" s="10" t="s">
        <v>107</v>
      </c>
      <c r="G17" s="11" t="s">
        <v>125</v>
      </c>
    </row>
    <row r="18" spans="1:7" s="7" customFormat="1">
      <c r="A18" s="12"/>
      <c r="B18" s="13"/>
      <c r="C18" s="14"/>
      <c r="D18" s="15"/>
      <c r="E18" s="15"/>
      <c r="F18" s="15"/>
      <c r="G18" s="16"/>
    </row>
    <row r="19" spans="1:7" ht="14.4" customHeight="1">
      <c r="A19" s="36"/>
      <c r="B19" s="37"/>
      <c r="C19" s="38" t="s">
        <v>4</v>
      </c>
      <c r="D19" s="39"/>
      <c r="E19" s="39"/>
      <c r="F19" s="39"/>
      <c r="G19" s="39"/>
    </row>
    <row r="20" spans="1:7" ht="14.4" customHeight="1">
      <c r="A20" s="36" t="s">
        <v>5</v>
      </c>
      <c r="B20" s="40">
        <v>2702</v>
      </c>
      <c r="C20" s="38" t="s">
        <v>0</v>
      </c>
      <c r="E20" s="25"/>
    </row>
    <row r="21" spans="1:7" ht="14.4" customHeight="1">
      <c r="A21" s="36"/>
      <c r="B21" s="41">
        <v>1</v>
      </c>
      <c r="C21" s="42" t="s">
        <v>6</v>
      </c>
      <c r="D21" s="23"/>
      <c r="E21" s="23"/>
      <c r="F21" s="23"/>
      <c r="G21" s="43"/>
    </row>
    <row r="22" spans="1:7" ht="14.4" customHeight="1">
      <c r="A22" s="36"/>
      <c r="B22" s="44">
        <v>1.103</v>
      </c>
      <c r="C22" s="38" t="s">
        <v>7</v>
      </c>
      <c r="D22" s="23"/>
      <c r="E22" s="23"/>
      <c r="F22" s="23"/>
      <c r="G22" s="43"/>
    </row>
    <row r="23" spans="1:7" ht="14.4" customHeight="1">
      <c r="A23" s="36"/>
      <c r="B23" s="37">
        <v>60</v>
      </c>
      <c r="C23" s="42" t="s">
        <v>8</v>
      </c>
      <c r="D23" s="23"/>
      <c r="E23" s="23"/>
      <c r="F23" s="23"/>
      <c r="G23" s="46"/>
    </row>
    <row r="24" spans="1:7" ht="14.4" customHeight="1">
      <c r="A24" s="36"/>
      <c r="B24" s="47">
        <v>45</v>
      </c>
      <c r="C24" s="42" t="s">
        <v>9</v>
      </c>
      <c r="D24" s="23"/>
      <c r="E24" s="23"/>
      <c r="F24" s="23"/>
      <c r="G24" s="46"/>
    </row>
    <row r="25" spans="1:7" ht="27" customHeight="1">
      <c r="A25" s="36"/>
      <c r="B25" s="64" t="s">
        <v>10</v>
      </c>
      <c r="C25" s="48" t="s">
        <v>126</v>
      </c>
      <c r="D25" s="66">
        <v>27381</v>
      </c>
      <c r="E25" s="78">
        <v>44700</v>
      </c>
      <c r="F25" s="78">
        <v>44700</v>
      </c>
      <c r="G25" s="78">
        <v>55529</v>
      </c>
    </row>
    <row r="26" spans="1:7" ht="27" customHeight="1">
      <c r="A26" s="36"/>
      <c r="B26" s="64" t="s">
        <v>78</v>
      </c>
      <c r="C26" s="48" t="s">
        <v>127</v>
      </c>
      <c r="D26" s="49">
        <v>0</v>
      </c>
      <c r="E26" s="78">
        <v>23977</v>
      </c>
      <c r="F26" s="78">
        <f>E26+22500</f>
        <v>46477</v>
      </c>
      <c r="G26" s="78">
        <v>305428</v>
      </c>
    </row>
    <row r="27" spans="1:7" ht="27" customHeight="1">
      <c r="A27" s="36"/>
      <c r="B27" s="64" t="s">
        <v>87</v>
      </c>
      <c r="C27" s="48" t="s">
        <v>128</v>
      </c>
      <c r="D27" s="50">
        <v>0</v>
      </c>
      <c r="E27" s="77">
        <v>20000</v>
      </c>
      <c r="F27" s="77">
        <v>20000</v>
      </c>
      <c r="G27" s="51">
        <v>0</v>
      </c>
    </row>
    <row r="28" spans="1:7" ht="14.4" customHeight="1">
      <c r="A28" s="36" t="s">
        <v>3</v>
      </c>
      <c r="B28" s="47">
        <v>45</v>
      </c>
      <c r="C28" s="42" t="s">
        <v>9</v>
      </c>
      <c r="D28" s="52">
        <f t="shared" ref="D28:F28" si="0">SUM(D25:D27)</f>
        <v>27381</v>
      </c>
      <c r="E28" s="52">
        <f t="shared" si="0"/>
        <v>88677</v>
      </c>
      <c r="F28" s="52">
        <f t="shared" si="0"/>
        <v>111177</v>
      </c>
      <c r="G28" s="52">
        <v>360957</v>
      </c>
    </row>
    <row r="29" spans="1:7">
      <c r="A29" s="36"/>
      <c r="B29" s="47"/>
      <c r="C29" s="42"/>
      <c r="D29" s="53"/>
      <c r="E29" s="53"/>
      <c r="F29" s="53"/>
      <c r="G29" s="54"/>
    </row>
    <row r="30" spans="1:7" ht="14.4" customHeight="1">
      <c r="A30" s="36"/>
      <c r="B30" s="47">
        <v>46</v>
      </c>
      <c r="C30" s="42" t="s">
        <v>12</v>
      </c>
      <c r="D30" s="55"/>
      <c r="E30" s="55"/>
      <c r="F30" s="55"/>
      <c r="G30" s="57"/>
    </row>
    <row r="31" spans="1:7" ht="27" customHeight="1">
      <c r="A31" s="36"/>
      <c r="B31" s="64" t="s">
        <v>13</v>
      </c>
      <c r="C31" s="48" t="s">
        <v>109</v>
      </c>
      <c r="D31" s="75">
        <v>18013</v>
      </c>
      <c r="E31" s="75">
        <v>49600</v>
      </c>
      <c r="F31" s="53">
        <v>49600</v>
      </c>
      <c r="G31" s="75">
        <v>20000</v>
      </c>
    </row>
    <row r="32" spans="1:7" ht="14.4" customHeight="1">
      <c r="A32" s="36" t="s">
        <v>3</v>
      </c>
      <c r="B32" s="47">
        <v>46</v>
      </c>
      <c r="C32" s="42" t="s">
        <v>12</v>
      </c>
      <c r="D32" s="63">
        <f t="shared" ref="D32:F32" si="1">SUM(D31:D31)</f>
        <v>18013</v>
      </c>
      <c r="E32" s="63">
        <f t="shared" si="1"/>
        <v>49600</v>
      </c>
      <c r="F32" s="63">
        <f t="shared" si="1"/>
        <v>49600</v>
      </c>
      <c r="G32" s="63">
        <v>20000</v>
      </c>
    </row>
    <row r="33" spans="1:7">
      <c r="A33" s="36"/>
      <c r="B33" s="64"/>
      <c r="C33" s="42"/>
      <c r="D33" s="23"/>
      <c r="E33" s="23"/>
      <c r="F33" s="23"/>
      <c r="G33" s="46"/>
    </row>
    <row r="34" spans="1:7" ht="14.4" customHeight="1">
      <c r="A34" s="36"/>
      <c r="B34" s="47">
        <v>47</v>
      </c>
      <c r="C34" s="42" t="s">
        <v>14</v>
      </c>
      <c r="D34" s="55"/>
      <c r="E34" s="55"/>
      <c r="F34" s="55"/>
      <c r="G34" s="57"/>
    </row>
    <row r="35" spans="1:7" ht="27" customHeight="1">
      <c r="A35" s="36"/>
      <c r="B35" s="64" t="s">
        <v>15</v>
      </c>
      <c r="C35" s="48" t="s">
        <v>109</v>
      </c>
      <c r="D35" s="75">
        <v>29644</v>
      </c>
      <c r="E35" s="75">
        <v>34802</v>
      </c>
      <c r="F35" s="69">
        <v>34802</v>
      </c>
      <c r="G35" s="75">
        <v>17271</v>
      </c>
    </row>
    <row r="36" spans="1:7" ht="27" customHeight="1">
      <c r="A36" s="36"/>
      <c r="B36" s="64" t="s">
        <v>80</v>
      </c>
      <c r="C36" s="48" t="s">
        <v>110</v>
      </c>
      <c r="D36" s="58">
        <v>0</v>
      </c>
      <c r="E36" s="1">
        <v>0</v>
      </c>
      <c r="F36" s="53">
        <v>3500</v>
      </c>
      <c r="G36" s="75">
        <v>3766</v>
      </c>
    </row>
    <row r="37" spans="1:7" ht="14.4" customHeight="1">
      <c r="A37" s="36" t="s">
        <v>3</v>
      </c>
      <c r="B37" s="47">
        <v>47</v>
      </c>
      <c r="C37" s="42" t="s">
        <v>14</v>
      </c>
      <c r="D37" s="63">
        <f t="shared" ref="D37:F37" si="2">SUM(D35:D36)</f>
        <v>29644</v>
      </c>
      <c r="E37" s="63">
        <f t="shared" si="2"/>
        <v>34802</v>
      </c>
      <c r="F37" s="63">
        <f t="shared" si="2"/>
        <v>38302</v>
      </c>
      <c r="G37" s="63">
        <v>21037</v>
      </c>
    </row>
    <row r="38" spans="1:7">
      <c r="A38" s="36"/>
      <c r="B38" s="64"/>
      <c r="C38" s="42"/>
      <c r="D38" s="23"/>
      <c r="E38" s="23"/>
      <c r="F38" s="23"/>
      <c r="G38" s="46"/>
    </row>
    <row r="39" spans="1:7" ht="14.4" customHeight="1">
      <c r="A39" s="36"/>
      <c r="B39" s="47">
        <v>48</v>
      </c>
      <c r="C39" s="42" t="s">
        <v>16</v>
      </c>
      <c r="D39" s="23"/>
      <c r="E39" s="23"/>
      <c r="F39" s="23"/>
      <c r="G39" s="46"/>
    </row>
    <row r="40" spans="1:7" ht="27" customHeight="1">
      <c r="A40" s="36"/>
      <c r="B40" s="64" t="s">
        <v>17</v>
      </c>
      <c r="C40" s="48" t="s">
        <v>109</v>
      </c>
      <c r="D40" s="66">
        <v>44027</v>
      </c>
      <c r="E40" s="78">
        <v>53418</v>
      </c>
      <c r="F40" s="109">
        <v>53418</v>
      </c>
      <c r="G40" s="78">
        <v>20000</v>
      </c>
    </row>
    <row r="41" spans="1:7" ht="27" customHeight="1">
      <c r="A41" s="36"/>
      <c r="B41" s="64" t="s">
        <v>79</v>
      </c>
      <c r="C41" s="48" t="s">
        <v>110</v>
      </c>
      <c r="D41" s="1">
        <v>0</v>
      </c>
      <c r="E41" s="1">
        <v>0</v>
      </c>
      <c r="F41" s="53">
        <v>7070</v>
      </c>
      <c r="G41" s="75">
        <v>159997</v>
      </c>
    </row>
    <row r="42" spans="1:7" ht="14.85" customHeight="1">
      <c r="A42" s="36" t="s">
        <v>3</v>
      </c>
      <c r="B42" s="47">
        <v>48</v>
      </c>
      <c r="C42" s="42" t="s">
        <v>16</v>
      </c>
      <c r="D42" s="63">
        <f t="shared" ref="D42:F42" si="3">SUM(D40:D41)</f>
        <v>44027</v>
      </c>
      <c r="E42" s="63">
        <f t="shared" si="3"/>
        <v>53418</v>
      </c>
      <c r="F42" s="63">
        <f t="shared" si="3"/>
        <v>60488</v>
      </c>
      <c r="G42" s="63">
        <v>179997</v>
      </c>
    </row>
    <row r="43" spans="1:7" ht="14.85" customHeight="1">
      <c r="A43" s="36" t="s">
        <v>3</v>
      </c>
      <c r="B43" s="37">
        <v>60</v>
      </c>
      <c r="C43" s="42" t="s">
        <v>8</v>
      </c>
      <c r="D43" s="63">
        <f t="shared" ref="D43:F43" si="4">D42+D37+D32+D28</f>
        <v>119065</v>
      </c>
      <c r="E43" s="63">
        <f t="shared" si="4"/>
        <v>226497</v>
      </c>
      <c r="F43" s="63">
        <f t="shared" si="4"/>
        <v>259567</v>
      </c>
      <c r="G43" s="63">
        <v>581991</v>
      </c>
    </row>
    <row r="44" spans="1:7" ht="14.85" customHeight="1">
      <c r="A44" s="36"/>
      <c r="B44" s="37"/>
      <c r="C44" s="42"/>
      <c r="D44" s="55"/>
      <c r="E44" s="55"/>
      <c r="F44" s="55"/>
      <c r="G44" s="56"/>
    </row>
    <row r="45" spans="1:7" ht="14.85" customHeight="1">
      <c r="A45" s="36"/>
      <c r="B45" s="37">
        <v>61</v>
      </c>
      <c r="C45" s="42" t="s">
        <v>18</v>
      </c>
      <c r="D45" s="23"/>
      <c r="E45" s="45"/>
      <c r="F45" s="45"/>
      <c r="G45" s="46"/>
    </row>
    <row r="46" spans="1:7" ht="14.85" customHeight="1">
      <c r="A46" s="36"/>
      <c r="B46" s="47">
        <v>45</v>
      </c>
      <c r="C46" s="42" t="s">
        <v>9</v>
      </c>
      <c r="D46" s="55"/>
      <c r="E46" s="39"/>
      <c r="F46" s="39"/>
      <c r="G46" s="57"/>
    </row>
    <row r="47" spans="1:7" ht="14.85" customHeight="1">
      <c r="A47" s="36"/>
      <c r="B47" s="64" t="s">
        <v>19</v>
      </c>
      <c r="C47" s="42" t="s">
        <v>20</v>
      </c>
      <c r="D47" s="52">
        <v>3000</v>
      </c>
      <c r="E47" s="52">
        <v>2250</v>
      </c>
      <c r="F47" s="52">
        <v>2250</v>
      </c>
      <c r="G47" s="65">
        <v>2475</v>
      </c>
    </row>
    <row r="48" spans="1:7" ht="14.85" customHeight="1">
      <c r="A48" s="59" t="s">
        <v>3</v>
      </c>
      <c r="B48" s="60">
        <v>45</v>
      </c>
      <c r="C48" s="61" t="s">
        <v>9</v>
      </c>
      <c r="D48" s="52">
        <f t="shared" ref="D48:F48" si="5">D47</f>
        <v>3000</v>
      </c>
      <c r="E48" s="52">
        <f t="shared" si="5"/>
        <v>2250</v>
      </c>
      <c r="F48" s="52">
        <f t="shared" si="5"/>
        <v>2250</v>
      </c>
      <c r="G48" s="52">
        <v>2475</v>
      </c>
    </row>
    <row r="49" spans="1:7" ht="14.85" hidden="1" customHeight="1">
      <c r="A49" s="36"/>
      <c r="B49" s="64"/>
      <c r="C49" s="42"/>
      <c r="D49" s="23"/>
      <c r="E49" s="23"/>
      <c r="F49" s="23"/>
      <c r="G49" s="46"/>
    </row>
    <row r="50" spans="1:7" ht="14.85" customHeight="1">
      <c r="A50" s="36"/>
      <c r="B50" s="47">
        <v>46</v>
      </c>
      <c r="C50" s="42" t="s">
        <v>12</v>
      </c>
      <c r="D50" s="55"/>
      <c r="E50" s="55"/>
      <c r="F50" s="55"/>
      <c r="G50" s="57"/>
    </row>
    <row r="51" spans="1:7" ht="14.85" customHeight="1">
      <c r="A51" s="36"/>
      <c r="B51" s="64" t="s">
        <v>21</v>
      </c>
      <c r="C51" s="42" t="s">
        <v>20</v>
      </c>
      <c r="D51" s="52">
        <v>1183</v>
      </c>
      <c r="E51" s="52">
        <v>893</v>
      </c>
      <c r="F51" s="52">
        <v>893</v>
      </c>
      <c r="G51" s="65">
        <v>982</v>
      </c>
    </row>
    <row r="52" spans="1:7" ht="14.85" customHeight="1">
      <c r="A52" s="36" t="s">
        <v>3</v>
      </c>
      <c r="B52" s="47">
        <v>46</v>
      </c>
      <c r="C52" s="42" t="s">
        <v>12</v>
      </c>
      <c r="D52" s="52">
        <f t="shared" ref="D52:F52" si="6">D51</f>
        <v>1183</v>
      </c>
      <c r="E52" s="52">
        <f t="shared" si="6"/>
        <v>893</v>
      </c>
      <c r="F52" s="52">
        <f t="shared" si="6"/>
        <v>893</v>
      </c>
      <c r="G52" s="52">
        <v>982</v>
      </c>
    </row>
    <row r="53" spans="1:7" ht="10.95" customHeight="1">
      <c r="A53" s="36"/>
      <c r="B53" s="64"/>
      <c r="C53" s="42"/>
      <c r="D53" s="23"/>
      <c r="E53" s="23"/>
      <c r="F53" s="23"/>
      <c r="G53" s="46"/>
    </row>
    <row r="54" spans="1:7" ht="14.85" customHeight="1">
      <c r="A54" s="36"/>
      <c r="B54" s="47">
        <v>47</v>
      </c>
      <c r="C54" s="42" t="s">
        <v>14</v>
      </c>
      <c r="D54" s="23"/>
      <c r="E54" s="23"/>
      <c r="F54" s="23"/>
      <c r="G54" s="46"/>
    </row>
    <row r="55" spans="1:7" ht="14.85" customHeight="1">
      <c r="A55" s="36"/>
      <c r="B55" s="64" t="s">
        <v>22</v>
      </c>
      <c r="C55" s="48" t="s">
        <v>20</v>
      </c>
      <c r="D55" s="52">
        <v>1088</v>
      </c>
      <c r="E55" s="52">
        <v>818</v>
      </c>
      <c r="F55" s="52">
        <v>818</v>
      </c>
      <c r="G55" s="65">
        <v>900</v>
      </c>
    </row>
    <row r="56" spans="1:7" ht="14.85" customHeight="1">
      <c r="A56" s="36" t="s">
        <v>3</v>
      </c>
      <c r="B56" s="47">
        <v>47</v>
      </c>
      <c r="C56" s="42" t="s">
        <v>14</v>
      </c>
      <c r="D56" s="52">
        <f t="shared" ref="D56:F56" si="7">D55</f>
        <v>1088</v>
      </c>
      <c r="E56" s="52">
        <f t="shared" si="7"/>
        <v>818</v>
      </c>
      <c r="F56" s="52">
        <f t="shared" si="7"/>
        <v>818</v>
      </c>
      <c r="G56" s="52">
        <v>900</v>
      </c>
    </row>
    <row r="57" spans="1:7" ht="10.95" customHeight="1">
      <c r="A57" s="36"/>
      <c r="B57" s="47"/>
      <c r="C57" s="42"/>
      <c r="D57" s="55"/>
      <c r="E57" s="55"/>
      <c r="F57" s="55"/>
      <c r="G57" s="57"/>
    </row>
    <row r="58" spans="1:7" ht="14.4" customHeight="1">
      <c r="A58" s="36"/>
      <c r="B58" s="47">
        <v>48</v>
      </c>
      <c r="C58" s="48" t="s">
        <v>16</v>
      </c>
      <c r="D58" s="55"/>
      <c r="E58" s="55"/>
      <c r="F58" s="55"/>
      <c r="G58" s="57"/>
    </row>
    <row r="59" spans="1:7" ht="14.4" customHeight="1">
      <c r="A59" s="36"/>
      <c r="B59" s="64" t="s">
        <v>23</v>
      </c>
      <c r="C59" s="48" t="s">
        <v>20</v>
      </c>
      <c r="D59" s="52">
        <v>1090</v>
      </c>
      <c r="E59" s="52">
        <v>818</v>
      </c>
      <c r="F59" s="52">
        <v>818</v>
      </c>
      <c r="G59" s="65">
        <v>900</v>
      </c>
    </row>
    <row r="60" spans="1:7" ht="14.4" customHeight="1">
      <c r="A60" s="36" t="s">
        <v>3</v>
      </c>
      <c r="B60" s="47">
        <v>48</v>
      </c>
      <c r="C60" s="42" t="s">
        <v>16</v>
      </c>
      <c r="D60" s="66">
        <f t="shared" ref="D60:F60" si="8">D59</f>
        <v>1090</v>
      </c>
      <c r="E60" s="66">
        <f t="shared" si="8"/>
        <v>818</v>
      </c>
      <c r="F60" s="66">
        <f t="shared" si="8"/>
        <v>818</v>
      </c>
      <c r="G60" s="66">
        <v>900</v>
      </c>
    </row>
    <row r="61" spans="1:7" ht="14.4" customHeight="1">
      <c r="A61" s="36" t="s">
        <v>3</v>
      </c>
      <c r="B61" s="37">
        <v>61</v>
      </c>
      <c r="C61" s="42" t="s">
        <v>18</v>
      </c>
      <c r="D61" s="63">
        <f t="shared" ref="D61:F61" si="9">D60+D56+D52+D48</f>
        <v>6361</v>
      </c>
      <c r="E61" s="63">
        <f t="shared" si="9"/>
        <v>4779</v>
      </c>
      <c r="F61" s="63">
        <f t="shared" si="9"/>
        <v>4779</v>
      </c>
      <c r="G61" s="63">
        <v>5257</v>
      </c>
    </row>
    <row r="62" spans="1:7" ht="10.95" customHeight="1">
      <c r="A62" s="36"/>
      <c r="B62" s="37"/>
      <c r="C62" s="42"/>
      <c r="D62" s="67"/>
      <c r="E62" s="67"/>
      <c r="F62" s="67"/>
      <c r="G62" s="68"/>
    </row>
    <row r="63" spans="1:7" ht="26.4">
      <c r="A63" s="36"/>
      <c r="B63" s="37">
        <v>62</v>
      </c>
      <c r="C63" s="42" t="s">
        <v>108</v>
      </c>
      <c r="D63" s="53"/>
      <c r="E63" s="53"/>
      <c r="F63" s="53"/>
      <c r="G63" s="70"/>
    </row>
    <row r="64" spans="1:7" ht="14.4" customHeight="1">
      <c r="A64" s="36"/>
      <c r="B64" s="37">
        <v>44</v>
      </c>
      <c r="C64" s="42" t="s">
        <v>11</v>
      </c>
      <c r="D64" s="53"/>
      <c r="E64" s="53"/>
      <c r="F64" s="53"/>
      <c r="G64" s="70"/>
    </row>
    <row r="65" spans="1:7" ht="14.4" customHeight="1">
      <c r="A65" s="36"/>
      <c r="B65" s="37" t="s">
        <v>101</v>
      </c>
      <c r="C65" s="48" t="s">
        <v>121</v>
      </c>
      <c r="D65" s="50">
        <v>0</v>
      </c>
      <c r="E65" s="52">
        <v>10000</v>
      </c>
      <c r="F65" s="52">
        <v>10000</v>
      </c>
      <c r="G65" s="65">
        <v>10000</v>
      </c>
    </row>
    <row r="66" spans="1:7" ht="14.4" customHeight="1">
      <c r="A66" s="36" t="s">
        <v>3</v>
      </c>
      <c r="B66" s="37">
        <v>44</v>
      </c>
      <c r="C66" s="42" t="s">
        <v>11</v>
      </c>
      <c r="D66" s="62">
        <f>D65</f>
        <v>0</v>
      </c>
      <c r="E66" s="63">
        <f t="shared" ref="E66:F66" si="10">E65</f>
        <v>10000</v>
      </c>
      <c r="F66" s="63">
        <f t="shared" si="10"/>
        <v>10000</v>
      </c>
      <c r="G66" s="63">
        <v>10000</v>
      </c>
    </row>
    <row r="67" spans="1:7" ht="10.95" customHeight="1">
      <c r="A67" s="36"/>
      <c r="B67" s="37"/>
      <c r="C67" s="42"/>
      <c r="D67" s="53"/>
      <c r="E67" s="53"/>
      <c r="F67" s="53"/>
      <c r="G67" s="70"/>
    </row>
    <row r="68" spans="1:7" ht="14.4" customHeight="1">
      <c r="A68" s="36"/>
      <c r="B68" s="47">
        <v>45</v>
      </c>
      <c r="C68" s="42" t="s">
        <v>9</v>
      </c>
      <c r="D68" s="53"/>
      <c r="E68" s="53"/>
      <c r="F68" s="53"/>
      <c r="G68" s="70"/>
    </row>
    <row r="69" spans="1:7" ht="27" customHeight="1">
      <c r="A69" s="36"/>
      <c r="B69" s="64" t="s">
        <v>91</v>
      </c>
      <c r="C69" s="48" t="s">
        <v>111</v>
      </c>
      <c r="D69" s="1">
        <v>0</v>
      </c>
      <c r="E69" s="53">
        <v>1</v>
      </c>
      <c r="F69" s="53">
        <v>1</v>
      </c>
      <c r="G69" s="1">
        <v>0</v>
      </c>
    </row>
    <row r="70" spans="1:7" ht="14.4" customHeight="1">
      <c r="A70" s="36"/>
      <c r="B70" s="64" t="s">
        <v>93</v>
      </c>
      <c r="C70" s="48" t="s">
        <v>94</v>
      </c>
      <c r="D70" s="1">
        <v>0</v>
      </c>
      <c r="E70" s="53">
        <v>1</v>
      </c>
      <c r="F70" s="53">
        <v>1</v>
      </c>
      <c r="G70" s="1">
        <v>0</v>
      </c>
    </row>
    <row r="71" spans="1:7" ht="15" customHeight="1">
      <c r="A71" s="36" t="s">
        <v>3</v>
      </c>
      <c r="B71" s="47">
        <v>45</v>
      </c>
      <c r="C71" s="42" t="s">
        <v>9</v>
      </c>
      <c r="D71" s="62">
        <f t="shared" ref="D71:F71" si="11">D70+D69</f>
        <v>0</v>
      </c>
      <c r="E71" s="63">
        <f t="shared" si="11"/>
        <v>2</v>
      </c>
      <c r="F71" s="63">
        <f t="shared" si="11"/>
        <v>2</v>
      </c>
      <c r="G71" s="62">
        <v>0</v>
      </c>
    </row>
    <row r="72" spans="1:7" ht="10.95" customHeight="1">
      <c r="A72" s="36"/>
      <c r="B72" s="64"/>
      <c r="C72" s="42"/>
      <c r="D72" s="53"/>
      <c r="E72" s="53"/>
      <c r="F72" s="53"/>
      <c r="G72" s="70"/>
    </row>
    <row r="73" spans="1:7" ht="15" customHeight="1">
      <c r="A73" s="36"/>
      <c r="B73" s="47">
        <v>46</v>
      </c>
      <c r="C73" s="42" t="s">
        <v>12</v>
      </c>
      <c r="D73" s="53"/>
      <c r="E73" s="53"/>
      <c r="F73" s="53"/>
      <c r="G73" s="70"/>
    </row>
    <row r="74" spans="1:7" ht="27" customHeight="1">
      <c r="A74" s="36"/>
      <c r="B74" s="64" t="s">
        <v>95</v>
      </c>
      <c r="C74" s="48" t="s">
        <v>112</v>
      </c>
      <c r="D74" s="1">
        <v>0</v>
      </c>
      <c r="E74" s="53">
        <v>1</v>
      </c>
      <c r="F74" s="53">
        <v>1</v>
      </c>
      <c r="G74" s="1">
        <v>0</v>
      </c>
    </row>
    <row r="75" spans="1:7" ht="15" customHeight="1">
      <c r="A75" s="36"/>
      <c r="B75" s="64" t="s">
        <v>96</v>
      </c>
      <c r="C75" s="48" t="s">
        <v>94</v>
      </c>
      <c r="D75" s="1">
        <v>0</v>
      </c>
      <c r="E75" s="53">
        <v>1</v>
      </c>
      <c r="F75" s="53">
        <v>1</v>
      </c>
      <c r="G75" s="1">
        <v>0</v>
      </c>
    </row>
    <row r="76" spans="1:7" ht="15" customHeight="1">
      <c r="A76" s="36" t="s">
        <v>3</v>
      </c>
      <c r="B76" s="47">
        <v>46</v>
      </c>
      <c r="C76" s="42" t="s">
        <v>12</v>
      </c>
      <c r="D76" s="62">
        <f t="shared" ref="D76:F76" si="12">D75+D74</f>
        <v>0</v>
      </c>
      <c r="E76" s="63">
        <f t="shared" si="12"/>
        <v>2</v>
      </c>
      <c r="F76" s="63">
        <f t="shared" si="12"/>
        <v>2</v>
      </c>
      <c r="G76" s="62">
        <v>0</v>
      </c>
    </row>
    <row r="77" spans="1:7" ht="10.95" customHeight="1">
      <c r="A77" s="36"/>
      <c r="B77" s="64"/>
      <c r="C77" s="42"/>
      <c r="D77" s="53"/>
      <c r="E77" s="53"/>
      <c r="F77" s="53"/>
      <c r="G77" s="70"/>
    </row>
    <row r="78" spans="1:7" ht="14.4" customHeight="1">
      <c r="A78" s="36"/>
      <c r="B78" s="47">
        <v>47</v>
      </c>
      <c r="C78" s="42" t="s">
        <v>14</v>
      </c>
      <c r="D78" s="53"/>
      <c r="E78" s="53"/>
      <c r="F78" s="53"/>
      <c r="G78" s="70"/>
    </row>
    <row r="79" spans="1:7" ht="27" customHeight="1">
      <c r="A79" s="36"/>
      <c r="B79" s="64" t="s">
        <v>97</v>
      </c>
      <c r="C79" s="48" t="s">
        <v>112</v>
      </c>
      <c r="D79" s="1">
        <v>0</v>
      </c>
      <c r="E79" s="53">
        <v>1</v>
      </c>
      <c r="F79" s="53">
        <v>1</v>
      </c>
      <c r="G79" s="1">
        <v>0</v>
      </c>
    </row>
    <row r="80" spans="1:7" ht="14.4" customHeight="1">
      <c r="A80" s="36"/>
      <c r="B80" s="64" t="s">
        <v>98</v>
      </c>
      <c r="C80" s="48" t="s">
        <v>94</v>
      </c>
      <c r="D80" s="1">
        <v>0</v>
      </c>
      <c r="E80" s="53">
        <v>1</v>
      </c>
      <c r="F80" s="53">
        <v>1</v>
      </c>
      <c r="G80" s="1">
        <v>0</v>
      </c>
    </row>
    <row r="81" spans="1:7" ht="14.4" customHeight="1">
      <c r="A81" s="36" t="s">
        <v>3</v>
      </c>
      <c r="B81" s="47">
        <v>47</v>
      </c>
      <c r="C81" s="42" t="s">
        <v>14</v>
      </c>
      <c r="D81" s="62">
        <f t="shared" ref="D81:F81" si="13">D80+D79</f>
        <v>0</v>
      </c>
      <c r="E81" s="63">
        <f t="shared" si="13"/>
        <v>2</v>
      </c>
      <c r="F81" s="63">
        <f t="shared" si="13"/>
        <v>2</v>
      </c>
      <c r="G81" s="62">
        <v>0</v>
      </c>
    </row>
    <row r="82" spans="1:7" ht="10.95" customHeight="1">
      <c r="A82" s="36"/>
      <c r="B82" s="47"/>
      <c r="C82" s="42"/>
      <c r="D82" s="53"/>
      <c r="E82" s="53"/>
      <c r="F82" s="53"/>
      <c r="G82" s="70"/>
    </row>
    <row r="83" spans="1:7" ht="14.4" customHeight="1">
      <c r="A83" s="36"/>
      <c r="B83" s="47">
        <v>48</v>
      </c>
      <c r="C83" s="42" t="s">
        <v>16</v>
      </c>
      <c r="D83" s="53"/>
      <c r="E83" s="53"/>
      <c r="F83" s="53"/>
      <c r="G83" s="70"/>
    </row>
    <row r="84" spans="1:7" ht="27" customHeight="1">
      <c r="A84" s="36"/>
      <c r="B84" s="64" t="s">
        <v>99</v>
      </c>
      <c r="C84" s="48" t="s">
        <v>92</v>
      </c>
      <c r="D84" s="50">
        <v>0</v>
      </c>
      <c r="E84" s="52">
        <v>1</v>
      </c>
      <c r="F84" s="52">
        <v>1</v>
      </c>
      <c r="G84" s="50">
        <v>0</v>
      </c>
    </row>
    <row r="85" spans="1:7" ht="13.95" customHeight="1">
      <c r="A85" s="36"/>
      <c r="B85" s="64" t="s">
        <v>100</v>
      </c>
      <c r="C85" s="48" t="s">
        <v>94</v>
      </c>
      <c r="D85" s="1">
        <v>0</v>
      </c>
      <c r="E85" s="53">
        <v>1</v>
      </c>
      <c r="F85" s="53">
        <v>1</v>
      </c>
      <c r="G85" s="1">
        <v>0</v>
      </c>
    </row>
    <row r="86" spans="1:7" ht="13.95" customHeight="1">
      <c r="A86" s="36" t="s">
        <v>3</v>
      </c>
      <c r="B86" s="47">
        <v>48</v>
      </c>
      <c r="C86" s="42" t="s">
        <v>16</v>
      </c>
      <c r="D86" s="62">
        <f t="shared" ref="D86:F86" si="14">D85+D84</f>
        <v>0</v>
      </c>
      <c r="E86" s="63">
        <f t="shared" si="14"/>
        <v>2</v>
      </c>
      <c r="F86" s="63">
        <f t="shared" si="14"/>
        <v>2</v>
      </c>
      <c r="G86" s="62">
        <v>0</v>
      </c>
    </row>
    <row r="87" spans="1:7" ht="26.4">
      <c r="A87" s="36" t="s">
        <v>3</v>
      </c>
      <c r="B87" s="37">
        <v>62</v>
      </c>
      <c r="C87" s="42" t="s">
        <v>108</v>
      </c>
      <c r="D87" s="1">
        <f t="shared" ref="D87:F87" si="15">D86+D81+D76+D71+D66</f>
        <v>0</v>
      </c>
      <c r="E87" s="53">
        <f t="shared" si="15"/>
        <v>10008</v>
      </c>
      <c r="F87" s="53">
        <f t="shared" si="15"/>
        <v>10008</v>
      </c>
      <c r="G87" s="53">
        <v>10000</v>
      </c>
    </row>
    <row r="88" spans="1:7" ht="13.95" customHeight="1">
      <c r="A88" s="36" t="s">
        <v>3</v>
      </c>
      <c r="B88" s="44">
        <v>1.103</v>
      </c>
      <c r="C88" s="38" t="s">
        <v>7</v>
      </c>
      <c r="D88" s="72">
        <f t="shared" ref="D88:F88" si="16">D61+D43+D87</f>
        <v>125426</v>
      </c>
      <c r="E88" s="72">
        <f t="shared" si="16"/>
        <v>241284</v>
      </c>
      <c r="F88" s="72">
        <f t="shared" si="16"/>
        <v>274354</v>
      </c>
      <c r="G88" s="72">
        <v>597248</v>
      </c>
    </row>
    <row r="89" spans="1:7" ht="13.95" customHeight="1">
      <c r="A89" s="36" t="s">
        <v>3</v>
      </c>
      <c r="B89" s="41">
        <v>1</v>
      </c>
      <c r="C89" s="42" t="s">
        <v>6</v>
      </c>
      <c r="D89" s="73">
        <f t="shared" ref="D89:F89" si="17">D88</f>
        <v>125426</v>
      </c>
      <c r="E89" s="72">
        <f t="shared" si="17"/>
        <v>241284</v>
      </c>
      <c r="F89" s="73">
        <f t="shared" si="17"/>
        <v>274354</v>
      </c>
      <c r="G89" s="73">
        <v>597248</v>
      </c>
    </row>
    <row r="90" spans="1:7" ht="10.95" customHeight="1">
      <c r="A90" s="36"/>
      <c r="B90" s="41"/>
      <c r="C90" s="42"/>
      <c r="D90" s="39"/>
      <c r="E90" s="39"/>
      <c r="F90" s="39"/>
      <c r="G90" s="57"/>
    </row>
    <row r="91" spans="1:7" ht="13.95" customHeight="1">
      <c r="A91" s="36"/>
      <c r="B91" s="37">
        <v>80</v>
      </c>
      <c r="C91" s="42" t="s">
        <v>24</v>
      </c>
      <c r="D91" s="23"/>
      <c r="E91" s="23"/>
      <c r="F91" s="23"/>
      <c r="G91" s="43"/>
    </row>
    <row r="92" spans="1:7" ht="13.95" customHeight="1">
      <c r="A92" s="36"/>
      <c r="B92" s="74">
        <v>80.001000000000005</v>
      </c>
      <c r="C92" s="38" t="s">
        <v>85</v>
      </c>
      <c r="D92" s="23"/>
      <c r="E92" s="23"/>
      <c r="F92" s="23"/>
      <c r="G92" s="43"/>
    </row>
    <row r="93" spans="1:7" ht="13.95" customHeight="1">
      <c r="A93" s="36"/>
      <c r="B93" s="41">
        <v>20</v>
      </c>
      <c r="C93" s="42" t="s">
        <v>25</v>
      </c>
      <c r="D93" s="55"/>
      <c r="E93" s="55"/>
      <c r="F93" s="55"/>
      <c r="G93" s="56"/>
    </row>
    <row r="94" spans="1:7" ht="13.95" customHeight="1">
      <c r="A94" s="36"/>
      <c r="B94" s="41">
        <v>44</v>
      </c>
      <c r="C94" s="42" t="s">
        <v>11</v>
      </c>
      <c r="D94" s="55"/>
      <c r="E94" s="55"/>
      <c r="F94" s="55"/>
      <c r="G94" s="56"/>
    </row>
    <row r="95" spans="1:7" ht="13.95" customHeight="1">
      <c r="A95" s="36"/>
      <c r="B95" s="64" t="s">
        <v>26</v>
      </c>
      <c r="C95" s="42" t="s">
        <v>27</v>
      </c>
      <c r="D95" s="69">
        <v>81262</v>
      </c>
      <c r="E95" s="53">
        <v>94559</v>
      </c>
      <c r="F95" s="69">
        <v>94559</v>
      </c>
      <c r="G95" s="39">
        <v>92226</v>
      </c>
    </row>
    <row r="96" spans="1:7" ht="13.95" customHeight="1">
      <c r="A96" s="59"/>
      <c r="B96" s="110" t="s">
        <v>28</v>
      </c>
      <c r="C96" s="61" t="s">
        <v>29</v>
      </c>
      <c r="D96" s="52">
        <v>4484</v>
      </c>
      <c r="E96" s="52">
        <v>4611</v>
      </c>
      <c r="F96" s="52">
        <f>4611-600</f>
        <v>4011</v>
      </c>
      <c r="G96" s="77">
        <v>6832</v>
      </c>
    </row>
    <row r="97" spans="1:7" ht="13.95" customHeight="1">
      <c r="A97" s="36"/>
      <c r="B97" s="64" t="s">
        <v>30</v>
      </c>
      <c r="C97" s="42" t="s">
        <v>31</v>
      </c>
      <c r="D97" s="69">
        <v>422</v>
      </c>
      <c r="E97" s="53">
        <v>322</v>
      </c>
      <c r="F97" s="53">
        <v>322</v>
      </c>
      <c r="G97" s="39">
        <v>354</v>
      </c>
    </row>
    <row r="98" spans="1:7" ht="13.95" customHeight="1">
      <c r="A98" s="36"/>
      <c r="B98" s="64" t="s">
        <v>32</v>
      </c>
      <c r="C98" s="42" t="s">
        <v>33</v>
      </c>
      <c r="D98" s="69">
        <v>1631</v>
      </c>
      <c r="E98" s="53">
        <v>1238</v>
      </c>
      <c r="F98" s="53">
        <v>1238</v>
      </c>
      <c r="G98" s="39">
        <v>1364</v>
      </c>
    </row>
    <row r="99" spans="1:7" ht="27" customHeight="1">
      <c r="A99" s="36"/>
      <c r="B99" s="64" t="s">
        <v>103</v>
      </c>
      <c r="C99" s="48" t="s">
        <v>113</v>
      </c>
      <c r="D99" s="1">
        <v>0</v>
      </c>
      <c r="E99" s="53">
        <v>22141</v>
      </c>
      <c r="F99" s="53">
        <f>22141-881</f>
        <v>21260</v>
      </c>
      <c r="G99" s="58">
        <v>0</v>
      </c>
    </row>
    <row r="100" spans="1:7" ht="13.95" customHeight="1">
      <c r="A100" s="36"/>
      <c r="B100" s="64" t="s">
        <v>34</v>
      </c>
      <c r="C100" s="42" t="s">
        <v>35</v>
      </c>
      <c r="D100" s="77">
        <v>1527</v>
      </c>
      <c r="E100" s="52">
        <v>1155</v>
      </c>
      <c r="F100" s="52">
        <v>1155</v>
      </c>
      <c r="G100" s="65">
        <v>1271</v>
      </c>
    </row>
    <row r="101" spans="1:7" ht="13.95" customHeight="1">
      <c r="A101" s="36" t="s">
        <v>3</v>
      </c>
      <c r="B101" s="41">
        <v>44</v>
      </c>
      <c r="C101" s="42" t="s">
        <v>11</v>
      </c>
      <c r="D101" s="76">
        <f t="shared" ref="D101:F101" si="18">SUM(D95:D100)</f>
        <v>89326</v>
      </c>
      <c r="E101" s="52">
        <f t="shared" si="18"/>
        <v>124026</v>
      </c>
      <c r="F101" s="76">
        <f t="shared" si="18"/>
        <v>122545</v>
      </c>
      <c r="G101" s="76">
        <v>102047</v>
      </c>
    </row>
    <row r="102" spans="1:7" ht="10.199999999999999" customHeight="1">
      <c r="A102" s="36"/>
      <c r="B102" s="41"/>
      <c r="C102" s="42"/>
      <c r="D102" s="55"/>
      <c r="E102" s="55"/>
      <c r="F102" s="55"/>
      <c r="G102" s="56"/>
    </row>
    <row r="103" spans="1:7" ht="13.95" customHeight="1">
      <c r="A103" s="36"/>
      <c r="B103" s="41">
        <v>45</v>
      </c>
      <c r="C103" s="42" t="s">
        <v>9</v>
      </c>
      <c r="D103" s="55"/>
      <c r="E103" s="55"/>
      <c r="F103" s="55"/>
      <c r="G103" s="56"/>
    </row>
    <row r="104" spans="1:7" ht="13.95" customHeight="1">
      <c r="A104" s="36"/>
      <c r="B104" s="41" t="s">
        <v>36</v>
      </c>
      <c r="C104" s="42" t="s">
        <v>27</v>
      </c>
      <c r="D104" s="83">
        <v>20294</v>
      </c>
      <c r="E104" s="53">
        <v>32032</v>
      </c>
      <c r="F104" s="69">
        <v>32032</v>
      </c>
      <c r="G104" s="75">
        <v>28179</v>
      </c>
    </row>
    <row r="105" spans="1:7" ht="13.95" customHeight="1">
      <c r="A105" s="36"/>
      <c r="B105" s="41" t="s">
        <v>67</v>
      </c>
      <c r="C105" s="42" t="s">
        <v>29</v>
      </c>
      <c r="D105" s="75">
        <v>3244</v>
      </c>
      <c r="E105" s="53">
        <v>3093</v>
      </c>
      <c r="F105" s="53">
        <v>3093</v>
      </c>
      <c r="G105" s="75">
        <v>6457</v>
      </c>
    </row>
    <row r="106" spans="1:7" ht="13.95" customHeight="1">
      <c r="A106" s="36"/>
      <c r="B106" s="41" t="s">
        <v>37</v>
      </c>
      <c r="C106" s="42" t="s">
        <v>31</v>
      </c>
      <c r="D106" s="75">
        <v>44</v>
      </c>
      <c r="E106" s="53">
        <v>38</v>
      </c>
      <c r="F106" s="53">
        <v>38</v>
      </c>
      <c r="G106" s="75">
        <v>42</v>
      </c>
    </row>
    <row r="107" spans="1:7" ht="13.95" customHeight="1">
      <c r="A107" s="36"/>
      <c r="B107" s="41" t="s">
        <v>38</v>
      </c>
      <c r="C107" s="42" t="s">
        <v>33</v>
      </c>
      <c r="D107" s="77">
        <v>161</v>
      </c>
      <c r="E107" s="52">
        <v>150</v>
      </c>
      <c r="F107" s="52">
        <v>150</v>
      </c>
      <c r="G107" s="77">
        <v>165</v>
      </c>
    </row>
    <row r="108" spans="1:7" ht="13.95" customHeight="1">
      <c r="A108" s="36" t="s">
        <v>3</v>
      </c>
      <c r="B108" s="41">
        <v>45</v>
      </c>
      <c r="C108" s="42" t="s">
        <v>9</v>
      </c>
      <c r="D108" s="52">
        <f t="shared" ref="D108:F108" si="19">SUM(D104:D107)</f>
        <v>23743</v>
      </c>
      <c r="E108" s="52">
        <f t="shared" si="19"/>
        <v>35313</v>
      </c>
      <c r="F108" s="52">
        <f t="shared" si="19"/>
        <v>35313</v>
      </c>
      <c r="G108" s="52">
        <v>34843</v>
      </c>
    </row>
    <row r="109" spans="1:7" ht="10.199999999999999" customHeight="1">
      <c r="A109" s="36"/>
      <c r="B109" s="41"/>
      <c r="C109" s="42"/>
      <c r="D109" s="55"/>
      <c r="E109" s="55"/>
      <c r="F109" s="55"/>
      <c r="G109" s="56"/>
    </row>
    <row r="110" spans="1:7" ht="13.95" customHeight="1">
      <c r="A110" s="36"/>
      <c r="B110" s="41">
        <v>47</v>
      </c>
      <c r="C110" s="42" t="s">
        <v>14</v>
      </c>
      <c r="D110" s="55"/>
      <c r="E110" s="55"/>
      <c r="F110" s="55"/>
      <c r="G110" s="56"/>
    </row>
    <row r="111" spans="1:7" ht="13.95" customHeight="1">
      <c r="A111" s="36"/>
      <c r="B111" s="41" t="s">
        <v>39</v>
      </c>
      <c r="C111" s="42" t="s">
        <v>27</v>
      </c>
      <c r="D111" s="111">
        <v>13842</v>
      </c>
      <c r="E111" s="53">
        <v>16929</v>
      </c>
      <c r="F111" s="69">
        <v>16929</v>
      </c>
      <c r="G111" s="78">
        <v>14457</v>
      </c>
    </row>
    <row r="112" spans="1:7" ht="13.95" customHeight="1">
      <c r="A112" s="36"/>
      <c r="B112" s="41" t="s">
        <v>40</v>
      </c>
      <c r="C112" s="42" t="s">
        <v>29</v>
      </c>
      <c r="D112" s="75">
        <v>1190</v>
      </c>
      <c r="E112" s="53">
        <v>929</v>
      </c>
      <c r="F112" s="53">
        <v>929</v>
      </c>
      <c r="G112" s="75">
        <v>1361</v>
      </c>
    </row>
    <row r="113" spans="1:7" ht="13.95" customHeight="1">
      <c r="A113" s="36"/>
      <c r="B113" s="41" t="s">
        <v>41</v>
      </c>
      <c r="C113" s="42" t="s">
        <v>31</v>
      </c>
      <c r="D113" s="78">
        <v>49</v>
      </c>
      <c r="E113" s="53">
        <v>38</v>
      </c>
      <c r="F113" s="53">
        <v>38</v>
      </c>
      <c r="G113" s="78">
        <v>42</v>
      </c>
    </row>
    <row r="114" spans="1:7" ht="13.95" customHeight="1">
      <c r="A114" s="36"/>
      <c r="B114" s="41" t="s">
        <v>42</v>
      </c>
      <c r="C114" s="42" t="s">
        <v>33</v>
      </c>
      <c r="D114" s="78">
        <v>144</v>
      </c>
      <c r="E114" s="53">
        <v>113</v>
      </c>
      <c r="F114" s="53">
        <v>113</v>
      </c>
      <c r="G114" s="78">
        <v>124</v>
      </c>
    </row>
    <row r="115" spans="1:7" ht="13.95" customHeight="1">
      <c r="A115" s="36" t="s">
        <v>3</v>
      </c>
      <c r="B115" s="41">
        <v>47</v>
      </c>
      <c r="C115" s="42" t="s">
        <v>14</v>
      </c>
      <c r="D115" s="63">
        <f t="shared" ref="D115:F115" si="20">SUM(D111:D114)</f>
        <v>15225</v>
      </c>
      <c r="E115" s="63">
        <f t="shared" si="20"/>
        <v>18009</v>
      </c>
      <c r="F115" s="63">
        <f t="shared" si="20"/>
        <v>18009</v>
      </c>
      <c r="G115" s="63">
        <v>15984</v>
      </c>
    </row>
    <row r="116" spans="1:7">
      <c r="A116" s="36"/>
      <c r="B116" s="41"/>
      <c r="C116" s="42"/>
      <c r="D116" s="55"/>
      <c r="E116" s="55"/>
      <c r="F116" s="55"/>
      <c r="G116" s="56"/>
    </row>
    <row r="117" spans="1:7" ht="13.95" customHeight="1">
      <c r="A117" s="36"/>
      <c r="B117" s="41">
        <v>48</v>
      </c>
      <c r="C117" s="42" t="s">
        <v>16</v>
      </c>
      <c r="D117" s="55"/>
      <c r="E117" s="55"/>
      <c r="F117" s="55"/>
      <c r="G117" s="56"/>
    </row>
    <row r="118" spans="1:7" ht="13.95" customHeight="1">
      <c r="A118" s="36"/>
      <c r="B118" s="41" t="s">
        <v>43</v>
      </c>
      <c r="C118" s="42" t="s">
        <v>27</v>
      </c>
      <c r="D118" s="111">
        <v>25274</v>
      </c>
      <c r="E118" s="78">
        <v>34048</v>
      </c>
      <c r="F118" s="111">
        <v>34048</v>
      </c>
      <c r="G118" s="78">
        <v>32023</v>
      </c>
    </row>
    <row r="119" spans="1:7" ht="13.95" customHeight="1">
      <c r="A119" s="36"/>
      <c r="B119" s="41" t="s">
        <v>44</v>
      </c>
      <c r="C119" s="42" t="s">
        <v>29</v>
      </c>
      <c r="D119" s="75">
        <v>2945</v>
      </c>
      <c r="E119" s="75">
        <v>3116</v>
      </c>
      <c r="F119" s="75">
        <f>3116-266</f>
        <v>2850</v>
      </c>
      <c r="G119" s="75">
        <v>5743</v>
      </c>
    </row>
    <row r="120" spans="1:7" ht="13.95" customHeight="1">
      <c r="A120" s="36"/>
      <c r="B120" s="41" t="s">
        <v>45</v>
      </c>
      <c r="C120" s="42" t="s">
        <v>31</v>
      </c>
      <c r="D120" s="75">
        <v>50</v>
      </c>
      <c r="E120" s="75">
        <v>38</v>
      </c>
      <c r="F120" s="75">
        <v>38</v>
      </c>
      <c r="G120" s="75">
        <v>42</v>
      </c>
    </row>
    <row r="121" spans="1:7" ht="13.95" customHeight="1">
      <c r="A121" s="36"/>
      <c r="B121" s="41" t="s">
        <v>46</v>
      </c>
      <c r="C121" s="42" t="s">
        <v>33</v>
      </c>
      <c r="D121" s="77">
        <v>198</v>
      </c>
      <c r="E121" s="77">
        <v>150</v>
      </c>
      <c r="F121" s="77">
        <v>150</v>
      </c>
      <c r="G121" s="77">
        <v>165</v>
      </c>
    </row>
    <row r="122" spans="1:7" ht="13.95" customHeight="1">
      <c r="A122" s="36" t="s">
        <v>3</v>
      </c>
      <c r="B122" s="41">
        <v>48</v>
      </c>
      <c r="C122" s="42" t="s">
        <v>16</v>
      </c>
      <c r="D122" s="52">
        <f t="shared" ref="D122:F122" si="21">SUM(D118:D121)</f>
        <v>28467</v>
      </c>
      <c r="E122" s="52">
        <f t="shared" si="21"/>
        <v>37352</v>
      </c>
      <c r="F122" s="52">
        <f t="shared" si="21"/>
        <v>37086</v>
      </c>
      <c r="G122" s="52">
        <v>37973</v>
      </c>
    </row>
    <row r="123" spans="1:7" ht="10.199999999999999" customHeight="1">
      <c r="A123" s="36"/>
      <c r="B123" s="41"/>
      <c r="C123" s="42"/>
      <c r="D123" s="55"/>
      <c r="E123" s="53"/>
      <c r="F123" s="53"/>
      <c r="G123" s="54"/>
    </row>
    <row r="124" spans="1:7" ht="14.85" customHeight="1">
      <c r="A124" s="36"/>
      <c r="B124" s="41">
        <v>53</v>
      </c>
      <c r="C124" s="42" t="s">
        <v>47</v>
      </c>
      <c r="D124" s="55"/>
      <c r="E124" s="55"/>
      <c r="F124" s="55"/>
      <c r="G124" s="56"/>
    </row>
    <row r="125" spans="1:7" ht="14.85" customHeight="1">
      <c r="A125" s="36"/>
      <c r="B125" s="41" t="s">
        <v>48</v>
      </c>
      <c r="C125" s="42" t="s">
        <v>27</v>
      </c>
      <c r="D125" s="83">
        <v>16569</v>
      </c>
      <c r="E125" s="53">
        <v>27565</v>
      </c>
      <c r="F125" s="69">
        <v>27565</v>
      </c>
      <c r="G125" s="75">
        <v>26807</v>
      </c>
    </row>
    <row r="126" spans="1:7" ht="14.85" customHeight="1">
      <c r="A126" s="36"/>
      <c r="B126" s="41" t="s">
        <v>49</v>
      </c>
      <c r="C126" s="42" t="s">
        <v>29</v>
      </c>
      <c r="D126" s="75">
        <v>3188</v>
      </c>
      <c r="E126" s="53">
        <v>1767</v>
      </c>
      <c r="F126" s="53">
        <v>1767</v>
      </c>
      <c r="G126" s="75">
        <v>3838</v>
      </c>
    </row>
    <row r="127" spans="1:7" ht="14.85" customHeight="1">
      <c r="A127" s="36"/>
      <c r="B127" s="41" t="s">
        <v>50</v>
      </c>
      <c r="C127" s="42" t="s">
        <v>31</v>
      </c>
      <c r="D127" s="75">
        <v>48</v>
      </c>
      <c r="E127" s="53">
        <v>38</v>
      </c>
      <c r="F127" s="53">
        <v>38</v>
      </c>
      <c r="G127" s="75">
        <v>42</v>
      </c>
    </row>
    <row r="128" spans="1:7" ht="14.85" customHeight="1">
      <c r="A128" s="36"/>
      <c r="B128" s="41" t="s">
        <v>51</v>
      </c>
      <c r="C128" s="42" t="s">
        <v>33</v>
      </c>
      <c r="D128" s="77">
        <v>250</v>
      </c>
      <c r="E128" s="52">
        <v>188</v>
      </c>
      <c r="F128" s="52">
        <v>188</v>
      </c>
      <c r="G128" s="77">
        <v>207</v>
      </c>
    </row>
    <row r="129" spans="1:7" ht="14.85" customHeight="1">
      <c r="A129" s="36" t="s">
        <v>3</v>
      </c>
      <c r="B129" s="41">
        <v>53</v>
      </c>
      <c r="C129" s="42" t="s">
        <v>47</v>
      </c>
      <c r="D129" s="52">
        <f t="shared" ref="D129:F129" si="22">SUM(D125:D128)</f>
        <v>20055</v>
      </c>
      <c r="E129" s="52">
        <f t="shared" si="22"/>
        <v>29558</v>
      </c>
      <c r="F129" s="52">
        <f t="shared" si="22"/>
        <v>29558</v>
      </c>
      <c r="G129" s="52">
        <v>30894</v>
      </c>
    </row>
    <row r="130" spans="1:7" ht="14.85" customHeight="1">
      <c r="A130" s="36" t="s">
        <v>3</v>
      </c>
      <c r="B130" s="41">
        <v>20</v>
      </c>
      <c r="C130" s="42" t="s">
        <v>25</v>
      </c>
      <c r="D130" s="80">
        <f t="shared" ref="D130:F130" si="23">D129+D122+D115+D108+D101</f>
        <v>176816</v>
      </c>
      <c r="E130" s="80">
        <f t="shared" si="23"/>
        <v>244258</v>
      </c>
      <c r="F130" s="80">
        <f t="shared" si="23"/>
        <v>242511</v>
      </c>
      <c r="G130" s="80">
        <v>221741</v>
      </c>
    </row>
    <row r="131" spans="1:7" ht="14.85" customHeight="1">
      <c r="A131" s="36" t="s">
        <v>3</v>
      </c>
      <c r="B131" s="74">
        <v>80.001000000000005</v>
      </c>
      <c r="C131" s="38" t="s">
        <v>85</v>
      </c>
      <c r="D131" s="73">
        <f t="shared" ref="D131:F131" si="24">D130</f>
        <v>176816</v>
      </c>
      <c r="E131" s="72">
        <f t="shared" si="24"/>
        <v>244258</v>
      </c>
      <c r="F131" s="73">
        <f t="shared" si="24"/>
        <v>242511</v>
      </c>
      <c r="G131" s="73">
        <v>221741</v>
      </c>
    </row>
    <row r="132" spans="1:7">
      <c r="A132" s="36"/>
      <c r="B132" s="64"/>
      <c r="C132" s="38"/>
      <c r="D132" s="39"/>
      <c r="E132" s="39"/>
      <c r="F132" s="39"/>
      <c r="G132" s="57"/>
    </row>
    <row r="133" spans="1:7" ht="14.85" customHeight="1">
      <c r="A133" s="36"/>
      <c r="B133" s="74">
        <v>80.799000000000007</v>
      </c>
      <c r="C133" s="38" t="s">
        <v>52</v>
      </c>
      <c r="D133" s="55"/>
      <c r="E133" s="55"/>
      <c r="F133" s="55"/>
      <c r="G133" s="56"/>
    </row>
    <row r="134" spans="1:7" ht="14.85" customHeight="1">
      <c r="A134" s="36"/>
      <c r="B134" s="41">
        <v>20</v>
      </c>
      <c r="C134" s="42" t="s">
        <v>25</v>
      </c>
      <c r="D134" s="55"/>
      <c r="E134" s="55"/>
      <c r="F134" s="55"/>
      <c r="G134" s="56"/>
    </row>
    <row r="135" spans="1:7" ht="14.85" customHeight="1">
      <c r="A135" s="36"/>
      <c r="B135" s="64" t="s">
        <v>53</v>
      </c>
      <c r="C135" s="81" t="s">
        <v>52</v>
      </c>
      <c r="D135" s="58">
        <v>0</v>
      </c>
      <c r="E135" s="75">
        <v>2000</v>
      </c>
      <c r="F135" s="83">
        <v>2000</v>
      </c>
      <c r="G135" s="75">
        <v>2000</v>
      </c>
    </row>
    <row r="136" spans="1:7" ht="14.85" customHeight="1">
      <c r="A136" s="36" t="s">
        <v>3</v>
      </c>
      <c r="B136" s="74">
        <v>80.799000000000007</v>
      </c>
      <c r="C136" s="38" t="s">
        <v>52</v>
      </c>
      <c r="D136" s="71">
        <f t="shared" ref="D136:F136" si="25">D135</f>
        <v>0</v>
      </c>
      <c r="E136" s="72">
        <f t="shared" si="25"/>
        <v>2000</v>
      </c>
      <c r="F136" s="72">
        <f t="shared" si="25"/>
        <v>2000</v>
      </c>
      <c r="G136" s="72">
        <v>2000</v>
      </c>
    </row>
    <row r="137" spans="1:7">
      <c r="A137" s="36"/>
      <c r="B137" s="74"/>
      <c r="C137" s="38"/>
      <c r="D137" s="39"/>
      <c r="E137" s="39"/>
      <c r="F137" s="39"/>
      <c r="G137" s="57"/>
    </row>
    <row r="138" spans="1:7" ht="14.85" customHeight="1">
      <c r="A138" s="36"/>
      <c r="B138" s="44">
        <v>80.8</v>
      </c>
      <c r="C138" s="38" t="s">
        <v>54</v>
      </c>
      <c r="D138" s="23"/>
      <c r="E138" s="23"/>
      <c r="F138" s="23"/>
      <c r="G138" s="43"/>
    </row>
    <row r="139" spans="1:7" ht="27" customHeight="1">
      <c r="A139" s="36"/>
      <c r="B139" s="82">
        <v>64</v>
      </c>
      <c r="C139" s="42" t="s">
        <v>102</v>
      </c>
      <c r="D139" s="45"/>
      <c r="E139" s="45"/>
      <c r="F139" s="45"/>
      <c r="G139" s="46"/>
    </row>
    <row r="140" spans="1:7" ht="15" customHeight="1">
      <c r="A140" s="36"/>
      <c r="B140" s="37" t="s">
        <v>56</v>
      </c>
      <c r="C140" s="48" t="s">
        <v>27</v>
      </c>
      <c r="D140" s="78">
        <v>1445</v>
      </c>
      <c r="E140" s="78">
        <v>2050</v>
      </c>
      <c r="F140" s="78">
        <v>2050</v>
      </c>
      <c r="G140" s="78">
        <v>2583</v>
      </c>
    </row>
    <row r="141" spans="1:7" ht="15" customHeight="1">
      <c r="A141" s="36"/>
      <c r="B141" s="37" t="s">
        <v>57</v>
      </c>
      <c r="C141" s="48" t="s">
        <v>31</v>
      </c>
      <c r="D141" s="75">
        <v>15</v>
      </c>
      <c r="E141" s="75">
        <v>40</v>
      </c>
      <c r="F141" s="75">
        <v>40</v>
      </c>
      <c r="G141" s="75">
        <v>50</v>
      </c>
    </row>
    <row r="142" spans="1:7" ht="15" customHeight="1">
      <c r="A142" s="36"/>
      <c r="B142" s="37" t="s">
        <v>58</v>
      </c>
      <c r="C142" s="48" t="s">
        <v>33</v>
      </c>
      <c r="D142" s="75">
        <v>16</v>
      </c>
      <c r="E142" s="75">
        <v>50</v>
      </c>
      <c r="F142" s="75">
        <v>50</v>
      </c>
      <c r="G142" s="75">
        <v>100</v>
      </c>
    </row>
    <row r="143" spans="1:7" ht="15" customHeight="1">
      <c r="A143" s="36"/>
      <c r="B143" s="37" t="s">
        <v>71</v>
      </c>
      <c r="C143" s="48" t="s">
        <v>55</v>
      </c>
      <c r="D143" s="77">
        <v>6821</v>
      </c>
      <c r="E143" s="77">
        <v>8178</v>
      </c>
      <c r="F143" s="77">
        <v>8178</v>
      </c>
      <c r="G143" s="77">
        <v>8178</v>
      </c>
    </row>
    <row r="144" spans="1:7" ht="27" customHeight="1">
      <c r="A144" s="36" t="s">
        <v>3</v>
      </c>
      <c r="B144" s="82">
        <v>64</v>
      </c>
      <c r="C144" s="42" t="s">
        <v>102</v>
      </c>
      <c r="D144" s="72">
        <f t="shared" ref="D144:F144" si="26">SUM(D139:D143)</f>
        <v>8297</v>
      </c>
      <c r="E144" s="72">
        <f t="shared" si="26"/>
        <v>10318</v>
      </c>
      <c r="F144" s="72">
        <f t="shared" si="26"/>
        <v>10318</v>
      </c>
      <c r="G144" s="72">
        <v>10911</v>
      </c>
    </row>
    <row r="145" spans="1:7" ht="15" customHeight="1">
      <c r="A145" s="59" t="s">
        <v>3</v>
      </c>
      <c r="B145" s="103">
        <v>80.8</v>
      </c>
      <c r="C145" s="87" t="s">
        <v>54</v>
      </c>
      <c r="D145" s="77">
        <f t="shared" ref="D145:F145" si="27">D144</f>
        <v>8297</v>
      </c>
      <c r="E145" s="77">
        <f t="shared" si="27"/>
        <v>10318</v>
      </c>
      <c r="F145" s="77">
        <f t="shared" si="27"/>
        <v>10318</v>
      </c>
      <c r="G145" s="77">
        <v>10911</v>
      </c>
    </row>
    <row r="146" spans="1:7" ht="15" customHeight="1">
      <c r="A146" s="36" t="s">
        <v>3</v>
      </c>
      <c r="B146" s="37">
        <v>80</v>
      </c>
      <c r="C146" s="42" t="s">
        <v>24</v>
      </c>
      <c r="D146" s="83">
        <f t="shared" ref="D146:F146" si="28">D145+D135+D131</f>
        <v>185113</v>
      </c>
      <c r="E146" s="83">
        <f t="shared" si="28"/>
        <v>256576</v>
      </c>
      <c r="F146" s="83">
        <f t="shared" si="28"/>
        <v>254829</v>
      </c>
      <c r="G146" s="83">
        <v>234652</v>
      </c>
    </row>
    <row r="147" spans="1:7" ht="15" customHeight="1">
      <c r="A147" s="36" t="s">
        <v>3</v>
      </c>
      <c r="B147" s="40">
        <v>2702</v>
      </c>
      <c r="C147" s="38" t="s">
        <v>0</v>
      </c>
      <c r="D147" s="73">
        <f t="shared" ref="D147:F147" si="29">D146+D89</f>
        <v>310539</v>
      </c>
      <c r="E147" s="72">
        <f t="shared" si="29"/>
        <v>497860</v>
      </c>
      <c r="F147" s="73">
        <f t="shared" si="29"/>
        <v>529183</v>
      </c>
      <c r="G147" s="73">
        <v>831900</v>
      </c>
    </row>
    <row r="148" spans="1:7">
      <c r="A148" s="36"/>
      <c r="B148" s="40"/>
      <c r="C148" s="38"/>
      <c r="D148" s="39"/>
      <c r="E148" s="39"/>
      <c r="F148" s="39"/>
      <c r="G148" s="57"/>
    </row>
    <row r="149" spans="1:7" ht="13.95" customHeight="1">
      <c r="A149" s="36" t="s">
        <v>5</v>
      </c>
      <c r="B149" s="40">
        <v>2711</v>
      </c>
      <c r="C149" s="38" t="s">
        <v>59</v>
      </c>
      <c r="D149" s="23"/>
      <c r="E149" s="23"/>
      <c r="F149" s="23"/>
      <c r="G149" s="43"/>
    </row>
    <row r="150" spans="1:7" ht="13.95" customHeight="1">
      <c r="A150" s="36"/>
      <c r="B150" s="41">
        <v>1</v>
      </c>
      <c r="C150" s="42" t="s">
        <v>60</v>
      </c>
      <c r="D150" s="23"/>
      <c r="E150" s="23"/>
      <c r="F150" s="23"/>
      <c r="G150" s="43"/>
    </row>
    <row r="151" spans="1:7" ht="13.95" customHeight="1">
      <c r="A151" s="36"/>
      <c r="B151" s="44">
        <v>1.103</v>
      </c>
      <c r="C151" s="38" t="s">
        <v>61</v>
      </c>
      <c r="D151" s="55"/>
      <c r="E151" s="55"/>
      <c r="F151" s="55"/>
      <c r="G151" s="56"/>
    </row>
    <row r="152" spans="1:7" ht="13.95" customHeight="1">
      <c r="A152" s="36"/>
      <c r="B152" s="41">
        <v>60</v>
      </c>
      <c r="C152" s="42" t="s">
        <v>8</v>
      </c>
      <c r="D152" s="55"/>
      <c r="E152" s="55"/>
      <c r="F152" s="55"/>
      <c r="G152" s="56"/>
    </row>
    <row r="153" spans="1:7" ht="13.95" customHeight="1">
      <c r="A153" s="36"/>
      <c r="B153" s="41">
        <v>44</v>
      </c>
      <c r="C153" s="42" t="s">
        <v>75</v>
      </c>
      <c r="D153" s="55"/>
      <c r="E153" s="55"/>
      <c r="F153" s="55"/>
      <c r="G153" s="56"/>
    </row>
    <row r="154" spans="1:7">
      <c r="A154" s="36"/>
      <c r="B154" s="41" t="s">
        <v>81</v>
      </c>
      <c r="C154" s="42" t="s">
        <v>62</v>
      </c>
      <c r="D154" s="1">
        <v>0</v>
      </c>
      <c r="E154" s="1">
        <v>0</v>
      </c>
      <c r="F154" s="53">
        <v>1136</v>
      </c>
      <c r="G154" s="1">
        <v>0</v>
      </c>
    </row>
    <row r="155" spans="1:7" ht="13.95" customHeight="1">
      <c r="A155" s="36"/>
      <c r="B155" s="41" t="s">
        <v>119</v>
      </c>
      <c r="C155" s="42" t="s">
        <v>120</v>
      </c>
      <c r="D155" s="1">
        <v>0</v>
      </c>
      <c r="E155" s="1">
        <v>0</v>
      </c>
      <c r="F155" s="1">
        <v>0</v>
      </c>
      <c r="G155" s="53">
        <v>100000</v>
      </c>
    </row>
    <row r="156" spans="1:7" ht="13.95" customHeight="1">
      <c r="A156" s="36" t="s">
        <v>3</v>
      </c>
      <c r="B156" s="41">
        <v>44</v>
      </c>
      <c r="C156" s="42" t="s">
        <v>75</v>
      </c>
      <c r="D156" s="62">
        <f t="shared" ref="D156:F156" si="30">SUM(D154:D155)</f>
        <v>0</v>
      </c>
      <c r="E156" s="62">
        <f t="shared" si="30"/>
        <v>0</v>
      </c>
      <c r="F156" s="63">
        <f t="shared" si="30"/>
        <v>1136</v>
      </c>
      <c r="G156" s="63">
        <v>100000</v>
      </c>
    </row>
    <row r="157" spans="1:7" ht="13.95" customHeight="1">
      <c r="A157" s="84" t="s">
        <v>3</v>
      </c>
      <c r="B157" s="41">
        <v>60</v>
      </c>
      <c r="C157" s="42" t="s">
        <v>8</v>
      </c>
      <c r="D157" s="62">
        <f t="shared" ref="D157:F157" si="31">D156</f>
        <v>0</v>
      </c>
      <c r="E157" s="62">
        <f t="shared" si="31"/>
        <v>0</v>
      </c>
      <c r="F157" s="63">
        <f t="shared" si="31"/>
        <v>1136</v>
      </c>
      <c r="G157" s="63">
        <v>100000</v>
      </c>
    </row>
    <row r="158" spans="1:7" ht="13.95" customHeight="1">
      <c r="A158" s="36"/>
      <c r="B158" s="44"/>
      <c r="C158" s="38"/>
      <c r="D158" s="23"/>
      <c r="E158" s="23"/>
      <c r="F158" s="23"/>
      <c r="G158" s="43"/>
    </row>
    <row r="159" spans="1:7" ht="13.95" customHeight="1">
      <c r="A159" s="36"/>
      <c r="B159" s="41">
        <v>61</v>
      </c>
      <c r="C159" s="42" t="s">
        <v>18</v>
      </c>
      <c r="D159" s="55"/>
      <c r="E159" s="55"/>
      <c r="F159" s="55"/>
      <c r="G159" s="56"/>
    </row>
    <row r="160" spans="1:7" ht="13.95" customHeight="1">
      <c r="A160" s="36"/>
      <c r="B160" s="41">
        <v>44</v>
      </c>
      <c r="C160" s="42" t="s">
        <v>75</v>
      </c>
      <c r="D160" s="55"/>
      <c r="E160" s="55"/>
      <c r="F160" s="55"/>
      <c r="G160" s="56"/>
    </row>
    <row r="161" spans="1:7" ht="13.95" customHeight="1">
      <c r="A161" s="36"/>
      <c r="B161" s="41" t="s">
        <v>77</v>
      </c>
      <c r="C161" s="48" t="s">
        <v>20</v>
      </c>
      <c r="D161" s="52">
        <v>921</v>
      </c>
      <c r="E161" s="52">
        <v>750</v>
      </c>
      <c r="F161" s="52">
        <v>750</v>
      </c>
      <c r="G161" s="52">
        <v>825</v>
      </c>
    </row>
    <row r="162" spans="1:7" ht="13.95" customHeight="1">
      <c r="A162" s="84" t="s">
        <v>3</v>
      </c>
      <c r="B162" s="41">
        <v>61</v>
      </c>
      <c r="C162" s="42" t="s">
        <v>18</v>
      </c>
      <c r="D162" s="77">
        <f t="shared" ref="D162:F162" si="32">D161</f>
        <v>921</v>
      </c>
      <c r="E162" s="77">
        <f t="shared" si="32"/>
        <v>750</v>
      </c>
      <c r="F162" s="77">
        <f t="shared" si="32"/>
        <v>750</v>
      </c>
      <c r="G162" s="77">
        <v>825</v>
      </c>
    </row>
    <row r="163" spans="1:7" ht="13.95" customHeight="1">
      <c r="A163" s="84" t="s">
        <v>3</v>
      </c>
      <c r="B163" s="44">
        <v>1.103</v>
      </c>
      <c r="C163" s="38" t="s">
        <v>61</v>
      </c>
      <c r="D163" s="73">
        <f t="shared" ref="D163:F163" si="33">D162+D157</f>
        <v>921</v>
      </c>
      <c r="E163" s="73">
        <f t="shared" si="33"/>
        <v>750</v>
      </c>
      <c r="F163" s="73">
        <f t="shared" si="33"/>
        <v>1886</v>
      </c>
      <c r="G163" s="72">
        <v>100825</v>
      </c>
    </row>
    <row r="164" spans="1:7" ht="13.95" customHeight="1">
      <c r="A164" s="85" t="s">
        <v>3</v>
      </c>
      <c r="B164" s="79">
        <v>1</v>
      </c>
      <c r="C164" s="61" t="s">
        <v>60</v>
      </c>
      <c r="D164" s="73">
        <f t="shared" ref="D164:F165" si="34">D163</f>
        <v>921</v>
      </c>
      <c r="E164" s="73">
        <f t="shared" si="34"/>
        <v>750</v>
      </c>
      <c r="F164" s="73">
        <f t="shared" si="34"/>
        <v>1886</v>
      </c>
      <c r="G164" s="73">
        <v>100825</v>
      </c>
    </row>
    <row r="165" spans="1:7" ht="13.95" customHeight="1">
      <c r="A165" s="85" t="s">
        <v>3</v>
      </c>
      <c r="B165" s="86">
        <v>2711</v>
      </c>
      <c r="C165" s="87" t="s">
        <v>59</v>
      </c>
      <c r="D165" s="112">
        <f t="shared" si="34"/>
        <v>921</v>
      </c>
      <c r="E165" s="77">
        <f t="shared" si="34"/>
        <v>750</v>
      </c>
      <c r="F165" s="112">
        <f t="shared" si="34"/>
        <v>1886</v>
      </c>
      <c r="G165" s="77">
        <v>100825</v>
      </c>
    </row>
    <row r="166" spans="1:7" ht="13.95" customHeight="1">
      <c r="A166" s="88" t="s">
        <v>3</v>
      </c>
      <c r="B166" s="89"/>
      <c r="C166" s="90" t="s">
        <v>4</v>
      </c>
      <c r="D166" s="72">
        <f t="shared" ref="D166:F166" si="35">D165+D147</f>
        <v>311460</v>
      </c>
      <c r="E166" s="72">
        <f t="shared" si="35"/>
        <v>498610</v>
      </c>
      <c r="F166" s="72">
        <f t="shared" si="35"/>
        <v>531069</v>
      </c>
      <c r="G166" s="72">
        <v>932725</v>
      </c>
    </row>
    <row r="167" spans="1:7">
      <c r="A167" s="36"/>
      <c r="B167" s="37"/>
      <c r="C167" s="38"/>
      <c r="D167" s="39"/>
      <c r="E167" s="39"/>
      <c r="F167" s="39"/>
      <c r="G167" s="39"/>
    </row>
    <row r="168" spans="1:7" ht="14.1" customHeight="1">
      <c r="A168" s="36"/>
      <c r="B168" s="37"/>
      <c r="C168" s="38" t="s">
        <v>63</v>
      </c>
      <c r="D168" s="55"/>
      <c r="E168" s="55"/>
      <c r="F168" s="55"/>
      <c r="G168" s="55"/>
    </row>
    <row r="169" spans="1:7" ht="16.2" customHeight="1">
      <c r="A169" s="36" t="s">
        <v>5</v>
      </c>
      <c r="B169" s="40">
        <v>4711</v>
      </c>
      <c r="C169" s="38" t="s">
        <v>64</v>
      </c>
      <c r="D169" s="39"/>
      <c r="E169" s="39"/>
      <c r="F169" s="39"/>
      <c r="G169" s="39"/>
    </row>
    <row r="170" spans="1:7" ht="14.1" customHeight="1">
      <c r="A170" s="36"/>
      <c r="B170" s="41">
        <v>1</v>
      </c>
      <c r="C170" s="42" t="s">
        <v>60</v>
      </c>
      <c r="D170" s="39"/>
      <c r="E170" s="39"/>
      <c r="F170" s="39"/>
      <c r="G170" s="39"/>
    </row>
    <row r="171" spans="1:7" ht="14.1" customHeight="1">
      <c r="A171" s="36"/>
      <c r="B171" s="44">
        <v>1.103</v>
      </c>
      <c r="C171" s="38" t="s">
        <v>61</v>
      </c>
      <c r="D171" s="39"/>
      <c r="E171" s="39"/>
      <c r="F171" s="39"/>
      <c r="G171" s="39"/>
    </row>
    <row r="172" spans="1:7" ht="14.1" customHeight="1">
      <c r="A172" s="36"/>
      <c r="B172" s="41">
        <v>60</v>
      </c>
      <c r="C172" s="42" t="s">
        <v>8</v>
      </c>
      <c r="D172" s="39"/>
      <c r="E172" s="39"/>
      <c r="F172" s="39"/>
      <c r="G172" s="39"/>
    </row>
    <row r="173" spans="1:7" ht="14.1" customHeight="1">
      <c r="A173" s="36"/>
      <c r="B173" s="41" t="s">
        <v>104</v>
      </c>
      <c r="C173" s="48" t="s">
        <v>62</v>
      </c>
      <c r="D173" s="75">
        <v>518822</v>
      </c>
      <c r="E173" s="75">
        <v>2300</v>
      </c>
      <c r="F173" s="75">
        <f>6000+E173</f>
        <v>8300</v>
      </c>
      <c r="G173" s="39">
        <v>9800</v>
      </c>
    </row>
    <row r="174" spans="1:7" ht="14.1" customHeight="1">
      <c r="A174" s="36" t="s">
        <v>3</v>
      </c>
      <c r="B174" s="44">
        <v>1.103</v>
      </c>
      <c r="C174" s="38" t="s">
        <v>61</v>
      </c>
      <c r="D174" s="72">
        <f t="shared" ref="D174:F174" si="36">D173</f>
        <v>518822</v>
      </c>
      <c r="E174" s="72">
        <f t="shared" si="36"/>
        <v>2300</v>
      </c>
      <c r="F174" s="72">
        <f t="shared" si="36"/>
        <v>8300</v>
      </c>
      <c r="G174" s="72">
        <v>9800</v>
      </c>
    </row>
    <row r="175" spans="1:7" s="92" customFormat="1" ht="13.5" customHeight="1">
      <c r="A175" s="93" t="s">
        <v>3</v>
      </c>
      <c r="B175" s="47" t="s">
        <v>65</v>
      </c>
      <c r="C175" s="42" t="s">
        <v>60</v>
      </c>
      <c r="D175" s="72">
        <f>D174</f>
        <v>518822</v>
      </c>
      <c r="E175" s="72">
        <f t="shared" ref="E175:F175" si="37">E174</f>
        <v>2300</v>
      </c>
      <c r="F175" s="72">
        <f t="shared" si="37"/>
        <v>8300</v>
      </c>
      <c r="G175" s="72">
        <v>9800</v>
      </c>
    </row>
    <row r="176" spans="1:7" s="92" customFormat="1">
      <c r="A176" s="93"/>
      <c r="B176" s="91"/>
      <c r="C176" s="42"/>
      <c r="D176" s="39"/>
      <c r="E176" s="39"/>
      <c r="F176" s="39"/>
      <c r="G176" s="57"/>
    </row>
    <row r="177" spans="1:7" s="92" customFormat="1" ht="13.5" customHeight="1">
      <c r="A177" s="93"/>
      <c r="B177" s="47" t="s">
        <v>68</v>
      </c>
      <c r="C177" s="42" t="s">
        <v>69</v>
      </c>
      <c r="D177" s="39"/>
      <c r="E177" s="39"/>
      <c r="F177" s="39"/>
      <c r="G177" s="57"/>
    </row>
    <row r="178" spans="1:7" s="92" customFormat="1" ht="13.5" customHeight="1">
      <c r="A178" s="93"/>
      <c r="B178" s="91" t="s">
        <v>70</v>
      </c>
      <c r="C178" s="38" t="s">
        <v>61</v>
      </c>
      <c r="D178" s="39"/>
      <c r="E178" s="39"/>
      <c r="F178" s="39"/>
      <c r="G178" s="57"/>
    </row>
    <row r="179" spans="1:7" s="92" customFormat="1" ht="13.5" customHeight="1">
      <c r="A179" s="93"/>
      <c r="B179" s="47" t="s">
        <v>66</v>
      </c>
      <c r="C179" s="42" t="s">
        <v>9</v>
      </c>
      <c r="D179" s="39"/>
      <c r="E179" s="39"/>
      <c r="F179" s="39"/>
      <c r="G179" s="57"/>
    </row>
    <row r="180" spans="1:7" s="92" customFormat="1" ht="28.95" customHeight="1">
      <c r="A180" s="94"/>
      <c r="B180" s="47" t="s">
        <v>90</v>
      </c>
      <c r="C180" s="48" t="s">
        <v>105</v>
      </c>
      <c r="D180" s="58">
        <v>0</v>
      </c>
      <c r="E180" s="75">
        <v>1</v>
      </c>
      <c r="F180" s="75">
        <v>1</v>
      </c>
      <c r="G180" s="58">
        <v>0</v>
      </c>
    </row>
    <row r="181" spans="1:7" s="92" customFormat="1">
      <c r="A181" s="93" t="s">
        <v>3</v>
      </c>
      <c r="B181" s="91" t="s">
        <v>70</v>
      </c>
      <c r="C181" s="38" t="s">
        <v>61</v>
      </c>
      <c r="D181" s="71">
        <f t="shared" ref="D181:F181" si="38">SUM(D180:D180)</f>
        <v>0</v>
      </c>
      <c r="E181" s="72">
        <f t="shared" si="38"/>
        <v>1</v>
      </c>
      <c r="F181" s="72">
        <f t="shared" si="38"/>
        <v>1</v>
      </c>
      <c r="G181" s="71">
        <v>0</v>
      </c>
    </row>
    <row r="182" spans="1:7" s="92" customFormat="1">
      <c r="A182" s="93" t="s">
        <v>3</v>
      </c>
      <c r="B182" s="47" t="s">
        <v>68</v>
      </c>
      <c r="C182" s="42" t="s">
        <v>69</v>
      </c>
      <c r="D182" s="51">
        <f t="shared" ref="D182:F182" si="39">D181</f>
        <v>0</v>
      </c>
      <c r="E182" s="77">
        <f t="shared" si="39"/>
        <v>1</v>
      </c>
      <c r="F182" s="77">
        <f t="shared" si="39"/>
        <v>1</v>
      </c>
      <c r="G182" s="51">
        <v>0</v>
      </c>
    </row>
    <row r="183" spans="1:7" s="92" customFormat="1" ht="26.4">
      <c r="A183" s="59" t="s">
        <v>3</v>
      </c>
      <c r="B183" s="86">
        <v>4711</v>
      </c>
      <c r="C183" s="87" t="s">
        <v>64</v>
      </c>
      <c r="D183" s="72">
        <f t="shared" ref="D183:F183" si="40">D182+D175</f>
        <v>518822</v>
      </c>
      <c r="E183" s="72">
        <f t="shared" si="40"/>
        <v>2301</v>
      </c>
      <c r="F183" s="72">
        <f t="shared" si="40"/>
        <v>8301</v>
      </c>
      <c r="G183" s="72">
        <v>9800</v>
      </c>
    </row>
    <row r="184" spans="1:7">
      <c r="A184" s="88" t="s">
        <v>3</v>
      </c>
      <c r="B184" s="89"/>
      <c r="C184" s="90" t="s">
        <v>63</v>
      </c>
      <c r="D184" s="77">
        <f t="shared" ref="D184:F184" si="41">D183</f>
        <v>518822</v>
      </c>
      <c r="E184" s="77">
        <f t="shared" si="41"/>
        <v>2301</v>
      </c>
      <c r="F184" s="77">
        <f t="shared" si="41"/>
        <v>8301</v>
      </c>
      <c r="G184" s="77">
        <v>9800</v>
      </c>
    </row>
    <row r="185" spans="1:7">
      <c r="A185" s="88" t="s">
        <v>3</v>
      </c>
      <c r="B185" s="89"/>
      <c r="C185" s="90" t="s">
        <v>1</v>
      </c>
      <c r="D185" s="73">
        <f t="shared" ref="D185:F185" si="42">D184+D166</f>
        <v>830282</v>
      </c>
      <c r="E185" s="72">
        <f t="shared" si="42"/>
        <v>500911</v>
      </c>
      <c r="F185" s="73">
        <f t="shared" si="42"/>
        <v>539370</v>
      </c>
      <c r="G185" s="73">
        <v>942525</v>
      </c>
    </row>
    <row r="186" spans="1:7" ht="11.1" customHeight="1">
      <c r="A186" s="36"/>
      <c r="B186" s="37"/>
      <c r="C186" s="95"/>
      <c r="D186" s="39"/>
      <c r="E186" s="92"/>
      <c r="F186" s="39"/>
      <c r="G186" s="39"/>
    </row>
    <row r="187" spans="1:7" ht="27.6" customHeight="1">
      <c r="A187" s="17" t="s">
        <v>83</v>
      </c>
      <c r="B187" s="115" t="s">
        <v>82</v>
      </c>
      <c r="C187" s="115"/>
      <c r="D187" s="115"/>
      <c r="E187" s="115"/>
      <c r="F187" s="115"/>
      <c r="G187" s="115"/>
    </row>
    <row r="188" spans="1:7">
      <c r="B188" s="108"/>
      <c r="E188" s="25"/>
    </row>
    <row r="189" spans="1:7" ht="28.95" customHeight="1">
      <c r="A189" s="36" t="s">
        <v>89</v>
      </c>
      <c r="B189" s="37">
        <v>2702</v>
      </c>
      <c r="C189" s="42" t="s">
        <v>106</v>
      </c>
      <c r="D189" s="96">
        <v>1856</v>
      </c>
      <c r="E189" s="69">
        <v>2000</v>
      </c>
      <c r="F189" s="1">
        <v>0</v>
      </c>
      <c r="G189" s="53"/>
    </row>
    <row r="190" spans="1:7" ht="28.95" customHeight="1">
      <c r="A190" s="36" t="s">
        <v>89</v>
      </c>
      <c r="B190" s="37">
        <v>2702</v>
      </c>
      <c r="C190" s="42" t="s">
        <v>115</v>
      </c>
      <c r="D190" s="25">
        <v>3</v>
      </c>
      <c r="E190" s="1">
        <v>0</v>
      </c>
      <c r="F190" s="1">
        <v>0</v>
      </c>
      <c r="G190" s="1">
        <v>0</v>
      </c>
    </row>
    <row r="191" spans="1:7">
      <c r="B191" s="108"/>
      <c r="E191" s="25"/>
    </row>
    <row r="192" spans="1:7">
      <c r="B192" s="108"/>
      <c r="E192" s="25"/>
    </row>
    <row r="193" spans="1:7">
      <c r="A193" s="36"/>
      <c r="B193" s="37"/>
      <c r="C193" s="97"/>
      <c r="D193" s="98"/>
      <c r="E193" s="98"/>
      <c r="F193" s="98"/>
      <c r="G193" s="98"/>
    </row>
    <row r="194" spans="1:7">
      <c r="A194" s="36"/>
      <c r="B194" s="94"/>
      <c r="C194" s="97"/>
      <c r="D194" s="98"/>
      <c r="E194" s="98"/>
      <c r="F194" s="98"/>
      <c r="G194" s="98"/>
    </row>
    <row r="195" spans="1:7">
      <c r="A195" s="36"/>
      <c r="B195" s="94"/>
      <c r="C195" s="97"/>
      <c r="D195" s="98"/>
      <c r="E195" s="39"/>
      <c r="F195" s="98"/>
      <c r="G195" s="98"/>
    </row>
    <row r="196" spans="1:7">
      <c r="A196" s="36"/>
      <c r="B196" s="37"/>
      <c r="C196" s="97"/>
      <c r="D196" s="98"/>
      <c r="E196" s="98"/>
      <c r="F196" s="98"/>
      <c r="G196" s="98"/>
    </row>
    <row r="197" spans="1:7">
      <c r="E197" s="25"/>
    </row>
    <row r="198" spans="1:7">
      <c r="D198" s="99"/>
      <c r="E198" s="99"/>
      <c r="F198" s="99"/>
    </row>
    <row r="199" spans="1:7" s="100" customFormat="1">
      <c r="A199" s="17"/>
      <c r="B199" s="22"/>
      <c r="C199" s="101"/>
      <c r="D199" s="113"/>
      <c r="E199" s="113"/>
      <c r="F199" s="113"/>
      <c r="G199" s="25"/>
    </row>
    <row r="200" spans="1:7">
      <c r="C200" s="101"/>
      <c r="E200" s="25"/>
    </row>
    <row r="201" spans="1:7">
      <c r="C201" s="101"/>
      <c r="E201" s="25"/>
    </row>
    <row r="202" spans="1:7">
      <c r="C202" s="101"/>
      <c r="D202" s="102"/>
      <c r="E202" s="102"/>
      <c r="F202" s="102"/>
    </row>
    <row r="203" spans="1:7">
      <c r="C203" s="101"/>
      <c r="E203" s="25"/>
    </row>
    <row r="204" spans="1:7">
      <c r="C204" s="101"/>
      <c r="E204" s="25"/>
    </row>
    <row r="205" spans="1:7">
      <c r="C205" s="101"/>
      <c r="E205" s="25"/>
    </row>
    <row r="206" spans="1:7">
      <c r="C206" s="101"/>
      <c r="E206" s="25"/>
    </row>
    <row r="207" spans="1:7">
      <c r="C207" s="101"/>
      <c r="E207" s="25"/>
    </row>
    <row r="208" spans="1:7">
      <c r="C208" s="101"/>
      <c r="E208" s="25"/>
    </row>
    <row r="209" spans="3:5">
      <c r="C209" s="101"/>
      <c r="E209" s="25"/>
    </row>
  </sheetData>
  <autoFilter ref="A18:G192"/>
  <customSheetViews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2">
    <mergeCell ref="B17:C17"/>
    <mergeCell ref="B187:G187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09" orientation="portrait" blackAndWhite="1" useFirstPageNumber="1" r:id="rId4"/>
  <headerFooter alignWithMargins="0">
    <oddHeader xml:space="preserve">&amp;C   </oddHeader>
    <oddFooter>&amp;C&amp;"Times New Roman,Bold"   &amp;P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dem19</vt:lpstr>
      <vt:lpstr>'dem19'!fcd</vt:lpstr>
      <vt:lpstr>'dem19'!fcpcap</vt:lpstr>
      <vt:lpstr>'dem19'!mi</vt:lpstr>
      <vt:lpstr>'dem19'!Print_Area</vt:lpstr>
      <vt:lpstr>'dem19'!Print_Titles</vt:lpstr>
      <vt:lpstr>'dem19'!revise</vt:lpstr>
      <vt:lpstr>'dem19'!voted</vt:lpstr>
      <vt:lpstr>waterresourcerevenue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2020-03-17T10:51:38Z</cp:lastPrinted>
  <dcterms:created xsi:type="dcterms:W3CDTF">2004-06-02T16:19:06Z</dcterms:created>
  <dcterms:modified xsi:type="dcterms:W3CDTF">2020-03-26T07:14:08Z</dcterms:modified>
</cp:coreProperties>
</file>