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2" sheetId="1" r:id="rId1"/>
  </sheets>
  <externalReferences>
    <externalReference r:id="rId2"/>
  </externalReferences>
  <definedNames>
    <definedName name="__123Graph_D" hidden="1">[1]DEMAND18!#REF!</definedName>
    <definedName name="_xlnm._FilterDatabase" localSheetId="0" hidden="1">'dem2'!$A$20:$H$462</definedName>
    <definedName name="_Regression_Int" localSheetId="0" hidden="1">1</definedName>
    <definedName name="ah" localSheetId="0">'dem2'!$D$333:$H$333</definedName>
    <definedName name="ahcap" localSheetId="0">'dem2'!$D$435:$H$435</definedName>
    <definedName name="animal" localSheetId="0">'dem2'!$D$14:$F$14</definedName>
    <definedName name="are" localSheetId="0">'dem2'!#REF!</definedName>
    <definedName name="dd" localSheetId="0">'dem2'!$D$354:$H$354</definedName>
    <definedName name="fishcap" localSheetId="0">'dem2'!$D$456:$H$456</definedName>
    <definedName name="Fishrev" localSheetId="0">'dem2'!$D$410:$H$410</definedName>
    <definedName name="housing" localSheetId="0">#REF!</definedName>
    <definedName name="housingcap" localSheetId="0">#REF!</definedName>
    <definedName name="np" localSheetId="0">'dem2'!#REF!</definedName>
    <definedName name="Nutrition" localSheetId="0">#REF!</definedName>
    <definedName name="oges" localSheetId="0">#REF!</definedName>
    <definedName name="_xlnm.Print_Area" localSheetId="0">'dem2'!$A$1:$H$462</definedName>
    <definedName name="_xlnm.Print_Titles" localSheetId="0">'dem2'!$17:$20</definedName>
    <definedName name="pw" localSheetId="0">#REF!</definedName>
    <definedName name="revise" localSheetId="0">'dem2'!$D$479:$F$479</definedName>
    <definedName name="scst" localSheetId="0">#REF!</definedName>
    <definedName name="SocialSecurity" localSheetId="0">#REF!</definedName>
    <definedName name="socialwelfare" localSheetId="0">#REF!</definedName>
    <definedName name="summary" localSheetId="0">'dem2'!$D$468:$F$468</definedName>
    <definedName name="tax" localSheetId="0">#REF!</definedName>
    <definedName name="udhd" localSheetId="0">#REF!</definedName>
    <definedName name="urbancap" localSheetId="0">#REF!</definedName>
    <definedName name="Voted" localSheetId="0">#REF!</definedName>
    <definedName name="water" localSheetId="0">#REF!</definedName>
    <definedName name="watercap" localSheetId="0">#REF!</definedName>
    <definedName name="welfarecap" localSheetId="0">#REF!</definedName>
    <definedName name="Z_11785445_139B_4A31_9FC3_9005FC3C3095_.wvu.FilterData" localSheetId="0" hidden="1">'dem2'!$B$22:$H$487</definedName>
    <definedName name="Z_11785445_139B_4A31_9FC3_9005FC3C3095_.wvu.PrintArea" localSheetId="0" hidden="1">'dem2'!$A$1:$H$461</definedName>
    <definedName name="Z_11785445_139B_4A31_9FC3_9005FC3C3095_.wvu.PrintTitles" localSheetId="0" hidden="1">'dem2'!$17:$20</definedName>
    <definedName name="Z_11785445_139B_4A31_9FC3_9005FC3C3095_.wvu.Rows" localSheetId="0" hidden="1">'dem2'!#REF!</definedName>
    <definedName name="Z_239EE218_578E_4317_BEED_14D5D7089E27_.wvu.Cols" localSheetId="0" hidden="1">'dem2'!#REF!</definedName>
    <definedName name="Z_239EE218_578E_4317_BEED_14D5D7089E27_.wvu.FilterData" localSheetId="0" hidden="1">'dem2'!$A$1:$H$461</definedName>
    <definedName name="Z_239EE218_578E_4317_BEED_14D5D7089E27_.wvu.PrintArea" localSheetId="0" hidden="1">'dem2'!$A$1:$H$458</definedName>
    <definedName name="Z_239EE218_578E_4317_BEED_14D5D7089E27_.wvu.PrintTitles" localSheetId="0" hidden="1">'dem2'!$17:$20</definedName>
    <definedName name="Z_302A3EA3_AE96_11D5_A646_0050BA3D7AFD_.wvu.Cols" localSheetId="0" hidden="1">'dem2'!#REF!</definedName>
    <definedName name="Z_302A3EA3_AE96_11D5_A646_0050BA3D7AFD_.wvu.FilterData" localSheetId="0" hidden="1">'dem2'!$A$1:$H$461</definedName>
    <definedName name="Z_302A3EA3_AE96_11D5_A646_0050BA3D7AFD_.wvu.PrintArea" localSheetId="0" hidden="1">'dem2'!$A$1:$H$458</definedName>
    <definedName name="Z_302A3EA3_AE96_11D5_A646_0050BA3D7AFD_.wvu.PrintTitles" localSheetId="0" hidden="1">'dem2'!$17:$20</definedName>
    <definedName name="Z_36DBA021_0ECB_11D4_8064_004005726899_.wvu.Cols" localSheetId="0" hidden="1">'dem2'!#REF!</definedName>
    <definedName name="Z_36DBA021_0ECB_11D4_8064_004005726899_.wvu.FilterData" localSheetId="0" hidden="1">'dem2'!$C$22:$C$435</definedName>
    <definedName name="Z_36DBA021_0ECB_11D4_8064_004005726899_.wvu.PrintArea" localSheetId="0" hidden="1">'dem2'!$A$1:$H$434</definedName>
    <definedName name="Z_36DBA021_0ECB_11D4_8064_004005726899_.wvu.PrintTitles" localSheetId="0" hidden="1">'dem2'!$17:$20</definedName>
    <definedName name="Z_5071B95B_B9AE_41D2_8D05_F6F32A4219CA_.wvu.FilterData" localSheetId="0" hidden="1">'dem2'!$A$22:$H$461</definedName>
    <definedName name="Z_93EBE921_AE91_11D5_8685_004005726899_.wvu.Cols" localSheetId="0" hidden="1">'dem2'!#REF!</definedName>
    <definedName name="Z_93EBE921_AE91_11D5_8685_004005726899_.wvu.FilterData" localSheetId="0" hidden="1">'dem2'!$C$22:$C$435</definedName>
    <definedName name="Z_93EBE921_AE91_11D5_8685_004005726899_.wvu.PrintArea" localSheetId="0" hidden="1">'dem2'!$A$1:$H$434</definedName>
    <definedName name="Z_93EBE921_AE91_11D5_8685_004005726899_.wvu.PrintTitles" localSheetId="0" hidden="1">'dem2'!$17:$20</definedName>
    <definedName name="Z_94DA79C1_0FDE_11D5_9579_000021DAEEA2_.wvu.Cols" localSheetId="0" hidden="1">'dem2'!#REF!</definedName>
    <definedName name="Z_94DA79C1_0FDE_11D5_9579_000021DAEEA2_.wvu.FilterData" localSheetId="0" hidden="1">'dem2'!$C$22:$C$435</definedName>
    <definedName name="Z_94DA79C1_0FDE_11D5_9579_000021DAEEA2_.wvu.PrintArea" localSheetId="0" hidden="1">'dem2'!$A$1:$H$434</definedName>
    <definedName name="Z_94DA79C1_0FDE_11D5_9579_000021DAEEA2_.wvu.PrintTitles" localSheetId="0" hidden="1">'dem2'!$17:$20</definedName>
    <definedName name="Z_A1D4F895_248C_45AC_AB56_DBE99D2594FB_.wvu.FilterData" localSheetId="0" hidden="1">'dem2'!$A$21:$H$468</definedName>
    <definedName name="Z_A1D4F895_248C_45AC_AB56_DBE99D2594FB_.wvu.PrintArea" localSheetId="0" hidden="1">'dem2'!$A$1:$H$458</definedName>
    <definedName name="Z_A1D4F895_248C_45AC_AB56_DBE99D2594FB_.wvu.PrintTitles" localSheetId="0" hidden="1">'dem2'!$17:$20</definedName>
    <definedName name="Z_AB0B25A3_0912_441B_B755_8571BB521299_.wvu.FilterData" localSheetId="0" hidden="1">'dem2'!$A$22:$H$461</definedName>
    <definedName name="Z_AB0B25A3_0912_441B_B755_8571BB521299_.wvu.PrintArea" localSheetId="0" hidden="1">'dem2'!$A$1:$H$461</definedName>
    <definedName name="Z_AB0B25A3_0912_441B_B755_8571BB521299_.wvu.PrintTitles" localSheetId="0" hidden="1">'dem2'!$17:$20</definedName>
    <definedName name="Z_AB0B25A3_0912_441B_B755_8571BB521299_.wvu.Rows" localSheetId="0" hidden="1">'dem2'!#REF!</definedName>
    <definedName name="Z_B4CB098C_161F_11D5_8064_004005726899_.wvu.FilterData" localSheetId="0" hidden="1">'dem2'!$C$22:$C$435</definedName>
    <definedName name="Z_B4CB098E_161F_11D5_8064_004005726899_.wvu.FilterData" localSheetId="0" hidden="1">'dem2'!$C$22:$C$435</definedName>
    <definedName name="Z_C868F8C3_16D7_11D5_A68D_81D6213F5331_.wvu.Cols" localSheetId="0" hidden="1">'dem2'!#REF!</definedName>
    <definedName name="Z_C868F8C3_16D7_11D5_A68D_81D6213F5331_.wvu.FilterData" localSheetId="0" hidden="1">'dem2'!$C$22:$C$435</definedName>
    <definedName name="Z_C868F8C3_16D7_11D5_A68D_81D6213F5331_.wvu.PrintArea" localSheetId="0" hidden="1">'dem2'!$A$1:$H$434</definedName>
    <definedName name="Z_C868F8C3_16D7_11D5_A68D_81D6213F5331_.wvu.PrintTitles" localSheetId="0" hidden="1">'dem2'!$17:$20</definedName>
    <definedName name="Z_C9005DB3_FAA8_4560_9BCE_49977A5934C6_.wvu.FilterData" localSheetId="0" hidden="1">'dem2'!$B$22:$H$487</definedName>
    <definedName name="Z_C9005DB3_FAA8_4560_9BCE_49977A5934C6_.wvu.PrintArea" localSheetId="0" hidden="1">'dem2'!$A$1:$H$461</definedName>
    <definedName name="Z_C9005DB3_FAA8_4560_9BCE_49977A5934C6_.wvu.PrintTitles" localSheetId="0" hidden="1">'dem2'!$17:$20</definedName>
    <definedName name="Z_C9005DB3_FAA8_4560_9BCE_49977A5934C6_.wvu.Rows" localSheetId="0" hidden="1">'dem2'!#REF!</definedName>
    <definedName name="Z_E57F7D2B_6C27_407B_9710_2828BB462CF1_.wvu.FilterData" localSheetId="0" hidden="1">'dem2'!$A$22:$H$461</definedName>
    <definedName name="Z_E57F7D2B_6C27_407B_9710_2828BB462CF1_.wvu.PrintArea" localSheetId="0" hidden="1">'dem2'!$A$1:$H$461</definedName>
    <definedName name="Z_E57F7D2B_6C27_407B_9710_2828BB462CF1_.wvu.PrintTitles" localSheetId="0" hidden="1">'dem2'!$17:$20</definedName>
    <definedName name="Z_E57F7D2B_6C27_407B_9710_2828BB462CF1_.wvu.Rows" localSheetId="0" hidden="1">'dem2'!#REF!</definedName>
    <definedName name="Z_E5DF37BD_125C_11D5_8DC4_D0F5D88B3549_.wvu.Cols" localSheetId="0" hidden="1">'dem2'!#REF!</definedName>
    <definedName name="Z_E5DF37BD_125C_11D5_8DC4_D0F5D88B3549_.wvu.FilterData" localSheetId="0" hidden="1">'dem2'!$C$22:$C$435</definedName>
    <definedName name="Z_E5DF37BD_125C_11D5_8DC4_D0F5D88B3549_.wvu.PrintArea" localSheetId="0" hidden="1">'dem2'!$A$1:$H$434</definedName>
    <definedName name="Z_E5DF37BD_125C_11D5_8DC4_D0F5D88B3549_.wvu.PrintTitles" localSheetId="0" hidden="1">'dem2'!$17:$20</definedName>
    <definedName name="Z_F8ADACC1_164E_11D6_B603_000021DAEEA2_.wvu.Cols" localSheetId="0" hidden="1">'dem2'!#REF!</definedName>
    <definedName name="Z_F8ADACC1_164E_11D6_B603_000021DAEEA2_.wvu.FilterData" localSheetId="0" hidden="1">'dem2'!$C$22:$C$435</definedName>
    <definedName name="Z_F8ADACC1_164E_11D6_B603_000021DAEEA2_.wvu.PrintArea" localSheetId="0" hidden="1">'dem2'!$A$1:$H$461</definedName>
    <definedName name="Z_F8ADACC1_164E_11D6_B603_000021DAEEA2_.wvu.PrintTitles" localSheetId="0" hidden="1">'dem2'!$17:$20</definedName>
  </definedNames>
  <calcPr calcId="125725"/>
  <customWorkbookViews>
    <customWorkbookView name="Mahendra - Personal View" guid="{E57F7D2B-6C27-407B-9710-2828BB462CF1}" mergeInterval="0" personalView="1" maximized="1" xWindow="1" yWindow="1" windowWidth="1366" windowHeight="538" activeSheetId="1"/>
    <customWorkbookView name="sonam - Personal View" guid="{CE6969D3-C4C4-4E74-BA3B-A9142892664E}" mergeInterval="0" personalView="1" maximized="1" windowWidth="1276" windowHeight="547" activeSheetId="1"/>
    <customWorkbookView name="SILAL BUDGET - Personal View" guid="{A1D4F895-248C-45AC-AB56-DBE99D2594FB}" mergeInterval="0" personalView="1" maximized="1" windowWidth="1020" windowHeight="597" activeSheetId="4"/>
    <customWorkbookView name="jogesh - Personal View" guid="{11785445-139B-4A31-9FC3-9005FC3C3095}" mergeInterval="0" personalView="1" maximized="1" windowWidth="1020" windowHeight="596" activeSheetId="1"/>
    <customWorkbookView name="aruni - Personal View" guid="{C9005DB3-FAA8-4560-9BCE-49977A5934C6}" mergeInterval="0" personalView="1" maximized="1" xWindow="5" yWindow="342" windowWidth="1010" windowHeight="275" activeSheetId="1"/>
    <customWorkbookView name="prakash - Personal View" guid="{AB0B25A3-0912-441B-B755-8571BB521299}" mergeInterval="0" personalView="1" maximized="1" xWindow="1" yWindow="1" windowWidth="1024" windowHeight="547" activeSheetId="1"/>
  </customWorkbookViews>
</workbook>
</file>

<file path=xl/calcChain.xml><?xml version="1.0" encoding="utf-8"?>
<calcChain xmlns="http://schemas.openxmlformats.org/spreadsheetml/2006/main">
  <c r="E454" i="1"/>
  <c r="F454"/>
  <c r="G454"/>
  <c r="D454"/>
  <c r="E348" l="1"/>
  <c r="F348"/>
  <c r="G348"/>
  <c r="D348"/>
  <c r="E81"/>
  <c r="F81"/>
  <c r="G81"/>
  <c r="D81"/>
  <c r="G30"/>
  <c r="E352"/>
  <c r="F352"/>
  <c r="G352"/>
  <c r="D352"/>
  <c r="G32" l="1"/>
  <c r="E261"/>
  <c r="E262" s="1"/>
  <c r="F261"/>
  <c r="F262" s="1"/>
  <c r="G261"/>
  <c r="G262" s="1"/>
  <c r="D261"/>
  <c r="D262" s="1"/>
  <c r="G95" l="1"/>
  <c r="D266" l="1"/>
  <c r="E266"/>
  <c r="G266"/>
  <c r="F164"/>
  <c r="F124"/>
  <c r="F123"/>
  <c r="F110"/>
  <c r="F103"/>
  <c r="F102"/>
  <c r="F90"/>
  <c r="F36"/>
  <c r="F26"/>
  <c r="F266"/>
  <c r="G450" l="1"/>
  <c r="G445"/>
  <c r="G433"/>
  <c r="G425"/>
  <c r="G419"/>
  <c r="G408"/>
  <c r="G409" s="1"/>
  <c r="G402"/>
  <c r="G397"/>
  <c r="G390"/>
  <c r="G381"/>
  <c r="G370"/>
  <c r="G363"/>
  <c r="G353"/>
  <c r="G340"/>
  <c r="G341" s="1"/>
  <c r="G330"/>
  <c r="G331" s="1"/>
  <c r="G325"/>
  <c r="G316"/>
  <c r="G312"/>
  <c r="G308"/>
  <c r="G302"/>
  <c r="G294"/>
  <c r="G289"/>
  <c r="G283"/>
  <c r="G277"/>
  <c r="G272"/>
  <c r="G256"/>
  <c r="G267" s="1"/>
  <c r="G248"/>
  <c r="G244"/>
  <c r="G240"/>
  <c r="G236"/>
  <c r="G230"/>
  <c r="G223"/>
  <c r="G218"/>
  <c r="G214"/>
  <c r="G210"/>
  <c r="G202"/>
  <c r="G197"/>
  <c r="G192"/>
  <c r="G187"/>
  <c r="G180"/>
  <c r="G173"/>
  <c r="G168"/>
  <c r="G160"/>
  <c r="G154"/>
  <c r="G148"/>
  <c r="G142"/>
  <c r="G134"/>
  <c r="G127"/>
  <c r="G120"/>
  <c r="G113"/>
  <c r="G106"/>
  <c r="G99"/>
  <c r="G85"/>
  <c r="G61"/>
  <c r="G54"/>
  <c r="G47"/>
  <c r="G40"/>
  <c r="G33"/>
  <c r="F450"/>
  <c r="E450"/>
  <c r="D450"/>
  <c r="F445"/>
  <c r="E445"/>
  <c r="D445"/>
  <c r="F433"/>
  <c r="E433"/>
  <c r="D433"/>
  <c r="F425"/>
  <c r="E425"/>
  <c r="D425"/>
  <c r="F419"/>
  <c r="E419"/>
  <c r="D419"/>
  <c r="F408"/>
  <c r="F409" s="1"/>
  <c r="E408"/>
  <c r="E409" s="1"/>
  <c r="D408"/>
  <c r="D409" s="1"/>
  <c r="F402"/>
  <c r="E402"/>
  <c r="D402"/>
  <c r="F397"/>
  <c r="E397"/>
  <c r="D397"/>
  <c r="F390"/>
  <c r="E390"/>
  <c r="D390"/>
  <c r="F381"/>
  <c r="E381"/>
  <c r="D381"/>
  <c r="F370"/>
  <c r="E370"/>
  <c r="D370"/>
  <c r="F363"/>
  <c r="E363"/>
  <c r="D363"/>
  <c r="F353"/>
  <c r="E353"/>
  <c r="D353"/>
  <c r="F340"/>
  <c r="F341" s="1"/>
  <c r="E340"/>
  <c r="E341" s="1"/>
  <c r="D340"/>
  <c r="D341" s="1"/>
  <c r="F330"/>
  <c r="F331" s="1"/>
  <c r="E330"/>
  <c r="E331" s="1"/>
  <c r="D330"/>
  <c r="D331" s="1"/>
  <c r="F325"/>
  <c r="E325"/>
  <c r="D325"/>
  <c r="F316"/>
  <c r="E316"/>
  <c r="D316"/>
  <c r="F312"/>
  <c r="E312"/>
  <c r="D312"/>
  <c r="F308"/>
  <c r="E308"/>
  <c r="D308"/>
  <c r="F302"/>
  <c r="E302"/>
  <c r="D302"/>
  <c r="F294"/>
  <c r="E294"/>
  <c r="D294"/>
  <c r="F289"/>
  <c r="E289"/>
  <c r="D289"/>
  <c r="F283"/>
  <c r="E283"/>
  <c r="D283"/>
  <c r="F277"/>
  <c r="E277"/>
  <c r="D277"/>
  <c r="F272"/>
  <c r="E272"/>
  <c r="D272"/>
  <c r="F256"/>
  <c r="F267" s="1"/>
  <c r="E256"/>
  <c r="E267" s="1"/>
  <c r="D256"/>
  <c r="D267" s="1"/>
  <c r="F248"/>
  <c r="E248"/>
  <c r="D248"/>
  <c r="F244"/>
  <c r="E244"/>
  <c r="D244"/>
  <c r="F240"/>
  <c r="E240"/>
  <c r="D240"/>
  <c r="F236"/>
  <c r="E236"/>
  <c r="D236"/>
  <c r="F230"/>
  <c r="E230"/>
  <c r="D230"/>
  <c r="F223"/>
  <c r="E223"/>
  <c r="D223"/>
  <c r="F218"/>
  <c r="E218"/>
  <c r="D218"/>
  <c r="F214"/>
  <c r="E214"/>
  <c r="D214"/>
  <c r="F210"/>
  <c r="E210"/>
  <c r="D210"/>
  <c r="F202"/>
  <c r="E202"/>
  <c r="D202"/>
  <c r="F197"/>
  <c r="E197"/>
  <c r="D197"/>
  <c r="F192"/>
  <c r="E192"/>
  <c r="D192"/>
  <c r="F187"/>
  <c r="E187"/>
  <c r="D187"/>
  <c r="F180"/>
  <c r="E180"/>
  <c r="D180"/>
  <c r="F173"/>
  <c r="E173"/>
  <c r="D173"/>
  <c r="F168"/>
  <c r="E168"/>
  <c r="D168"/>
  <c r="F160"/>
  <c r="E160"/>
  <c r="D160"/>
  <c r="F154"/>
  <c r="E154"/>
  <c r="D154"/>
  <c r="F148"/>
  <c r="E148"/>
  <c r="D148"/>
  <c r="F142"/>
  <c r="E142"/>
  <c r="D142"/>
  <c r="F134"/>
  <c r="E134"/>
  <c r="D134"/>
  <c r="F127"/>
  <c r="E127"/>
  <c r="D127"/>
  <c r="F120"/>
  <c r="E120"/>
  <c r="D120"/>
  <c r="F113"/>
  <c r="E113"/>
  <c r="D113"/>
  <c r="F106"/>
  <c r="E106"/>
  <c r="D106"/>
  <c r="F99"/>
  <c r="E99"/>
  <c r="D99"/>
  <c r="F85"/>
  <c r="E85"/>
  <c r="D85"/>
  <c r="F61"/>
  <c r="E61"/>
  <c r="D61"/>
  <c r="F54"/>
  <c r="E54"/>
  <c r="D54"/>
  <c r="F47"/>
  <c r="E47"/>
  <c r="D47"/>
  <c r="F40"/>
  <c r="E40"/>
  <c r="D40"/>
  <c r="F33"/>
  <c r="E33"/>
  <c r="D33"/>
  <c r="F455" l="1"/>
  <c r="G455"/>
  <c r="E455"/>
  <c r="E456" s="1"/>
  <c r="D455"/>
  <c r="D456" s="1"/>
  <c r="G295"/>
  <c r="G296" s="1"/>
  <c r="E295"/>
  <c r="E296" s="1"/>
  <c r="D295"/>
  <c r="D296" s="1"/>
  <c r="F295"/>
  <c r="F296" s="1"/>
  <c r="G161"/>
  <c r="G174" s="1"/>
  <c r="D161"/>
  <c r="D174" s="1"/>
  <c r="F161"/>
  <c r="F174" s="1"/>
  <c r="E161"/>
  <c r="E174" s="1"/>
  <c r="G249"/>
  <c r="G250" s="1"/>
  <c r="F332"/>
  <c r="E434"/>
  <c r="E435" s="1"/>
  <c r="F456"/>
  <c r="G371"/>
  <c r="G219"/>
  <c r="G224" s="1"/>
  <c r="E219"/>
  <c r="E224" s="1"/>
  <c r="D332"/>
  <c r="E342"/>
  <c r="E354" s="1"/>
  <c r="F342"/>
  <c r="F354" s="1"/>
  <c r="G317"/>
  <c r="G318" s="1"/>
  <c r="G456"/>
  <c r="D342"/>
  <c r="D354" s="1"/>
  <c r="D371"/>
  <c r="F371"/>
  <c r="E371"/>
  <c r="G128"/>
  <c r="G129" s="1"/>
  <c r="G342"/>
  <c r="G354" s="1"/>
  <c r="G434"/>
  <c r="G435" s="1"/>
  <c r="G332"/>
  <c r="G403"/>
  <c r="G62"/>
  <c r="G63" s="1"/>
  <c r="G203"/>
  <c r="G204" s="1"/>
  <c r="D317"/>
  <c r="D318" s="1"/>
  <c r="F317"/>
  <c r="F318" s="1"/>
  <c r="E317"/>
  <c r="E318" s="1"/>
  <c r="E332"/>
  <c r="E403"/>
  <c r="D62"/>
  <c r="D63" s="1"/>
  <c r="F62"/>
  <c r="F63" s="1"/>
  <c r="E62"/>
  <c r="E63" s="1"/>
  <c r="E128"/>
  <c r="E129" s="1"/>
  <c r="D128"/>
  <c r="D129" s="1"/>
  <c r="F128"/>
  <c r="F129" s="1"/>
  <c r="D203"/>
  <c r="D204" s="1"/>
  <c r="F203"/>
  <c r="F204" s="1"/>
  <c r="E203"/>
  <c r="E204" s="1"/>
  <c r="D219"/>
  <c r="D224" s="1"/>
  <c r="F219"/>
  <c r="F224" s="1"/>
  <c r="E249"/>
  <c r="E250" s="1"/>
  <c r="D249"/>
  <c r="D250" s="1"/>
  <c r="F249"/>
  <c r="F250" s="1"/>
  <c r="D403"/>
  <c r="F403"/>
  <c r="D434"/>
  <c r="D435" s="1"/>
  <c r="F434"/>
  <c r="F435" s="1"/>
  <c r="E410" l="1"/>
  <c r="F457"/>
  <c r="G410"/>
  <c r="G457"/>
  <c r="F410"/>
  <c r="D410"/>
  <c r="D457"/>
  <c r="G333"/>
  <c r="E457"/>
  <c r="D333"/>
  <c r="E333"/>
  <c r="F333"/>
  <c r="F411" l="1"/>
  <c r="F458" s="1"/>
  <c r="G411"/>
  <c r="G458" s="1"/>
  <c r="E411"/>
  <c r="E458" s="1"/>
  <c r="D411"/>
  <c r="D458" s="1"/>
  <c r="E14" l="1"/>
  <c r="D14" l="1"/>
  <c r="F14" l="1"/>
</calcChain>
</file>

<file path=xl/sharedStrings.xml><?xml version="1.0" encoding="utf-8"?>
<sst xmlns="http://schemas.openxmlformats.org/spreadsheetml/2006/main" count="700" uniqueCount="328">
  <si>
    <t>DEMAND NO. 2</t>
  </si>
  <si>
    <t>Animal Husbandry</t>
  </si>
  <si>
    <t>Dairy Development</t>
  </si>
  <si>
    <t>(a) Capital Account of Agriculture and Allied Activities</t>
  </si>
  <si>
    <t>Capital Outlay on Animal Husbandry</t>
  </si>
  <si>
    <t>Capital</t>
  </si>
  <si>
    <t>Voted</t>
  </si>
  <si>
    <t>Major /Sub-Major/Minor/Sub/Detailed Heads</t>
  </si>
  <si>
    <t>Total</t>
  </si>
  <si>
    <t>REVENUE SECTION</t>
  </si>
  <si>
    <t>M.H.</t>
  </si>
  <si>
    <t>Administration</t>
  </si>
  <si>
    <t>Head Office Establishment</t>
  </si>
  <si>
    <t>60.44.01</t>
  </si>
  <si>
    <t>Salaries</t>
  </si>
  <si>
    <t>60.44.11</t>
  </si>
  <si>
    <t>Travel Expenses</t>
  </si>
  <si>
    <t>60.44.13</t>
  </si>
  <si>
    <t>Office Expenses</t>
  </si>
  <si>
    <t>Rent, Rates and Taxes</t>
  </si>
  <si>
    <t>Other Charges</t>
  </si>
  <si>
    <t>60.44.51</t>
  </si>
  <si>
    <t>Motor Vehicles</t>
  </si>
  <si>
    <t>East District</t>
  </si>
  <si>
    <t>60.45.01</t>
  </si>
  <si>
    <t>60.45.11</t>
  </si>
  <si>
    <t>60.45.13</t>
  </si>
  <si>
    <t>60.45.14</t>
  </si>
  <si>
    <t>West District</t>
  </si>
  <si>
    <t>60.46.01</t>
  </si>
  <si>
    <t>60.46.11</t>
  </si>
  <si>
    <t>60.46.13</t>
  </si>
  <si>
    <t>North District</t>
  </si>
  <si>
    <t>60.47.01</t>
  </si>
  <si>
    <t>60.47.11</t>
  </si>
  <si>
    <t>60.47.13</t>
  </si>
  <si>
    <t>60.47.14</t>
  </si>
  <si>
    <t>South District</t>
  </si>
  <si>
    <t>60.48.01</t>
  </si>
  <si>
    <t>60.48.11</t>
  </si>
  <si>
    <t>60.48.13</t>
  </si>
  <si>
    <t>60.48.14</t>
  </si>
  <si>
    <t>Veterinary Services &amp; Animal Health</t>
  </si>
  <si>
    <t>Veterinary Hospitals &amp; Dispensaries</t>
  </si>
  <si>
    <t>61.44.01</t>
  </si>
  <si>
    <t>61.44.02</t>
  </si>
  <si>
    <t>Wages</t>
  </si>
  <si>
    <t>61.44.11</t>
  </si>
  <si>
    <t>61.44.13</t>
  </si>
  <si>
    <t>61.44.21</t>
  </si>
  <si>
    <t>Minor Works</t>
  </si>
  <si>
    <t>61.45.01</t>
  </si>
  <si>
    <t>61.45.02</t>
  </si>
  <si>
    <t>61.45.11</t>
  </si>
  <si>
    <t>61.45.13</t>
  </si>
  <si>
    <t>61.46.01</t>
  </si>
  <si>
    <t>61.46.02</t>
  </si>
  <si>
    <t>61.46.11</t>
  </si>
  <si>
    <t>61.46.13</t>
  </si>
  <si>
    <t>61.47.01</t>
  </si>
  <si>
    <t>61.47.02</t>
  </si>
  <si>
    <t>61.47.11</t>
  </si>
  <si>
    <t>61.47.13</t>
  </si>
  <si>
    <t>61.48.01</t>
  </si>
  <si>
    <t>61.48.02</t>
  </si>
  <si>
    <t>61.48.11</t>
  </si>
  <si>
    <t>61.48.13</t>
  </si>
  <si>
    <t>Cattle and Buffalo Development</t>
  </si>
  <si>
    <t>Intensive Cattle Development</t>
  </si>
  <si>
    <t>63.44.11</t>
  </si>
  <si>
    <t>63.44.13</t>
  </si>
  <si>
    <t>63.46.01</t>
  </si>
  <si>
    <t>63.46.11</t>
  </si>
  <si>
    <t>63.46.13</t>
  </si>
  <si>
    <t>63.47.02</t>
  </si>
  <si>
    <t>63.47.11</t>
  </si>
  <si>
    <t>63.47.13</t>
  </si>
  <si>
    <t>63.48.01</t>
  </si>
  <si>
    <t>63.48.11</t>
  </si>
  <si>
    <t>63.48.13</t>
  </si>
  <si>
    <t>Livestock Farm, Karfectar</t>
  </si>
  <si>
    <t>67.00.01</t>
  </si>
  <si>
    <t>67.00.02</t>
  </si>
  <si>
    <t>67.00.11</t>
  </si>
  <si>
    <t>67.00.13</t>
  </si>
  <si>
    <t>Supplies &amp; Materials</t>
  </si>
  <si>
    <t>Poultry Development</t>
  </si>
  <si>
    <t>Intensive Poultry Development</t>
  </si>
  <si>
    <t>68.44.11</t>
  </si>
  <si>
    <t>68.44.13</t>
  </si>
  <si>
    <t>68.45.11</t>
  </si>
  <si>
    <t>68.45.13</t>
  </si>
  <si>
    <t>68.47.11</t>
  </si>
  <si>
    <t>68.47.13</t>
  </si>
  <si>
    <t>68.48.11</t>
  </si>
  <si>
    <t>68.48.13</t>
  </si>
  <si>
    <t>Sheep and Wool Development</t>
  </si>
  <si>
    <t>Extension of Sheep Breeding Centres</t>
  </si>
  <si>
    <t>69.45.11</t>
  </si>
  <si>
    <t>69.46.11</t>
  </si>
  <si>
    <t>69.47.11</t>
  </si>
  <si>
    <t>70.44.11</t>
  </si>
  <si>
    <t>70.45.11</t>
  </si>
  <si>
    <t>70.46.11</t>
  </si>
  <si>
    <t>70.48.11</t>
  </si>
  <si>
    <t>Intensive Piggery Development</t>
  </si>
  <si>
    <t>Piggery Development</t>
  </si>
  <si>
    <t>Fodder and Feed Development</t>
  </si>
  <si>
    <t>Pasture Development</t>
  </si>
  <si>
    <t>73.45.02</t>
  </si>
  <si>
    <t>73.45.11</t>
  </si>
  <si>
    <t>73.45.13</t>
  </si>
  <si>
    <t>73.47.02</t>
  </si>
  <si>
    <t>73.47.11</t>
  </si>
  <si>
    <t>73.47.13</t>
  </si>
  <si>
    <t>73.48.11</t>
  </si>
  <si>
    <t>73.48.13</t>
  </si>
  <si>
    <t>Extension and Training</t>
  </si>
  <si>
    <t>Farmer's Training &amp; Extension Programme</t>
  </si>
  <si>
    <t>74.44.11</t>
  </si>
  <si>
    <t>74.46.11</t>
  </si>
  <si>
    <t>74.48.11</t>
  </si>
  <si>
    <t>Census, Survey and Investigation</t>
  </si>
  <si>
    <t>Other Expenditure</t>
  </si>
  <si>
    <t>Dairy Development Projects</t>
  </si>
  <si>
    <t>Fisheries</t>
  </si>
  <si>
    <t>Establishment</t>
  </si>
  <si>
    <t>60.00.01</t>
  </si>
  <si>
    <t>60.00.11</t>
  </si>
  <si>
    <t>60.00.13</t>
  </si>
  <si>
    <t>Direction and Administration</t>
  </si>
  <si>
    <t>Inland Fisheries</t>
  </si>
  <si>
    <t>Trout Fish Seed</t>
  </si>
  <si>
    <t>61.00.01</t>
  </si>
  <si>
    <t>61.00.11</t>
  </si>
  <si>
    <t>61.00.13</t>
  </si>
  <si>
    <t>Carps and Cat Fish Seed Production</t>
  </si>
  <si>
    <t>62.00.01</t>
  </si>
  <si>
    <t>62.00.11</t>
  </si>
  <si>
    <t>62.00.13</t>
  </si>
  <si>
    <t>Conservation of Reverine Fisheries</t>
  </si>
  <si>
    <t>63.00.01</t>
  </si>
  <si>
    <t>63.00.11</t>
  </si>
  <si>
    <t>63.00.13</t>
  </si>
  <si>
    <t>CAPITAL SECTION</t>
  </si>
  <si>
    <t>Capital Outlay on  Animal Husbandry</t>
  </si>
  <si>
    <t>Veterinary Services and Animal Health</t>
  </si>
  <si>
    <t>44</t>
  </si>
  <si>
    <t>Capital Outlay on Fisheries</t>
  </si>
  <si>
    <t>Rabies Control Programme</t>
  </si>
  <si>
    <t>61.44.53</t>
  </si>
  <si>
    <t>II. Details of the estimates and the heads under which this grant will be accounted for:</t>
  </si>
  <si>
    <t>Revenue</t>
  </si>
  <si>
    <t>82.00.02</t>
  </si>
  <si>
    <t>60.46.14</t>
  </si>
  <si>
    <t>C - Economic Services (a) Agriculture and Allied Activities</t>
  </si>
  <si>
    <t>C - Capital Accounts of Economic Services</t>
  </si>
  <si>
    <t>68.44.90</t>
  </si>
  <si>
    <t xml:space="preserve">Poultry Mission </t>
  </si>
  <si>
    <t>00.44.75</t>
  </si>
  <si>
    <t>74.44.73</t>
  </si>
  <si>
    <t>Strengthening of Extension &amp; Training</t>
  </si>
  <si>
    <t>(In Thousands of Rupees)</t>
  </si>
  <si>
    <t>Livestock Feed</t>
  </si>
  <si>
    <t>61.44.50</t>
  </si>
  <si>
    <t>63.44.72</t>
  </si>
  <si>
    <t>Establishment of District Veterinary Hospital at Boomtar, Namchi, South Sikkim (NEC)</t>
  </si>
  <si>
    <t>Rec</t>
  </si>
  <si>
    <t>Piggery Development Programme</t>
  </si>
  <si>
    <t>70.44.80</t>
  </si>
  <si>
    <t>73.44.92</t>
  </si>
  <si>
    <t>National Livestock Health and Disease Control Programme</t>
  </si>
  <si>
    <t>National Livestock Management Programme</t>
  </si>
  <si>
    <t>07.00.81</t>
  </si>
  <si>
    <t>07.00.82</t>
  </si>
  <si>
    <t>07.00.83</t>
  </si>
  <si>
    <t>07.00.84</t>
  </si>
  <si>
    <t>07.00.85</t>
  </si>
  <si>
    <t>08.00.81</t>
  </si>
  <si>
    <t>08.00.82</t>
  </si>
  <si>
    <t>08.00.83</t>
  </si>
  <si>
    <t>71</t>
  </si>
  <si>
    <t>Scheme funded by National Fisheries Development Board</t>
  </si>
  <si>
    <t>71.00.83</t>
  </si>
  <si>
    <t>71.00.90</t>
  </si>
  <si>
    <t>71.00.91</t>
  </si>
  <si>
    <t>72</t>
  </si>
  <si>
    <t>Scheme funded by Power Developers</t>
  </si>
  <si>
    <t>72.00.81</t>
  </si>
  <si>
    <t>08.00.84</t>
  </si>
  <si>
    <t>National Plan for Dairy Development</t>
  </si>
  <si>
    <t>06</t>
  </si>
  <si>
    <t>08.00.85</t>
  </si>
  <si>
    <t>73</t>
  </si>
  <si>
    <t>73.00.81</t>
  </si>
  <si>
    <t>60.44.26</t>
  </si>
  <si>
    <t>Advertisement and Publicity</t>
  </si>
  <si>
    <t>60.44.27</t>
  </si>
  <si>
    <t>Veterinary Council (Central share)</t>
  </si>
  <si>
    <t>07.00.86</t>
  </si>
  <si>
    <t>07.00.87</t>
  </si>
  <si>
    <t>61.00.71</t>
  </si>
  <si>
    <t>Integrated Trout Development Plan</t>
  </si>
  <si>
    <t>61.00.72</t>
  </si>
  <si>
    <t>07.00.89</t>
  </si>
  <si>
    <t>08.00.87</t>
  </si>
  <si>
    <t>Sub-Mission on Livestock Development (State Share)</t>
  </si>
  <si>
    <t>Sub-Mission on Piggery Development in North Eastern Region (State Share)</t>
  </si>
  <si>
    <t>08.00.86</t>
  </si>
  <si>
    <t>81.00.81</t>
  </si>
  <si>
    <t>81.00.82</t>
  </si>
  <si>
    <t>07.00.90</t>
  </si>
  <si>
    <t>08.00.88</t>
  </si>
  <si>
    <t>Sub-Mission on Piggery Development in North Eastern Region (Central Share)</t>
  </si>
  <si>
    <t>72.00.82</t>
  </si>
  <si>
    <t>Renovation of Trout Raceways &amp; Living Quarter at Saechok Lachung and Repair of Fish Tank and Fencing of Kabi Fish Farm funded by Sneha Kinetic Power Project</t>
  </si>
  <si>
    <t>Fisheries Statistics (Central Share)</t>
  </si>
  <si>
    <t>Setting up of Rainbow trout fish seed hatchery at Menmoitso (Central Share)</t>
  </si>
  <si>
    <t>National Control Programme of Brucellosis (Central Share)</t>
  </si>
  <si>
    <t>Conservation and Strengthening of Banpala Sheep at Begha Farm, West Sikkim (NLM) (Central Share)</t>
  </si>
  <si>
    <t>Sub-Mission on Skill Development, Technology Transfer and Extension (NLM) (Central Share)</t>
  </si>
  <si>
    <t>Strengthening of existing Veterinary Hospitals and Dispensaries (SEVHD) (State Share)</t>
  </si>
  <si>
    <t>Construction of Poultry Processing Unit at Melli Dara, South Sikkim (State Share)</t>
  </si>
  <si>
    <t>Establishment of Rainbow trout brood bank at Utteray (Central Share)</t>
  </si>
  <si>
    <t>Scheme funded by NEC</t>
  </si>
  <si>
    <t>07.00.91</t>
  </si>
  <si>
    <t>00.44.76</t>
  </si>
  <si>
    <t>Administrative Investigation and Statistics</t>
  </si>
  <si>
    <t>Peste des Petitis Ruminants Control Programme (PPR-CP) (Central Share)</t>
  </si>
  <si>
    <t>Strengthening of existing Veterinary Hospitals and Dispensaries (SEVHD) (Central Share)</t>
  </si>
  <si>
    <t>Construction of Trout farm at Rabum North Sikkim funded by Teesta Urja (Central Share)</t>
  </si>
  <si>
    <t>Classical Swine Fever Control Programme (CSF-CP) (State Share)</t>
  </si>
  <si>
    <t>Animal Diseases Surveillance/ASCAD (State Share)</t>
  </si>
  <si>
    <t>Integrated Sample Survey for Estimation of Production of Major Livestock Product (State Share)</t>
  </si>
  <si>
    <t>Integrated Development of Fisheries (State Share)</t>
  </si>
  <si>
    <t>Livestock Census (Central Share)</t>
  </si>
  <si>
    <t>00.44.77</t>
  </si>
  <si>
    <t>00.44.79</t>
  </si>
  <si>
    <t>Establishment of Veterinary Hospitals and Dispensaries</t>
  </si>
  <si>
    <t>00.00.83</t>
  </si>
  <si>
    <t>External water supply works at Makha fish farm</t>
  </si>
  <si>
    <t>Establishment of Stockmen Centres</t>
  </si>
  <si>
    <t>61.44.74</t>
  </si>
  <si>
    <t>60.44.42</t>
  </si>
  <si>
    <t>07.00.92</t>
  </si>
  <si>
    <t>75.44.50</t>
  </si>
  <si>
    <t>61.44.75</t>
  </si>
  <si>
    <t>Performance Veterinary Service</t>
  </si>
  <si>
    <t>07.00.93</t>
  </si>
  <si>
    <t>07.00.94</t>
  </si>
  <si>
    <t>06.00.87</t>
  </si>
  <si>
    <t>National Programme for Bovine Breeding and Dairy Development (State  Share)</t>
  </si>
  <si>
    <t>Distribution of Goat</t>
  </si>
  <si>
    <t>70.00.81</t>
  </si>
  <si>
    <t>Distribution of Cattle</t>
  </si>
  <si>
    <t>68.00.81</t>
  </si>
  <si>
    <t>68.00.82</t>
  </si>
  <si>
    <t>Distribution of Buffalo</t>
  </si>
  <si>
    <t>Pilot Mobile Medical Unit</t>
  </si>
  <si>
    <t>Cluster Base Mass Deworming (Central Share)</t>
  </si>
  <si>
    <t>Foot and Mouth Disease Control Programme (FMD- CP) (State Share)</t>
  </si>
  <si>
    <t>Sub-Mission on Feed and Fodder Development 
(Central Share)</t>
  </si>
  <si>
    <t>Integrated Development of Fisheries (Central Share)</t>
  </si>
  <si>
    <t>Veterinary Medicine,Vaccines, Instrument and Surgical Equipments</t>
  </si>
  <si>
    <t>Animal Husbandry, 00.911-Deduct Recoveries of overpayments</t>
  </si>
  <si>
    <t>Fisheries, 00.911-Deduct Recoveries of overpayments</t>
  </si>
  <si>
    <t>Peste des Petitis Ruminants Control Programme (PPR-CP) (State Share)</t>
  </si>
  <si>
    <t>Distribution of Goat (State Sector)</t>
  </si>
  <si>
    <t>2019-20</t>
  </si>
  <si>
    <t>06.00.88</t>
  </si>
  <si>
    <t>National Programme for Dairy Development (State Share)</t>
  </si>
  <si>
    <t>00.44.80</t>
  </si>
  <si>
    <t>Land Compensation</t>
  </si>
  <si>
    <t>Green Revolution</t>
  </si>
  <si>
    <t>60.00.02</t>
  </si>
  <si>
    <t>60.45.02</t>
  </si>
  <si>
    <t>61.00.02</t>
  </si>
  <si>
    <t>62.00.02</t>
  </si>
  <si>
    <t>Aqua One Centre (State Share)</t>
  </si>
  <si>
    <t>Establishment of Aqua One Centre (Central Share)</t>
  </si>
  <si>
    <t>Conservation and Strengthening of Banpala Sheep at Begha Farm, West Sikkim (State Share)</t>
  </si>
  <si>
    <t>62.00.71</t>
  </si>
  <si>
    <t>62.00.72</t>
  </si>
  <si>
    <t>Construction of Modern Abattoir at Mazitar 
(State Share)</t>
  </si>
  <si>
    <t>National Animal Disease Reporting System (NADRS) (Central Share)</t>
  </si>
  <si>
    <t>Sub-Mission on Skill Development Technology Transfer and Extension (NLM) (State Share)</t>
  </si>
  <si>
    <t xml:space="preserve">Lumpsum provision for revision of Pay &amp; 
Allowances </t>
  </si>
  <si>
    <t>RKVY- RAFTAAR</t>
  </si>
  <si>
    <t>Distribution of Cow</t>
  </si>
  <si>
    <t>Other Livestock Development</t>
  </si>
  <si>
    <t>63.00.02</t>
  </si>
  <si>
    <t>ANIMAL HUSBANDRY  AND VETERINARY SERVICES</t>
  </si>
  <si>
    <t>2020-21</t>
  </si>
  <si>
    <t>2018-19</t>
  </si>
  <si>
    <t xml:space="preserve">                                                         2020-21</t>
  </si>
  <si>
    <t>Yak and other Highlander Livestock Welfare</t>
  </si>
  <si>
    <t>73.00.71</t>
  </si>
  <si>
    <t xml:space="preserve">Pre-emptive Measures during calamities of Yak and other Highlander Livestock in North Sikkim </t>
  </si>
  <si>
    <t>I. Estimate of the amount required in the year ending 31st March, 2021 to defray the charges in respect of Animal Husbandry and Veterinary Services</t>
  </si>
  <si>
    <t>63.44.21</t>
  </si>
  <si>
    <t>Supplies and Materials</t>
  </si>
  <si>
    <t>Goat Breeding</t>
  </si>
  <si>
    <t>Goat Farm, Mangalbarey</t>
  </si>
  <si>
    <t>71.61.81</t>
  </si>
  <si>
    <t>07.00.88</t>
  </si>
  <si>
    <t>Veterinary Council (State Share)</t>
  </si>
  <si>
    <t>07</t>
  </si>
  <si>
    <t>State Plan for Dairy Development</t>
  </si>
  <si>
    <t>Productive Incentive for Milk Production</t>
  </si>
  <si>
    <t>61.44.27</t>
  </si>
  <si>
    <t>Integrated Sample Survey for Estimation of Production of Major Livestock Product (Central Share)</t>
  </si>
  <si>
    <t>Construction of Trout Farm at Kyongshala (Central Share)</t>
  </si>
  <si>
    <t>Establishment of Trout Breeding Farm at Yakthang, Jyajuk under Lachen Block, North Sikkim (90% NEC)</t>
  </si>
  <si>
    <t>Actuals</t>
  </si>
  <si>
    <t>Budget 
 Estimate</t>
  </si>
  <si>
    <t>Revised 
Estimate</t>
  </si>
  <si>
    <t>Budget 
Estimate</t>
  </si>
  <si>
    <t>Rinderpest Eradication Programme (Central Share)</t>
  </si>
  <si>
    <t>Animal Diseases Surveillance (ASCAD) (Central Share)</t>
  </si>
  <si>
    <t>Classical Swine Fever Control Programme (CSF-CP) (Central Share)</t>
  </si>
  <si>
    <t>Foot and Mouth Disease Control Programme (FMD- CP) (Central Share)</t>
  </si>
  <si>
    <t>Life Stock Insurance Scheme (NLM) (Central Share)</t>
  </si>
  <si>
    <t>Sub-Mission on Livestock Development (Central Share)</t>
  </si>
  <si>
    <t>Strengthening of Goat Farm at Mangalbaria (100% CSS)</t>
  </si>
  <si>
    <t xml:space="preserve">Fodder Development Programme </t>
  </si>
  <si>
    <t>Blue Revolution - Integrated Development of Fisheries</t>
  </si>
  <si>
    <t>Establishment of District Veterinary Hospital at Boomtar, Namchi, South Sikkim (State Share of NEC)</t>
  </si>
  <si>
    <t>Rainbow Trout Brood Bank 
(Central Share)</t>
  </si>
</sst>
</file>

<file path=xl/styles.xml><?xml version="1.0" encoding="utf-8"?>
<styleSheet xmlns="http://schemas.openxmlformats.org/spreadsheetml/2006/main">
  <numFmts count="11">
    <numFmt numFmtId="164" formatCode="_ * #,##0.00_ ;_ * \-#,##0.00_ ;_ * &quot;-&quot;??_ ;_ @_ "/>
    <numFmt numFmtId="165" formatCode="00#"/>
    <numFmt numFmtId="166" formatCode="##"/>
    <numFmt numFmtId="167" formatCode="00000#"/>
    <numFmt numFmtId="168" formatCode="00.00#"/>
    <numFmt numFmtId="169" formatCode="00.###"/>
    <numFmt numFmtId="170" formatCode="00.#00"/>
    <numFmt numFmtId="172" formatCode="00.000"/>
    <numFmt numFmtId="173" formatCode="0;[Red]0"/>
    <numFmt numFmtId="174" formatCode="0#"/>
    <numFmt numFmtId="177" formatCode="_ * #,##0_ ;_ * \-#,##0_ ;_ * &quot;-&quot;??_ ;_ @_ 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5">
    <xf numFmtId="0" fontId="0" fillId="0" borderId="0" xfId="0"/>
    <xf numFmtId="0" fontId="4" fillId="0" borderId="0" xfId="4" applyFont="1" applyFill="1" applyAlignment="1" applyProtection="1">
      <alignment horizontal="right" vertical="top"/>
    </xf>
    <xf numFmtId="0" fontId="4" fillId="0" borderId="0" xfId="4" applyFont="1" applyFill="1" applyBorder="1" applyAlignment="1" applyProtection="1">
      <alignment vertical="top"/>
    </xf>
    <xf numFmtId="0" fontId="4" fillId="0" borderId="0" xfId="4" applyFont="1" applyFill="1" applyBorder="1" applyAlignment="1" applyProtection="1">
      <alignment vertical="center"/>
    </xf>
    <xf numFmtId="0" fontId="4" fillId="0" borderId="0" xfId="4" applyFont="1" applyFill="1" applyAlignment="1" applyProtection="1">
      <alignment vertical="center"/>
    </xf>
    <xf numFmtId="0" fontId="4" fillId="0" borderId="0" xfId="4" applyFont="1" applyFill="1" applyProtection="1"/>
    <xf numFmtId="0" fontId="4" fillId="0" borderId="0" xfId="4" applyFont="1" applyFill="1" applyBorder="1" applyAlignment="1" applyProtection="1">
      <alignment horizontal="right" vertical="top"/>
    </xf>
    <xf numFmtId="0" fontId="4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Alignment="1" applyProtection="1">
      <alignment horizontal="center" vertical="top"/>
    </xf>
    <xf numFmtId="0" fontId="3" fillId="0" borderId="0" xfId="4" applyFont="1" applyFill="1" applyAlignment="1" applyProtection="1">
      <alignment horizontal="center"/>
    </xf>
    <xf numFmtId="0" fontId="3" fillId="0" borderId="0" xfId="4" applyNumberFormat="1" applyFont="1" applyFill="1" applyAlignment="1" applyProtection="1">
      <alignment horizontal="center"/>
    </xf>
    <xf numFmtId="0" fontId="4" fillId="0" borderId="0" xfId="4" applyFont="1" applyFill="1" applyAlignment="1" applyProtection="1">
      <alignment horizontal="right"/>
    </xf>
    <xf numFmtId="0" fontId="4" fillId="0" borderId="0" xfId="4" applyNumberFormat="1" applyFont="1" applyFill="1" applyProtection="1"/>
    <xf numFmtId="0" fontId="4" fillId="0" borderId="0" xfId="4" applyFont="1" applyFill="1" applyAlignment="1" applyProtection="1">
      <alignment vertical="top"/>
    </xf>
    <xf numFmtId="0" fontId="4" fillId="0" borderId="0" xfId="4" applyFont="1" applyFill="1" applyAlignment="1" applyProtection="1">
      <alignment horizontal="left"/>
    </xf>
    <xf numFmtId="0" fontId="3" fillId="0" borderId="0" xfId="3" applyFont="1" applyFill="1" applyAlignment="1" applyProtection="1">
      <alignment horizontal="center" vertical="top" wrapText="1"/>
    </xf>
    <xf numFmtId="0" fontId="4" fillId="0" borderId="0" xfId="3" applyFont="1" applyFill="1" applyAlignment="1" applyProtection="1">
      <alignment vertical="top" wrapText="1"/>
    </xf>
    <xf numFmtId="164" fontId="4" fillId="0" borderId="0" xfId="1" applyFont="1" applyFill="1" applyAlignment="1" applyProtection="1">
      <alignment horizontal="right"/>
    </xf>
    <xf numFmtId="0" fontId="4" fillId="0" borderId="0" xfId="4" applyNumberFormat="1" applyFont="1" applyFill="1" applyAlignment="1" applyProtection="1">
      <alignment horizontal="right"/>
    </xf>
    <xf numFmtId="0" fontId="4" fillId="0" borderId="0" xfId="4" applyNumberFormat="1" applyFont="1" applyFill="1" applyAlignment="1" applyProtection="1">
      <alignment horizontal="left"/>
    </xf>
    <xf numFmtId="0" fontId="4" fillId="0" borderId="0" xfId="4" applyNumberFormat="1" applyFont="1" applyFill="1" applyAlignment="1" applyProtection="1"/>
    <xf numFmtId="0" fontId="3" fillId="0" borderId="0" xfId="3" applyNumberFormat="1" applyFont="1" applyFill="1" applyAlignment="1" applyProtection="1">
      <alignment horizontal="center" vertical="top" wrapText="1"/>
    </xf>
    <xf numFmtId="0" fontId="4" fillId="0" borderId="0" xfId="3" applyNumberFormat="1" applyFont="1" applyFill="1" applyAlignment="1" applyProtection="1">
      <alignment horizontal="left" vertical="top"/>
    </xf>
    <xf numFmtId="0" fontId="4" fillId="0" borderId="0" xfId="4" applyFont="1" applyFill="1" applyAlignment="1" applyProtection="1">
      <alignment horizontal="center" vertical="top"/>
    </xf>
    <xf numFmtId="164" fontId="4" fillId="0" borderId="0" xfId="1" applyFont="1" applyFill="1" applyAlignment="1" applyProtection="1">
      <alignment horizontal="center" vertical="top"/>
    </xf>
    <xf numFmtId="0" fontId="4" fillId="0" borderId="0" xfId="4" applyFont="1" applyFill="1" applyAlignment="1" applyProtection="1">
      <alignment horizontal="left" vertical="top"/>
    </xf>
    <xf numFmtId="0" fontId="3" fillId="0" borderId="0" xfId="4" applyNumberFormat="1" applyFont="1" applyFill="1" applyBorder="1" applyProtection="1"/>
    <xf numFmtId="0" fontId="3" fillId="0" borderId="0" xfId="4" applyNumberFormat="1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right"/>
    </xf>
    <xf numFmtId="0" fontId="4" fillId="0" borderId="0" xfId="9" applyFont="1" applyFill="1" applyBorder="1" applyAlignment="1" applyProtection="1">
      <alignment horizontal="left" vertical="top" wrapText="1"/>
    </xf>
    <xf numFmtId="0" fontId="4" fillId="0" borderId="0" xfId="9" applyFont="1" applyFill="1" applyBorder="1" applyAlignment="1" applyProtection="1">
      <alignment horizontal="right" vertical="top" wrapText="1"/>
    </xf>
    <xf numFmtId="0" fontId="4" fillId="0" borderId="1" xfId="8" applyFont="1" applyFill="1" applyBorder="1" applyAlignment="1" applyProtection="1">
      <alignment horizontal="left"/>
    </xf>
    <xf numFmtId="0" fontId="4" fillId="0" borderId="1" xfId="8" applyNumberFormat="1" applyFont="1" applyFill="1" applyBorder="1" applyProtection="1"/>
    <xf numFmtId="164" fontId="4" fillId="0" borderId="1" xfId="1" applyFont="1" applyFill="1" applyBorder="1" applyAlignment="1" applyProtection="1">
      <alignment horizontal="right"/>
    </xf>
    <xf numFmtId="0" fontId="5" fillId="0" borderId="1" xfId="8" applyNumberFormat="1" applyFont="1" applyFill="1" applyBorder="1" applyAlignment="1" applyProtection="1">
      <alignment horizontal="right"/>
    </xf>
    <xf numFmtId="0" fontId="4" fillId="0" borderId="0" xfId="9" applyFont="1" applyFill="1" applyAlignment="1" applyProtection="1">
      <alignment vertical="top"/>
    </xf>
    <xf numFmtId="0" fontId="4" fillId="0" borderId="0" xfId="9" applyFont="1" applyFill="1" applyProtection="1"/>
    <xf numFmtId="0" fontId="4" fillId="0" borderId="3" xfId="9" applyFont="1" applyFill="1" applyBorder="1" applyAlignment="1" applyProtection="1">
      <alignment horizontal="left" vertical="top" wrapText="1"/>
    </xf>
    <xf numFmtId="0" fontId="4" fillId="0" borderId="3" xfId="9" applyFont="1" applyFill="1" applyBorder="1" applyAlignment="1" applyProtection="1">
      <alignment horizontal="right" vertical="top" wrapText="1"/>
    </xf>
    <xf numFmtId="0" fontId="4" fillId="0" borderId="0" xfId="8" applyFont="1" applyFill="1" applyBorder="1" applyAlignment="1" applyProtection="1">
      <alignment horizontal="left" vertical="top"/>
    </xf>
    <xf numFmtId="0" fontId="4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 applyProtection="1">
      <alignment horizontal="right" vertical="top" wrapText="1"/>
    </xf>
    <xf numFmtId="0" fontId="4" fillId="0" borderId="1" xfId="8" applyNumberFormat="1" applyFont="1" applyFill="1" applyBorder="1" applyAlignment="1" applyProtection="1">
      <alignment horizontal="right"/>
    </xf>
    <xf numFmtId="0" fontId="4" fillId="0" borderId="1" xfId="8" applyNumberFormat="1" applyFont="1" applyFill="1" applyBorder="1" applyAlignment="1" applyProtection="1">
      <alignment vertical="center" wrapText="1"/>
    </xf>
    <xf numFmtId="0" fontId="3" fillId="0" borderId="0" xfId="4" applyFont="1" applyFill="1" applyAlignment="1" applyProtection="1">
      <alignment horizontal="left" vertical="top" wrapText="1"/>
    </xf>
    <xf numFmtId="173" fontId="4" fillId="0" borderId="0" xfId="4" applyNumberFormat="1" applyFont="1" applyFill="1" applyAlignment="1" applyProtection="1">
      <alignment horizontal="right"/>
    </xf>
    <xf numFmtId="0" fontId="4" fillId="0" borderId="0" xfId="4" applyNumberFormat="1" applyFont="1" applyFill="1" applyAlignment="1" applyProtection="1">
      <alignment horizontal="center"/>
    </xf>
    <xf numFmtId="0" fontId="3" fillId="0" borderId="0" xfId="4" applyFont="1" applyFill="1" applyAlignment="1" applyProtection="1">
      <alignment horizontal="right" vertical="top"/>
    </xf>
    <xf numFmtId="0" fontId="4" fillId="0" borderId="0" xfId="1" applyNumberFormat="1" applyFont="1" applyFill="1" applyAlignment="1" applyProtection="1">
      <alignment horizontal="right"/>
    </xf>
    <xf numFmtId="168" fontId="3" fillId="0" borderId="0" xfId="4" applyNumberFormat="1" applyFont="1" applyFill="1" applyAlignment="1" applyProtection="1">
      <alignment horizontal="right" vertical="top"/>
    </xf>
    <xf numFmtId="0" fontId="3" fillId="0" borderId="0" xfId="3" applyFont="1" applyFill="1" applyAlignment="1" applyProtection="1">
      <alignment horizontal="left" vertical="top" wrapText="1"/>
    </xf>
    <xf numFmtId="0" fontId="4" fillId="0" borderId="0" xfId="4" applyNumberFormat="1" applyFont="1" applyFill="1" applyBorder="1" applyProtection="1"/>
    <xf numFmtId="0" fontId="4" fillId="0" borderId="0" xfId="1" applyNumberFormat="1" applyFont="1" applyFill="1" applyBorder="1" applyAlignment="1" applyProtection="1">
      <alignment horizontal="right"/>
    </xf>
    <xf numFmtId="166" fontId="4" fillId="0" borderId="0" xfId="4" applyNumberFormat="1" applyFont="1" applyFill="1" applyAlignment="1" applyProtection="1">
      <alignment horizontal="right" vertical="top"/>
    </xf>
    <xf numFmtId="0" fontId="4" fillId="0" borderId="0" xfId="4" applyNumberFormat="1" applyFont="1" applyFill="1" applyAlignment="1" applyProtection="1">
      <alignment horizontal="right" vertical="top"/>
    </xf>
    <xf numFmtId="0" fontId="4" fillId="0" borderId="0" xfId="4" applyNumberFormat="1" applyFont="1" applyFill="1" applyAlignment="1" applyProtection="1">
      <alignment horizontal="right" wrapText="1"/>
    </xf>
    <xf numFmtId="0" fontId="4" fillId="0" borderId="0" xfId="4" applyFont="1" applyFill="1" applyAlignment="1" applyProtection="1">
      <alignment horizontal="left" vertical="center" wrapText="1"/>
    </xf>
    <xf numFmtId="164" fontId="4" fillId="0" borderId="0" xfId="1" applyFont="1" applyFill="1" applyAlignment="1" applyProtection="1">
      <alignment horizontal="right" wrapText="1"/>
    </xf>
    <xf numFmtId="0" fontId="4" fillId="0" borderId="0" xfId="4" applyFont="1" applyFill="1" applyBorder="1" applyAlignment="1" applyProtection="1">
      <alignment horizontal="left" vertical="center" wrapText="1"/>
    </xf>
    <xf numFmtId="164" fontId="4" fillId="0" borderId="2" xfId="1" applyFont="1" applyFill="1" applyBorder="1" applyAlignment="1" applyProtection="1">
      <alignment horizontal="right" wrapText="1"/>
    </xf>
    <xf numFmtId="0" fontId="4" fillId="0" borderId="0" xfId="4" applyFont="1" applyFill="1" applyBorder="1" applyAlignment="1" applyProtection="1">
      <alignment horizontal="left" vertical="center"/>
    </xf>
    <xf numFmtId="0" fontId="4" fillId="0" borderId="0" xfId="4" applyNumberFormat="1" applyFont="1" applyFill="1" applyBorder="1" applyAlignment="1" applyProtection="1">
      <alignment horizontal="right" vertical="top"/>
    </xf>
    <xf numFmtId="1" fontId="4" fillId="0" borderId="0" xfId="1" applyNumberFormat="1" applyFont="1" applyFill="1" applyBorder="1" applyAlignment="1" applyProtection="1">
      <alignment horizontal="right" wrapText="1"/>
    </xf>
    <xf numFmtId="1" fontId="4" fillId="0" borderId="0" xfId="4" applyNumberFormat="1" applyFont="1" applyFill="1" applyBorder="1" applyAlignment="1" applyProtection="1">
      <alignment horizontal="right" wrapText="1"/>
    </xf>
    <xf numFmtId="0" fontId="4" fillId="0" borderId="0" xfId="4" applyNumberFormat="1" applyFont="1" applyFill="1" applyBorder="1" applyAlignment="1" applyProtection="1">
      <alignment horizontal="right" wrapText="1"/>
    </xf>
    <xf numFmtId="0" fontId="4" fillId="0" borderId="1" xfId="4" applyFont="1" applyFill="1" applyBorder="1" applyAlignment="1" applyProtection="1">
      <alignment vertical="top"/>
    </xf>
    <xf numFmtId="0" fontId="4" fillId="0" borderId="1" xfId="4" applyFont="1" applyFill="1" applyBorder="1" applyAlignment="1" applyProtection="1">
      <alignment horizontal="left" vertical="top" wrapText="1"/>
    </xf>
    <xf numFmtId="0" fontId="4" fillId="0" borderId="1" xfId="4" applyNumberFormat="1" applyFont="1" applyFill="1" applyBorder="1" applyAlignment="1" applyProtection="1">
      <alignment horizontal="right" wrapText="1"/>
    </xf>
    <xf numFmtId="0" fontId="4" fillId="0" borderId="0" xfId="4" applyFont="1" applyFill="1" applyBorder="1" applyProtection="1"/>
    <xf numFmtId="0" fontId="4" fillId="0" borderId="0" xfId="1" applyNumberFormat="1" applyFont="1" applyFill="1" applyBorder="1" applyAlignment="1" applyProtection="1">
      <alignment horizontal="right" wrapText="1"/>
    </xf>
    <xf numFmtId="1" fontId="4" fillId="0" borderId="3" xfId="1" applyNumberFormat="1" applyFont="1" applyFill="1" applyBorder="1" applyAlignment="1" applyProtection="1">
      <alignment horizontal="right" wrapText="1"/>
    </xf>
    <xf numFmtId="0" fontId="4" fillId="0" borderId="0" xfId="1" applyNumberFormat="1" applyFont="1" applyFill="1" applyAlignment="1" applyProtection="1">
      <alignment horizontal="right" wrapText="1"/>
    </xf>
    <xf numFmtId="167" fontId="4" fillId="0" borderId="0" xfId="4" applyNumberFormat="1" applyFont="1" applyFill="1" applyAlignment="1" applyProtection="1">
      <alignment horizontal="right" vertical="top"/>
    </xf>
    <xf numFmtId="1" fontId="4" fillId="0" borderId="0" xfId="1" applyNumberFormat="1" applyFont="1" applyFill="1" applyAlignment="1" applyProtection="1">
      <alignment horizontal="right" wrapText="1"/>
    </xf>
    <xf numFmtId="1" fontId="4" fillId="0" borderId="0" xfId="4" applyNumberFormat="1" applyFont="1" applyFill="1" applyAlignment="1" applyProtection="1">
      <alignment horizontal="right" wrapText="1"/>
    </xf>
    <xf numFmtId="0" fontId="3" fillId="0" borderId="0" xfId="3" applyFont="1" applyFill="1" applyBorder="1" applyAlignment="1" applyProtection="1">
      <alignment horizontal="left" vertical="center" wrapText="1"/>
    </xf>
    <xf numFmtId="165" fontId="3" fillId="0" borderId="0" xfId="4" applyNumberFormat="1" applyFont="1" applyFill="1" applyBorder="1" applyAlignment="1" applyProtection="1">
      <alignment horizontal="right" vertical="top"/>
    </xf>
    <xf numFmtId="0" fontId="3" fillId="0" borderId="0" xfId="4" applyFont="1" applyFill="1" applyBorder="1" applyAlignment="1" applyProtection="1">
      <alignment horizontal="left" vertical="top" wrapText="1"/>
    </xf>
    <xf numFmtId="168" fontId="3" fillId="0" borderId="0" xfId="4" applyNumberFormat="1" applyFont="1" applyFill="1" applyBorder="1" applyAlignment="1" applyProtection="1">
      <alignment horizontal="right" vertical="top"/>
    </xf>
    <xf numFmtId="174" fontId="4" fillId="0" borderId="0" xfId="4" applyNumberFormat="1" applyFont="1" applyFill="1" applyBorder="1" applyAlignment="1" applyProtection="1">
      <alignment horizontal="right" vertical="top"/>
    </xf>
    <xf numFmtId="0" fontId="4" fillId="0" borderId="1" xfId="1" applyNumberFormat="1" applyFont="1" applyFill="1" applyBorder="1" applyAlignment="1" applyProtection="1">
      <alignment horizontal="right" wrapText="1"/>
    </xf>
    <xf numFmtId="0" fontId="4" fillId="0" borderId="0" xfId="6" applyFont="1" applyFill="1" applyBorder="1" applyAlignment="1" applyProtection="1">
      <alignment horizontal="left" vertical="center" wrapText="1"/>
    </xf>
    <xf numFmtId="0" fontId="4" fillId="0" borderId="0" xfId="5" applyFont="1" applyFill="1" applyBorder="1" applyAlignment="1" applyProtection="1">
      <alignment horizontal="left" vertical="center" wrapText="1"/>
    </xf>
    <xf numFmtId="0" fontId="4" fillId="0" borderId="0" xfId="5" applyFont="1" applyFill="1" applyBorder="1" applyAlignment="1" applyProtection="1">
      <alignment horizontal="left" vertical="top" wrapText="1"/>
    </xf>
    <xf numFmtId="164" fontId="4" fillId="0" borderId="0" xfId="1" applyFont="1" applyFill="1" applyBorder="1" applyAlignment="1" applyProtection="1">
      <alignment horizontal="right" wrapText="1"/>
    </xf>
    <xf numFmtId="168" fontId="4" fillId="0" borderId="0" xfId="4" applyNumberFormat="1" applyFont="1" applyFill="1" applyBorder="1" applyAlignment="1" applyProtection="1">
      <alignment horizontal="right" vertical="top"/>
    </xf>
    <xf numFmtId="0" fontId="4" fillId="0" borderId="1" xfId="4" applyFont="1" applyFill="1" applyBorder="1" applyAlignment="1" applyProtection="1">
      <alignment vertical="center"/>
    </xf>
    <xf numFmtId="0" fontId="4" fillId="0" borderId="1" xfId="4" applyFont="1" applyFill="1" applyBorder="1" applyAlignment="1" applyProtection="1">
      <alignment horizontal="left" vertical="center" wrapText="1"/>
    </xf>
    <xf numFmtId="164" fontId="4" fillId="0" borderId="1" xfId="1" applyFont="1" applyFill="1" applyBorder="1" applyAlignment="1" applyProtection="1">
      <alignment horizontal="right" wrapText="1"/>
    </xf>
    <xf numFmtId="0" fontId="3" fillId="0" borderId="0" xfId="4" applyFont="1" applyFill="1" applyBorder="1" applyAlignment="1" applyProtection="1">
      <alignment horizontal="left" vertical="center" wrapText="1"/>
    </xf>
    <xf numFmtId="0" fontId="4" fillId="0" borderId="0" xfId="6" applyFont="1" applyFill="1" applyBorder="1" applyAlignment="1" applyProtection="1">
      <alignment horizontal="left" vertical="top" wrapText="1"/>
    </xf>
    <xf numFmtId="166" fontId="4" fillId="0" borderId="0" xfId="4" applyNumberFormat="1" applyFont="1" applyFill="1" applyBorder="1" applyAlignment="1" applyProtection="1">
      <alignment horizontal="right" vertical="top"/>
    </xf>
    <xf numFmtId="0" fontId="3" fillId="0" borderId="0" xfId="4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169" fontId="3" fillId="0" borderId="0" xfId="4" applyNumberFormat="1" applyFont="1" applyFill="1" applyBorder="1" applyAlignment="1" applyProtection="1">
      <alignment horizontal="right" vertical="top"/>
    </xf>
    <xf numFmtId="167" fontId="4" fillId="0" borderId="0" xfId="4" applyNumberFormat="1" applyFont="1" applyFill="1" applyBorder="1" applyAlignment="1" applyProtection="1">
      <alignment horizontal="right" vertical="top"/>
    </xf>
    <xf numFmtId="0" fontId="4" fillId="0" borderId="0" xfId="4" applyFont="1" applyFill="1" applyBorder="1" applyAlignment="1" applyProtection="1">
      <alignment horizontal="center" vertical="center"/>
    </xf>
    <xf numFmtId="0" fontId="4" fillId="0" borderId="0" xfId="4" applyFont="1" applyFill="1" applyAlignment="1" applyProtection="1">
      <alignment horizontal="center" vertical="center"/>
    </xf>
    <xf numFmtId="0" fontId="4" fillId="0" borderId="2" xfId="1" applyNumberFormat="1" applyFont="1" applyFill="1" applyBorder="1" applyAlignment="1" applyProtection="1">
      <alignment horizontal="right" wrapText="1"/>
    </xf>
    <xf numFmtId="0" fontId="4" fillId="0" borderId="0" xfId="4" applyFont="1" applyFill="1" applyBorder="1" applyAlignment="1" applyProtection="1">
      <alignment horizontal="left" vertical="top"/>
    </xf>
    <xf numFmtId="170" fontId="3" fillId="0" borderId="0" xfId="4" applyNumberFormat="1" applyFont="1" applyFill="1" applyBorder="1" applyAlignment="1" applyProtection="1">
      <alignment horizontal="right" vertical="top"/>
    </xf>
    <xf numFmtId="0" fontId="3" fillId="0" borderId="0" xfId="3" applyFont="1" applyFill="1" applyBorder="1" applyAlignment="1" applyProtection="1">
      <alignment horizontal="left" vertical="top" wrapText="1"/>
    </xf>
    <xf numFmtId="49" fontId="4" fillId="0" borderId="0" xfId="4" applyNumberFormat="1" applyFont="1" applyFill="1" applyBorder="1" applyAlignment="1" applyProtection="1">
      <alignment horizontal="right" vertical="top"/>
    </xf>
    <xf numFmtId="0" fontId="4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>
      <alignment horizontal="right" vertical="top" wrapText="1"/>
    </xf>
    <xf numFmtId="0" fontId="3" fillId="0" borderId="0" xfId="3" applyFont="1" applyFill="1" applyBorder="1" applyAlignment="1" applyProtection="1">
      <alignment vertical="top" wrapText="1"/>
    </xf>
    <xf numFmtId="1" fontId="4" fillId="0" borderId="0" xfId="1" applyNumberFormat="1" applyFont="1" applyFill="1" applyAlignment="1" applyProtection="1">
      <alignment wrapText="1"/>
    </xf>
    <xf numFmtId="1" fontId="4" fillId="0" borderId="0" xfId="3" applyNumberFormat="1" applyFont="1" applyFill="1" applyBorder="1" applyAlignment="1" applyProtection="1">
      <alignment wrapText="1"/>
    </xf>
    <xf numFmtId="168" fontId="3" fillId="0" borderId="0" xfId="3" applyNumberFormat="1" applyFont="1" applyFill="1" applyBorder="1" applyAlignment="1" applyProtection="1">
      <alignment horizontal="right" vertical="top" wrapText="1"/>
    </xf>
    <xf numFmtId="1" fontId="4" fillId="0" borderId="0" xfId="1" applyNumberFormat="1" applyFont="1" applyFill="1" applyBorder="1" applyAlignment="1" applyProtection="1">
      <alignment wrapText="1"/>
    </xf>
    <xf numFmtId="166" fontId="4" fillId="0" borderId="0" xfId="3" applyNumberFormat="1" applyFont="1" applyFill="1" applyBorder="1" applyAlignment="1" applyProtection="1">
      <alignment horizontal="right"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Border="1" applyAlignment="1" applyProtection="1">
      <alignment horizontal="right" wrapText="1"/>
    </xf>
    <xf numFmtId="0" fontId="4" fillId="0" borderId="0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1" fontId="4" fillId="0" borderId="0" xfId="3" applyNumberFormat="1" applyFont="1" applyFill="1" applyBorder="1" applyAlignment="1" applyProtection="1">
      <alignment horizontal="right" wrapText="1"/>
    </xf>
    <xf numFmtId="165" fontId="3" fillId="0" borderId="0" xfId="3" applyNumberFormat="1" applyFont="1" applyFill="1" applyBorder="1" applyAlignment="1" applyProtection="1">
      <alignment horizontal="right" vertical="top" wrapText="1"/>
    </xf>
    <xf numFmtId="1" fontId="4" fillId="0" borderId="0" xfId="3" applyNumberFormat="1" applyFont="1" applyFill="1" applyAlignment="1" applyProtection="1">
      <alignment horizontal="right" wrapText="1"/>
    </xf>
    <xf numFmtId="0" fontId="4" fillId="0" borderId="0" xfId="3" applyFont="1" applyFill="1" applyBorder="1" applyAlignment="1" applyProtection="1">
      <alignment horizontal="right" vertical="top" wrapText="1"/>
    </xf>
    <xf numFmtId="1" fontId="4" fillId="0" borderId="0" xfId="4" applyNumberFormat="1" applyFont="1" applyFill="1" applyProtection="1"/>
    <xf numFmtId="0" fontId="4" fillId="0" borderId="1" xfId="3" applyFont="1" applyFill="1" applyBorder="1" applyAlignment="1" applyProtection="1">
      <alignment vertical="top" wrapText="1"/>
    </xf>
    <xf numFmtId="0" fontId="4" fillId="0" borderId="1" xfId="3" applyNumberFormat="1" applyFont="1" applyFill="1" applyBorder="1" applyAlignment="1" applyProtection="1">
      <alignment horizontal="right" wrapText="1"/>
    </xf>
    <xf numFmtId="0" fontId="4" fillId="0" borderId="0" xfId="3" applyFont="1" applyFill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right" wrapText="1"/>
    </xf>
    <xf numFmtId="0" fontId="4" fillId="0" borderId="0" xfId="9" applyFont="1" applyFill="1" applyBorder="1" applyAlignment="1" applyProtection="1">
      <alignment vertical="top" wrapText="1"/>
    </xf>
    <xf numFmtId="172" fontId="3" fillId="0" borderId="0" xfId="4" applyNumberFormat="1" applyFont="1" applyFill="1" applyBorder="1" applyAlignment="1" applyProtection="1">
      <alignment horizontal="right" vertical="top"/>
    </xf>
    <xf numFmtId="0" fontId="3" fillId="0" borderId="0" xfId="9" applyFont="1" applyFill="1" applyBorder="1" applyAlignment="1" applyProtection="1">
      <alignment horizontal="left" vertical="top" wrapText="1"/>
    </xf>
    <xf numFmtId="166" fontId="4" fillId="0" borderId="0" xfId="3" applyNumberFormat="1" applyFont="1" applyFill="1" applyAlignment="1" applyProtection="1">
      <alignment horizontal="right" vertical="top" wrapText="1"/>
    </xf>
    <xf numFmtId="0" fontId="4" fillId="0" borderId="1" xfId="3" applyFont="1" applyFill="1" applyBorder="1" applyAlignment="1" applyProtection="1">
      <alignment vertical="center" wrapText="1"/>
    </xf>
    <xf numFmtId="0" fontId="3" fillId="0" borderId="1" xfId="9" applyFont="1" applyFill="1" applyBorder="1" applyAlignment="1" applyProtection="1">
      <alignment horizontal="left" vertical="center" wrapText="1"/>
    </xf>
    <xf numFmtId="0" fontId="4" fillId="0" borderId="2" xfId="4" applyFont="1" applyFill="1" applyBorder="1" applyAlignment="1" applyProtection="1">
      <alignment vertical="center"/>
    </xf>
    <xf numFmtId="0" fontId="3" fillId="0" borderId="2" xfId="4" applyFont="1" applyFill="1" applyBorder="1" applyAlignment="1" applyProtection="1">
      <alignment horizontal="left" vertical="center" wrapText="1"/>
    </xf>
    <xf numFmtId="0" fontId="3" fillId="0" borderId="0" xfId="4" applyFont="1" applyFill="1" applyBorder="1" applyAlignment="1" applyProtection="1">
      <alignment vertical="top" wrapText="1"/>
    </xf>
    <xf numFmtId="174" fontId="4" fillId="0" borderId="0" xfId="6" applyNumberFormat="1" applyFont="1" applyFill="1" applyBorder="1" applyAlignment="1" applyProtection="1">
      <alignment horizontal="right" vertical="top"/>
    </xf>
    <xf numFmtId="0" fontId="4" fillId="0" borderId="0" xfId="7" applyFont="1" applyFill="1" applyBorder="1" applyAlignment="1" applyProtection="1">
      <alignment horizontal="left" vertical="center" wrapText="1"/>
    </xf>
    <xf numFmtId="0" fontId="4" fillId="0" borderId="0" xfId="6" applyNumberFormat="1" applyFont="1" applyFill="1" applyBorder="1" applyAlignment="1" applyProtection="1">
      <alignment horizontal="right" vertical="top"/>
    </xf>
    <xf numFmtId="0" fontId="4" fillId="0" borderId="0" xfId="4" applyFont="1" applyFill="1" applyBorder="1" applyAlignment="1" applyProtection="1">
      <alignment vertical="top" wrapText="1"/>
    </xf>
    <xf numFmtId="0" fontId="4" fillId="0" borderId="0" xfId="4" applyFont="1" applyFill="1" applyBorder="1" applyAlignment="1" applyProtection="1">
      <alignment vertical="center" wrapText="1"/>
    </xf>
    <xf numFmtId="0" fontId="3" fillId="0" borderId="0" xfId="4" applyFont="1" applyFill="1" applyBorder="1" applyAlignment="1" applyProtection="1">
      <alignment vertical="center" wrapText="1"/>
    </xf>
    <xf numFmtId="0" fontId="3" fillId="0" borderId="0" xfId="3" applyFont="1" applyFill="1" applyAlignment="1" applyProtection="1">
      <alignment horizontal="right" vertical="top" wrapText="1"/>
    </xf>
    <xf numFmtId="169" fontId="3" fillId="0" borderId="0" xfId="3" applyNumberFormat="1" applyFont="1" applyFill="1" applyBorder="1" applyAlignment="1" applyProtection="1">
      <alignment horizontal="right" vertical="top" wrapText="1"/>
    </xf>
    <xf numFmtId="167" fontId="4" fillId="0" borderId="0" xfId="3" applyNumberFormat="1" applyFont="1" applyFill="1" applyBorder="1" applyAlignment="1" applyProtection="1">
      <alignment horizontal="right" vertical="top" wrapText="1"/>
    </xf>
    <xf numFmtId="0" fontId="4" fillId="0" borderId="1" xfId="3" applyFont="1" applyFill="1" applyBorder="1" applyAlignment="1" applyProtection="1">
      <alignment horizontal="left" vertical="center" wrapText="1"/>
    </xf>
    <xf numFmtId="0" fontId="3" fillId="0" borderId="1" xfId="3" applyFont="1" applyFill="1" applyBorder="1" applyAlignment="1" applyProtection="1">
      <alignment horizontal="left" vertical="center" wrapText="1"/>
    </xf>
    <xf numFmtId="0" fontId="3" fillId="0" borderId="2" xfId="4" applyFont="1" applyFill="1" applyBorder="1" applyAlignment="1" applyProtection="1">
      <alignment vertical="center" wrapText="1"/>
    </xf>
    <xf numFmtId="164" fontId="4" fillId="0" borderId="0" xfId="1" applyFont="1" applyFill="1" applyBorder="1" applyAlignment="1" applyProtection="1">
      <alignment horizontal="right" vertical="top" wrapText="1"/>
    </xf>
    <xf numFmtId="164" fontId="4" fillId="0" borderId="0" xfId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1" xfId="4" applyFont="1" applyFill="1" applyBorder="1" applyAlignment="1" applyProtection="1">
      <alignment horizontal="right" vertical="top"/>
    </xf>
    <xf numFmtId="172" fontId="3" fillId="0" borderId="1" xfId="4" applyNumberFormat="1" applyFont="1" applyFill="1" applyBorder="1" applyAlignment="1" applyProtection="1">
      <alignment horizontal="right" vertical="top"/>
    </xf>
    <xf numFmtId="0" fontId="4" fillId="0" borderId="2" xfId="4" applyFont="1" applyFill="1" applyBorder="1" applyAlignment="1" applyProtection="1">
      <alignment horizontal="right" vertical="top"/>
    </xf>
    <xf numFmtId="0" fontId="3" fillId="0" borderId="1" xfId="3" applyFont="1" applyFill="1" applyBorder="1" applyAlignment="1" applyProtection="1">
      <alignment horizontal="right" vertical="top" wrapText="1"/>
    </xf>
    <xf numFmtId="0" fontId="4" fillId="0" borderId="2" xfId="4" applyNumberFormat="1" applyFont="1" applyFill="1" applyBorder="1" applyAlignment="1" applyProtection="1">
      <alignment horizontal="right" wrapText="1"/>
    </xf>
    <xf numFmtId="0" fontId="4" fillId="0" borderId="3" xfId="8" applyNumberFormat="1" applyFont="1" applyFill="1" applyBorder="1" applyAlignment="1" applyProtection="1">
      <alignment horizontal="right" vertical="top" wrapText="1"/>
    </xf>
    <xf numFmtId="0" fontId="4" fillId="0" borderId="0" xfId="8" applyNumberFormat="1" applyFont="1" applyFill="1" applyBorder="1" applyAlignment="1" applyProtection="1">
      <alignment horizontal="right" vertical="center"/>
    </xf>
    <xf numFmtId="0" fontId="4" fillId="0" borderId="3" xfId="8" applyNumberFormat="1" applyFont="1" applyFill="1" applyBorder="1" applyAlignment="1" applyProtection="1">
      <alignment horizontal="right" vertical="center"/>
    </xf>
    <xf numFmtId="0" fontId="4" fillId="0" borderId="0" xfId="8" applyNumberFormat="1" applyFont="1" applyFill="1" applyBorder="1" applyAlignment="1" applyProtection="1">
      <alignment horizontal="right"/>
    </xf>
    <xf numFmtId="0" fontId="4" fillId="0" borderId="0" xfId="9" applyFont="1" applyFill="1" applyAlignment="1" applyProtection="1">
      <alignment horizontal="right" vertical="top"/>
    </xf>
    <xf numFmtId="0" fontId="4" fillId="0" borderId="1" xfId="4" applyNumberFormat="1" applyFont="1" applyFill="1" applyBorder="1" applyAlignment="1" applyProtection="1">
      <alignment horizontal="right" vertical="top"/>
    </xf>
    <xf numFmtId="174" fontId="4" fillId="0" borderId="1" xfId="4" applyNumberFormat="1" applyFont="1" applyFill="1" applyBorder="1" applyAlignment="1" applyProtection="1">
      <alignment horizontal="right" vertical="top"/>
    </xf>
    <xf numFmtId="0" fontId="4" fillId="0" borderId="1" xfId="6" applyFont="1" applyFill="1" applyBorder="1" applyAlignment="1" applyProtection="1">
      <alignment horizontal="left" vertical="center" wrapText="1"/>
    </xf>
    <xf numFmtId="177" fontId="4" fillId="0" borderId="0" xfId="1" applyNumberFormat="1" applyFont="1" applyFill="1" applyBorder="1" applyAlignment="1" applyProtection="1">
      <alignment horizontal="right" wrapText="1"/>
    </xf>
    <xf numFmtId="0" fontId="4" fillId="0" borderId="0" xfId="4" applyFont="1" applyFill="1" applyAlignment="1" applyProtection="1">
      <alignment horizontal="left" vertical="top" wrapText="1"/>
    </xf>
    <xf numFmtId="0" fontId="4" fillId="0" borderId="0" xfId="4" applyFont="1" applyFill="1" applyAlignment="1" applyProtection="1">
      <alignment horizontal="left" vertical="top" wrapText="1"/>
    </xf>
    <xf numFmtId="0" fontId="4" fillId="0" borderId="3" xfId="4" applyFont="1" applyFill="1" applyBorder="1" applyAlignment="1" applyProtection="1">
      <alignment horizontal="center" vertical="top"/>
    </xf>
    <xf numFmtId="0" fontId="4" fillId="0" borderId="0" xfId="8" applyFont="1" applyFill="1" applyBorder="1" applyAlignment="1" applyProtection="1">
      <alignment horizontal="center"/>
    </xf>
    <xf numFmtId="167" fontId="4" fillId="0" borderId="1" xfId="4" applyNumberFormat="1" applyFont="1" applyFill="1" applyBorder="1" applyAlignment="1" applyProtection="1">
      <alignment horizontal="right" vertical="top"/>
    </xf>
    <xf numFmtId="167" fontId="4" fillId="0" borderId="0" xfId="6" applyNumberFormat="1" applyFont="1" applyFill="1" applyBorder="1" applyAlignment="1" applyProtection="1">
      <alignment horizontal="right" vertical="top"/>
    </xf>
    <xf numFmtId="169" fontId="4" fillId="0" borderId="0" xfId="4" applyNumberFormat="1" applyFont="1" applyFill="1" applyBorder="1" applyAlignment="1" applyProtection="1">
      <alignment horizontal="right" vertical="top"/>
    </xf>
    <xf numFmtId="167" fontId="4" fillId="0" borderId="1" xfId="3" applyNumberFormat="1" applyFont="1" applyFill="1" applyBorder="1" applyAlignment="1" applyProtection="1">
      <alignment horizontal="right" vertical="top" wrapText="1"/>
    </xf>
    <xf numFmtId="167" fontId="4" fillId="0" borderId="1" xfId="6" applyNumberFormat="1" applyFont="1" applyFill="1" applyBorder="1" applyAlignment="1" applyProtection="1">
      <alignment horizontal="right" vertical="top"/>
    </xf>
    <xf numFmtId="167" fontId="4" fillId="0" borderId="0" xfId="7" applyNumberFormat="1" applyFont="1" applyFill="1" applyBorder="1" applyAlignment="1" applyProtection="1">
      <alignment horizontal="right" vertical="top"/>
    </xf>
    <xf numFmtId="0" fontId="4" fillId="0" borderId="0" xfId="7" applyNumberFormat="1" applyFont="1" applyFill="1" applyBorder="1" applyAlignment="1" applyProtection="1">
      <alignment horizontal="right" vertical="top"/>
    </xf>
    <xf numFmtId="0" fontId="4" fillId="0" borderId="0" xfId="2" applyNumberFormat="1" applyFont="1" applyFill="1" applyBorder="1" applyAlignment="1" applyProtection="1">
      <alignment horizontal="right" wrapText="1"/>
    </xf>
  </cellXfs>
  <cellStyles count="10">
    <cellStyle name="Comma" xfId="1" builtinId="3"/>
    <cellStyle name="Comma 10" xfId="2"/>
    <cellStyle name="Normal" xfId="0" builtinId="0"/>
    <cellStyle name="Normal_budget 2004-05_27.5.04" xfId="3"/>
    <cellStyle name="Normal_BUDGET FOR  03-04" xfId="4"/>
    <cellStyle name="Normal_BUDGET FOR  03-04 10-02-03_1st supp. vol.IV" xfId="5"/>
    <cellStyle name="Normal_BUDGET FOR  03-04_Dem2" xfId="6"/>
    <cellStyle name="Normal_BUDGET FOR  03-04_Dem2 2" xfId="7"/>
    <cellStyle name="Normal_BUDGET-2000" xfId="8"/>
    <cellStyle name="Normal_budgetDocNIC02-03" xfId="9"/>
  </cellStyles>
  <dxfs count="0"/>
  <tableStyles count="0" defaultTableStyle="TableStyleMedium9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122727</xdr:colOff>
      <xdr:row>199</xdr:row>
      <xdr:rowOff>166361</xdr:rowOff>
    </xdr:from>
    <xdr:to>
      <xdr:col>11</xdr:col>
      <xdr:colOff>184470</xdr:colOff>
      <xdr:row>202</xdr:row>
      <xdr:rowOff>105735</xdr:rowOff>
    </xdr:to>
    <xdr:sp macro="" textlink="">
      <xdr:nvSpPr>
        <xdr:cNvPr id="2686" name="Text Box 44" hidden="1">
          <a:extLst>
            <a:ext uri="{FF2B5EF4-FFF2-40B4-BE49-F238E27FC236}">
              <a16:creationId xmlns=""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7591425" y="36947475"/>
          <a:ext cx="1219200" cy="4381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122727</xdr:colOff>
      <xdr:row>215</xdr:row>
      <xdr:rowOff>36212</xdr:rowOff>
    </xdr:from>
    <xdr:to>
      <xdr:col>11</xdr:col>
      <xdr:colOff>184470</xdr:colOff>
      <xdr:row>218</xdr:row>
      <xdr:rowOff>87805</xdr:rowOff>
    </xdr:to>
    <xdr:sp macro="" textlink="">
      <xdr:nvSpPr>
        <xdr:cNvPr id="2687" name="Text Box 46" hidden="1">
          <a:extLst>
            <a:ext uri="{FF2B5EF4-FFF2-40B4-BE49-F238E27FC236}">
              <a16:creationId xmlns=""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7591425" y="39538275"/>
          <a:ext cx="1219200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11</xdr:col>
      <xdr:colOff>155895</xdr:colOff>
      <xdr:row>30</xdr:row>
      <xdr:rowOff>83820</xdr:rowOff>
    </xdr:from>
    <xdr:to>
      <xdr:col>13</xdr:col>
      <xdr:colOff>423158</xdr:colOff>
      <xdr:row>33</xdr:row>
      <xdr:rowOff>98163</xdr:rowOff>
    </xdr:to>
    <xdr:sp macro="" textlink="">
      <xdr:nvSpPr>
        <xdr:cNvPr id="2688" name="Text Box 81" hidden="1">
          <a:extLst>
            <a:ext uri="{FF2B5EF4-FFF2-40B4-BE49-F238E27FC236}">
              <a16:creationId xmlns=""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8782050" y="5562600"/>
          <a:ext cx="1457325" cy="8191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11</xdr:col>
      <xdr:colOff>155895</xdr:colOff>
      <xdr:row>41</xdr:row>
      <xdr:rowOff>19125</xdr:rowOff>
    </xdr:from>
    <xdr:to>
      <xdr:col>13</xdr:col>
      <xdr:colOff>423158</xdr:colOff>
      <xdr:row>43</xdr:row>
      <xdr:rowOff>106680</xdr:rowOff>
    </xdr:to>
    <xdr:sp macro="" textlink="">
      <xdr:nvSpPr>
        <xdr:cNvPr id="2689" name="Text Box 83" hidden="1">
          <a:extLst>
            <a:ext uri="{FF2B5EF4-FFF2-40B4-BE49-F238E27FC236}">
              <a16:creationId xmlns=""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8782050" y="7820025"/>
          <a:ext cx="1457325" cy="4762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11</xdr:col>
      <xdr:colOff>155895</xdr:colOff>
      <xdr:row>61</xdr:row>
      <xdr:rowOff>16584</xdr:rowOff>
    </xdr:from>
    <xdr:to>
      <xdr:col>13</xdr:col>
      <xdr:colOff>423158</xdr:colOff>
      <xdr:row>63</xdr:row>
      <xdr:rowOff>83820</xdr:rowOff>
    </xdr:to>
    <xdr:sp macro="" textlink="">
      <xdr:nvSpPr>
        <xdr:cNvPr id="2690" name="Text Box 85" hidden="1">
          <a:extLst>
            <a:ext uri="{FF2B5EF4-FFF2-40B4-BE49-F238E27FC236}">
              <a16:creationId xmlns=""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8782050" y="11344275"/>
          <a:ext cx="1457325" cy="419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11</xdr:col>
      <xdr:colOff>155895</xdr:colOff>
      <xdr:row>68</xdr:row>
      <xdr:rowOff>175260</xdr:rowOff>
    </xdr:from>
    <xdr:to>
      <xdr:col>13</xdr:col>
      <xdr:colOff>423158</xdr:colOff>
      <xdr:row>71</xdr:row>
      <xdr:rowOff>251572</xdr:rowOff>
    </xdr:to>
    <xdr:sp macro="" textlink="">
      <xdr:nvSpPr>
        <xdr:cNvPr id="2691" name="Text Box 86" hidden="1">
          <a:extLst>
            <a:ext uri="{FF2B5EF4-FFF2-40B4-BE49-F238E27FC236}">
              <a16:creationId xmlns=""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8782050" y="12906375"/>
          <a:ext cx="1457325" cy="962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11</xdr:col>
      <xdr:colOff>155895</xdr:colOff>
      <xdr:row>80</xdr:row>
      <xdr:rowOff>168537</xdr:rowOff>
    </xdr:from>
    <xdr:to>
      <xdr:col>13</xdr:col>
      <xdr:colOff>423158</xdr:colOff>
      <xdr:row>84</xdr:row>
      <xdr:rowOff>34066</xdr:rowOff>
    </xdr:to>
    <xdr:sp macro="" textlink="">
      <xdr:nvSpPr>
        <xdr:cNvPr id="2692" name="Text Box 88" hidden="1">
          <a:extLst>
            <a:ext uri="{FF2B5EF4-FFF2-40B4-BE49-F238E27FC236}">
              <a16:creationId xmlns=""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8782050" y="16459200"/>
          <a:ext cx="145732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11</xdr:col>
      <xdr:colOff>155895</xdr:colOff>
      <xdr:row>90</xdr:row>
      <xdr:rowOff>8965</xdr:rowOff>
    </xdr:from>
    <xdr:to>
      <xdr:col>13</xdr:col>
      <xdr:colOff>423158</xdr:colOff>
      <xdr:row>94</xdr:row>
      <xdr:rowOff>82027</xdr:rowOff>
    </xdr:to>
    <xdr:sp macro="" textlink="">
      <xdr:nvSpPr>
        <xdr:cNvPr id="2693" name="Text Box 89" hidden="1">
          <a:extLst>
            <a:ext uri="{FF2B5EF4-FFF2-40B4-BE49-F238E27FC236}">
              <a16:creationId xmlns=""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8782050" y="18049875"/>
          <a:ext cx="145732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11</xdr:col>
      <xdr:colOff>155895</xdr:colOff>
      <xdr:row>128</xdr:row>
      <xdr:rowOff>22860</xdr:rowOff>
    </xdr:from>
    <xdr:to>
      <xdr:col>13</xdr:col>
      <xdr:colOff>423158</xdr:colOff>
      <xdr:row>131</xdr:row>
      <xdr:rowOff>128718</xdr:rowOff>
    </xdr:to>
    <xdr:sp macro="" textlink="">
      <xdr:nvSpPr>
        <xdr:cNvPr id="2694" name="Text Box 90" hidden="1">
          <a:extLst>
            <a:ext uri="{FF2B5EF4-FFF2-40B4-BE49-F238E27FC236}">
              <a16:creationId xmlns=""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8782050" y="24441150"/>
          <a:ext cx="145732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11</xdr:col>
      <xdr:colOff>155895</xdr:colOff>
      <xdr:row>135</xdr:row>
      <xdr:rowOff>40790</xdr:rowOff>
    </xdr:from>
    <xdr:to>
      <xdr:col>13</xdr:col>
      <xdr:colOff>423158</xdr:colOff>
      <xdr:row>138</xdr:row>
      <xdr:rowOff>73512</xdr:rowOff>
    </xdr:to>
    <xdr:sp macro="" textlink="">
      <xdr:nvSpPr>
        <xdr:cNvPr id="2695" name="Text Box 91" hidden="1">
          <a:extLst>
            <a:ext uri="{FF2B5EF4-FFF2-40B4-BE49-F238E27FC236}">
              <a16:creationId xmlns=""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8782050" y="25746075"/>
          <a:ext cx="1457325" cy="581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11</xdr:col>
      <xdr:colOff>155895</xdr:colOff>
      <xdr:row>140</xdr:row>
      <xdr:rowOff>94965</xdr:rowOff>
    </xdr:from>
    <xdr:to>
      <xdr:col>13</xdr:col>
      <xdr:colOff>423158</xdr:colOff>
      <xdr:row>144</xdr:row>
      <xdr:rowOff>10757</xdr:rowOff>
    </xdr:to>
    <xdr:sp macro="" textlink="">
      <xdr:nvSpPr>
        <xdr:cNvPr id="2696" name="Text Box 92" hidden="1">
          <a:extLst>
            <a:ext uri="{FF2B5EF4-FFF2-40B4-BE49-F238E27FC236}">
              <a16:creationId xmlns=""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8782050" y="26660475"/>
          <a:ext cx="1457325" cy="609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425</xdr:row>
      <xdr:rowOff>117360</xdr:rowOff>
    </xdr:from>
    <xdr:to>
      <xdr:col>8</xdr:col>
      <xdr:colOff>160962</xdr:colOff>
      <xdr:row>428</xdr:row>
      <xdr:rowOff>322944</xdr:rowOff>
    </xdr:to>
    <xdr:sp macro="" textlink="">
      <xdr:nvSpPr>
        <xdr:cNvPr id="2697" name="Text Box 177" hidden="1">
          <a:extLst>
            <a:ext uri="{FF2B5EF4-FFF2-40B4-BE49-F238E27FC236}">
              <a16:creationId xmlns=""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5819775" y="78752700"/>
          <a:ext cx="1171575" cy="1047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132387</xdr:colOff>
      <xdr:row>425</xdr:row>
      <xdr:rowOff>117360</xdr:rowOff>
    </xdr:from>
    <xdr:to>
      <xdr:col>10</xdr:col>
      <xdr:colOff>140970</xdr:colOff>
      <xdr:row>428</xdr:row>
      <xdr:rowOff>322944</xdr:rowOff>
    </xdr:to>
    <xdr:sp macro="" textlink="">
      <xdr:nvSpPr>
        <xdr:cNvPr id="2698" name="Text Box 179" hidden="1">
          <a:extLst>
            <a:ext uri="{FF2B5EF4-FFF2-40B4-BE49-F238E27FC236}">
              <a16:creationId xmlns=""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6962775" y="78752700"/>
          <a:ext cx="1200150" cy="1047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125499</xdr:colOff>
      <xdr:row>425</xdr:row>
      <xdr:rowOff>117360</xdr:rowOff>
    </xdr:from>
    <xdr:to>
      <xdr:col>12</xdr:col>
      <xdr:colOff>270390</xdr:colOff>
      <xdr:row>428</xdr:row>
      <xdr:rowOff>322944</xdr:rowOff>
    </xdr:to>
    <xdr:sp macro="" textlink="">
      <xdr:nvSpPr>
        <xdr:cNvPr id="2699" name="Text Box 180" hidden="1">
          <a:extLst>
            <a:ext uri="{FF2B5EF4-FFF2-40B4-BE49-F238E27FC236}">
              <a16:creationId xmlns=""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8143875" y="78752700"/>
          <a:ext cx="1400175" cy="1047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125499</xdr:colOff>
      <xdr:row>427</xdr:row>
      <xdr:rowOff>477719</xdr:rowOff>
    </xdr:from>
    <xdr:to>
      <xdr:col>12</xdr:col>
      <xdr:colOff>327933</xdr:colOff>
      <xdr:row>427</xdr:row>
      <xdr:rowOff>477719</xdr:rowOff>
    </xdr:to>
    <xdr:sp macro="" textlink="">
      <xdr:nvSpPr>
        <xdr:cNvPr id="2700" name="Text Box 181" hidden="1">
          <a:extLst>
            <a:ext uri="{FF2B5EF4-FFF2-40B4-BE49-F238E27FC236}">
              <a16:creationId xmlns=""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8143875" y="79505175"/>
          <a:ext cx="1438275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439</xdr:row>
      <xdr:rowOff>198810</xdr:rowOff>
    </xdr:from>
    <xdr:to>
      <xdr:col>8</xdr:col>
      <xdr:colOff>160962</xdr:colOff>
      <xdr:row>443</xdr:row>
      <xdr:rowOff>173760</xdr:rowOff>
    </xdr:to>
    <xdr:sp macro="" textlink="">
      <xdr:nvSpPr>
        <xdr:cNvPr id="2701" name="Text Box 182" hidden="1">
          <a:extLst>
            <a:ext uri="{FF2B5EF4-FFF2-40B4-BE49-F238E27FC236}">
              <a16:creationId xmlns=""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5819775" y="82305525"/>
          <a:ext cx="1171575" cy="1209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132387</xdr:colOff>
      <xdr:row>439</xdr:row>
      <xdr:rowOff>198810</xdr:rowOff>
    </xdr:from>
    <xdr:to>
      <xdr:col>10</xdr:col>
      <xdr:colOff>140970</xdr:colOff>
      <xdr:row>443</xdr:row>
      <xdr:rowOff>173760</xdr:rowOff>
    </xdr:to>
    <xdr:sp macro="" textlink="">
      <xdr:nvSpPr>
        <xdr:cNvPr id="2702" name="Text Box 183" hidden="1">
          <a:extLst>
            <a:ext uri="{FF2B5EF4-FFF2-40B4-BE49-F238E27FC236}">
              <a16:creationId xmlns=""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6962775" y="82305525"/>
          <a:ext cx="1200150" cy="1209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125499</xdr:colOff>
      <xdr:row>439</xdr:row>
      <xdr:rowOff>198810</xdr:rowOff>
    </xdr:from>
    <xdr:to>
      <xdr:col>12</xdr:col>
      <xdr:colOff>270390</xdr:colOff>
      <xdr:row>443</xdr:row>
      <xdr:rowOff>173760</xdr:rowOff>
    </xdr:to>
    <xdr:sp macro="" textlink="">
      <xdr:nvSpPr>
        <xdr:cNvPr id="2703" name="Text Box 184" hidden="1">
          <a:extLst>
            <a:ext uri="{FF2B5EF4-FFF2-40B4-BE49-F238E27FC236}">
              <a16:creationId xmlns=""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8143875" y="82305525"/>
          <a:ext cx="1400175" cy="1209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443</xdr:row>
      <xdr:rowOff>352400</xdr:rowOff>
    </xdr:from>
    <xdr:to>
      <xdr:col>8</xdr:col>
      <xdr:colOff>160962</xdr:colOff>
      <xdr:row>448</xdr:row>
      <xdr:rowOff>269126</xdr:rowOff>
    </xdr:to>
    <xdr:sp macro="" textlink="">
      <xdr:nvSpPr>
        <xdr:cNvPr id="2704" name="Text Box 185" hidden="1">
          <a:extLst>
            <a:ext uri="{FF2B5EF4-FFF2-40B4-BE49-F238E27FC236}">
              <a16:creationId xmlns=""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5819775" y="83696175"/>
          <a:ext cx="1171575" cy="1419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132387</xdr:colOff>
      <xdr:row>443</xdr:row>
      <xdr:rowOff>352400</xdr:rowOff>
    </xdr:from>
    <xdr:to>
      <xdr:col>10</xdr:col>
      <xdr:colOff>140970</xdr:colOff>
      <xdr:row>448</xdr:row>
      <xdr:rowOff>269126</xdr:rowOff>
    </xdr:to>
    <xdr:sp macro="" textlink="">
      <xdr:nvSpPr>
        <xdr:cNvPr id="2705" name="Text Box 186" hidden="1">
          <a:extLst>
            <a:ext uri="{FF2B5EF4-FFF2-40B4-BE49-F238E27FC236}">
              <a16:creationId xmlns=""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6962775" y="83696175"/>
          <a:ext cx="1200150" cy="1419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125499</xdr:colOff>
      <xdr:row>443</xdr:row>
      <xdr:rowOff>352400</xdr:rowOff>
    </xdr:from>
    <xdr:to>
      <xdr:col>12</xdr:col>
      <xdr:colOff>327933</xdr:colOff>
      <xdr:row>448</xdr:row>
      <xdr:rowOff>269126</xdr:rowOff>
    </xdr:to>
    <xdr:sp macro="" textlink="">
      <xdr:nvSpPr>
        <xdr:cNvPr id="2706" name="Text Box 187" hidden="1">
          <a:extLst>
            <a:ext uri="{FF2B5EF4-FFF2-40B4-BE49-F238E27FC236}">
              <a16:creationId xmlns=""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8143875" y="83696175"/>
          <a:ext cx="1438275" cy="1419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452</xdr:row>
      <xdr:rowOff>359652</xdr:rowOff>
    </xdr:from>
    <xdr:to>
      <xdr:col>8</xdr:col>
      <xdr:colOff>160962</xdr:colOff>
      <xdr:row>455</xdr:row>
      <xdr:rowOff>100869</xdr:rowOff>
    </xdr:to>
    <xdr:sp macro="" textlink="">
      <xdr:nvSpPr>
        <xdr:cNvPr id="2707" name="Text Box 188" hidden="1">
          <a:extLst>
            <a:ext uri="{FF2B5EF4-FFF2-40B4-BE49-F238E27FC236}">
              <a16:creationId xmlns=""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5819775" y="86306025"/>
          <a:ext cx="117157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132387</xdr:colOff>
      <xdr:row>452</xdr:row>
      <xdr:rowOff>359652</xdr:rowOff>
    </xdr:from>
    <xdr:to>
      <xdr:col>10</xdr:col>
      <xdr:colOff>140970</xdr:colOff>
      <xdr:row>455</xdr:row>
      <xdr:rowOff>100869</xdr:rowOff>
    </xdr:to>
    <xdr:sp macro="" textlink="">
      <xdr:nvSpPr>
        <xdr:cNvPr id="2708" name="Text Box 189" hidden="1">
          <a:extLst>
            <a:ext uri="{FF2B5EF4-FFF2-40B4-BE49-F238E27FC236}">
              <a16:creationId xmlns=""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6962775" y="86306025"/>
          <a:ext cx="1200150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125499</xdr:colOff>
      <xdr:row>452</xdr:row>
      <xdr:rowOff>359652</xdr:rowOff>
    </xdr:from>
    <xdr:to>
      <xdr:col>12</xdr:col>
      <xdr:colOff>270390</xdr:colOff>
      <xdr:row>455</xdr:row>
      <xdr:rowOff>100869</xdr:rowOff>
    </xdr:to>
    <xdr:sp macro="" textlink="">
      <xdr:nvSpPr>
        <xdr:cNvPr id="2709" name="Text Box 190" hidden="1">
          <a:extLst>
            <a:ext uri="{FF2B5EF4-FFF2-40B4-BE49-F238E27FC236}">
              <a16:creationId xmlns=""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8143875" y="86306025"/>
          <a:ext cx="140017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20</xdr:row>
      <xdr:rowOff>95506</xdr:rowOff>
    </xdr:from>
    <xdr:to>
      <xdr:col>8</xdr:col>
      <xdr:colOff>256212</xdr:colOff>
      <xdr:row>24</xdr:row>
      <xdr:rowOff>68580</xdr:rowOff>
    </xdr:to>
    <xdr:sp macro="" textlink="">
      <xdr:nvSpPr>
        <xdr:cNvPr id="2710" name="Text Box 267" hidden="1">
          <a:extLst>
            <a:ext uri="{FF2B5EF4-FFF2-40B4-BE49-F238E27FC236}">
              <a16:creationId xmlns=""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5819775" y="3657600"/>
          <a:ext cx="126682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30</xdr:row>
      <xdr:rowOff>83820</xdr:rowOff>
    </xdr:from>
    <xdr:to>
      <xdr:col>8</xdr:col>
      <xdr:colOff>256212</xdr:colOff>
      <xdr:row>33</xdr:row>
      <xdr:rowOff>98163</xdr:rowOff>
    </xdr:to>
    <xdr:sp macro="" textlink="">
      <xdr:nvSpPr>
        <xdr:cNvPr id="2711" name="Text Box 268" hidden="1">
          <a:extLst>
            <a:ext uri="{FF2B5EF4-FFF2-40B4-BE49-F238E27FC236}">
              <a16:creationId xmlns=""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5819775" y="5562600"/>
          <a:ext cx="1266825" cy="8191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37</xdr:row>
      <xdr:rowOff>26125</xdr:rowOff>
    </xdr:from>
    <xdr:to>
      <xdr:col>8</xdr:col>
      <xdr:colOff>256212</xdr:colOff>
      <xdr:row>41</xdr:row>
      <xdr:rowOff>19125</xdr:rowOff>
    </xdr:to>
    <xdr:sp macro="" textlink="">
      <xdr:nvSpPr>
        <xdr:cNvPr id="2712" name="Text Box 269" hidden="1">
          <a:extLst>
            <a:ext uri="{FF2B5EF4-FFF2-40B4-BE49-F238E27FC236}">
              <a16:creationId xmlns=""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5819775" y="7058025"/>
          <a:ext cx="1266825" cy="762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41</xdr:row>
      <xdr:rowOff>19125</xdr:rowOff>
    </xdr:from>
    <xdr:to>
      <xdr:col>8</xdr:col>
      <xdr:colOff>256212</xdr:colOff>
      <xdr:row>43</xdr:row>
      <xdr:rowOff>106680</xdr:rowOff>
    </xdr:to>
    <xdr:sp macro="" textlink="">
      <xdr:nvSpPr>
        <xdr:cNvPr id="2713" name="Text Box 270" hidden="1">
          <a:extLst>
            <a:ext uri="{FF2B5EF4-FFF2-40B4-BE49-F238E27FC236}">
              <a16:creationId xmlns=""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5819775" y="7820025"/>
          <a:ext cx="1266825" cy="4762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48</xdr:row>
      <xdr:rowOff>137160</xdr:rowOff>
    </xdr:from>
    <xdr:to>
      <xdr:col>8</xdr:col>
      <xdr:colOff>256212</xdr:colOff>
      <xdr:row>50</xdr:row>
      <xdr:rowOff>11206</xdr:rowOff>
    </xdr:to>
    <xdr:sp macro="" textlink="">
      <xdr:nvSpPr>
        <xdr:cNvPr id="2714" name="Text Box 271" hidden="1">
          <a:extLst>
            <a:ext uri="{FF2B5EF4-FFF2-40B4-BE49-F238E27FC236}">
              <a16:creationId xmlns=""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5819775" y="9182100"/>
          <a:ext cx="1266825" cy="285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61</xdr:row>
      <xdr:rowOff>16584</xdr:rowOff>
    </xdr:from>
    <xdr:to>
      <xdr:col>8</xdr:col>
      <xdr:colOff>256212</xdr:colOff>
      <xdr:row>63</xdr:row>
      <xdr:rowOff>83820</xdr:rowOff>
    </xdr:to>
    <xdr:sp macro="" textlink="">
      <xdr:nvSpPr>
        <xdr:cNvPr id="2715" name="Text Box 272" hidden="1">
          <a:extLst>
            <a:ext uri="{FF2B5EF4-FFF2-40B4-BE49-F238E27FC236}">
              <a16:creationId xmlns=""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5819775" y="11344275"/>
          <a:ext cx="1266825" cy="419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61</xdr:row>
      <xdr:rowOff>16584</xdr:rowOff>
    </xdr:from>
    <xdr:to>
      <xdr:col>8</xdr:col>
      <xdr:colOff>256212</xdr:colOff>
      <xdr:row>63</xdr:row>
      <xdr:rowOff>83820</xdr:rowOff>
    </xdr:to>
    <xdr:sp macro="" textlink="">
      <xdr:nvSpPr>
        <xdr:cNvPr id="2716" name="Text Box 273" hidden="1">
          <a:extLst>
            <a:ext uri="{FF2B5EF4-FFF2-40B4-BE49-F238E27FC236}">
              <a16:creationId xmlns=""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5819775" y="11344275"/>
          <a:ext cx="1266825" cy="419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70</xdr:row>
      <xdr:rowOff>53340</xdr:rowOff>
    </xdr:from>
    <xdr:to>
      <xdr:col>8</xdr:col>
      <xdr:colOff>256212</xdr:colOff>
      <xdr:row>71</xdr:row>
      <xdr:rowOff>251572</xdr:rowOff>
    </xdr:to>
    <xdr:sp macro="" textlink="">
      <xdr:nvSpPr>
        <xdr:cNvPr id="2717" name="Text Box 274" hidden="1">
          <a:extLst>
            <a:ext uri="{FF2B5EF4-FFF2-40B4-BE49-F238E27FC236}">
              <a16:creationId xmlns=""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5819775" y="13401675"/>
          <a:ext cx="1266825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134</xdr:row>
      <xdr:rowOff>77353</xdr:rowOff>
    </xdr:from>
    <xdr:to>
      <xdr:col>8</xdr:col>
      <xdr:colOff>256212</xdr:colOff>
      <xdr:row>134</xdr:row>
      <xdr:rowOff>77353</xdr:rowOff>
    </xdr:to>
    <xdr:sp macro="" textlink="">
      <xdr:nvSpPr>
        <xdr:cNvPr id="2718" name="Text Box 275" hidden="1">
          <a:extLst>
            <a:ext uri="{FF2B5EF4-FFF2-40B4-BE49-F238E27FC236}">
              <a16:creationId xmlns=""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5819775" y="25584150"/>
          <a:ext cx="1266825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80</xdr:row>
      <xdr:rowOff>237037</xdr:rowOff>
    </xdr:from>
    <xdr:to>
      <xdr:col>8</xdr:col>
      <xdr:colOff>256212</xdr:colOff>
      <xdr:row>86</xdr:row>
      <xdr:rowOff>167640</xdr:rowOff>
    </xdr:to>
    <xdr:sp macro="" textlink="">
      <xdr:nvSpPr>
        <xdr:cNvPr id="2719" name="Text Box 276" hidden="1">
          <a:extLst>
            <a:ext uri="{FF2B5EF4-FFF2-40B4-BE49-F238E27FC236}">
              <a16:creationId xmlns=""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5819775" y="16535400"/>
          <a:ext cx="1266825" cy="1009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92</xdr:row>
      <xdr:rowOff>11206</xdr:rowOff>
    </xdr:from>
    <xdr:to>
      <xdr:col>8</xdr:col>
      <xdr:colOff>256212</xdr:colOff>
      <xdr:row>96</xdr:row>
      <xdr:rowOff>183776</xdr:rowOff>
    </xdr:to>
    <xdr:sp macro="" textlink="">
      <xdr:nvSpPr>
        <xdr:cNvPr id="2720" name="Text Box 277" hidden="1">
          <a:extLst>
            <a:ext uri="{FF2B5EF4-FFF2-40B4-BE49-F238E27FC236}">
              <a16:creationId xmlns=""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5819775" y="18411825"/>
          <a:ext cx="1266825" cy="790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130</xdr:row>
      <xdr:rowOff>139402</xdr:rowOff>
    </xdr:from>
    <xdr:to>
      <xdr:col>8</xdr:col>
      <xdr:colOff>256212</xdr:colOff>
      <xdr:row>133</xdr:row>
      <xdr:rowOff>112507</xdr:rowOff>
    </xdr:to>
    <xdr:sp macro="" textlink="">
      <xdr:nvSpPr>
        <xdr:cNvPr id="2721" name="Text Box 278" hidden="1">
          <a:extLst>
            <a:ext uri="{FF2B5EF4-FFF2-40B4-BE49-F238E27FC236}">
              <a16:creationId xmlns=""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5819775" y="24850725"/>
          <a:ext cx="1266825" cy="609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137</xdr:row>
      <xdr:rowOff>38100</xdr:rowOff>
    </xdr:from>
    <xdr:to>
      <xdr:col>8</xdr:col>
      <xdr:colOff>256212</xdr:colOff>
      <xdr:row>140</xdr:row>
      <xdr:rowOff>58906</xdr:rowOff>
    </xdr:to>
    <xdr:sp macro="" textlink="">
      <xdr:nvSpPr>
        <xdr:cNvPr id="2722" name="Text Box 279" hidden="1">
          <a:extLst>
            <a:ext uri="{FF2B5EF4-FFF2-40B4-BE49-F238E27FC236}">
              <a16:creationId xmlns=""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5819775" y="26098500"/>
          <a:ext cx="1266825" cy="5238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142</xdr:row>
      <xdr:rowOff>160028</xdr:rowOff>
    </xdr:from>
    <xdr:to>
      <xdr:col>8</xdr:col>
      <xdr:colOff>256212</xdr:colOff>
      <xdr:row>146</xdr:row>
      <xdr:rowOff>50659</xdr:rowOff>
    </xdr:to>
    <xdr:sp macro="" textlink="">
      <xdr:nvSpPr>
        <xdr:cNvPr id="2723" name="Text Box 280" hidden="1">
          <a:extLst>
            <a:ext uri="{FF2B5EF4-FFF2-40B4-BE49-F238E27FC236}">
              <a16:creationId xmlns=""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5819775" y="27070050"/>
          <a:ext cx="1266825" cy="581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149</xdr:row>
      <xdr:rowOff>150158</xdr:rowOff>
    </xdr:from>
    <xdr:to>
      <xdr:col>8</xdr:col>
      <xdr:colOff>256212</xdr:colOff>
      <xdr:row>153</xdr:row>
      <xdr:rowOff>68131</xdr:rowOff>
    </xdr:to>
    <xdr:sp macro="" textlink="">
      <xdr:nvSpPr>
        <xdr:cNvPr id="2724" name="Text Box 281" hidden="1">
          <a:extLst>
            <a:ext uri="{FF2B5EF4-FFF2-40B4-BE49-F238E27FC236}">
              <a16:creationId xmlns=""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5819775" y="28317825"/>
          <a:ext cx="1266825" cy="638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155</xdr:row>
      <xdr:rowOff>17034</xdr:rowOff>
    </xdr:from>
    <xdr:to>
      <xdr:col>8</xdr:col>
      <xdr:colOff>256212</xdr:colOff>
      <xdr:row>157</xdr:row>
      <xdr:rowOff>103727</xdr:rowOff>
    </xdr:to>
    <xdr:sp macro="" textlink="">
      <xdr:nvSpPr>
        <xdr:cNvPr id="2725" name="Text Box 282" hidden="1">
          <a:extLst>
            <a:ext uri="{FF2B5EF4-FFF2-40B4-BE49-F238E27FC236}">
              <a16:creationId xmlns=""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5819775" y="29260800"/>
          <a:ext cx="1266825" cy="409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172</xdr:row>
      <xdr:rowOff>80105</xdr:rowOff>
    </xdr:from>
    <xdr:to>
      <xdr:col>8</xdr:col>
      <xdr:colOff>256212</xdr:colOff>
      <xdr:row>175</xdr:row>
      <xdr:rowOff>130345</xdr:rowOff>
    </xdr:to>
    <xdr:sp macro="" textlink="">
      <xdr:nvSpPr>
        <xdr:cNvPr id="2726" name="Text Box 283" hidden="1">
          <a:extLst>
            <a:ext uri="{FF2B5EF4-FFF2-40B4-BE49-F238E27FC236}">
              <a16:creationId xmlns=""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5819775" y="32032575"/>
          <a:ext cx="126682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181</xdr:row>
      <xdr:rowOff>169766</xdr:rowOff>
    </xdr:from>
    <xdr:to>
      <xdr:col>8</xdr:col>
      <xdr:colOff>256212</xdr:colOff>
      <xdr:row>187</xdr:row>
      <xdr:rowOff>147806</xdr:rowOff>
    </xdr:to>
    <xdr:sp macro="" textlink="">
      <xdr:nvSpPr>
        <xdr:cNvPr id="2727" name="Text Box 284" hidden="1">
          <a:extLst>
            <a:ext uri="{FF2B5EF4-FFF2-40B4-BE49-F238E27FC236}">
              <a16:creationId xmlns=""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5819775" y="33861375"/>
          <a:ext cx="1266825" cy="1019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195</xdr:row>
      <xdr:rowOff>183706</xdr:rowOff>
    </xdr:from>
    <xdr:to>
      <xdr:col>8</xdr:col>
      <xdr:colOff>256212</xdr:colOff>
      <xdr:row>199</xdr:row>
      <xdr:rowOff>166361</xdr:rowOff>
    </xdr:to>
    <xdr:sp macro="" textlink="">
      <xdr:nvSpPr>
        <xdr:cNvPr id="2728" name="Text Box 285" hidden="1">
          <a:extLst>
            <a:ext uri="{FF2B5EF4-FFF2-40B4-BE49-F238E27FC236}">
              <a16:creationId xmlns=""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5819775" y="36261675"/>
          <a:ext cx="126682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199</xdr:row>
      <xdr:rowOff>166361</xdr:rowOff>
    </xdr:from>
    <xdr:to>
      <xdr:col>8</xdr:col>
      <xdr:colOff>256212</xdr:colOff>
      <xdr:row>203</xdr:row>
      <xdr:rowOff>15434</xdr:rowOff>
    </xdr:to>
    <xdr:sp macro="" textlink="">
      <xdr:nvSpPr>
        <xdr:cNvPr id="2729" name="Text Box 286" hidden="1">
          <a:extLst>
            <a:ext uri="{FF2B5EF4-FFF2-40B4-BE49-F238E27FC236}">
              <a16:creationId xmlns=""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5819775" y="36947475"/>
          <a:ext cx="1266825" cy="5429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204</xdr:row>
      <xdr:rowOff>70001</xdr:rowOff>
    </xdr:from>
    <xdr:to>
      <xdr:col>8</xdr:col>
      <xdr:colOff>256212</xdr:colOff>
      <xdr:row>208</xdr:row>
      <xdr:rowOff>156357</xdr:rowOff>
    </xdr:to>
    <xdr:sp macro="" textlink="">
      <xdr:nvSpPr>
        <xdr:cNvPr id="2730" name="Text Box 287" hidden="1">
          <a:extLst>
            <a:ext uri="{FF2B5EF4-FFF2-40B4-BE49-F238E27FC236}">
              <a16:creationId xmlns=""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5819775" y="37719000"/>
          <a:ext cx="1266825" cy="7334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216</xdr:row>
      <xdr:rowOff>142763</xdr:rowOff>
    </xdr:from>
    <xdr:to>
      <xdr:col>8</xdr:col>
      <xdr:colOff>256212</xdr:colOff>
      <xdr:row>220</xdr:row>
      <xdr:rowOff>81655</xdr:rowOff>
    </xdr:to>
    <xdr:sp macro="" textlink="">
      <xdr:nvSpPr>
        <xdr:cNvPr id="2731" name="Text Box 288" hidden="1">
          <a:extLst>
            <a:ext uri="{FF2B5EF4-FFF2-40B4-BE49-F238E27FC236}">
              <a16:creationId xmlns=""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5819775" y="39814500"/>
          <a:ext cx="1266825" cy="600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407703</xdr:colOff>
      <xdr:row>220</xdr:row>
      <xdr:rowOff>91527</xdr:rowOff>
    </xdr:from>
    <xdr:to>
      <xdr:col>8</xdr:col>
      <xdr:colOff>256212</xdr:colOff>
      <xdr:row>224</xdr:row>
      <xdr:rowOff>161200</xdr:rowOff>
    </xdr:to>
    <xdr:sp macro="" textlink="">
      <xdr:nvSpPr>
        <xdr:cNvPr id="2732" name="Text Box 289" hidden="1">
          <a:extLst>
            <a:ext uri="{FF2B5EF4-FFF2-40B4-BE49-F238E27FC236}">
              <a16:creationId xmlns=""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5819775" y="40433625"/>
          <a:ext cx="126682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$Budgets%202002%20onward$\$Bud2020$\Bud%20FOR%20SIFMS\Budget%20for%20website%202020-21\Demands%20for%20Grants\Excel\Budget%202004-05\budget%202004-05_27.5.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AFS-RCT"/>
      <sheetName val="DEMAND1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4"/>
      <sheetName val="DEMAND15"/>
      <sheetName val="DEMAND16"/>
      <sheetName val="DEMAND17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H629"/>
  <sheetViews>
    <sheetView tabSelected="1" view="pageBreakPreview" zoomScaleNormal="85" zoomScaleSheetLayoutView="100" workbookViewId="0">
      <selection activeCell="L464" sqref="L464"/>
    </sheetView>
  </sheetViews>
  <sheetFormatPr defaultColWidth="8.88671875" defaultRowHeight="13.2"/>
  <cols>
    <col min="1" max="1" width="5.6640625" style="13" customWidth="1"/>
    <col min="2" max="2" width="8.33203125" style="1" customWidth="1"/>
    <col min="3" max="3" width="32.88671875" style="5" customWidth="1"/>
    <col min="4" max="6" width="11.33203125" style="5" customWidth="1"/>
    <col min="7" max="7" width="9.5546875" style="12" customWidth="1"/>
    <col min="8" max="8" width="11.33203125" style="5" customWidth="1"/>
    <col min="9" max="16384" width="8.88671875" style="5"/>
  </cols>
  <sheetData>
    <row r="1" spans="1:8">
      <c r="A1" s="8"/>
      <c r="B1" s="8"/>
      <c r="C1" s="9"/>
      <c r="D1" s="9" t="s">
        <v>0</v>
      </c>
      <c r="E1" s="9"/>
      <c r="G1" s="10"/>
      <c r="H1" s="9"/>
    </row>
    <row r="2" spans="1:8" ht="13.95" customHeight="1">
      <c r="A2" s="8"/>
      <c r="B2" s="8"/>
      <c r="C2" s="9"/>
      <c r="D2" s="9" t="s">
        <v>291</v>
      </c>
      <c r="E2" s="9"/>
      <c r="G2" s="10"/>
      <c r="H2" s="9"/>
    </row>
    <row r="3" spans="1:8">
      <c r="A3" s="8"/>
      <c r="B3" s="8"/>
      <c r="C3" s="9"/>
      <c r="D3" s="9"/>
      <c r="E3" s="9"/>
      <c r="G3" s="10"/>
      <c r="H3" s="9"/>
    </row>
    <row r="4" spans="1:8">
      <c r="C4" s="11" t="s">
        <v>155</v>
      </c>
      <c r="D4" s="9">
        <v>2403</v>
      </c>
      <c r="E4" s="14" t="s">
        <v>1</v>
      </c>
    </row>
    <row r="5" spans="1:8">
      <c r="D5" s="9">
        <v>2404</v>
      </c>
      <c r="E5" s="14" t="s">
        <v>2</v>
      </c>
    </row>
    <row r="6" spans="1:8">
      <c r="C6" s="14"/>
      <c r="D6" s="15">
        <v>2405</v>
      </c>
      <c r="E6" s="16" t="s">
        <v>125</v>
      </c>
      <c r="G6" s="17"/>
      <c r="H6" s="14"/>
    </row>
    <row r="7" spans="1:8">
      <c r="C7" s="18" t="s">
        <v>156</v>
      </c>
      <c r="D7" s="12"/>
      <c r="E7" s="12"/>
      <c r="G7" s="17"/>
      <c r="H7" s="19"/>
    </row>
    <row r="8" spans="1:8">
      <c r="C8" s="18" t="s">
        <v>3</v>
      </c>
      <c r="D8" s="10">
        <v>4403</v>
      </c>
      <c r="E8" s="20" t="s">
        <v>4</v>
      </c>
      <c r="G8" s="17"/>
      <c r="H8" s="19"/>
    </row>
    <row r="9" spans="1:8">
      <c r="C9" s="18"/>
      <c r="D9" s="21">
        <v>4405</v>
      </c>
      <c r="E9" s="22" t="s">
        <v>148</v>
      </c>
      <c r="G9" s="17"/>
      <c r="H9" s="19"/>
    </row>
    <row r="10" spans="1:8">
      <c r="C10" s="18"/>
      <c r="D10" s="21"/>
      <c r="E10" s="22"/>
      <c r="G10" s="17"/>
      <c r="H10" s="19"/>
    </row>
    <row r="11" spans="1:8" ht="29.4" customHeight="1">
      <c r="A11" s="164" t="s">
        <v>298</v>
      </c>
      <c r="B11" s="164"/>
      <c r="C11" s="164"/>
      <c r="D11" s="164"/>
      <c r="E11" s="164"/>
      <c r="F11" s="164"/>
      <c r="G11" s="164"/>
      <c r="H11" s="164"/>
    </row>
    <row r="12" spans="1:8" ht="9.6" customHeight="1">
      <c r="A12" s="23"/>
      <c r="B12" s="23"/>
      <c r="C12" s="23"/>
      <c r="D12" s="23"/>
      <c r="E12" s="23"/>
      <c r="G12" s="24"/>
      <c r="H12" s="23"/>
    </row>
    <row r="13" spans="1:8">
      <c r="A13" s="25"/>
      <c r="C13" s="26"/>
      <c r="D13" s="27" t="s">
        <v>152</v>
      </c>
      <c r="E13" s="27" t="s">
        <v>5</v>
      </c>
      <c r="F13" s="27" t="s">
        <v>8</v>
      </c>
      <c r="G13" s="17"/>
      <c r="H13" s="12"/>
    </row>
    <row r="14" spans="1:8">
      <c r="A14" s="25"/>
      <c r="C14" s="28" t="s">
        <v>6</v>
      </c>
      <c r="D14" s="27">
        <f>H411</f>
        <v>918445</v>
      </c>
      <c r="E14" s="27">
        <f>H457</f>
        <v>46537</v>
      </c>
      <c r="F14" s="27">
        <f>E14+D14</f>
        <v>964982</v>
      </c>
      <c r="G14" s="17"/>
      <c r="H14" s="12"/>
    </row>
    <row r="15" spans="1:8" ht="9" customHeight="1">
      <c r="A15" s="25"/>
      <c r="C15" s="28"/>
      <c r="D15" s="27"/>
      <c r="E15" s="27"/>
      <c r="F15" s="27"/>
      <c r="G15" s="17"/>
      <c r="H15" s="12"/>
    </row>
    <row r="16" spans="1:8">
      <c r="A16" s="25" t="s">
        <v>151</v>
      </c>
      <c r="D16" s="12"/>
      <c r="E16" s="12"/>
      <c r="F16" s="12"/>
      <c r="G16" s="17"/>
      <c r="H16" s="12"/>
    </row>
    <row r="17" spans="1:8" s="36" customFormat="1" ht="13.5" customHeight="1">
      <c r="A17" s="29"/>
      <c r="B17" s="30"/>
      <c r="C17" s="31"/>
      <c r="D17" s="32"/>
      <c r="E17" s="32"/>
      <c r="F17" s="32"/>
      <c r="G17" s="33"/>
      <c r="H17" s="34" t="s">
        <v>162</v>
      </c>
    </row>
    <row r="18" spans="1:8" s="36" customFormat="1" ht="28.2" customHeight="1">
      <c r="A18" s="37"/>
      <c r="B18" s="38"/>
      <c r="C18" s="39"/>
      <c r="D18" s="156" t="s">
        <v>313</v>
      </c>
      <c r="E18" s="154" t="s">
        <v>314</v>
      </c>
      <c r="F18" s="154" t="s">
        <v>315</v>
      </c>
      <c r="H18" s="154" t="s">
        <v>316</v>
      </c>
    </row>
    <row r="19" spans="1:8" s="36" customFormat="1">
      <c r="A19" s="29"/>
      <c r="B19" s="166" t="s">
        <v>7</v>
      </c>
      <c r="C19" s="166"/>
      <c r="D19" s="155" t="s">
        <v>293</v>
      </c>
      <c r="E19" s="155" t="s">
        <v>268</v>
      </c>
      <c r="F19" s="157" t="s">
        <v>268</v>
      </c>
      <c r="G19" s="35" t="s">
        <v>294</v>
      </c>
      <c r="H19" s="158" t="s">
        <v>292</v>
      </c>
    </row>
    <row r="20" spans="1:8" s="36" customFormat="1" ht="13.95" customHeight="1">
      <c r="A20" s="40"/>
      <c r="B20" s="41"/>
      <c r="C20" s="31"/>
      <c r="D20" s="42"/>
      <c r="E20" s="42"/>
      <c r="F20" s="42"/>
      <c r="G20" s="33"/>
      <c r="H20" s="43"/>
    </row>
    <row r="21" spans="1:8" ht="14.4" customHeight="1">
      <c r="C21" s="44" t="s">
        <v>9</v>
      </c>
      <c r="D21" s="18"/>
      <c r="E21" s="18"/>
      <c r="F21" s="45"/>
      <c r="G21" s="17"/>
      <c r="H21" s="46"/>
    </row>
    <row r="22" spans="1:8" ht="14.4" customHeight="1">
      <c r="A22" s="13" t="s">
        <v>10</v>
      </c>
      <c r="B22" s="47">
        <v>2403</v>
      </c>
      <c r="C22" s="44" t="s">
        <v>1</v>
      </c>
      <c r="D22" s="12"/>
      <c r="E22" s="12"/>
      <c r="F22" s="12"/>
      <c r="G22" s="48"/>
      <c r="H22" s="12"/>
    </row>
    <row r="23" spans="1:8" ht="14.4" customHeight="1">
      <c r="B23" s="49">
        <v>1E-3</v>
      </c>
      <c r="C23" s="50" t="s">
        <v>130</v>
      </c>
      <c r="D23" s="51"/>
      <c r="E23" s="51"/>
      <c r="F23" s="51"/>
      <c r="G23" s="52"/>
      <c r="H23" s="51"/>
    </row>
    <row r="24" spans="1:8" ht="14.4" customHeight="1">
      <c r="B24" s="53">
        <v>60</v>
      </c>
      <c r="C24" s="163" t="s">
        <v>11</v>
      </c>
      <c r="D24" s="18"/>
      <c r="E24" s="18"/>
      <c r="F24" s="18"/>
      <c r="G24" s="48"/>
      <c r="H24" s="18"/>
    </row>
    <row r="25" spans="1:8" ht="14.4" customHeight="1">
      <c r="B25" s="54">
        <v>44</v>
      </c>
      <c r="C25" s="163" t="s">
        <v>12</v>
      </c>
      <c r="D25" s="18"/>
      <c r="E25" s="18"/>
      <c r="F25" s="18"/>
      <c r="G25" s="48"/>
      <c r="H25" s="18"/>
    </row>
    <row r="26" spans="1:8" ht="14.4" customHeight="1">
      <c r="B26" s="72" t="s">
        <v>13</v>
      </c>
      <c r="C26" s="163" t="s">
        <v>14</v>
      </c>
      <c r="D26" s="71">
        <v>53576</v>
      </c>
      <c r="E26" s="71">
        <v>74410</v>
      </c>
      <c r="F26" s="55">
        <f>E26+9257</f>
        <v>83667</v>
      </c>
      <c r="G26" s="71">
        <v>68302</v>
      </c>
      <c r="H26" s="55">
        <v>68302</v>
      </c>
    </row>
    <row r="27" spans="1:8" ht="14.4" customHeight="1">
      <c r="B27" s="72" t="s">
        <v>15</v>
      </c>
      <c r="C27" s="163" t="s">
        <v>16</v>
      </c>
      <c r="D27" s="71">
        <v>400</v>
      </c>
      <c r="E27" s="71">
        <v>335</v>
      </c>
      <c r="F27" s="71">
        <v>335</v>
      </c>
      <c r="G27" s="71">
        <v>369</v>
      </c>
      <c r="H27" s="55">
        <v>369</v>
      </c>
    </row>
    <row r="28" spans="1:8" ht="14.4" customHeight="1">
      <c r="B28" s="72" t="s">
        <v>17</v>
      </c>
      <c r="C28" s="163" t="s">
        <v>18</v>
      </c>
      <c r="D28" s="71">
        <v>5385</v>
      </c>
      <c r="E28" s="71">
        <v>3890</v>
      </c>
      <c r="F28" s="71">
        <v>3890</v>
      </c>
      <c r="G28" s="71">
        <v>4279</v>
      </c>
      <c r="H28" s="55">
        <v>4279</v>
      </c>
    </row>
    <row r="29" spans="1:8" ht="14.4" customHeight="1">
      <c r="B29" s="72" t="s">
        <v>195</v>
      </c>
      <c r="C29" s="163" t="s">
        <v>196</v>
      </c>
      <c r="D29" s="71">
        <v>194</v>
      </c>
      <c r="E29" s="71">
        <v>150</v>
      </c>
      <c r="F29" s="71">
        <v>150</v>
      </c>
      <c r="G29" s="71">
        <v>165</v>
      </c>
      <c r="H29" s="55">
        <v>165</v>
      </c>
    </row>
    <row r="30" spans="1:8" ht="14.4" customHeight="1">
      <c r="B30" s="72" t="s">
        <v>197</v>
      </c>
      <c r="C30" s="163" t="s">
        <v>50</v>
      </c>
      <c r="D30" s="71">
        <v>1498</v>
      </c>
      <c r="E30" s="71">
        <v>1125</v>
      </c>
      <c r="F30" s="71">
        <v>1125</v>
      </c>
      <c r="G30" s="71">
        <f>1238</f>
        <v>1238</v>
      </c>
      <c r="H30" s="55">
        <v>1238</v>
      </c>
    </row>
    <row r="31" spans="1:8" ht="28.2" customHeight="1">
      <c r="B31" s="72" t="s">
        <v>243</v>
      </c>
      <c r="C31" s="56" t="s">
        <v>286</v>
      </c>
      <c r="D31" s="57">
        <v>0</v>
      </c>
      <c r="E31" s="71">
        <v>46497</v>
      </c>
      <c r="F31" s="71">
        <v>46497</v>
      </c>
      <c r="G31" s="57">
        <v>0</v>
      </c>
      <c r="H31" s="57">
        <v>0</v>
      </c>
    </row>
    <row r="32" spans="1:8" ht="14.4" customHeight="1">
      <c r="B32" s="72" t="s">
        <v>21</v>
      </c>
      <c r="C32" s="163" t="s">
        <v>22</v>
      </c>
      <c r="D32" s="71">
        <v>1500</v>
      </c>
      <c r="E32" s="71">
        <v>1125</v>
      </c>
      <c r="F32" s="71">
        <v>1125</v>
      </c>
      <c r="G32" s="71">
        <f>1238+4000</f>
        <v>5238</v>
      </c>
      <c r="H32" s="55">
        <v>5238</v>
      </c>
    </row>
    <row r="33" spans="1:8" s="4" customFormat="1" ht="14.4" customHeight="1">
      <c r="A33" s="3" t="s">
        <v>8</v>
      </c>
      <c r="B33" s="61">
        <v>44</v>
      </c>
      <c r="C33" s="58" t="s">
        <v>12</v>
      </c>
      <c r="D33" s="99">
        <f t="shared" ref="D33:F33" si="0">SUM(D26:D32)</f>
        <v>62553</v>
      </c>
      <c r="E33" s="99">
        <f t="shared" si="0"/>
        <v>127532</v>
      </c>
      <c r="F33" s="99">
        <f t="shared" si="0"/>
        <v>136789</v>
      </c>
      <c r="G33" s="99">
        <f t="shared" ref="G33" si="1">SUM(G26:G32)</f>
        <v>79591</v>
      </c>
      <c r="H33" s="99">
        <v>79591</v>
      </c>
    </row>
    <row r="34" spans="1:8" ht="14.4" customHeight="1">
      <c r="A34" s="2"/>
      <c r="B34" s="61"/>
      <c r="C34" s="7"/>
      <c r="D34" s="62"/>
      <c r="E34" s="63"/>
      <c r="F34" s="63"/>
      <c r="G34" s="63"/>
      <c r="H34" s="63"/>
    </row>
    <row r="35" spans="1:8" ht="14.4" customHeight="1">
      <c r="A35" s="2"/>
      <c r="B35" s="61">
        <v>45</v>
      </c>
      <c r="C35" s="7" t="s">
        <v>23</v>
      </c>
      <c r="D35" s="62"/>
      <c r="E35" s="63"/>
      <c r="F35" s="63"/>
      <c r="G35" s="63"/>
      <c r="H35" s="63"/>
    </row>
    <row r="36" spans="1:8" ht="14.4" customHeight="1">
      <c r="A36" s="2"/>
      <c r="B36" s="96" t="s">
        <v>24</v>
      </c>
      <c r="C36" s="7" t="s">
        <v>14</v>
      </c>
      <c r="D36" s="69">
        <v>2407</v>
      </c>
      <c r="E36" s="69">
        <v>4301</v>
      </c>
      <c r="F36" s="64">
        <f>1512+E36</f>
        <v>5813</v>
      </c>
      <c r="G36" s="69">
        <v>12181</v>
      </c>
      <c r="H36" s="64">
        <v>12181</v>
      </c>
    </row>
    <row r="37" spans="1:8" s="68" customFormat="1" ht="14.4" customHeight="1">
      <c r="A37" s="2"/>
      <c r="B37" s="96" t="s">
        <v>25</v>
      </c>
      <c r="C37" s="7" t="s">
        <v>16</v>
      </c>
      <c r="D37" s="69">
        <v>238</v>
      </c>
      <c r="E37" s="69">
        <v>179</v>
      </c>
      <c r="F37" s="69">
        <v>179</v>
      </c>
      <c r="G37" s="69">
        <v>197</v>
      </c>
      <c r="H37" s="64">
        <v>197</v>
      </c>
    </row>
    <row r="38" spans="1:8" ht="14.4" customHeight="1">
      <c r="A38" s="2"/>
      <c r="B38" s="96" t="s">
        <v>26</v>
      </c>
      <c r="C38" s="7" t="s">
        <v>18</v>
      </c>
      <c r="D38" s="69">
        <v>105</v>
      </c>
      <c r="E38" s="69">
        <v>83</v>
      </c>
      <c r="F38" s="69">
        <v>83</v>
      </c>
      <c r="G38" s="71">
        <v>91</v>
      </c>
      <c r="H38" s="64">
        <v>91</v>
      </c>
    </row>
    <row r="39" spans="1:8" ht="14.4" customHeight="1">
      <c r="A39" s="2"/>
      <c r="B39" s="96" t="s">
        <v>27</v>
      </c>
      <c r="C39" s="7" t="s">
        <v>19</v>
      </c>
      <c r="D39" s="69">
        <v>1100</v>
      </c>
      <c r="E39" s="69">
        <v>824</v>
      </c>
      <c r="F39" s="69">
        <v>824</v>
      </c>
      <c r="G39" s="71">
        <v>906</v>
      </c>
      <c r="H39" s="69">
        <v>906</v>
      </c>
    </row>
    <row r="40" spans="1:8" s="4" customFormat="1" ht="14.4" customHeight="1">
      <c r="A40" s="3" t="s">
        <v>8</v>
      </c>
      <c r="B40" s="61">
        <v>45</v>
      </c>
      <c r="C40" s="58" t="s">
        <v>23</v>
      </c>
      <c r="D40" s="99">
        <f t="shared" ref="D40:F40" si="2">SUM(D36:D39)</f>
        <v>3850</v>
      </c>
      <c r="E40" s="99">
        <f t="shared" si="2"/>
        <v>5387</v>
      </c>
      <c r="F40" s="99">
        <f t="shared" si="2"/>
        <v>6899</v>
      </c>
      <c r="G40" s="99">
        <f t="shared" ref="G40" si="3">SUM(G36:G39)</f>
        <v>13375</v>
      </c>
      <c r="H40" s="99">
        <v>13375</v>
      </c>
    </row>
    <row r="41" spans="1:8" ht="14.4" customHeight="1">
      <c r="A41" s="2"/>
      <c r="B41" s="61"/>
      <c r="C41" s="7"/>
      <c r="D41" s="70"/>
      <c r="E41" s="70"/>
      <c r="F41" s="70"/>
      <c r="G41" s="70"/>
      <c r="H41" s="70"/>
    </row>
    <row r="42" spans="1:8" ht="14.4" customHeight="1">
      <c r="A42" s="2"/>
      <c r="B42" s="61">
        <v>46</v>
      </c>
      <c r="C42" s="7" t="s">
        <v>28</v>
      </c>
      <c r="D42" s="62"/>
      <c r="E42" s="63"/>
      <c r="F42" s="63"/>
      <c r="G42" s="63"/>
      <c r="H42" s="63"/>
    </row>
    <row r="43" spans="1:8" ht="14.4" customHeight="1">
      <c r="A43" s="2"/>
      <c r="B43" s="96" t="s">
        <v>29</v>
      </c>
      <c r="C43" s="7" t="s">
        <v>14</v>
      </c>
      <c r="D43" s="69">
        <v>25700</v>
      </c>
      <c r="E43" s="69">
        <v>68601</v>
      </c>
      <c r="F43" s="69">
        <v>68601</v>
      </c>
      <c r="G43" s="69">
        <v>64796</v>
      </c>
      <c r="H43" s="64">
        <v>64796</v>
      </c>
    </row>
    <row r="44" spans="1:8" ht="13.5" customHeight="1">
      <c r="B44" s="72" t="s">
        <v>30</v>
      </c>
      <c r="C44" s="163" t="s">
        <v>16</v>
      </c>
      <c r="D44" s="69">
        <v>212</v>
      </c>
      <c r="E44" s="71">
        <v>159</v>
      </c>
      <c r="F44" s="71">
        <v>159</v>
      </c>
      <c r="G44" s="71">
        <v>175</v>
      </c>
      <c r="H44" s="55">
        <v>175</v>
      </c>
    </row>
    <row r="45" spans="1:8" ht="13.5" customHeight="1">
      <c r="B45" s="72" t="s">
        <v>31</v>
      </c>
      <c r="C45" s="163" t="s">
        <v>18</v>
      </c>
      <c r="D45" s="69">
        <v>105</v>
      </c>
      <c r="E45" s="71">
        <v>79</v>
      </c>
      <c r="F45" s="71">
        <v>79</v>
      </c>
      <c r="G45" s="71">
        <v>87</v>
      </c>
      <c r="H45" s="64">
        <v>87</v>
      </c>
    </row>
    <row r="46" spans="1:8" ht="13.5" customHeight="1">
      <c r="B46" s="72" t="s">
        <v>154</v>
      </c>
      <c r="C46" s="7" t="s">
        <v>19</v>
      </c>
      <c r="D46" s="69">
        <v>422</v>
      </c>
      <c r="E46" s="71">
        <v>344</v>
      </c>
      <c r="F46" s="71">
        <v>344</v>
      </c>
      <c r="G46" s="71">
        <v>378</v>
      </c>
      <c r="H46" s="71">
        <v>378</v>
      </c>
    </row>
    <row r="47" spans="1:8" s="4" customFormat="1" ht="13.5" customHeight="1">
      <c r="A47" s="4" t="s">
        <v>8</v>
      </c>
      <c r="B47" s="54">
        <v>46</v>
      </c>
      <c r="C47" s="56" t="s">
        <v>28</v>
      </c>
      <c r="D47" s="99">
        <f t="shared" ref="D47:F47" si="4">SUM(D43:D46)</f>
        <v>26439</v>
      </c>
      <c r="E47" s="99">
        <f t="shared" si="4"/>
        <v>69183</v>
      </c>
      <c r="F47" s="99">
        <f t="shared" si="4"/>
        <v>69183</v>
      </c>
      <c r="G47" s="99">
        <f t="shared" ref="G47" si="5">SUM(G43:G46)</f>
        <v>65436</v>
      </c>
      <c r="H47" s="99">
        <v>65436</v>
      </c>
    </row>
    <row r="48" spans="1:8" ht="12" customHeight="1">
      <c r="B48" s="72"/>
      <c r="C48" s="163"/>
      <c r="D48" s="73"/>
      <c r="E48" s="63"/>
      <c r="F48" s="63"/>
      <c r="G48" s="63"/>
      <c r="H48" s="63"/>
    </row>
    <row r="49" spans="1:8" ht="14.4" customHeight="1">
      <c r="B49" s="54">
        <v>47</v>
      </c>
      <c r="C49" s="163" t="s">
        <v>32</v>
      </c>
      <c r="D49" s="73"/>
      <c r="E49" s="63"/>
      <c r="F49" s="63"/>
      <c r="G49" s="63"/>
      <c r="H49" s="63"/>
    </row>
    <row r="50" spans="1:8" ht="14.4" customHeight="1">
      <c r="B50" s="72" t="s">
        <v>33</v>
      </c>
      <c r="C50" s="163" t="s">
        <v>14</v>
      </c>
      <c r="D50" s="71">
        <v>8205</v>
      </c>
      <c r="E50" s="69">
        <v>11744</v>
      </c>
      <c r="F50" s="55">
        <v>11744</v>
      </c>
      <c r="G50" s="69">
        <v>11774</v>
      </c>
      <c r="H50" s="64">
        <v>11774</v>
      </c>
    </row>
    <row r="51" spans="1:8" ht="14.4" customHeight="1">
      <c r="B51" s="72" t="s">
        <v>34</v>
      </c>
      <c r="C51" s="163" t="s">
        <v>16</v>
      </c>
      <c r="D51" s="71">
        <v>127</v>
      </c>
      <c r="E51" s="71">
        <v>95</v>
      </c>
      <c r="F51" s="71">
        <v>95</v>
      </c>
      <c r="G51" s="71">
        <v>105</v>
      </c>
      <c r="H51" s="55">
        <v>105</v>
      </c>
    </row>
    <row r="52" spans="1:8" ht="14.4" customHeight="1">
      <c r="B52" s="72" t="s">
        <v>35</v>
      </c>
      <c r="C52" s="163" t="s">
        <v>18</v>
      </c>
      <c r="D52" s="71">
        <v>90</v>
      </c>
      <c r="E52" s="71">
        <v>68</v>
      </c>
      <c r="F52" s="69">
        <v>68</v>
      </c>
      <c r="G52" s="71">
        <v>75</v>
      </c>
      <c r="H52" s="64">
        <v>75</v>
      </c>
    </row>
    <row r="53" spans="1:8" ht="14.4" customHeight="1">
      <c r="B53" s="72" t="s">
        <v>36</v>
      </c>
      <c r="C53" s="163" t="s">
        <v>19</v>
      </c>
      <c r="D53" s="71">
        <v>177</v>
      </c>
      <c r="E53" s="71">
        <v>133</v>
      </c>
      <c r="F53" s="71">
        <v>133</v>
      </c>
      <c r="G53" s="71">
        <v>146</v>
      </c>
      <c r="H53" s="71">
        <v>146</v>
      </c>
    </row>
    <row r="54" spans="1:8" s="4" customFormat="1" ht="14.4" customHeight="1">
      <c r="A54" s="86" t="s">
        <v>8</v>
      </c>
      <c r="B54" s="159">
        <v>47</v>
      </c>
      <c r="C54" s="87" t="s">
        <v>32</v>
      </c>
      <c r="D54" s="99">
        <f t="shared" ref="D54:F54" si="6">SUM(D50:D53)</f>
        <v>8599</v>
      </c>
      <c r="E54" s="99">
        <f t="shared" si="6"/>
        <v>12040</v>
      </c>
      <c r="F54" s="99">
        <f t="shared" si="6"/>
        <v>12040</v>
      </c>
      <c r="G54" s="99">
        <f t="shared" ref="G54" si="7">SUM(G50:G53)</f>
        <v>12100</v>
      </c>
      <c r="H54" s="99">
        <v>12100</v>
      </c>
    </row>
    <row r="55" spans="1:8" ht="12" customHeight="1">
      <c r="B55" s="72"/>
      <c r="C55" s="163"/>
      <c r="D55" s="73"/>
      <c r="E55" s="63"/>
      <c r="F55" s="63"/>
      <c r="G55" s="63"/>
      <c r="H55" s="63"/>
    </row>
    <row r="56" spans="1:8" ht="13.5" customHeight="1">
      <c r="B56" s="54">
        <v>48</v>
      </c>
      <c r="C56" s="163" t="s">
        <v>37</v>
      </c>
      <c r="D56" s="73"/>
      <c r="E56" s="74"/>
      <c r="F56" s="74"/>
      <c r="G56" s="74"/>
      <c r="H56" s="74"/>
    </row>
    <row r="57" spans="1:8" ht="14.4" customHeight="1">
      <c r="B57" s="72" t="s">
        <v>38</v>
      </c>
      <c r="C57" s="163" t="s">
        <v>14</v>
      </c>
      <c r="D57" s="69">
        <v>4582</v>
      </c>
      <c r="E57" s="69">
        <v>9402</v>
      </c>
      <c r="F57" s="69">
        <v>9402</v>
      </c>
      <c r="G57" s="69">
        <v>8832</v>
      </c>
      <c r="H57" s="64">
        <v>8832</v>
      </c>
    </row>
    <row r="58" spans="1:8" ht="14.4" customHeight="1">
      <c r="A58" s="2"/>
      <c r="B58" s="96" t="s">
        <v>39</v>
      </c>
      <c r="C58" s="7" t="s">
        <v>16</v>
      </c>
      <c r="D58" s="69">
        <v>149</v>
      </c>
      <c r="E58" s="69">
        <v>112</v>
      </c>
      <c r="F58" s="69">
        <v>112</v>
      </c>
      <c r="G58" s="71">
        <v>123</v>
      </c>
      <c r="H58" s="64">
        <v>123</v>
      </c>
    </row>
    <row r="59" spans="1:8" ht="14.4" customHeight="1">
      <c r="B59" s="72" t="s">
        <v>40</v>
      </c>
      <c r="C59" s="163" t="s">
        <v>18</v>
      </c>
      <c r="D59" s="69">
        <v>106</v>
      </c>
      <c r="E59" s="69">
        <v>80</v>
      </c>
      <c r="F59" s="69">
        <v>80</v>
      </c>
      <c r="G59" s="71">
        <v>88</v>
      </c>
      <c r="H59" s="64">
        <v>88</v>
      </c>
    </row>
    <row r="60" spans="1:8" ht="14.4" customHeight="1">
      <c r="B60" s="72" t="s">
        <v>41</v>
      </c>
      <c r="C60" s="163" t="s">
        <v>19</v>
      </c>
      <c r="D60" s="69">
        <v>650</v>
      </c>
      <c r="E60" s="69">
        <v>488</v>
      </c>
      <c r="F60" s="69">
        <v>488</v>
      </c>
      <c r="G60" s="71">
        <v>537</v>
      </c>
      <c r="H60" s="69">
        <v>537</v>
      </c>
    </row>
    <row r="61" spans="1:8" s="4" customFormat="1" ht="14.4" customHeight="1">
      <c r="A61" s="4" t="s">
        <v>8</v>
      </c>
      <c r="B61" s="54">
        <v>48</v>
      </c>
      <c r="C61" s="56" t="s">
        <v>37</v>
      </c>
      <c r="D61" s="99">
        <f t="shared" ref="D61:F61" si="8">SUM(D57:D60)</f>
        <v>5487</v>
      </c>
      <c r="E61" s="99">
        <f t="shared" si="8"/>
        <v>10082</v>
      </c>
      <c r="F61" s="99">
        <f t="shared" si="8"/>
        <v>10082</v>
      </c>
      <c r="G61" s="99">
        <f t="shared" ref="G61" si="9">SUM(G57:G60)</f>
        <v>9580</v>
      </c>
      <c r="H61" s="99">
        <v>9580</v>
      </c>
    </row>
    <row r="62" spans="1:8" s="4" customFormat="1" ht="14.4" customHeight="1">
      <c r="A62" s="3" t="s">
        <v>8</v>
      </c>
      <c r="B62" s="61">
        <v>60</v>
      </c>
      <c r="C62" s="58" t="s">
        <v>11</v>
      </c>
      <c r="D62" s="99">
        <f t="shared" ref="D62:F62" si="10">D61+D54+D47+D40+D33</f>
        <v>106928</v>
      </c>
      <c r="E62" s="99">
        <f t="shared" si="10"/>
        <v>224224</v>
      </c>
      <c r="F62" s="99">
        <f t="shared" si="10"/>
        <v>234993</v>
      </c>
      <c r="G62" s="99">
        <f t="shared" ref="G62" si="11">G61+G54+G47+G40+G33</f>
        <v>180082</v>
      </c>
      <c r="H62" s="99">
        <v>180082</v>
      </c>
    </row>
    <row r="63" spans="1:8" s="4" customFormat="1" ht="14.4" customHeight="1">
      <c r="A63" s="3" t="s">
        <v>8</v>
      </c>
      <c r="B63" s="78">
        <v>1E-3</v>
      </c>
      <c r="C63" s="75" t="s">
        <v>130</v>
      </c>
      <c r="D63" s="99">
        <f t="shared" ref="D63:F63" si="12">D62</f>
        <v>106928</v>
      </c>
      <c r="E63" s="99">
        <f t="shared" si="12"/>
        <v>224224</v>
      </c>
      <c r="F63" s="99">
        <f t="shared" si="12"/>
        <v>234993</v>
      </c>
      <c r="G63" s="99">
        <f t="shared" ref="G63" si="13">G62</f>
        <v>180082</v>
      </c>
      <c r="H63" s="99">
        <v>180082</v>
      </c>
    </row>
    <row r="64" spans="1:8">
      <c r="A64" s="2"/>
      <c r="B64" s="76"/>
      <c r="C64" s="77"/>
      <c r="D64" s="62"/>
      <c r="E64" s="63"/>
      <c r="F64" s="63"/>
      <c r="G64" s="63"/>
      <c r="H64" s="63"/>
    </row>
    <row r="65" spans="1:8" ht="14.4" customHeight="1">
      <c r="A65" s="2"/>
      <c r="B65" s="78">
        <v>0.10100000000000001</v>
      </c>
      <c r="C65" s="77" t="s">
        <v>42</v>
      </c>
      <c r="D65" s="62"/>
      <c r="E65" s="63"/>
      <c r="F65" s="63"/>
      <c r="G65" s="63"/>
      <c r="H65" s="63"/>
    </row>
    <row r="66" spans="1:8" ht="27" customHeight="1">
      <c r="A66" s="2"/>
      <c r="B66" s="79">
        <v>7</v>
      </c>
      <c r="C66" s="7" t="s">
        <v>171</v>
      </c>
      <c r="D66" s="62"/>
      <c r="E66" s="63"/>
      <c r="F66" s="63"/>
      <c r="G66" s="63"/>
      <c r="H66" s="63"/>
    </row>
    <row r="67" spans="1:8" ht="14.4" customHeight="1">
      <c r="A67" s="2"/>
      <c r="B67" s="6" t="s">
        <v>173</v>
      </c>
      <c r="C67" s="7" t="s">
        <v>198</v>
      </c>
      <c r="D67" s="84">
        <v>0</v>
      </c>
      <c r="E67" s="69">
        <v>1</v>
      </c>
      <c r="F67" s="69">
        <v>1</v>
      </c>
      <c r="G67" s="84">
        <v>0</v>
      </c>
      <c r="H67" s="69">
        <v>1900</v>
      </c>
    </row>
    <row r="68" spans="1:8" ht="26.4">
      <c r="A68" s="2"/>
      <c r="B68" s="6" t="s">
        <v>174</v>
      </c>
      <c r="C68" s="7" t="s">
        <v>317</v>
      </c>
      <c r="D68" s="84">
        <v>0</v>
      </c>
      <c r="E68" s="69">
        <v>1</v>
      </c>
      <c r="F68" s="69">
        <v>1</v>
      </c>
      <c r="G68" s="84">
        <v>0</v>
      </c>
      <c r="H68" s="69">
        <v>300</v>
      </c>
    </row>
    <row r="69" spans="1:8" ht="26.4">
      <c r="A69" s="2"/>
      <c r="B69" s="6" t="s">
        <v>175</v>
      </c>
      <c r="C69" s="58" t="s">
        <v>318</v>
      </c>
      <c r="D69" s="84">
        <v>0</v>
      </c>
      <c r="E69" s="69">
        <v>4500</v>
      </c>
      <c r="F69" s="69">
        <v>4500</v>
      </c>
      <c r="G69" s="84">
        <v>0</v>
      </c>
      <c r="H69" s="69">
        <v>2500</v>
      </c>
    </row>
    <row r="70" spans="1:8" ht="26.4">
      <c r="A70" s="2"/>
      <c r="B70" s="6" t="s">
        <v>176</v>
      </c>
      <c r="C70" s="81" t="s">
        <v>284</v>
      </c>
      <c r="D70" s="84">
        <v>0</v>
      </c>
      <c r="E70" s="69">
        <v>300</v>
      </c>
      <c r="F70" s="69">
        <v>300</v>
      </c>
      <c r="G70" s="84">
        <v>0</v>
      </c>
      <c r="H70" s="69">
        <v>300</v>
      </c>
    </row>
    <row r="71" spans="1:8" ht="27" customHeight="1">
      <c r="A71" s="2"/>
      <c r="B71" s="6" t="s">
        <v>177</v>
      </c>
      <c r="C71" s="82" t="s">
        <v>218</v>
      </c>
      <c r="D71" s="84">
        <v>0</v>
      </c>
      <c r="E71" s="69">
        <v>1</v>
      </c>
      <c r="F71" s="69">
        <v>1</v>
      </c>
      <c r="G71" s="84">
        <v>0</v>
      </c>
      <c r="H71" s="69">
        <v>1</v>
      </c>
    </row>
    <row r="72" spans="1:8" ht="27" customHeight="1">
      <c r="A72" s="2"/>
      <c r="B72" s="6" t="s">
        <v>199</v>
      </c>
      <c r="C72" s="82" t="s">
        <v>319</v>
      </c>
      <c r="D72" s="69">
        <v>303</v>
      </c>
      <c r="E72" s="69">
        <v>450</v>
      </c>
      <c r="F72" s="69">
        <v>450</v>
      </c>
      <c r="G72" s="84">
        <v>0</v>
      </c>
      <c r="H72" s="69">
        <v>770</v>
      </c>
    </row>
    <row r="73" spans="1:8" ht="27" customHeight="1">
      <c r="A73" s="2"/>
      <c r="B73" s="6" t="s">
        <v>200</v>
      </c>
      <c r="C73" s="82" t="s">
        <v>228</v>
      </c>
      <c r="D73" s="69">
        <v>241</v>
      </c>
      <c r="E73" s="69">
        <v>400</v>
      </c>
      <c r="F73" s="69">
        <v>400</v>
      </c>
      <c r="G73" s="84">
        <v>0</v>
      </c>
      <c r="H73" s="69">
        <v>1</v>
      </c>
    </row>
    <row r="74" spans="1:8">
      <c r="A74" s="2"/>
      <c r="B74" s="6" t="s">
        <v>304</v>
      </c>
      <c r="C74" s="7" t="s">
        <v>305</v>
      </c>
      <c r="D74" s="84">
        <v>0</v>
      </c>
      <c r="E74" s="84">
        <v>0</v>
      </c>
      <c r="F74" s="84">
        <v>0</v>
      </c>
      <c r="G74" s="69">
        <v>1700</v>
      </c>
      <c r="H74" s="69">
        <v>1700</v>
      </c>
    </row>
    <row r="75" spans="1:8" ht="27" customHeight="1">
      <c r="A75" s="2"/>
      <c r="B75" s="6" t="s">
        <v>204</v>
      </c>
      <c r="C75" s="82" t="s">
        <v>231</v>
      </c>
      <c r="D75" s="69">
        <v>66</v>
      </c>
      <c r="E75" s="84">
        <v>0</v>
      </c>
      <c r="F75" s="84">
        <v>0</v>
      </c>
      <c r="G75" s="69">
        <v>77</v>
      </c>
      <c r="H75" s="69">
        <v>77</v>
      </c>
    </row>
    <row r="76" spans="1:8" ht="26.4">
      <c r="A76" s="2"/>
      <c r="B76" s="6" t="s">
        <v>211</v>
      </c>
      <c r="C76" s="83" t="s">
        <v>259</v>
      </c>
      <c r="D76" s="84">
        <v>0</v>
      </c>
      <c r="E76" s="69">
        <v>1</v>
      </c>
      <c r="F76" s="69">
        <v>1</v>
      </c>
      <c r="G76" s="84">
        <v>0</v>
      </c>
      <c r="H76" s="69">
        <v>1</v>
      </c>
    </row>
    <row r="77" spans="1:8" ht="26.4">
      <c r="A77" s="2"/>
      <c r="B77" s="6" t="s">
        <v>225</v>
      </c>
      <c r="C77" s="7" t="s">
        <v>232</v>
      </c>
      <c r="D77" s="69">
        <v>15</v>
      </c>
      <c r="E77" s="84">
        <v>0</v>
      </c>
      <c r="F77" s="84">
        <v>0</v>
      </c>
      <c r="G77" s="84">
        <v>0</v>
      </c>
      <c r="H77" s="84">
        <v>0</v>
      </c>
    </row>
    <row r="78" spans="1:8" ht="27" customHeight="1">
      <c r="A78" s="2"/>
      <c r="B78" s="6" t="s">
        <v>244</v>
      </c>
      <c r="C78" s="58" t="s">
        <v>320</v>
      </c>
      <c r="D78" s="69">
        <v>1134</v>
      </c>
      <c r="E78" s="69">
        <v>3400</v>
      </c>
      <c r="F78" s="69">
        <v>3400</v>
      </c>
      <c r="G78" s="84">
        <v>0</v>
      </c>
      <c r="H78" s="69">
        <v>1</v>
      </c>
    </row>
    <row r="79" spans="1:8" ht="27" customHeight="1">
      <c r="A79" s="2"/>
      <c r="B79" s="6" t="s">
        <v>248</v>
      </c>
      <c r="C79" s="58" t="s">
        <v>260</v>
      </c>
      <c r="D79" s="69">
        <v>132</v>
      </c>
      <c r="E79" s="84">
        <v>0</v>
      </c>
      <c r="F79" s="84">
        <v>0</v>
      </c>
      <c r="G79" s="69">
        <v>317</v>
      </c>
      <c r="H79" s="69">
        <v>317</v>
      </c>
    </row>
    <row r="80" spans="1:8" ht="27" customHeight="1">
      <c r="A80" s="2"/>
      <c r="B80" s="6" t="s">
        <v>249</v>
      </c>
      <c r="C80" s="82" t="s">
        <v>266</v>
      </c>
      <c r="D80" s="69">
        <v>52</v>
      </c>
      <c r="E80" s="84">
        <v>0</v>
      </c>
      <c r="F80" s="84">
        <v>0</v>
      </c>
      <c r="G80" s="84">
        <v>0</v>
      </c>
      <c r="H80" s="84">
        <v>0</v>
      </c>
    </row>
    <row r="81" spans="1:8" s="4" customFormat="1" ht="27" customHeight="1">
      <c r="A81" s="3" t="s">
        <v>8</v>
      </c>
      <c r="B81" s="79">
        <v>7</v>
      </c>
      <c r="C81" s="58" t="s">
        <v>171</v>
      </c>
      <c r="D81" s="99">
        <f>SUM(D67:D80)</f>
        <v>1943</v>
      </c>
      <c r="E81" s="99">
        <f t="shared" ref="E81:G81" si="14">SUM(E67:E80)</f>
        <v>9054</v>
      </c>
      <c r="F81" s="99">
        <f t="shared" si="14"/>
        <v>9054</v>
      </c>
      <c r="G81" s="99">
        <f t="shared" si="14"/>
        <v>2094</v>
      </c>
      <c r="H81" s="99">
        <v>7868</v>
      </c>
    </row>
    <row r="82" spans="1:8">
      <c r="A82" s="2"/>
      <c r="B82" s="78"/>
      <c r="C82" s="77"/>
      <c r="D82" s="62"/>
      <c r="E82" s="63"/>
      <c r="F82" s="63"/>
      <c r="G82" s="63"/>
      <c r="H82" s="63"/>
    </row>
    <row r="83" spans="1:8" ht="13.95" customHeight="1">
      <c r="A83" s="2"/>
      <c r="B83" s="79">
        <v>8</v>
      </c>
      <c r="C83" s="7" t="s">
        <v>273</v>
      </c>
      <c r="D83" s="62"/>
      <c r="E83" s="63"/>
      <c r="F83" s="63"/>
      <c r="G83" s="63"/>
      <c r="H83" s="63"/>
    </row>
    <row r="84" spans="1:8" ht="13.95" customHeight="1">
      <c r="A84" s="2"/>
      <c r="B84" s="85" t="s">
        <v>178</v>
      </c>
      <c r="C84" s="7" t="s">
        <v>287</v>
      </c>
      <c r="D84" s="88">
        <v>0</v>
      </c>
      <c r="E84" s="80">
        <v>2500</v>
      </c>
      <c r="F84" s="80">
        <v>2500</v>
      </c>
      <c r="G84" s="88">
        <v>0</v>
      </c>
      <c r="H84" s="80">
        <v>2702</v>
      </c>
    </row>
    <row r="85" spans="1:8" s="4" customFormat="1" ht="13.95" customHeight="1">
      <c r="A85" s="3" t="s">
        <v>8</v>
      </c>
      <c r="B85" s="79">
        <v>8</v>
      </c>
      <c r="C85" s="58" t="s">
        <v>273</v>
      </c>
      <c r="D85" s="59">
        <f t="shared" ref="D85:F85" si="15">D84</f>
        <v>0</v>
      </c>
      <c r="E85" s="99">
        <f t="shared" si="15"/>
        <v>2500</v>
      </c>
      <c r="F85" s="99">
        <f t="shared" si="15"/>
        <v>2500</v>
      </c>
      <c r="G85" s="59">
        <f t="shared" ref="G85" si="16">G84</f>
        <v>0</v>
      </c>
      <c r="H85" s="99">
        <v>2702</v>
      </c>
    </row>
    <row r="86" spans="1:8" ht="13.95" customHeight="1">
      <c r="A86" s="2"/>
      <c r="B86" s="85"/>
      <c r="C86" s="7"/>
      <c r="D86" s="62"/>
      <c r="E86" s="63"/>
      <c r="F86" s="63"/>
      <c r="G86" s="63"/>
      <c r="H86" s="63"/>
    </row>
    <row r="87" spans="1:8" ht="13.95" customHeight="1">
      <c r="A87" s="2"/>
      <c r="B87" s="6">
        <v>61</v>
      </c>
      <c r="C87" s="7" t="s">
        <v>43</v>
      </c>
      <c r="D87" s="62"/>
      <c r="E87" s="63"/>
      <c r="F87" s="63"/>
      <c r="G87" s="63"/>
      <c r="H87" s="63"/>
    </row>
    <row r="88" spans="1:8" ht="13.95" customHeight="1">
      <c r="A88" s="2"/>
      <c r="B88" s="6">
        <v>44</v>
      </c>
      <c r="C88" s="7" t="s">
        <v>12</v>
      </c>
      <c r="D88" s="62"/>
      <c r="E88" s="63"/>
      <c r="F88" s="63"/>
      <c r="G88" s="63"/>
      <c r="H88" s="63"/>
    </row>
    <row r="89" spans="1:8" ht="13.95" customHeight="1">
      <c r="A89" s="2"/>
      <c r="B89" s="96" t="s">
        <v>44</v>
      </c>
      <c r="C89" s="7" t="s">
        <v>14</v>
      </c>
      <c r="D89" s="69">
        <v>63604</v>
      </c>
      <c r="E89" s="69">
        <v>68656</v>
      </c>
      <c r="F89" s="69">
        <v>68656</v>
      </c>
      <c r="G89" s="69">
        <v>79906</v>
      </c>
      <c r="H89" s="64">
        <v>79906</v>
      </c>
    </row>
    <row r="90" spans="1:8" ht="13.95" customHeight="1">
      <c r="A90" s="2"/>
      <c r="B90" s="96" t="s">
        <v>45</v>
      </c>
      <c r="C90" s="7" t="s">
        <v>46</v>
      </c>
      <c r="D90" s="69">
        <v>5008</v>
      </c>
      <c r="E90" s="69">
        <v>3571</v>
      </c>
      <c r="F90" s="69">
        <f>1232+E90</f>
        <v>4803</v>
      </c>
      <c r="G90" s="69">
        <v>8238</v>
      </c>
      <c r="H90" s="64">
        <v>8238</v>
      </c>
    </row>
    <row r="91" spans="1:8" ht="14.4" customHeight="1">
      <c r="A91" s="2"/>
      <c r="B91" s="96" t="s">
        <v>47</v>
      </c>
      <c r="C91" s="7" t="s">
        <v>16</v>
      </c>
      <c r="D91" s="84">
        <v>0</v>
      </c>
      <c r="E91" s="69">
        <v>9</v>
      </c>
      <c r="F91" s="69">
        <v>9</v>
      </c>
      <c r="G91" s="71">
        <v>10</v>
      </c>
      <c r="H91" s="64">
        <v>10</v>
      </c>
    </row>
    <row r="92" spans="1:8" ht="14.4" customHeight="1">
      <c r="A92" s="2"/>
      <c r="B92" s="96" t="s">
        <v>48</v>
      </c>
      <c r="C92" s="7" t="s">
        <v>18</v>
      </c>
      <c r="D92" s="69">
        <v>16</v>
      </c>
      <c r="E92" s="69">
        <v>12</v>
      </c>
      <c r="F92" s="69">
        <v>12</v>
      </c>
      <c r="G92" s="71">
        <v>13</v>
      </c>
      <c r="H92" s="64">
        <v>13</v>
      </c>
    </row>
    <row r="93" spans="1:8" ht="14.4" customHeight="1">
      <c r="A93" s="2"/>
      <c r="B93" s="96" t="s">
        <v>49</v>
      </c>
      <c r="C93" s="7" t="s">
        <v>85</v>
      </c>
      <c r="D93" s="69">
        <v>224</v>
      </c>
      <c r="E93" s="84">
        <v>0</v>
      </c>
      <c r="F93" s="84">
        <v>0</v>
      </c>
      <c r="G93" s="84">
        <v>0</v>
      </c>
      <c r="H93" s="84">
        <v>0</v>
      </c>
    </row>
    <row r="94" spans="1:8" ht="14.4" customHeight="1">
      <c r="A94" s="65"/>
      <c r="B94" s="167" t="s">
        <v>309</v>
      </c>
      <c r="C94" s="66" t="s">
        <v>50</v>
      </c>
      <c r="D94" s="88">
        <v>0</v>
      </c>
      <c r="E94" s="88">
        <v>0</v>
      </c>
      <c r="F94" s="88">
        <v>0</v>
      </c>
      <c r="G94" s="80">
        <v>1500</v>
      </c>
      <c r="H94" s="80">
        <v>1500</v>
      </c>
    </row>
    <row r="95" spans="1:8" ht="14.4" customHeight="1">
      <c r="A95" s="2"/>
      <c r="B95" s="96" t="s">
        <v>164</v>
      </c>
      <c r="C95" s="7" t="s">
        <v>20</v>
      </c>
      <c r="D95" s="69">
        <v>3962</v>
      </c>
      <c r="E95" s="69">
        <v>3000</v>
      </c>
      <c r="F95" s="69">
        <v>3000</v>
      </c>
      <c r="G95" s="71">
        <f>3300-1-1-1-1</f>
        <v>3296</v>
      </c>
      <c r="H95" s="64">
        <v>3296</v>
      </c>
    </row>
    <row r="96" spans="1:8" ht="14.4" customHeight="1">
      <c r="A96" s="2"/>
      <c r="B96" s="96" t="s">
        <v>150</v>
      </c>
      <c r="C96" s="7" t="s">
        <v>149</v>
      </c>
      <c r="D96" s="69">
        <v>5000</v>
      </c>
      <c r="E96" s="69">
        <v>2500</v>
      </c>
      <c r="F96" s="69">
        <v>2500</v>
      </c>
      <c r="G96" s="69">
        <v>5000</v>
      </c>
      <c r="H96" s="69">
        <v>5000</v>
      </c>
    </row>
    <row r="97" spans="1:8" ht="29.4" customHeight="1">
      <c r="A97" s="2"/>
      <c r="B97" s="96" t="s">
        <v>242</v>
      </c>
      <c r="C97" s="58" t="s">
        <v>263</v>
      </c>
      <c r="D97" s="69">
        <v>2000</v>
      </c>
      <c r="E97" s="84">
        <v>0</v>
      </c>
      <c r="F97" s="84">
        <v>0</v>
      </c>
      <c r="G97" s="69">
        <v>3000</v>
      </c>
      <c r="H97" s="69">
        <v>3000</v>
      </c>
    </row>
    <row r="98" spans="1:8" ht="14.4" customHeight="1">
      <c r="A98" s="2"/>
      <c r="B98" s="96" t="s">
        <v>246</v>
      </c>
      <c r="C98" s="58" t="s">
        <v>247</v>
      </c>
      <c r="D98" s="69">
        <v>583</v>
      </c>
      <c r="E98" s="84">
        <v>0</v>
      </c>
      <c r="F98" s="84">
        <v>0</v>
      </c>
      <c r="G98" s="84">
        <v>0</v>
      </c>
      <c r="H98" s="84">
        <v>0</v>
      </c>
    </row>
    <row r="99" spans="1:8" s="4" customFormat="1" ht="14.4" customHeight="1">
      <c r="A99" s="4" t="s">
        <v>8</v>
      </c>
      <c r="B99" s="1">
        <v>44</v>
      </c>
      <c r="C99" s="58" t="s">
        <v>12</v>
      </c>
      <c r="D99" s="99">
        <f t="shared" ref="D99:F99" si="17">SUM(D89:D98)</f>
        <v>80397</v>
      </c>
      <c r="E99" s="99">
        <f t="shared" si="17"/>
        <v>77748</v>
      </c>
      <c r="F99" s="99">
        <f t="shared" si="17"/>
        <v>78980</v>
      </c>
      <c r="G99" s="99">
        <f t="shared" ref="G99" si="18">SUM(G89:G98)</f>
        <v>100963</v>
      </c>
      <c r="H99" s="99">
        <v>100963</v>
      </c>
    </row>
    <row r="100" spans="1:8" ht="13.95" customHeight="1">
      <c r="C100" s="7"/>
      <c r="D100" s="62"/>
      <c r="E100" s="63"/>
      <c r="F100" s="63"/>
      <c r="G100" s="63"/>
      <c r="H100" s="63"/>
    </row>
    <row r="101" spans="1:8" ht="13.95" customHeight="1">
      <c r="B101" s="1">
        <v>45</v>
      </c>
      <c r="C101" s="7" t="s">
        <v>23</v>
      </c>
      <c r="D101" s="62"/>
      <c r="E101" s="63"/>
      <c r="F101" s="63"/>
      <c r="G101" s="63"/>
      <c r="H101" s="63"/>
    </row>
    <row r="102" spans="1:8" ht="13.95" customHeight="1">
      <c r="B102" s="72" t="s">
        <v>51</v>
      </c>
      <c r="C102" s="163" t="s">
        <v>14</v>
      </c>
      <c r="D102" s="71">
        <v>84281</v>
      </c>
      <c r="E102" s="69">
        <v>100850</v>
      </c>
      <c r="F102" s="69">
        <f>15523+E102</f>
        <v>116373</v>
      </c>
      <c r="G102" s="69">
        <v>104536</v>
      </c>
      <c r="H102" s="55">
        <v>104536</v>
      </c>
    </row>
    <row r="103" spans="1:8" ht="13.95" customHeight="1">
      <c r="B103" s="72" t="s">
        <v>52</v>
      </c>
      <c r="C103" s="163" t="s">
        <v>46</v>
      </c>
      <c r="D103" s="71">
        <v>4613</v>
      </c>
      <c r="E103" s="69">
        <v>6077</v>
      </c>
      <c r="F103" s="64">
        <f>1060+E103</f>
        <v>7137</v>
      </c>
      <c r="G103" s="69">
        <v>8404</v>
      </c>
      <c r="H103" s="71">
        <v>8404</v>
      </c>
    </row>
    <row r="104" spans="1:8" ht="13.95" customHeight="1">
      <c r="B104" s="72" t="s">
        <v>53</v>
      </c>
      <c r="C104" s="163" t="s">
        <v>16</v>
      </c>
      <c r="D104" s="71">
        <v>55</v>
      </c>
      <c r="E104" s="69">
        <v>41</v>
      </c>
      <c r="F104" s="69">
        <v>41</v>
      </c>
      <c r="G104" s="71">
        <v>45</v>
      </c>
      <c r="H104" s="55">
        <v>45</v>
      </c>
    </row>
    <row r="105" spans="1:8" ht="13.95" customHeight="1">
      <c r="A105" s="2"/>
      <c r="B105" s="96" t="s">
        <v>54</v>
      </c>
      <c r="C105" s="7" t="s">
        <v>18</v>
      </c>
      <c r="D105" s="69">
        <v>65</v>
      </c>
      <c r="E105" s="69">
        <v>49</v>
      </c>
      <c r="F105" s="69">
        <v>49</v>
      </c>
      <c r="G105" s="71">
        <v>54</v>
      </c>
      <c r="H105" s="64">
        <v>54</v>
      </c>
    </row>
    <row r="106" spans="1:8" s="4" customFormat="1" ht="13.95" customHeight="1">
      <c r="A106" s="3" t="s">
        <v>8</v>
      </c>
      <c r="B106" s="6">
        <v>45</v>
      </c>
      <c r="C106" s="58" t="s">
        <v>23</v>
      </c>
      <c r="D106" s="99">
        <f t="shared" ref="D106:F106" si="19">SUM(D102:D105)</f>
        <v>89014</v>
      </c>
      <c r="E106" s="99">
        <f t="shared" si="19"/>
        <v>107017</v>
      </c>
      <c r="F106" s="99">
        <f t="shared" si="19"/>
        <v>123600</v>
      </c>
      <c r="G106" s="99">
        <f t="shared" ref="G106" si="20">SUM(G102:G105)</f>
        <v>113039</v>
      </c>
      <c r="H106" s="99">
        <v>113039</v>
      </c>
    </row>
    <row r="107" spans="1:8" ht="13.95" customHeight="1">
      <c r="A107" s="2"/>
      <c r="B107" s="6"/>
      <c r="C107" s="7"/>
      <c r="D107" s="62"/>
      <c r="E107" s="63"/>
      <c r="F107" s="63"/>
      <c r="G107" s="63"/>
      <c r="H107" s="63"/>
    </row>
    <row r="108" spans="1:8" ht="13.95" customHeight="1">
      <c r="A108" s="2"/>
      <c r="B108" s="6">
        <v>46</v>
      </c>
      <c r="C108" s="7" t="s">
        <v>28</v>
      </c>
      <c r="D108" s="62"/>
      <c r="E108" s="63"/>
      <c r="F108" s="63"/>
      <c r="G108" s="63"/>
      <c r="H108" s="63"/>
    </row>
    <row r="109" spans="1:8" ht="13.95" customHeight="1">
      <c r="A109" s="2"/>
      <c r="B109" s="96" t="s">
        <v>55</v>
      </c>
      <c r="C109" s="7" t="s">
        <v>14</v>
      </c>
      <c r="D109" s="71">
        <v>35812</v>
      </c>
      <c r="E109" s="69">
        <v>14602</v>
      </c>
      <c r="F109" s="69">
        <v>14602</v>
      </c>
      <c r="G109" s="69">
        <v>14969</v>
      </c>
      <c r="H109" s="55">
        <v>14969</v>
      </c>
    </row>
    <row r="110" spans="1:8" ht="13.95" customHeight="1">
      <c r="A110" s="2"/>
      <c r="B110" s="96" t="s">
        <v>56</v>
      </c>
      <c r="C110" s="7" t="s">
        <v>46</v>
      </c>
      <c r="D110" s="71">
        <v>5408</v>
      </c>
      <c r="E110" s="69">
        <v>9253</v>
      </c>
      <c r="F110" s="64">
        <f>848+E110</f>
        <v>10101</v>
      </c>
      <c r="G110" s="69">
        <v>10337</v>
      </c>
      <c r="H110" s="71">
        <v>10337</v>
      </c>
    </row>
    <row r="111" spans="1:8" ht="13.95" customHeight="1">
      <c r="A111" s="2"/>
      <c r="B111" s="96" t="s">
        <v>57</v>
      </c>
      <c r="C111" s="7" t="s">
        <v>16</v>
      </c>
      <c r="D111" s="71">
        <v>24</v>
      </c>
      <c r="E111" s="69">
        <v>18</v>
      </c>
      <c r="F111" s="69">
        <v>18</v>
      </c>
      <c r="G111" s="71">
        <v>20</v>
      </c>
      <c r="H111" s="55">
        <v>20</v>
      </c>
    </row>
    <row r="112" spans="1:8" ht="13.95" customHeight="1">
      <c r="A112" s="2"/>
      <c r="B112" s="96" t="s">
        <v>58</v>
      </c>
      <c r="C112" s="7" t="s">
        <v>18</v>
      </c>
      <c r="D112" s="69">
        <v>27</v>
      </c>
      <c r="E112" s="69">
        <v>20</v>
      </c>
      <c r="F112" s="69">
        <v>20</v>
      </c>
      <c r="G112" s="71">
        <v>22</v>
      </c>
      <c r="H112" s="64">
        <v>22</v>
      </c>
    </row>
    <row r="113" spans="1:8" s="4" customFormat="1" ht="13.95" customHeight="1">
      <c r="A113" s="3" t="s">
        <v>8</v>
      </c>
      <c r="B113" s="6">
        <v>46</v>
      </c>
      <c r="C113" s="58" t="s">
        <v>28</v>
      </c>
      <c r="D113" s="99">
        <f t="shared" ref="D113:F113" si="21">SUM(D109:D112)</f>
        <v>41271</v>
      </c>
      <c r="E113" s="99">
        <f t="shared" si="21"/>
        <v>23893</v>
      </c>
      <c r="F113" s="99">
        <f t="shared" si="21"/>
        <v>24741</v>
      </c>
      <c r="G113" s="99">
        <f t="shared" ref="G113" si="22">SUM(G109:G112)</f>
        <v>25348</v>
      </c>
      <c r="H113" s="99">
        <v>25348</v>
      </c>
    </row>
    <row r="114" spans="1:8" ht="13.95" customHeight="1">
      <c r="A114" s="2"/>
      <c r="B114" s="6"/>
      <c r="C114" s="7"/>
      <c r="D114" s="62"/>
      <c r="E114" s="63"/>
      <c r="F114" s="63"/>
      <c r="G114" s="63"/>
      <c r="H114" s="63"/>
    </row>
    <row r="115" spans="1:8" ht="13.95" customHeight="1">
      <c r="A115" s="2"/>
      <c r="B115" s="6">
        <v>47</v>
      </c>
      <c r="C115" s="7" t="s">
        <v>32</v>
      </c>
      <c r="D115" s="62"/>
      <c r="E115" s="63"/>
      <c r="F115" s="63"/>
      <c r="G115" s="63"/>
      <c r="H115" s="63"/>
    </row>
    <row r="116" spans="1:8" ht="13.95" customHeight="1">
      <c r="A116" s="2"/>
      <c r="B116" s="96" t="s">
        <v>59</v>
      </c>
      <c r="C116" s="7" t="s">
        <v>14</v>
      </c>
      <c r="D116" s="69">
        <v>32786</v>
      </c>
      <c r="E116" s="69">
        <v>47035</v>
      </c>
      <c r="F116" s="69">
        <v>47035</v>
      </c>
      <c r="G116" s="69">
        <v>46877</v>
      </c>
      <c r="H116" s="64">
        <v>46877</v>
      </c>
    </row>
    <row r="117" spans="1:8" ht="13.95" customHeight="1">
      <c r="A117" s="2"/>
      <c r="B117" s="96" t="s">
        <v>60</v>
      </c>
      <c r="C117" s="7" t="s">
        <v>46</v>
      </c>
      <c r="D117" s="71">
        <v>3441</v>
      </c>
      <c r="E117" s="69">
        <v>10080</v>
      </c>
      <c r="F117" s="64">
        <v>10080</v>
      </c>
      <c r="G117" s="69">
        <v>10589</v>
      </c>
      <c r="H117" s="71">
        <v>10589</v>
      </c>
    </row>
    <row r="118" spans="1:8" ht="13.95" customHeight="1">
      <c r="A118" s="2"/>
      <c r="B118" s="96" t="s">
        <v>61</v>
      </c>
      <c r="C118" s="7" t="s">
        <v>16</v>
      </c>
      <c r="D118" s="71">
        <v>14</v>
      </c>
      <c r="E118" s="69">
        <v>11</v>
      </c>
      <c r="F118" s="69">
        <v>11</v>
      </c>
      <c r="G118" s="71">
        <v>12</v>
      </c>
      <c r="H118" s="64">
        <v>12</v>
      </c>
    </row>
    <row r="119" spans="1:8" ht="13.95" customHeight="1">
      <c r="A119" s="2"/>
      <c r="B119" s="96" t="s">
        <v>62</v>
      </c>
      <c r="C119" s="7" t="s">
        <v>18</v>
      </c>
      <c r="D119" s="69">
        <v>16</v>
      </c>
      <c r="E119" s="69">
        <v>12</v>
      </c>
      <c r="F119" s="69">
        <v>12</v>
      </c>
      <c r="G119" s="71">
        <v>13</v>
      </c>
      <c r="H119" s="64">
        <v>13</v>
      </c>
    </row>
    <row r="120" spans="1:8" s="4" customFormat="1" ht="13.95" customHeight="1">
      <c r="A120" s="3" t="s">
        <v>8</v>
      </c>
      <c r="B120" s="6">
        <v>47</v>
      </c>
      <c r="C120" s="58" t="s">
        <v>32</v>
      </c>
      <c r="D120" s="99">
        <f t="shared" ref="D120:F120" si="23">SUM(D116:D119)</f>
        <v>36257</v>
      </c>
      <c r="E120" s="99">
        <f t="shared" si="23"/>
        <v>57138</v>
      </c>
      <c r="F120" s="99">
        <f t="shared" si="23"/>
        <v>57138</v>
      </c>
      <c r="G120" s="99">
        <f t="shared" ref="G120" si="24">SUM(G116:G119)</f>
        <v>57491</v>
      </c>
      <c r="H120" s="99">
        <v>57491</v>
      </c>
    </row>
    <row r="121" spans="1:8" ht="13.95" customHeight="1">
      <c r="A121" s="2"/>
      <c r="B121" s="6"/>
      <c r="C121" s="7"/>
      <c r="D121" s="62"/>
      <c r="E121" s="63"/>
      <c r="F121" s="63"/>
      <c r="G121" s="63"/>
      <c r="H121" s="63"/>
    </row>
    <row r="122" spans="1:8" ht="14.4" customHeight="1">
      <c r="A122" s="2"/>
      <c r="B122" s="6">
        <v>48</v>
      </c>
      <c r="C122" s="7" t="s">
        <v>37</v>
      </c>
      <c r="D122" s="62"/>
      <c r="E122" s="63"/>
      <c r="F122" s="63"/>
      <c r="G122" s="63"/>
      <c r="H122" s="63"/>
    </row>
    <row r="123" spans="1:8" ht="14.4" customHeight="1">
      <c r="A123" s="2"/>
      <c r="B123" s="96" t="s">
        <v>63</v>
      </c>
      <c r="C123" s="7" t="s">
        <v>14</v>
      </c>
      <c r="D123" s="69">
        <v>46484</v>
      </c>
      <c r="E123" s="69">
        <v>52313</v>
      </c>
      <c r="F123" s="69">
        <f>E123+15319</f>
        <v>67632</v>
      </c>
      <c r="G123" s="69">
        <v>66693</v>
      </c>
      <c r="H123" s="64">
        <v>66693</v>
      </c>
    </row>
    <row r="124" spans="1:8" ht="14.4" customHeight="1">
      <c r="A124" s="2"/>
      <c r="B124" s="96" t="s">
        <v>64</v>
      </c>
      <c r="C124" s="7" t="s">
        <v>46</v>
      </c>
      <c r="D124" s="69">
        <v>4751</v>
      </c>
      <c r="E124" s="69">
        <v>2170</v>
      </c>
      <c r="F124" s="64">
        <f>E124+9702</f>
        <v>11872</v>
      </c>
      <c r="G124" s="69">
        <v>13386</v>
      </c>
      <c r="H124" s="69">
        <v>13386</v>
      </c>
    </row>
    <row r="125" spans="1:8" ht="14.4" customHeight="1">
      <c r="A125" s="2"/>
      <c r="B125" s="96" t="s">
        <v>65</v>
      </c>
      <c r="C125" s="7" t="s">
        <v>16</v>
      </c>
      <c r="D125" s="69">
        <v>24</v>
      </c>
      <c r="E125" s="69">
        <v>18</v>
      </c>
      <c r="F125" s="69">
        <v>18</v>
      </c>
      <c r="G125" s="71">
        <v>20</v>
      </c>
      <c r="H125" s="64">
        <v>20</v>
      </c>
    </row>
    <row r="126" spans="1:8" ht="14.4" customHeight="1">
      <c r="A126" s="2"/>
      <c r="B126" s="96" t="s">
        <v>66</v>
      </c>
      <c r="C126" s="7" t="s">
        <v>18</v>
      </c>
      <c r="D126" s="80">
        <v>27</v>
      </c>
      <c r="E126" s="80">
        <v>20</v>
      </c>
      <c r="F126" s="80">
        <v>20</v>
      </c>
      <c r="G126" s="71">
        <v>22</v>
      </c>
      <c r="H126" s="67">
        <v>22</v>
      </c>
    </row>
    <row r="127" spans="1:8" s="4" customFormat="1" ht="14.4" customHeight="1">
      <c r="A127" s="3" t="s">
        <v>8</v>
      </c>
      <c r="B127" s="6">
        <v>48</v>
      </c>
      <c r="C127" s="58" t="s">
        <v>37</v>
      </c>
      <c r="D127" s="80">
        <f t="shared" ref="D127:F127" si="25">SUM(D123:D126)</f>
        <v>51286</v>
      </c>
      <c r="E127" s="80">
        <f t="shared" si="25"/>
        <v>54521</v>
      </c>
      <c r="F127" s="80">
        <f t="shared" si="25"/>
        <v>79542</v>
      </c>
      <c r="G127" s="99">
        <f t="shared" ref="G127" si="26">SUM(G123:G126)</f>
        <v>80121</v>
      </c>
      <c r="H127" s="80">
        <v>80121</v>
      </c>
    </row>
    <row r="128" spans="1:8" s="4" customFormat="1" ht="14.4" customHeight="1">
      <c r="A128" s="3" t="s">
        <v>8</v>
      </c>
      <c r="B128" s="6">
        <v>61</v>
      </c>
      <c r="C128" s="58" t="s">
        <v>43</v>
      </c>
      <c r="D128" s="99">
        <f t="shared" ref="D128:F128" si="27">D127+D120+D113+D106+D99</f>
        <v>298225</v>
      </c>
      <c r="E128" s="99">
        <f t="shared" si="27"/>
        <v>320317</v>
      </c>
      <c r="F128" s="99">
        <f t="shared" si="27"/>
        <v>364001</v>
      </c>
      <c r="G128" s="99">
        <f t="shared" ref="G128" si="28">G127+G120+G113+G106+G99</f>
        <v>376962</v>
      </c>
      <c r="H128" s="99">
        <v>376962</v>
      </c>
    </row>
    <row r="129" spans="1:8" s="4" customFormat="1" ht="14.4" customHeight="1">
      <c r="A129" s="3" t="s">
        <v>8</v>
      </c>
      <c r="B129" s="78">
        <v>0.10100000000000001</v>
      </c>
      <c r="C129" s="89" t="s">
        <v>42</v>
      </c>
      <c r="D129" s="99">
        <f t="shared" ref="D129:F129" si="29">D128+D81+D85</f>
        <v>300168</v>
      </c>
      <c r="E129" s="99">
        <f t="shared" si="29"/>
        <v>331871</v>
      </c>
      <c r="F129" s="99">
        <f t="shared" si="29"/>
        <v>375555</v>
      </c>
      <c r="G129" s="99">
        <f t="shared" ref="G129" si="30">G128+G81+G85</f>
        <v>379056</v>
      </c>
      <c r="H129" s="99">
        <v>387532</v>
      </c>
    </row>
    <row r="130" spans="1:8" ht="14.4" customHeight="1">
      <c r="A130" s="2"/>
      <c r="B130" s="78"/>
      <c r="C130" s="77"/>
      <c r="D130" s="62"/>
      <c r="E130" s="63"/>
      <c r="F130" s="63"/>
      <c r="G130" s="63"/>
      <c r="H130" s="63"/>
    </row>
    <row r="131" spans="1:8" ht="14.4" customHeight="1">
      <c r="A131" s="2"/>
      <c r="B131" s="78">
        <v>0.10199999999999999</v>
      </c>
      <c r="C131" s="77" t="s">
        <v>67</v>
      </c>
      <c r="D131" s="73"/>
      <c r="E131" s="63"/>
      <c r="F131" s="63"/>
      <c r="G131" s="63"/>
      <c r="H131" s="63"/>
    </row>
    <row r="132" spans="1:8" ht="14.4" customHeight="1">
      <c r="A132" s="2"/>
      <c r="B132" s="79">
        <v>8</v>
      </c>
      <c r="C132" s="7" t="s">
        <v>172</v>
      </c>
      <c r="D132" s="62"/>
      <c r="E132" s="63"/>
      <c r="F132" s="63"/>
      <c r="G132" s="63"/>
      <c r="H132" s="63"/>
    </row>
    <row r="133" spans="1:8" ht="26.4">
      <c r="A133" s="2"/>
      <c r="B133" s="85" t="s">
        <v>179</v>
      </c>
      <c r="C133" s="7" t="s">
        <v>321</v>
      </c>
      <c r="D133" s="88">
        <v>0</v>
      </c>
      <c r="E133" s="80">
        <v>1</v>
      </c>
      <c r="F133" s="80">
        <v>1</v>
      </c>
      <c r="G133" s="88">
        <v>0</v>
      </c>
      <c r="H133" s="88">
        <v>0</v>
      </c>
    </row>
    <row r="134" spans="1:8" s="4" customFormat="1" ht="14.4" customHeight="1">
      <c r="A134" s="3" t="s">
        <v>8</v>
      </c>
      <c r="B134" s="79">
        <v>8</v>
      </c>
      <c r="C134" s="58" t="s">
        <v>172</v>
      </c>
      <c r="D134" s="88">
        <f t="shared" ref="D134:F134" si="31">D133</f>
        <v>0</v>
      </c>
      <c r="E134" s="80">
        <f t="shared" si="31"/>
        <v>1</v>
      </c>
      <c r="F134" s="80">
        <f t="shared" si="31"/>
        <v>1</v>
      </c>
      <c r="G134" s="88">
        <f t="shared" ref="G134" si="32">G133</f>
        <v>0</v>
      </c>
      <c r="H134" s="88">
        <v>0</v>
      </c>
    </row>
    <row r="135" spans="1:8" ht="14.4" customHeight="1">
      <c r="A135" s="2"/>
      <c r="B135" s="79"/>
      <c r="C135" s="7"/>
      <c r="D135" s="62"/>
      <c r="E135" s="62"/>
      <c r="F135" s="62"/>
      <c r="G135" s="62"/>
      <c r="H135" s="62"/>
    </row>
    <row r="136" spans="1:8" ht="14.4" customHeight="1">
      <c r="A136" s="2"/>
      <c r="B136" s="6">
        <v>63</v>
      </c>
      <c r="C136" s="7" t="s">
        <v>68</v>
      </c>
      <c r="D136" s="73"/>
      <c r="E136" s="74"/>
      <c r="F136" s="74"/>
      <c r="G136" s="74"/>
      <c r="H136" s="74"/>
    </row>
    <row r="137" spans="1:8" ht="14.4" customHeight="1">
      <c r="A137" s="2"/>
      <c r="B137" s="6">
        <v>44</v>
      </c>
      <c r="C137" s="7" t="s">
        <v>12</v>
      </c>
      <c r="D137" s="62"/>
      <c r="E137" s="63"/>
      <c r="F137" s="63"/>
      <c r="G137" s="63"/>
      <c r="H137" s="63"/>
    </row>
    <row r="138" spans="1:8" ht="14.4" customHeight="1">
      <c r="A138" s="2"/>
      <c r="B138" s="96" t="s">
        <v>69</v>
      </c>
      <c r="C138" s="7" t="s">
        <v>16</v>
      </c>
      <c r="D138" s="69">
        <v>12</v>
      </c>
      <c r="E138" s="69">
        <v>11</v>
      </c>
      <c r="F138" s="69">
        <v>11</v>
      </c>
      <c r="G138" s="71">
        <v>12</v>
      </c>
      <c r="H138" s="64">
        <v>12</v>
      </c>
    </row>
    <row r="139" spans="1:8" ht="14.4" customHeight="1">
      <c r="A139" s="2"/>
      <c r="B139" s="96" t="s">
        <v>70</v>
      </c>
      <c r="C139" s="7" t="s">
        <v>18</v>
      </c>
      <c r="D139" s="69">
        <v>28</v>
      </c>
      <c r="E139" s="69">
        <v>21</v>
      </c>
      <c r="F139" s="69">
        <v>21</v>
      </c>
      <c r="G139" s="71">
        <v>23</v>
      </c>
      <c r="H139" s="64">
        <v>23</v>
      </c>
    </row>
    <row r="140" spans="1:8" ht="14.4" customHeight="1">
      <c r="A140" s="2"/>
      <c r="B140" s="96" t="s">
        <v>299</v>
      </c>
      <c r="C140" s="7" t="s">
        <v>300</v>
      </c>
      <c r="D140" s="84">
        <v>0</v>
      </c>
      <c r="E140" s="84">
        <v>0</v>
      </c>
      <c r="F140" s="84">
        <v>0</v>
      </c>
      <c r="G140" s="71">
        <v>1</v>
      </c>
      <c r="H140" s="64">
        <v>1</v>
      </c>
    </row>
    <row r="141" spans="1:8" ht="14.4" customHeight="1">
      <c r="A141" s="2"/>
      <c r="B141" s="168" t="s">
        <v>165</v>
      </c>
      <c r="C141" s="90" t="s">
        <v>163</v>
      </c>
      <c r="D141" s="69">
        <v>10662</v>
      </c>
      <c r="E141" s="69">
        <v>8250</v>
      </c>
      <c r="F141" s="69">
        <v>8250</v>
      </c>
      <c r="G141" s="71">
        <v>7500</v>
      </c>
      <c r="H141" s="69">
        <v>7500</v>
      </c>
    </row>
    <row r="142" spans="1:8" s="4" customFormat="1" ht="14.4" customHeight="1">
      <c r="A142" s="86" t="s">
        <v>8</v>
      </c>
      <c r="B142" s="149">
        <v>44</v>
      </c>
      <c r="C142" s="87" t="s">
        <v>12</v>
      </c>
      <c r="D142" s="99">
        <f t="shared" ref="D142:G142" si="33">SUM(D138:D141)</f>
        <v>10702</v>
      </c>
      <c r="E142" s="99">
        <f t="shared" si="33"/>
        <v>8282</v>
      </c>
      <c r="F142" s="99">
        <f t="shared" si="33"/>
        <v>8282</v>
      </c>
      <c r="G142" s="99">
        <f t="shared" si="33"/>
        <v>7536</v>
      </c>
      <c r="H142" s="99">
        <v>7536</v>
      </c>
    </row>
    <row r="143" spans="1:8" ht="14.4" customHeight="1">
      <c r="A143" s="2"/>
      <c r="B143" s="6"/>
      <c r="C143" s="7"/>
      <c r="D143" s="73"/>
      <c r="E143" s="63"/>
      <c r="F143" s="63"/>
      <c r="G143" s="63"/>
      <c r="H143" s="63"/>
    </row>
    <row r="144" spans="1:8" ht="14.4" customHeight="1">
      <c r="B144" s="1">
        <v>46</v>
      </c>
      <c r="C144" s="163" t="s">
        <v>28</v>
      </c>
      <c r="D144" s="73"/>
      <c r="E144" s="63"/>
      <c r="F144" s="63"/>
      <c r="G144" s="63"/>
      <c r="H144" s="63"/>
    </row>
    <row r="145" spans="1:8" ht="13.95" customHeight="1">
      <c r="B145" s="72" t="s">
        <v>71</v>
      </c>
      <c r="C145" s="163" t="s">
        <v>14</v>
      </c>
      <c r="D145" s="69">
        <v>450</v>
      </c>
      <c r="E145" s="84">
        <v>0</v>
      </c>
      <c r="F145" s="84">
        <v>0</v>
      </c>
      <c r="G145" s="84">
        <v>0</v>
      </c>
      <c r="H145" s="57">
        <v>0</v>
      </c>
    </row>
    <row r="146" spans="1:8" ht="13.95" customHeight="1">
      <c r="A146" s="2"/>
      <c r="B146" s="96" t="s">
        <v>72</v>
      </c>
      <c r="C146" s="7" t="s">
        <v>16</v>
      </c>
      <c r="D146" s="69">
        <v>15</v>
      </c>
      <c r="E146" s="69">
        <v>11</v>
      </c>
      <c r="F146" s="69">
        <v>11</v>
      </c>
      <c r="G146" s="71">
        <v>12</v>
      </c>
      <c r="H146" s="64">
        <v>12</v>
      </c>
    </row>
    <row r="147" spans="1:8" ht="13.95" customHeight="1">
      <c r="A147" s="2"/>
      <c r="B147" s="96" t="s">
        <v>73</v>
      </c>
      <c r="C147" s="7" t="s">
        <v>18</v>
      </c>
      <c r="D147" s="69">
        <v>11</v>
      </c>
      <c r="E147" s="69">
        <v>8</v>
      </c>
      <c r="F147" s="69">
        <v>8</v>
      </c>
      <c r="G147" s="71">
        <v>9</v>
      </c>
      <c r="H147" s="64">
        <v>9</v>
      </c>
    </row>
    <row r="148" spans="1:8" s="4" customFormat="1" ht="13.95" customHeight="1">
      <c r="A148" s="4" t="s">
        <v>8</v>
      </c>
      <c r="B148" s="1">
        <v>46</v>
      </c>
      <c r="C148" s="56" t="s">
        <v>28</v>
      </c>
      <c r="D148" s="99">
        <f t="shared" ref="D148:F148" si="34">SUM(D145:D147)</f>
        <v>476</v>
      </c>
      <c r="E148" s="99">
        <f t="shared" si="34"/>
        <v>19</v>
      </c>
      <c r="F148" s="99">
        <f t="shared" si="34"/>
        <v>19</v>
      </c>
      <c r="G148" s="99">
        <f t="shared" ref="G148" si="35">SUM(G145:G147)</f>
        <v>21</v>
      </c>
      <c r="H148" s="99">
        <v>21</v>
      </c>
    </row>
    <row r="149" spans="1:8">
      <c r="C149" s="163"/>
      <c r="D149" s="73"/>
      <c r="E149" s="63"/>
      <c r="F149" s="63"/>
      <c r="G149" s="63"/>
      <c r="H149" s="63"/>
    </row>
    <row r="150" spans="1:8" ht="14.4" customHeight="1">
      <c r="B150" s="1">
        <v>47</v>
      </c>
      <c r="C150" s="163" t="s">
        <v>32</v>
      </c>
      <c r="D150" s="73"/>
      <c r="E150" s="63"/>
      <c r="F150" s="63"/>
      <c r="G150" s="63"/>
      <c r="H150" s="63"/>
    </row>
    <row r="151" spans="1:8" ht="14.4" customHeight="1">
      <c r="A151" s="2"/>
      <c r="B151" s="96" t="s">
        <v>74</v>
      </c>
      <c r="C151" s="7" t="s">
        <v>46</v>
      </c>
      <c r="D151" s="69">
        <v>671</v>
      </c>
      <c r="E151" s="84">
        <v>0</v>
      </c>
      <c r="F151" s="84">
        <v>0</v>
      </c>
      <c r="G151" s="84">
        <v>0</v>
      </c>
      <c r="H151" s="84">
        <v>0</v>
      </c>
    </row>
    <row r="152" spans="1:8" ht="14.4" customHeight="1">
      <c r="A152" s="2"/>
      <c r="B152" s="96" t="s">
        <v>75</v>
      </c>
      <c r="C152" s="7" t="s">
        <v>16</v>
      </c>
      <c r="D152" s="69">
        <v>8</v>
      </c>
      <c r="E152" s="69">
        <v>6</v>
      </c>
      <c r="F152" s="69">
        <v>6</v>
      </c>
      <c r="G152" s="71">
        <v>7</v>
      </c>
      <c r="H152" s="64">
        <v>7</v>
      </c>
    </row>
    <row r="153" spans="1:8" ht="14.4" customHeight="1">
      <c r="A153" s="2"/>
      <c r="B153" s="96" t="s">
        <v>76</v>
      </c>
      <c r="C153" s="7" t="s">
        <v>18</v>
      </c>
      <c r="D153" s="71">
        <v>10</v>
      </c>
      <c r="E153" s="69">
        <v>8</v>
      </c>
      <c r="F153" s="69">
        <v>8</v>
      </c>
      <c r="G153" s="71">
        <v>9</v>
      </c>
      <c r="H153" s="55">
        <v>9</v>
      </c>
    </row>
    <row r="154" spans="1:8" s="4" customFormat="1" ht="14.4" customHeight="1">
      <c r="A154" s="3" t="s">
        <v>8</v>
      </c>
      <c r="B154" s="6">
        <v>47</v>
      </c>
      <c r="C154" s="58" t="s">
        <v>32</v>
      </c>
      <c r="D154" s="99">
        <f t="shared" ref="D154:G154" si="36">SUM(D151:D153)</f>
        <v>689</v>
      </c>
      <c r="E154" s="99">
        <f t="shared" si="36"/>
        <v>14</v>
      </c>
      <c r="F154" s="99">
        <f t="shared" si="36"/>
        <v>14</v>
      </c>
      <c r="G154" s="99">
        <f t="shared" si="36"/>
        <v>16</v>
      </c>
      <c r="H154" s="99">
        <v>16</v>
      </c>
    </row>
    <row r="155" spans="1:8">
      <c r="A155" s="2"/>
      <c r="B155" s="6"/>
      <c r="C155" s="7"/>
      <c r="D155" s="73"/>
      <c r="E155" s="63"/>
      <c r="F155" s="63"/>
      <c r="G155" s="63"/>
      <c r="H155" s="63"/>
    </row>
    <row r="156" spans="1:8" ht="14.4" customHeight="1">
      <c r="A156" s="2"/>
      <c r="B156" s="6">
        <v>48</v>
      </c>
      <c r="C156" s="7" t="s">
        <v>37</v>
      </c>
      <c r="D156" s="69"/>
      <c r="E156" s="64"/>
      <c r="F156" s="64"/>
      <c r="G156" s="64"/>
      <c r="H156" s="64"/>
    </row>
    <row r="157" spans="1:8" ht="14.4" customHeight="1">
      <c r="A157" s="2"/>
      <c r="B157" s="96" t="s">
        <v>77</v>
      </c>
      <c r="C157" s="7" t="s">
        <v>14</v>
      </c>
      <c r="D157" s="69">
        <v>6491</v>
      </c>
      <c r="E157" s="84">
        <v>0</v>
      </c>
      <c r="F157" s="84">
        <v>0</v>
      </c>
      <c r="G157" s="84">
        <v>0</v>
      </c>
      <c r="H157" s="84">
        <v>0</v>
      </c>
    </row>
    <row r="158" spans="1:8" ht="14.4" customHeight="1">
      <c r="A158" s="2"/>
      <c r="B158" s="96" t="s">
        <v>78</v>
      </c>
      <c r="C158" s="7" t="s">
        <v>16</v>
      </c>
      <c r="D158" s="69">
        <v>15</v>
      </c>
      <c r="E158" s="84">
        <v>0</v>
      </c>
      <c r="F158" s="84">
        <v>0</v>
      </c>
      <c r="G158" s="57">
        <v>0</v>
      </c>
      <c r="H158" s="84">
        <v>0</v>
      </c>
    </row>
    <row r="159" spans="1:8" ht="14.4" customHeight="1">
      <c r="A159" s="2"/>
      <c r="B159" s="96" t="s">
        <v>79</v>
      </c>
      <c r="C159" s="7" t="s">
        <v>18</v>
      </c>
      <c r="D159" s="80">
        <v>11</v>
      </c>
      <c r="E159" s="80">
        <v>8</v>
      </c>
      <c r="F159" s="80">
        <v>8</v>
      </c>
      <c r="G159" s="71">
        <v>9</v>
      </c>
      <c r="H159" s="67">
        <v>9</v>
      </c>
    </row>
    <row r="160" spans="1:8" s="4" customFormat="1" ht="14.4" customHeight="1">
      <c r="A160" s="3" t="s">
        <v>8</v>
      </c>
      <c r="B160" s="6">
        <v>48</v>
      </c>
      <c r="C160" s="58" t="s">
        <v>37</v>
      </c>
      <c r="D160" s="80">
        <f t="shared" ref="D160:F160" si="37">SUM(D157:D159)</f>
        <v>6517</v>
      </c>
      <c r="E160" s="80">
        <f t="shared" si="37"/>
        <v>8</v>
      </c>
      <c r="F160" s="80">
        <f t="shared" si="37"/>
        <v>8</v>
      </c>
      <c r="G160" s="99">
        <f t="shared" ref="G160" si="38">SUM(G157:G159)</f>
        <v>9</v>
      </c>
      <c r="H160" s="80">
        <v>9</v>
      </c>
    </row>
    <row r="161" spans="1:8" s="4" customFormat="1" ht="14.4" customHeight="1">
      <c r="A161" s="3" t="s">
        <v>8</v>
      </c>
      <c r="B161" s="6">
        <v>63</v>
      </c>
      <c r="C161" s="58" t="s">
        <v>68</v>
      </c>
      <c r="D161" s="80">
        <f t="shared" ref="D161:G161" si="39">D160+D154+D148+D142</f>
        <v>18384</v>
      </c>
      <c r="E161" s="80">
        <f t="shared" si="39"/>
        <v>8323</v>
      </c>
      <c r="F161" s="80">
        <f t="shared" si="39"/>
        <v>8323</v>
      </c>
      <c r="G161" s="80">
        <f t="shared" si="39"/>
        <v>7582</v>
      </c>
      <c r="H161" s="80">
        <v>7582</v>
      </c>
    </row>
    <row r="162" spans="1:8">
      <c r="A162" s="2"/>
      <c r="B162" s="6"/>
      <c r="C162" s="7"/>
      <c r="D162" s="62"/>
      <c r="E162" s="63"/>
      <c r="F162" s="63"/>
      <c r="G162" s="63"/>
      <c r="H162" s="63"/>
    </row>
    <row r="163" spans="1:8" ht="14.4" customHeight="1">
      <c r="A163" s="2"/>
      <c r="B163" s="91">
        <v>67</v>
      </c>
      <c r="C163" s="7" t="s">
        <v>80</v>
      </c>
      <c r="D163" s="62"/>
      <c r="E163" s="63"/>
      <c r="F163" s="63"/>
      <c r="G163" s="63"/>
      <c r="H163" s="63"/>
    </row>
    <row r="164" spans="1:8" ht="14.4" customHeight="1">
      <c r="A164" s="2"/>
      <c r="B164" s="91" t="s">
        <v>81</v>
      </c>
      <c r="C164" s="7" t="s">
        <v>14</v>
      </c>
      <c r="D164" s="69">
        <v>17071</v>
      </c>
      <c r="E164" s="69">
        <v>13143</v>
      </c>
      <c r="F164" s="69">
        <f>4201+E164</f>
        <v>17344</v>
      </c>
      <c r="G164" s="69">
        <v>20007</v>
      </c>
      <c r="H164" s="64">
        <v>20007</v>
      </c>
    </row>
    <row r="165" spans="1:8" ht="14.4" customHeight="1">
      <c r="A165" s="2"/>
      <c r="B165" s="96" t="s">
        <v>82</v>
      </c>
      <c r="C165" s="7" t="s">
        <v>46</v>
      </c>
      <c r="D165" s="69">
        <v>1485</v>
      </c>
      <c r="E165" s="69">
        <v>1169</v>
      </c>
      <c r="F165" s="64">
        <v>1169</v>
      </c>
      <c r="G165" s="69">
        <v>2619</v>
      </c>
      <c r="H165" s="69">
        <v>2619</v>
      </c>
    </row>
    <row r="166" spans="1:8" ht="14.4" customHeight="1">
      <c r="A166" s="2"/>
      <c r="B166" s="96" t="s">
        <v>83</v>
      </c>
      <c r="C166" s="7" t="s">
        <v>16</v>
      </c>
      <c r="D166" s="69">
        <v>58</v>
      </c>
      <c r="E166" s="69">
        <v>44</v>
      </c>
      <c r="F166" s="69">
        <v>44</v>
      </c>
      <c r="G166" s="71">
        <v>48</v>
      </c>
      <c r="H166" s="69">
        <v>48</v>
      </c>
    </row>
    <row r="167" spans="1:8" ht="14.4" customHeight="1">
      <c r="B167" s="72" t="s">
        <v>84</v>
      </c>
      <c r="C167" s="163" t="s">
        <v>18</v>
      </c>
      <c r="D167" s="69">
        <v>50</v>
      </c>
      <c r="E167" s="71">
        <v>38</v>
      </c>
      <c r="F167" s="71">
        <v>38</v>
      </c>
      <c r="G167" s="71">
        <v>42</v>
      </c>
      <c r="H167" s="71">
        <v>42</v>
      </c>
    </row>
    <row r="168" spans="1:8" s="4" customFormat="1" ht="14.4" customHeight="1">
      <c r="A168" s="3" t="s">
        <v>8</v>
      </c>
      <c r="B168" s="91">
        <v>67</v>
      </c>
      <c r="C168" s="58" t="s">
        <v>80</v>
      </c>
      <c r="D168" s="99">
        <f t="shared" ref="D168:F168" si="40">SUM(D163:D167)</f>
        <v>18664</v>
      </c>
      <c r="E168" s="99">
        <f t="shared" si="40"/>
        <v>14394</v>
      </c>
      <c r="F168" s="99">
        <f t="shared" si="40"/>
        <v>18595</v>
      </c>
      <c r="G168" s="99">
        <f t="shared" ref="G168" si="41">SUM(G163:G167)</f>
        <v>22716</v>
      </c>
      <c r="H168" s="99">
        <v>22716</v>
      </c>
    </row>
    <row r="169" spans="1:8">
      <c r="A169" s="2"/>
      <c r="B169" s="91"/>
      <c r="C169" s="7"/>
      <c r="D169" s="62"/>
      <c r="E169" s="62"/>
      <c r="F169" s="62"/>
      <c r="G169" s="62"/>
      <c r="H169" s="62"/>
    </row>
    <row r="170" spans="1:8" ht="14.4" customHeight="1">
      <c r="A170" s="2"/>
      <c r="B170" s="91">
        <v>68</v>
      </c>
      <c r="C170" s="7" t="s">
        <v>254</v>
      </c>
      <c r="D170" s="62"/>
      <c r="E170" s="62"/>
      <c r="F170" s="62"/>
      <c r="G170" s="62"/>
      <c r="H170" s="62"/>
    </row>
    <row r="171" spans="1:8" ht="14.4" customHeight="1">
      <c r="A171" s="2"/>
      <c r="B171" s="91" t="s">
        <v>255</v>
      </c>
      <c r="C171" s="7" t="s">
        <v>288</v>
      </c>
      <c r="D171" s="69">
        <v>32835</v>
      </c>
      <c r="E171" s="84">
        <v>0</v>
      </c>
      <c r="F171" s="84">
        <v>0</v>
      </c>
      <c r="G171" s="69">
        <v>1</v>
      </c>
      <c r="H171" s="69">
        <v>1</v>
      </c>
    </row>
    <row r="172" spans="1:8" ht="14.4" customHeight="1">
      <c r="A172" s="2"/>
      <c r="B172" s="91" t="s">
        <v>256</v>
      </c>
      <c r="C172" s="7" t="s">
        <v>257</v>
      </c>
      <c r="D172" s="80">
        <v>6871</v>
      </c>
      <c r="E172" s="88">
        <v>0</v>
      </c>
      <c r="F172" s="88">
        <v>0</v>
      </c>
      <c r="G172" s="80">
        <v>1</v>
      </c>
      <c r="H172" s="80">
        <v>1</v>
      </c>
    </row>
    <row r="173" spans="1:8" s="4" customFormat="1" ht="14.4" customHeight="1">
      <c r="A173" s="4" t="s">
        <v>8</v>
      </c>
      <c r="B173" s="53">
        <v>68</v>
      </c>
      <c r="C173" s="56" t="s">
        <v>254</v>
      </c>
      <c r="D173" s="99">
        <f t="shared" ref="D173:F173" si="42">D172+D171</f>
        <v>39706</v>
      </c>
      <c r="E173" s="59">
        <f t="shared" si="42"/>
        <v>0</v>
      </c>
      <c r="F173" s="59">
        <f t="shared" si="42"/>
        <v>0</v>
      </c>
      <c r="G173" s="99">
        <f t="shared" ref="G173" si="43">G172+G171</f>
        <v>2</v>
      </c>
      <c r="H173" s="99">
        <v>2</v>
      </c>
    </row>
    <row r="174" spans="1:8" s="4" customFormat="1" ht="14.4" customHeight="1">
      <c r="A174" s="3" t="s">
        <v>8</v>
      </c>
      <c r="B174" s="78">
        <v>0.10199999999999999</v>
      </c>
      <c r="C174" s="89" t="s">
        <v>67</v>
      </c>
      <c r="D174" s="99">
        <f t="shared" ref="D174:G174" si="44">D168+D161+D134+D173</f>
        <v>76754</v>
      </c>
      <c r="E174" s="99">
        <f t="shared" si="44"/>
        <v>22718</v>
      </c>
      <c r="F174" s="99">
        <f t="shared" si="44"/>
        <v>26919</v>
      </c>
      <c r="G174" s="99">
        <f t="shared" si="44"/>
        <v>30300</v>
      </c>
      <c r="H174" s="99">
        <v>30300</v>
      </c>
    </row>
    <row r="175" spans="1:8">
      <c r="A175" s="2"/>
      <c r="B175" s="92"/>
      <c r="C175" s="77"/>
      <c r="D175" s="62"/>
      <c r="E175" s="63"/>
      <c r="F175" s="63"/>
      <c r="G175" s="63"/>
      <c r="H175" s="63"/>
    </row>
    <row r="176" spans="1:8" ht="15" customHeight="1">
      <c r="A176" s="2"/>
      <c r="B176" s="78">
        <v>0.10299999999999999</v>
      </c>
      <c r="C176" s="77" t="s">
        <v>86</v>
      </c>
      <c r="D176" s="73"/>
      <c r="E176" s="74"/>
      <c r="F176" s="74"/>
      <c r="G176" s="74"/>
      <c r="H176" s="74"/>
    </row>
    <row r="177" spans="1:8" ht="15" customHeight="1">
      <c r="A177" s="2"/>
      <c r="B177" s="79">
        <v>8</v>
      </c>
      <c r="C177" s="7" t="s">
        <v>172</v>
      </c>
      <c r="D177" s="62"/>
      <c r="E177" s="63"/>
      <c r="F177" s="63"/>
      <c r="G177" s="63"/>
      <c r="H177" s="63"/>
    </row>
    <row r="178" spans="1:8" ht="26.4">
      <c r="A178" s="2"/>
      <c r="B178" s="6" t="s">
        <v>205</v>
      </c>
      <c r="C178" s="93" t="s">
        <v>206</v>
      </c>
      <c r="D178" s="69">
        <v>671</v>
      </c>
      <c r="E178" s="84">
        <v>0</v>
      </c>
      <c r="F178" s="84">
        <v>0</v>
      </c>
      <c r="G178" s="69">
        <v>1</v>
      </c>
      <c r="H178" s="69">
        <v>1</v>
      </c>
    </row>
    <row r="179" spans="1:8" ht="26.4">
      <c r="A179" s="2"/>
      <c r="B179" s="6" t="s">
        <v>212</v>
      </c>
      <c r="C179" s="93" t="s">
        <v>322</v>
      </c>
      <c r="D179" s="69">
        <v>3676</v>
      </c>
      <c r="E179" s="69">
        <v>1</v>
      </c>
      <c r="F179" s="69">
        <v>1</v>
      </c>
      <c r="G179" s="84">
        <v>0</v>
      </c>
      <c r="H179" s="84">
        <v>0</v>
      </c>
    </row>
    <row r="180" spans="1:8" s="4" customFormat="1" ht="15" customHeight="1">
      <c r="A180" s="3" t="s">
        <v>8</v>
      </c>
      <c r="B180" s="79">
        <v>8</v>
      </c>
      <c r="C180" s="58" t="s">
        <v>172</v>
      </c>
      <c r="D180" s="99">
        <f t="shared" ref="D180:G180" si="45">SUM(D178:D179)</f>
        <v>4347</v>
      </c>
      <c r="E180" s="99">
        <f t="shared" si="45"/>
        <v>1</v>
      </c>
      <c r="F180" s="99">
        <f t="shared" si="45"/>
        <v>1</v>
      </c>
      <c r="G180" s="99">
        <f t="shared" si="45"/>
        <v>1</v>
      </c>
      <c r="H180" s="99">
        <v>1</v>
      </c>
    </row>
    <row r="181" spans="1:8">
      <c r="A181" s="2"/>
      <c r="B181" s="78"/>
      <c r="C181" s="77"/>
      <c r="D181" s="73"/>
      <c r="E181" s="74"/>
      <c r="F181" s="74"/>
      <c r="G181" s="74"/>
      <c r="H181" s="74"/>
    </row>
    <row r="182" spans="1:8" ht="13.95" customHeight="1">
      <c r="B182" s="1">
        <v>68</v>
      </c>
      <c r="C182" s="163" t="s">
        <v>87</v>
      </c>
      <c r="D182" s="73"/>
      <c r="E182" s="74"/>
      <c r="F182" s="74"/>
      <c r="G182" s="74"/>
      <c r="H182" s="74"/>
    </row>
    <row r="183" spans="1:8" ht="13.95" customHeight="1">
      <c r="A183" s="2"/>
      <c r="B183" s="6">
        <v>44</v>
      </c>
      <c r="C183" s="7" t="s">
        <v>12</v>
      </c>
      <c r="D183" s="62"/>
      <c r="E183" s="63"/>
      <c r="F183" s="63"/>
      <c r="G183" s="63"/>
      <c r="H183" s="63"/>
    </row>
    <row r="184" spans="1:8" ht="13.95" customHeight="1">
      <c r="A184" s="2"/>
      <c r="B184" s="96" t="s">
        <v>88</v>
      </c>
      <c r="C184" s="7" t="s">
        <v>16</v>
      </c>
      <c r="D184" s="71">
        <v>15</v>
      </c>
      <c r="E184" s="69">
        <v>21</v>
      </c>
      <c r="F184" s="69">
        <v>21</v>
      </c>
      <c r="G184" s="71">
        <v>23</v>
      </c>
      <c r="H184" s="64">
        <v>23</v>
      </c>
    </row>
    <row r="185" spans="1:8" ht="13.95" customHeight="1">
      <c r="A185" s="2"/>
      <c r="B185" s="96" t="s">
        <v>89</v>
      </c>
      <c r="C185" s="7" t="s">
        <v>18</v>
      </c>
      <c r="D185" s="69">
        <v>32</v>
      </c>
      <c r="E185" s="69">
        <v>24</v>
      </c>
      <c r="F185" s="69">
        <v>24</v>
      </c>
      <c r="G185" s="71">
        <v>26</v>
      </c>
      <c r="H185" s="64">
        <v>26</v>
      </c>
    </row>
    <row r="186" spans="1:8" ht="13.95" customHeight="1">
      <c r="A186" s="2"/>
      <c r="B186" s="96" t="s">
        <v>157</v>
      </c>
      <c r="C186" s="94" t="s">
        <v>158</v>
      </c>
      <c r="D186" s="69">
        <v>2019</v>
      </c>
      <c r="E186" s="84">
        <v>0</v>
      </c>
      <c r="F186" s="57">
        <v>0</v>
      </c>
      <c r="G186" s="84">
        <v>0</v>
      </c>
      <c r="H186" s="84">
        <v>0</v>
      </c>
    </row>
    <row r="187" spans="1:8" s="4" customFormat="1" ht="13.95" customHeight="1">
      <c r="A187" s="3" t="s">
        <v>8</v>
      </c>
      <c r="B187" s="6">
        <v>44</v>
      </c>
      <c r="C187" s="58" t="s">
        <v>12</v>
      </c>
      <c r="D187" s="99">
        <f t="shared" ref="D187:G187" si="46">SUM(D184:D186)</f>
        <v>2066</v>
      </c>
      <c r="E187" s="99">
        <f t="shared" si="46"/>
        <v>45</v>
      </c>
      <c r="F187" s="99">
        <f t="shared" si="46"/>
        <v>45</v>
      </c>
      <c r="G187" s="99">
        <f t="shared" si="46"/>
        <v>49</v>
      </c>
      <c r="H187" s="153">
        <v>49</v>
      </c>
    </row>
    <row r="188" spans="1:8" ht="13.95" customHeight="1">
      <c r="A188" s="2"/>
      <c r="B188" s="6"/>
      <c r="C188" s="7"/>
      <c r="D188" s="62"/>
      <c r="E188" s="63"/>
      <c r="F188" s="63"/>
      <c r="G188" s="63"/>
      <c r="H188" s="63"/>
    </row>
    <row r="189" spans="1:8" ht="13.95" customHeight="1">
      <c r="A189" s="2"/>
      <c r="B189" s="6">
        <v>45</v>
      </c>
      <c r="C189" s="7" t="s">
        <v>23</v>
      </c>
      <c r="D189" s="62"/>
      <c r="E189" s="63"/>
      <c r="F189" s="63"/>
      <c r="G189" s="63"/>
      <c r="H189" s="63"/>
    </row>
    <row r="190" spans="1:8" ht="13.95" customHeight="1">
      <c r="A190" s="2"/>
      <c r="B190" s="96" t="s">
        <v>90</v>
      </c>
      <c r="C190" s="7" t="s">
        <v>16</v>
      </c>
      <c r="D190" s="69">
        <v>5</v>
      </c>
      <c r="E190" s="69">
        <v>4</v>
      </c>
      <c r="F190" s="69">
        <v>4</v>
      </c>
      <c r="G190" s="71">
        <v>4</v>
      </c>
      <c r="H190" s="64">
        <v>4</v>
      </c>
    </row>
    <row r="191" spans="1:8" ht="13.95" customHeight="1">
      <c r="A191" s="2"/>
      <c r="B191" s="96" t="s">
        <v>91</v>
      </c>
      <c r="C191" s="7" t="s">
        <v>18</v>
      </c>
      <c r="D191" s="80">
        <v>6</v>
      </c>
      <c r="E191" s="80">
        <v>5</v>
      </c>
      <c r="F191" s="80">
        <v>5</v>
      </c>
      <c r="G191" s="71">
        <v>6</v>
      </c>
      <c r="H191" s="67">
        <v>6</v>
      </c>
    </row>
    <row r="192" spans="1:8" s="4" customFormat="1" ht="13.95" customHeight="1">
      <c r="A192" s="86" t="s">
        <v>8</v>
      </c>
      <c r="B192" s="149">
        <v>45</v>
      </c>
      <c r="C192" s="87" t="s">
        <v>23</v>
      </c>
      <c r="D192" s="80">
        <f t="shared" ref="D192:F192" si="47">SUM(D190:D191)</f>
        <v>11</v>
      </c>
      <c r="E192" s="80">
        <f t="shared" si="47"/>
        <v>9</v>
      </c>
      <c r="F192" s="80">
        <f t="shared" si="47"/>
        <v>9</v>
      </c>
      <c r="G192" s="80">
        <f t="shared" ref="G192" si="48">SUM(G190:G191)</f>
        <v>10</v>
      </c>
      <c r="H192" s="80">
        <v>10</v>
      </c>
    </row>
    <row r="193" spans="1:8" ht="13.95" customHeight="1">
      <c r="A193" s="2"/>
      <c r="B193" s="6"/>
      <c r="C193" s="7"/>
      <c r="D193" s="73"/>
      <c r="E193" s="74"/>
      <c r="F193" s="74"/>
      <c r="G193" s="74"/>
      <c r="H193" s="74"/>
    </row>
    <row r="194" spans="1:8" ht="13.95" customHeight="1">
      <c r="A194" s="2"/>
      <c r="B194" s="6">
        <v>47</v>
      </c>
      <c r="C194" s="7" t="s">
        <v>32</v>
      </c>
      <c r="D194" s="62"/>
      <c r="E194" s="63"/>
      <c r="F194" s="63"/>
      <c r="G194" s="63"/>
      <c r="H194" s="63"/>
    </row>
    <row r="195" spans="1:8" ht="15" customHeight="1">
      <c r="A195" s="2"/>
      <c r="B195" s="96" t="s">
        <v>92</v>
      </c>
      <c r="C195" s="7" t="s">
        <v>16</v>
      </c>
      <c r="D195" s="69">
        <v>12</v>
      </c>
      <c r="E195" s="69">
        <v>9</v>
      </c>
      <c r="F195" s="69">
        <v>9</v>
      </c>
      <c r="G195" s="71">
        <v>10</v>
      </c>
      <c r="H195" s="64">
        <v>10</v>
      </c>
    </row>
    <row r="196" spans="1:8" ht="15" customHeight="1">
      <c r="A196" s="2"/>
      <c r="B196" s="96" t="s">
        <v>93</v>
      </c>
      <c r="C196" s="7" t="s">
        <v>18</v>
      </c>
      <c r="D196" s="80">
        <v>15</v>
      </c>
      <c r="E196" s="80">
        <v>11</v>
      </c>
      <c r="F196" s="80">
        <v>11</v>
      </c>
      <c r="G196" s="71">
        <v>12</v>
      </c>
      <c r="H196" s="67">
        <v>12</v>
      </c>
    </row>
    <row r="197" spans="1:8" s="4" customFormat="1" ht="15" customHeight="1">
      <c r="A197" s="3" t="s">
        <v>8</v>
      </c>
      <c r="B197" s="6">
        <v>47</v>
      </c>
      <c r="C197" s="58" t="s">
        <v>32</v>
      </c>
      <c r="D197" s="80">
        <f t="shared" ref="D197:G197" si="49">SUM(D195:D196)</f>
        <v>27</v>
      </c>
      <c r="E197" s="80">
        <f t="shared" si="49"/>
        <v>20</v>
      </c>
      <c r="F197" s="80">
        <f t="shared" si="49"/>
        <v>20</v>
      </c>
      <c r="G197" s="80">
        <f t="shared" si="49"/>
        <v>22</v>
      </c>
      <c r="H197" s="80">
        <v>22</v>
      </c>
    </row>
    <row r="198" spans="1:8">
      <c r="A198" s="2"/>
      <c r="B198" s="6"/>
      <c r="C198" s="7"/>
      <c r="D198" s="73"/>
      <c r="E198" s="74"/>
      <c r="F198" s="73"/>
      <c r="G198" s="74"/>
      <c r="H198" s="74"/>
    </row>
    <row r="199" spans="1:8" ht="14.4" customHeight="1">
      <c r="A199" s="2"/>
      <c r="B199" s="6">
        <v>48</v>
      </c>
      <c r="C199" s="7" t="s">
        <v>37</v>
      </c>
      <c r="D199" s="62"/>
      <c r="E199" s="63"/>
      <c r="F199" s="62"/>
      <c r="G199" s="63"/>
      <c r="H199" s="63"/>
    </row>
    <row r="200" spans="1:8" ht="14.4" customHeight="1">
      <c r="A200" s="2"/>
      <c r="B200" s="96" t="s">
        <v>94</v>
      </c>
      <c r="C200" s="7" t="s">
        <v>16</v>
      </c>
      <c r="D200" s="69">
        <v>24</v>
      </c>
      <c r="E200" s="69">
        <v>18</v>
      </c>
      <c r="F200" s="69">
        <v>18</v>
      </c>
      <c r="G200" s="71">
        <v>20</v>
      </c>
      <c r="H200" s="64">
        <v>20</v>
      </c>
    </row>
    <row r="201" spans="1:8" ht="14.4" customHeight="1">
      <c r="B201" s="96" t="s">
        <v>95</v>
      </c>
      <c r="C201" s="7" t="s">
        <v>18</v>
      </c>
      <c r="D201" s="71">
        <v>27</v>
      </c>
      <c r="E201" s="71">
        <v>20</v>
      </c>
      <c r="F201" s="71">
        <v>20</v>
      </c>
      <c r="G201" s="71">
        <v>22</v>
      </c>
      <c r="H201" s="55">
        <v>22</v>
      </c>
    </row>
    <row r="202" spans="1:8" s="4" customFormat="1" ht="14.4" customHeight="1">
      <c r="A202" s="4" t="s">
        <v>8</v>
      </c>
      <c r="B202" s="1">
        <v>48</v>
      </c>
      <c r="C202" s="56" t="s">
        <v>37</v>
      </c>
      <c r="D202" s="99">
        <f t="shared" ref="D202:G202" si="50">SUM(D200:D201)</f>
        <v>51</v>
      </c>
      <c r="E202" s="99">
        <f t="shared" si="50"/>
        <v>38</v>
      </c>
      <c r="F202" s="99">
        <f t="shared" si="50"/>
        <v>38</v>
      </c>
      <c r="G202" s="99">
        <f t="shared" si="50"/>
        <v>42</v>
      </c>
      <c r="H202" s="99">
        <v>42</v>
      </c>
    </row>
    <row r="203" spans="1:8" s="4" customFormat="1" ht="14.4" customHeight="1">
      <c r="A203" s="3" t="s">
        <v>8</v>
      </c>
      <c r="B203" s="6">
        <v>68</v>
      </c>
      <c r="C203" s="58" t="s">
        <v>87</v>
      </c>
      <c r="D203" s="99">
        <f t="shared" ref="D203:G203" si="51">D202+D197+D192+D187</f>
        <v>2155</v>
      </c>
      <c r="E203" s="99">
        <f t="shared" si="51"/>
        <v>112</v>
      </c>
      <c r="F203" s="99">
        <f t="shared" si="51"/>
        <v>112</v>
      </c>
      <c r="G203" s="99">
        <f t="shared" si="51"/>
        <v>123</v>
      </c>
      <c r="H203" s="153">
        <v>123</v>
      </c>
    </row>
    <row r="204" spans="1:8" s="4" customFormat="1" ht="14.4" customHeight="1">
      <c r="A204" s="3" t="s">
        <v>8</v>
      </c>
      <c r="B204" s="95">
        <v>0.10299999999999999</v>
      </c>
      <c r="C204" s="89" t="s">
        <v>86</v>
      </c>
      <c r="D204" s="99">
        <f t="shared" ref="D204:G204" si="52">D203+D180</f>
        <v>6502</v>
      </c>
      <c r="E204" s="99">
        <f t="shared" si="52"/>
        <v>113</v>
      </c>
      <c r="F204" s="99">
        <f t="shared" si="52"/>
        <v>113</v>
      </c>
      <c r="G204" s="99">
        <f t="shared" si="52"/>
        <v>124</v>
      </c>
      <c r="H204" s="99">
        <v>124</v>
      </c>
    </row>
    <row r="205" spans="1:8" ht="15" customHeight="1">
      <c r="A205" s="2"/>
      <c r="B205" s="92"/>
      <c r="C205" s="77"/>
      <c r="D205" s="62"/>
      <c r="E205" s="63"/>
      <c r="F205" s="63"/>
      <c r="G205" s="63"/>
      <c r="H205" s="63"/>
    </row>
    <row r="206" spans="1:8" ht="14.4" customHeight="1">
      <c r="B206" s="95">
        <v>0.104</v>
      </c>
      <c r="C206" s="44" t="s">
        <v>96</v>
      </c>
      <c r="D206" s="73"/>
      <c r="E206" s="63"/>
      <c r="F206" s="63"/>
      <c r="G206" s="63"/>
      <c r="H206" s="63"/>
    </row>
    <row r="207" spans="1:8" ht="14.4" customHeight="1">
      <c r="B207" s="1">
        <v>69</v>
      </c>
      <c r="C207" s="163" t="s">
        <v>97</v>
      </c>
      <c r="D207" s="73"/>
      <c r="E207" s="74"/>
      <c r="F207" s="74"/>
      <c r="G207" s="74"/>
      <c r="H207" s="74"/>
    </row>
    <row r="208" spans="1:8" ht="14.4" customHeight="1">
      <c r="A208" s="2"/>
      <c r="B208" s="6">
        <v>45</v>
      </c>
      <c r="C208" s="7" t="s">
        <v>23</v>
      </c>
      <c r="D208" s="62"/>
      <c r="E208" s="63"/>
      <c r="F208" s="63"/>
      <c r="G208" s="63"/>
      <c r="H208" s="63"/>
    </row>
    <row r="209" spans="1:8" ht="14.4" customHeight="1">
      <c r="A209" s="2"/>
      <c r="B209" s="96" t="s">
        <v>98</v>
      </c>
      <c r="C209" s="7" t="s">
        <v>16</v>
      </c>
      <c r="D209" s="69">
        <v>8</v>
      </c>
      <c r="E209" s="69">
        <v>6</v>
      </c>
      <c r="F209" s="69">
        <v>6</v>
      </c>
      <c r="G209" s="71">
        <v>7</v>
      </c>
      <c r="H209" s="64">
        <v>7</v>
      </c>
    </row>
    <row r="210" spans="1:8" s="4" customFormat="1" ht="14.4" customHeight="1">
      <c r="A210" s="3" t="s">
        <v>8</v>
      </c>
      <c r="B210" s="6">
        <v>45</v>
      </c>
      <c r="C210" s="58" t="s">
        <v>23</v>
      </c>
      <c r="D210" s="99">
        <f t="shared" ref="D210:F210" si="53">SUM(D209:D209)</f>
        <v>8</v>
      </c>
      <c r="E210" s="99">
        <f t="shared" si="53"/>
        <v>6</v>
      </c>
      <c r="F210" s="99">
        <f t="shared" si="53"/>
        <v>6</v>
      </c>
      <c r="G210" s="99">
        <f t="shared" ref="G210" si="54">SUM(G209:G209)</f>
        <v>7</v>
      </c>
      <c r="H210" s="99">
        <v>7</v>
      </c>
    </row>
    <row r="211" spans="1:8" ht="14.4" customHeight="1">
      <c r="A211" s="2"/>
      <c r="B211" s="96"/>
      <c r="C211" s="7"/>
      <c r="D211" s="62"/>
      <c r="E211" s="63"/>
      <c r="F211" s="63"/>
      <c r="G211" s="63"/>
      <c r="H211" s="63"/>
    </row>
    <row r="212" spans="1:8" ht="14.4" customHeight="1">
      <c r="A212" s="2"/>
      <c r="B212" s="6">
        <v>46</v>
      </c>
      <c r="C212" s="7" t="s">
        <v>28</v>
      </c>
      <c r="D212" s="62"/>
      <c r="E212" s="63"/>
      <c r="F212" s="63"/>
      <c r="G212" s="63"/>
      <c r="H212" s="63"/>
    </row>
    <row r="213" spans="1:8" ht="14.4" customHeight="1">
      <c r="A213" s="2"/>
      <c r="B213" s="96" t="s">
        <v>99</v>
      </c>
      <c r="C213" s="7" t="s">
        <v>16</v>
      </c>
      <c r="D213" s="71">
        <v>24</v>
      </c>
      <c r="E213" s="71">
        <v>18</v>
      </c>
      <c r="F213" s="71">
        <v>18</v>
      </c>
      <c r="G213" s="71">
        <v>20</v>
      </c>
      <c r="H213" s="64">
        <v>20</v>
      </c>
    </row>
    <row r="214" spans="1:8" s="4" customFormat="1" ht="14.4" customHeight="1">
      <c r="A214" s="3" t="s">
        <v>8</v>
      </c>
      <c r="B214" s="6">
        <v>46</v>
      </c>
      <c r="C214" s="58" t="s">
        <v>28</v>
      </c>
      <c r="D214" s="99">
        <f t="shared" ref="D214:G214" si="55">SUM(D213:D213)</f>
        <v>24</v>
      </c>
      <c r="E214" s="99">
        <f t="shared" si="55"/>
        <v>18</v>
      </c>
      <c r="F214" s="99">
        <f t="shared" si="55"/>
        <v>18</v>
      </c>
      <c r="G214" s="99">
        <f t="shared" si="55"/>
        <v>20</v>
      </c>
      <c r="H214" s="99">
        <v>20</v>
      </c>
    </row>
    <row r="215" spans="1:8" ht="14.4" customHeight="1">
      <c r="A215" s="2"/>
      <c r="B215" s="96"/>
      <c r="C215" s="7"/>
      <c r="D215" s="62"/>
      <c r="E215" s="62"/>
      <c r="F215" s="63"/>
      <c r="G215" s="62"/>
      <c r="H215" s="63"/>
    </row>
    <row r="216" spans="1:8" ht="14.4" customHeight="1">
      <c r="A216" s="2"/>
      <c r="B216" s="6">
        <v>47</v>
      </c>
      <c r="C216" s="7" t="s">
        <v>32</v>
      </c>
      <c r="D216" s="62"/>
      <c r="E216" s="62"/>
      <c r="F216" s="63"/>
      <c r="G216" s="62"/>
      <c r="H216" s="63"/>
    </row>
    <row r="217" spans="1:8" ht="14.4" customHeight="1">
      <c r="A217" s="2"/>
      <c r="B217" s="96" t="s">
        <v>100</v>
      </c>
      <c r="C217" s="7" t="s">
        <v>16</v>
      </c>
      <c r="D217" s="80">
        <v>14</v>
      </c>
      <c r="E217" s="80">
        <v>11</v>
      </c>
      <c r="F217" s="80">
        <v>11</v>
      </c>
      <c r="G217" s="71">
        <v>12</v>
      </c>
      <c r="H217" s="67">
        <v>12</v>
      </c>
    </row>
    <row r="218" spans="1:8" s="4" customFormat="1" ht="14.4" customHeight="1">
      <c r="A218" s="3" t="s">
        <v>8</v>
      </c>
      <c r="B218" s="6">
        <v>47</v>
      </c>
      <c r="C218" s="58" t="s">
        <v>32</v>
      </c>
      <c r="D218" s="80">
        <f t="shared" ref="D218:G218" si="56">SUM(D217:D217)</f>
        <v>14</v>
      </c>
      <c r="E218" s="80">
        <f t="shared" si="56"/>
        <v>11</v>
      </c>
      <c r="F218" s="80">
        <f t="shared" si="56"/>
        <v>11</v>
      </c>
      <c r="G218" s="80">
        <f t="shared" si="56"/>
        <v>12</v>
      </c>
      <c r="H218" s="80">
        <v>12</v>
      </c>
    </row>
    <row r="219" spans="1:8" s="4" customFormat="1" ht="14.4" customHeight="1">
      <c r="A219" s="3" t="s">
        <v>8</v>
      </c>
      <c r="B219" s="6">
        <v>69</v>
      </c>
      <c r="C219" s="58" t="s">
        <v>97</v>
      </c>
      <c r="D219" s="99">
        <f t="shared" ref="D219:G219" si="57">D218+D214+D210</f>
        <v>46</v>
      </c>
      <c r="E219" s="99">
        <f t="shared" si="57"/>
        <v>35</v>
      </c>
      <c r="F219" s="99">
        <f t="shared" si="57"/>
        <v>35</v>
      </c>
      <c r="G219" s="99">
        <f t="shared" si="57"/>
        <v>39</v>
      </c>
      <c r="H219" s="99">
        <v>39</v>
      </c>
    </row>
    <row r="220" spans="1:8" ht="14.4" customHeight="1">
      <c r="A220" s="2"/>
      <c r="B220" s="6"/>
      <c r="C220" s="7"/>
      <c r="D220" s="62"/>
      <c r="E220" s="62"/>
      <c r="F220" s="62"/>
      <c r="G220" s="62"/>
      <c r="H220" s="62"/>
    </row>
    <row r="221" spans="1:8" ht="14.4" customHeight="1">
      <c r="A221" s="2"/>
      <c r="B221" s="6">
        <v>70</v>
      </c>
      <c r="C221" s="7" t="s">
        <v>252</v>
      </c>
      <c r="D221" s="62"/>
      <c r="E221" s="62"/>
      <c r="F221" s="62"/>
      <c r="G221" s="62"/>
      <c r="H221" s="62"/>
    </row>
    <row r="222" spans="1:8" ht="14.4" customHeight="1">
      <c r="A222" s="2"/>
      <c r="B222" s="6" t="s">
        <v>253</v>
      </c>
      <c r="C222" s="7" t="s">
        <v>267</v>
      </c>
      <c r="D222" s="80">
        <v>3000</v>
      </c>
      <c r="E222" s="88">
        <v>0</v>
      </c>
      <c r="F222" s="88">
        <v>0</v>
      </c>
      <c r="G222" s="88">
        <v>0</v>
      </c>
      <c r="H222" s="88">
        <v>0</v>
      </c>
    </row>
    <row r="223" spans="1:8" s="4" customFormat="1" ht="14.4" customHeight="1">
      <c r="A223" s="3" t="s">
        <v>8</v>
      </c>
      <c r="B223" s="6">
        <v>70</v>
      </c>
      <c r="C223" s="58" t="s">
        <v>252</v>
      </c>
      <c r="D223" s="80">
        <f t="shared" ref="D223:F223" si="58">D222</f>
        <v>3000</v>
      </c>
      <c r="E223" s="88">
        <f t="shared" si="58"/>
        <v>0</v>
      </c>
      <c r="F223" s="88">
        <f t="shared" si="58"/>
        <v>0</v>
      </c>
      <c r="G223" s="88">
        <f t="shared" ref="G223" si="59">G222</f>
        <v>0</v>
      </c>
      <c r="H223" s="88">
        <v>0</v>
      </c>
    </row>
    <row r="224" spans="1:8" s="4" customFormat="1" ht="14.4" customHeight="1">
      <c r="A224" s="3" t="s">
        <v>8</v>
      </c>
      <c r="B224" s="95">
        <v>0.104</v>
      </c>
      <c r="C224" s="89" t="s">
        <v>96</v>
      </c>
      <c r="D224" s="99">
        <f t="shared" ref="D224:F224" si="60">D219+D223</f>
        <v>3046</v>
      </c>
      <c r="E224" s="99">
        <f t="shared" si="60"/>
        <v>35</v>
      </c>
      <c r="F224" s="99">
        <f t="shared" si="60"/>
        <v>35</v>
      </c>
      <c r="G224" s="99">
        <f t="shared" ref="G224" si="61">G219+G223</f>
        <v>39</v>
      </c>
      <c r="H224" s="99">
        <v>39</v>
      </c>
    </row>
    <row r="225" spans="1:8">
      <c r="A225" s="2"/>
      <c r="B225" s="92"/>
      <c r="C225" s="77"/>
      <c r="D225" s="62"/>
      <c r="E225" s="63"/>
      <c r="F225" s="63"/>
      <c r="G225" s="63"/>
      <c r="H225" s="63"/>
    </row>
    <row r="226" spans="1:8" ht="15" customHeight="1">
      <c r="A226" s="2"/>
      <c r="B226" s="95">
        <v>0.105</v>
      </c>
      <c r="C226" s="77" t="s">
        <v>106</v>
      </c>
      <c r="D226" s="73"/>
      <c r="E226" s="74"/>
      <c r="F226" s="74"/>
      <c r="G226" s="74"/>
      <c r="H226" s="74"/>
    </row>
    <row r="227" spans="1:8" ht="15" customHeight="1">
      <c r="A227" s="2"/>
      <c r="B227" s="79">
        <v>8</v>
      </c>
      <c r="C227" s="7" t="s">
        <v>172</v>
      </c>
      <c r="D227" s="73"/>
      <c r="E227" s="74"/>
      <c r="F227" s="74"/>
      <c r="G227" s="74"/>
      <c r="H227" s="74"/>
    </row>
    <row r="228" spans="1:8" s="98" customFormat="1" ht="28.2" customHeight="1">
      <c r="A228" s="97"/>
      <c r="B228" s="6" t="s">
        <v>179</v>
      </c>
      <c r="C228" s="58" t="s">
        <v>207</v>
      </c>
      <c r="D228" s="69">
        <v>2419</v>
      </c>
      <c r="E228" s="84">
        <v>0</v>
      </c>
      <c r="F228" s="84">
        <v>0</v>
      </c>
      <c r="G228" s="69">
        <v>2100</v>
      </c>
      <c r="H228" s="69">
        <v>2100</v>
      </c>
    </row>
    <row r="229" spans="1:8" s="4" customFormat="1" ht="27" customHeight="1">
      <c r="A229" s="3"/>
      <c r="B229" s="6" t="s">
        <v>180</v>
      </c>
      <c r="C229" s="58" t="s">
        <v>213</v>
      </c>
      <c r="D229" s="69">
        <v>18789</v>
      </c>
      <c r="E229" s="69">
        <v>9952</v>
      </c>
      <c r="F229" s="69">
        <v>9952</v>
      </c>
      <c r="G229" s="84">
        <v>0</v>
      </c>
      <c r="H229" s="64">
        <v>20106</v>
      </c>
    </row>
    <row r="230" spans="1:8" s="4" customFormat="1" ht="15" customHeight="1">
      <c r="A230" s="3" t="s">
        <v>8</v>
      </c>
      <c r="B230" s="79">
        <v>8</v>
      </c>
      <c r="C230" s="58" t="s">
        <v>172</v>
      </c>
      <c r="D230" s="99">
        <f t="shared" ref="D230:F230" si="62">D228+D229</f>
        <v>21208</v>
      </c>
      <c r="E230" s="99">
        <f t="shared" si="62"/>
        <v>9952</v>
      </c>
      <c r="F230" s="99">
        <f t="shared" si="62"/>
        <v>9952</v>
      </c>
      <c r="G230" s="99">
        <f t="shared" ref="G230" si="63">G228+G229</f>
        <v>2100</v>
      </c>
      <c r="H230" s="99">
        <v>22206</v>
      </c>
    </row>
    <row r="231" spans="1:8">
      <c r="A231" s="2"/>
      <c r="B231" s="95"/>
      <c r="C231" s="77"/>
      <c r="D231" s="71"/>
      <c r="E231" s="55"/>
      <c r="F231" s="55"/>
      <c r="G231" s="55"/>
      <c r="H231" s="55"/>
    </row>
    <row r="232" spans="1:8" ht="15" customHeight="1">
      <c r="A232" s="2"/>
      <c r="B232" s="6">
        <v>70</v>
      </c>
      <c r="C232" s="7" t="s">
        <v>105</v>
      </c>
      <c r="D232" s="71"/>
      <c r="E232" s="64"/>
      <c r="F232" s="64"/>
      <c r="G232" s="64"/>
      <c r="H232" s="64"/>
    </row>
    <row r="233" spans="1:8" ht="15" customHeight="1">
      <c r="A233" s="2"/>
      <c r="B233" s="6">
        <v>44</v>
      </c>
      <c r="C233" s="7" t="s">
        <v>12</v>
      </c>
      <c r="D233" s="71"/>
      <c r="E233" s="55"/>
      <c r="F233" s="55"/>
      <c r="G233" s="55"/>
      <c r="H233" s="55"/>
    </row>
    <row r="234" spans="1:8" ht="15" customHeight="1">
      <c r="A234" s="2"/>
      <c r="B234" s="96" t="s">
        <v>101</v>
      </c>
      <c r="C234" s="58" t="s">
        <v>16</v>
      </c>
      <c r="D234" s="69">
        <v>20</v>
      </c>
      <c r="E234" s="69">
        <v>15</v>
      </c>
      <c r="F234" s="69">
        <v>15</v>
      </c>
      <c r="G234" s="71">
        <v>17</v>
      </c>
      <c r="H234" s="64">
        <v>17</v>
      </c>
    </row>
    <row r="235" spans="1:8" ht="15" customHeight="1">
      <c r="A235" s="2"/>
      <c r="B235" s="72" t="s">
        <v>169</v>
      </c>
      <c r="C235" s="58" t="s">
        <v>168</v>
      </c>
      <c r="D235" s="69">
        <v>17500</v>
      </c>
      <c r="E235" s="84">
        <v>0</v>
      </c>
      <c r="F235" s="84">
        <v>0</v>
      </c>
      <c r="G235" s="84">
        <v>0</v>
      </c>
      <c r="H235" s="84">
        <v>0</v>
      </c>
    </row>
    <row r="236" spans="1:8" s="4" customFormat="1" ht="15" customHeight="1">
      <c r="A236" s="3" t="s">
        <v>8</v>
      </c>
      <c r="B236" s="6">
        <v>44</v>
      </c>
      <c r="C236" s="58" t="s">
        <v>12</v>
      </c>
      <c r="D236" s="99">
        <f t="shared" ref="D236:F236" si="64">SUM(D234:D235)</f>
        <v>17520</v>
      </c>
      <c r="E236" s="99">
        <f t="shared" si="64"/>
        <v>15</v>
      </c>
      <c r="F236" s="99">
        <f t="shared" si="64"/>
        <v>15</v>
      </c>
      <c r="G236" s="99">
        <f t="shared" ref="G236" si="65">SUM(G234:G235)</f>
        <v>17</v>
      </c>
      <c r="H236" s="99">
        <v>17</v>
      </c>
    </row>
    <row r="237" spans="1:8">
      <c r="C237" s="163"/>
      <c r="D237" s="73"/>
      <c r="E237" s="63"/>
      <c r="F237" s="63"/>
      <c r="G237" s="63"/>
      <c r="H237" s="74"/>
    </row>
    <row r="238" spans="1:8" ht="15" customHeight="1">
      <c r="B238" s="1">
        <v>45</v>
      </c>
      <c r="C238" s="163" t="s">
        <v>23</v>
      </c>
      <c r="D238" s="73"/>
      <c r="E238" s="74"/>
      <c r="F238" s="74"/>
      <c r="G238" s="74"/>
      <c r="H238" s="74"/>
    </row>
    <row r="239" spans="1:8" ht="15" customHeight="1">
      <c r="A239" s="2"/>
      <c r="B239" s="96" t="s">
        <v>102</v>
      </c>
      <c r="C239" s="58" t="s">
        <v>16</v>
      </c>
      <c r="D239" s="80">
        <v>15</v>
      </c>
      <c r="E239" s="80">
        <v>11</v>
      </c>
      <c r="F239" s="80">
        <v>11</v>
      </c>
      <c r="G239" s="71">
        <v>12</v>
      </c>
      <c r="H239" s="67">
        <v>12</v>
      </c>
    </row>
    <row r="240" spans="1:8" s="4" customFormat="1" ht="15" customHeight="1">
      <c r="A240" s="86" t="s">
        <v>8</v>
      </c>
      <c r="B240" s="149">
        <v>45</v>
      </c>
      <c r="C240" s="87" t="s">
        <v>23</v>
      </c>
      <c r="D240" s="80">
        <f t="shared" ref="D240:G240" si="66">SUM(D239:D239)</f>
        <v>15</v>
      </c>
      <c r="E240" s="80">
        <f t="shared" si="66"/>
        <v>11</v>
      </c>
      <c r="F240" s="80">
        <f t="shared" si="66"/>
        <v>11</v>
      </c>
      <c r="G240" s="99">
        <f t="shared" si="66"/>
        <v>12</v>
      </c>
      <c r="H240" s="80">
        <v>12</v>
      </c>
    </row>
    <row r="241" spans="1:8">
      <c r="A241" s="2"/>
      <c r="B241" s="6"/>
      <c r="C241" s="7"/>
      <c r="D241" s="62"/>
      <c r="E241" s="63"/>
      <c r="F241" s="63"/>
      <c r="G241" s="63"/>
      <c r="H241" s="63"/>
    </row>
    <row r="242" spans="1:8" ht="15" customHeight="1">
      <c r="A242" s="2"/>
      <c r="B242" s="6">
        <v>46</v>
      </c>
      <c r="C242" s="7" t="s">
        <v>28</v>
      </c>
      <c r="D242" s="62"/>
      <c r="E242" s="63"/>
      <c r="F242" s="63"/>
      <c r="G242" s="63"/>
      <c r="H242" s="63"/>
    </row>
    <row r="243" spans="1:8" ht="15" customHeight="1">
      <c r="A243" s="2"/>
      <c r="B243" s="96" t="s">
        <v>103</v>
      </c>
      <c r="C243" s="58" t="s">
        <v>16</v>
      </c>
      <c r="D243" s="80">
        <v>4</v>
      </c>
      <c r="E243" s="80">
        <v>3</v>
      </c>
      <c r="F243" s="80">
        <v>3</v>
      </c>
      <c r="G243" s="71">
        <v>3</v>
      </c>
      <c r="H243" s="67">
        <v>3</v>
      </c>
    </row>
    <row r="244" spans="1:8" s="4" customFormat="1" ht="15" customHeight="1">
      <c r="A244" s="3" t="s">
        <v>8</v>
      </c>
      <c r="B244" s="6">
        <v>46</v>
      </c>
      <c r="C244" s="58" t="s">
        <v>28</v>
      </c>
      <c r="D244" s="80">
        <f t="shared" ref="D244:G244" si="67">SUM(D243:D243)</f>
        <v>4</v>
      </c>
      <c r="E244" s="80">
        <f t="shared" si="67"/>
        <v>3</v>
      </c>
      <c r="F244" s="80">
        <f t="shared" si="67"/>
        <v>3</v>
      </c>
      <c r="G244" s="99">
        <f t="shared" si="67"/>
        <v>3</v>
      </c>
      <c r="H244" s="80">
        <v>3</v>
      </c>
    </row>
    <row r="245" spans="1:8">
      <c r="A245" s="2"/>
      <c r="B245" s="6"/>
      <c r="C245" s="7"/>
      <c r="D245" s="73"/>
      <c r="E245" s="63"/>
      <c r="F245" s="63"/>
      <c r="G245" s="63"/>
      <c r="H245" s="63"/>
    </row>
    <row r="246" spans="1:8" ht="15" customHeight="1">
      <c r="A246" s="2"/>
      <c r="B246" s="6">
        <v>48</v>
      </c>
      <c r="C246" s="7" t="s">
        <v>37</v>
      </c>
      <c r="D246" s="73"/>
      <c r="E246" s="74"/>
      <c r="F246" s="74"/>
      <c r="G246" s="74"/>
      <c r="H246" s="74"/>
    </row>
    <row r="247" spans="1:8" ht="15" customHeight="1">
      <c r="A247" s="2"/>
      <c r="B247" s="96" t="s">
        <v>104</v>
      </c>
      <c r="C247" s="58" t="s">
        <v>16</v>
      </c>
      <c r="D247" s="80">
        <v>8</v>
      </c>
      <c r="E247" s="80">
        <v>6</v>
      </c>
      <c r="F247" s="80">
        <v>6</v>
      </c>
      <c r="G247" s="71">
        <v>7</v>
      </c>
      <c r="H247" s="67">
        <v>7</v>
      </c>
    </row>
    <row r="248" spans="1:8" s="4" customFormat="1" ht="15" customHeight="1">
      <c r="A248" s="3" t="s">
        <v>8</v>
      </c>
      <c r="B248" s="6">
        <v>48</v>
      </c>
      <c r="C248" s="58" t="s">
        <v>37</v>
      </c>
      <c r="D248" s="80">
        <f t="shared" ref="D248:G248" si="68">SUM(D247:D247)</f>
        <v>8</v>
      </c>
      <c r="E248" s="80">
        <f t="shared" si="68"/>
        <v>6</v>
      </c>
      <c r="F248" s="80">
        <f t="shared" si="68"/>
        <v>6</v>
      </c>
      <c r="G248" s="99">
        <f t="shared" si="68"/>
        <v>7</v>
      </c>
      <c r="H248" s="80">
        <v>7</v>
      </c>
    </row>
    <row r="249" spans="1:8" s="4" customFormat="1" ht="15" customHeight="1">
      <c r="A249" s="3" t="s">
        <v>8</v>
      </c>
      <c r="B249" s="6">
        <v>70</v>
      </c>
      <c r="C249" s="58" t="s">
        <v>105</v>
      </c>
      <c r="D249" s="99">
        <f t="shared" ref="D249:G249" si="69">D248+D244+D240+D236</f>
        <v>17547</v>
      </c>
      <c r="E249" s="99">
        <f t="shared" si="69"/>
        <v>35</v>
      </c>
      <c r="F249" s="99">
        <f t="shared" si="69"/>
        <v>35</v>
      </c>
      <c r="G249" s="99">
        <f t="shared" si="69"/>
        <v>39</v>
      </c>
      <c r="H249" s="99">
        <v>39</v>
      </c>
    </row>
    <row r="250" spans="1:8" s="4" customFormat="1" ht="15" customHeight="1">
      <c r="A250" s="3" t="s">
        <v>8</v>
      </c>
      <c r="B250" s="95">
        <v>0.105</v>
      </c>
      <c r="C250" s="89" t="s">
        <v>106</v>
      </c>
      <c r="D250" s="99">
        <f t="shared" ref="D250:G250" si="70">D249+D230</f>
        <v>38755</v>
      </c>
      <c r="E250" s="99">
        <f t="shared" si="70"/>
        <v>9987</v>
      </c>
      <c r="F250" s="99">
        <f t="shared" si="70"/>
        <v>9987</v>
      </c>
      <c r="G250" s="99">
        <f t="shared" si="70"/>
        <v>2139</v>
      </c>
      <c r="H250" s="99">
        <v>22245</v>
      </c>
    </row>
    <row r="251" spans="1:8">
      <c r="A251" s="2"/>
      <c r="B251" s="92"/>
      <c r="C251" s="77"/>
      <c r="D251" s="62"/>
      <c r="E251" s="63"/>
      <c r="F251" s="63"/>
      <c r="G251" s="63"/>
      <c r="H251" s="63"/>
    </row>
    <row r="252" spans="1:8">
      <c r="A252" s="2"/>
      <c r="B252" s="95">
        <v>0.106</v>
      </c>
      <c r="C252" s="77" t="s">
        <v>289</v>
      </c>
      <c r="D252" s="73"/>
      <c r="E252" s="74"/>
      <c r="F252" s="74"/>
      <c r="G252" s="74"/>
      <c r="H252" s="74"/>
    </row>
    <row r="253" spans="1:8" ht="26.4">
      <c r="A253" s="2"/>
      <c r="B253" s="79">
        <v>8</v>
      </c>
      <c r="C253" s="7" t="s">
        <v>172</v>
      </c>
      <c r="D253" s="62"/>
      <c r="E253" s="63"/>
      <c r="F253" s="63"/>
      <c r="G253" s="63"/>
      <c r="H253" s="63"/>
    </row>
    <row r="254" spans="1:8" ht="39.6">
      <c r="A254" s="2"/>
      <c r="B254" s="96" t="s">
        <v>180</v>
      </c>
      <c r="C254" s="58" t="s">
        <v>219</v>
      </c>
      <c r="D254" s="84">
        <v>0</v>
      </c>
      <c r="E254" s="69">
        <v>8100</v>
      </c>
      <c r="F254" s="69">
        <v>8100</v>
      </c>
      <c r="G254" s="84">
        <v>0</v>
      </c>
      <c r="H254" s="69">
        <v>8100</v>
      </c>
    </row>
    <row r="255" spans="1:8" ht="39.6">
      <c r="A255" s="2"/>
      <c r="B255" s="96" t="s">
        <v>192</v>
      </c>
      <c r="C255" s="58" t="s">
        <v>280</v>
      </c>
      <c r="D255" s="84">
        <v>0</v>
      </c>
      <c r="E255" s="69">
        <v>900</v>
      </c>
      <c r="F255" s="69">
        <v>900</v>
      </c>
      <c r="G255" s="84">
        <v>0</v>
      </c>
      <c r="H255" s="84">
        <v>0</v>
      </c>
    </row>
    <row r="256" spans="1:8" s="4" customFormat="1" ht="14.4" customHeight="1">
      <c r="A256" s="3" t="s">
        <v>8</v>
      </c>
      <c r="B256" s="79">
        <v>8</v>
      </c>
      <c r="C256" s="58" t="s">
        <v>172</v>
      </c>
      <c r="D256" s="59">
        <f t="shared" ref="D256:F256" si="71">SUM(D254:D255)</f>
        <v>0</v>
      </c>
      <c r="E256" s="99">
        <f t="shared" si="71"/>
        <v>9000</v>
      </c>
      <c r="F256" s="99">
        <f t="shared" si="71"/>
        <v>9000</v>
      </c>
      <c r="G256" s="59">
        <f t="shared" ref="G256" si="72">SUM(G254:G255)</f>
        <v>0</v>
      </c>
      <c r="H256" s="99">
        <v>8100</v>
      </c>
    </row>
    <row r="257" spans="1:8" ht="14.4" customHeight="1">
      <c r="A257" s="2"/>
      <c r="B257" s="79"/>
      <c r="C257" s="7"/>
      <c r="D257" s="62"/>
      <c r="E257" s="62"/>
      <c r="F257" s="62"/>
      <c r="G257" s="62"/>
      <c r="H257" s="62"/>
    </row>
    <row r="258" spans="1:8" ht="14.4" customHeight="1">
      <c r="A258" s="2"/>
      <c r="B258" s="1">
        <v>71</v>
      </c>
      <c r="C258" s="163" t="s">
        <v>301</v>
      </c>
      <c r="D258" s="62"/>
      <c r="E258" s="62"/>
      <c r="F258" s="62"/>
      <c r="G258" s="62"/>
      <c r="H258" s="62"/>
    </row>
    <row r="259" spans="1:8" ht="14.4" customHeight="1">
      <c r="A259" s="2"/>
      <c r="B259" s="1">
        <v>61</v>
      </c>
      <c r="C259" s="163" t="s">
        <v>302</v>
      </c>
      <c r="D259" s="62"/>
      <c r="E259" s="62"/>
      <c r="F259" s="62"/>
      <c r="G259" s="62"/>
      <c r="H259" s="62"/>
    </row>
    <row r="260" spans="1:8" ht="26.4">
      <c r="A260" s="2"/>
      <c r="B260" s="96" t="s">
        <v>303</v>
      </c>
      <c r="C260" s="7" t="s">
        <v>323</v>
      </c>
      <c r="D260" s="88">
        <v>0</v>
      </c>
      <c r="E260" s="88">
        <v>0</v>
      </c>
      <c r="F260" s="88">
        <v>0</v>
      </c>
      <c r="G260" s="88">
        <v>0</v>
      </c>
      <c r="H260" s="80">
        <v>1</v>
      </c>
    </row>
    <row r="261" spans="1:8" ht="14.4" customHeight="1">
      <c r="A261" s="2" t="s">
        <v>8</v>
      </c>
      <c r="B261" s="1">
        <v>61</v>
      </c>
      <c r="C261" s="163" t="s">
        <v>302</v>
      </c>
      <c r="D261" s="88">
        <f>D260</f>
        <v>0</v>
      </c>
      <c r="E261" s="88">
        <f t="shared" ref="E261:G262" si="73">E260</f>
        <v>0</v>
      </c>
      <c r="F261" s="88">
        <f t="shared" si="73"/>
        <v>0</v>
      </c>
      <c r="G261" s="88">
        <f t="shared" si="73"/>
        <v>0</v>
      </c>
      <c r="H261" s="80">
        <v>1</v>
      </c>
    </row>
    <row r="262" spans="1:8" ht="14.4" customHeight="1">
      <c r="A262" s="2" t="s">
        <v>8</v>
      </c>
      <c r="B262" s="1">
        <v>71</v>
      </c>
      <c r="C262" s="163" t="s">
        <v>301</v>
      </c>
      <c r="D262" s="88">
        <f>D261</f>
        <v>0</v>
      </c>
      <c r="E262" s="88">
        <f t="shared" si="73"/>
        <v>0</v>
      </c>
      <c r="F262" s="88">
        <f t="shared" si="73"/>
        <v>0</v>
      </c>
      <c r="G262" s="88">
        <f t="shared" si="73"/>
        <v>0</v>
      </c>
      <c r="H262" s="80">
        <v>1</v>
      </c>
    </row>
    <row r="263" spans="1:8" ht="14.4" customHeight="1">
      <c r="A263" s="2"/>
      <c r="B263" s="79"/>
      <c r="C263" s="7"/>
      <c r="D263" s="62"/>
      <c r="E263" s="62"/>
      <c r="F263" s="62"/>
      <c r="G263" s="62"/>
      <c r="H263" s="62"/>
    </row>
    <row r="264" spans="1:8" s="4" customFormat="1" ht="14.4" customHeight="1">
      <c r="A264" s="3"/>
      <c r="B264" s="79">
        <v>73</v>
      </c>
      <c r="C264" s="58" t="s">
        <v>295</v>
      </c>
      <c r="D264" s="62"/>
      <c r="E264" s="62"/>
      <c r="F264" s="62"/>
      <c r="G264" s="62"/>
      <c r="H264" s="62"/>
    </row>
    <row r="265" spans="1:8" s="4" customFormat="1" ht="39.6">
      <c r="A265" s="3"/>
      <c r="B265" s="79" t="s">
        <v>296</v>
      </c>
      <c r="C265" s="58" t="s">
        <v>297</v>
      </c>
      <c r="D265" s="88">
        <v>0</v>
      </c>
      <c r="E265" s="88">
        <v>0</v>
      </c>
      <c r="F265" s="80">
        <v>5000</v>
      </c>
      <c r="G265" s="80">
        <v>2000</v>
      </c>
      <c r="H265" s="80">
        <v>2000</v>
      </c>
    </row>
    <row r="266" spans="1:8" s="4" customFormat="1" ht="14.4" customHeight="1">
      <c r="A266" s="3" t="s">
        <v>8</v>
      </c>
      <c r="B266" s="79">
        <v>73</v>
      </c>
      <c r="C266" s="58" t="s">
        <v>295</v>
      </c>
      <c r="D266" s="88">
        <f t="shared" ref="D266:E266" si="74">D265</f>
        <v>0</v>
      </c>
      <c r="E266" s="88">
        <f t="shared" si="74"/>
        <v>0</v>
      </c>
      <c r="F266" s="80">
        <f>F265</f>
        <v>5000</v>
      </c>
      <c r="G266" s="80">
        <f t="shared" ref="G266" si="75">G265</f>
        <v>2000</v>
      </c>
      <c r="H266" s="80">
        <v>2000</v>
      </c>
    </row>
    <row r="267" spans="1:8" s="4" customFormat="1" ht="14.4" customHeight="1">
      <c r="A267" s="3" t="s">
        <v>8</v>
      </c>
      <c r="B267" s="95">
        <v>0.106</v>
      </c>
      <c r="C267" s="77" t="s">
        <v>289</v>
      </c>
      <c r="D267" s="88">
        <f>D256+D266+D262</f>
        <v>0</v>
      </c>
      <c r="E267" s="80">
        <f t="shared" ref="E267:G267" si="76">E256+E266+E262</f>
        <v>9000</v>
      </c>
      <c r="F267" s="80">
        <f t="shared" si="76"/>
        <v>14000</v>
      </c>
      <c r="G267" s="80">
        <f t="shared" si="76"/>
        <v>2000</v>
      </c>
      <c r="H267" s="80">
        <v>10101</v>
      </c>
    </row>
    <row r="268" spans="1:8" ht="11.4" customHeight="1">
      <c r="A268" s="2"/>
      <c r="B268" s="92"/>
      <c r="C268" s="77"/>
      <c r="D268" s="62"/>
      <c r="E268" s="63"/>
      <c r="F268" s="63"/>
      <c r="G268" s="63"/>
      <c r="H268" s="63"/>
    </row>
    <row r="269" spans="1:8" ht="14.4" customHeight="1">
      <c r="B269" s="95">
        <v>0.107</v>
      </c>
      <c r="C269" s="44" t="s">
        <v>107</v>
      </c>
      <c r="D269" s="73"/>
      <c r="E269" s="63"/>
      <c r="F269" s="63"/>
      <c r="G269" s="63"/>
      <c r="H269" s="63"/>
    </row>
    <row r="270" spans="1:8" ht="14.4" customHeight="1">
      <c r="A270" s="2"/>
      <c r="B270" s="79">
        <v>8</v>
      </c>
      <c r="C270" s="7" t="s">
        <v>172</v>
      </c>
      <c r="D270" s="62"/>
      <c r="E270" s="63"/>
      <c r="F270" s="63"/>
      <c r="G270" s="63"/>
      <c r="H270" s="63"/>
    </row>
    <row r="271" spans="1:8" ht="27" customHeight="1">
      <c r="A271" s="2"/>
      <c r="B271" s="96" t="s">
        <v>192</v>
      </c>
      <c r="C271" s="58" t="s">
        <v>261</v>
      </c>
      <c r="D271" s="88">
        <v>0</v>
      </c>
      <c r="E271" s="80">
        <v>1440</v>
      </c>
      <c r="F271" s="80">
        <v>1440</v>
      </c>
      <c r="G271" s="88">
        <v>0</v>
      </c>
      <c r="H271" s="80">
        <v>1440</v>
      </c>
    </row>
    <row r="272" spans="1:8" s="4" customFormat="1" ht="14.4" customHeight="1">
      <c r="A272" s="3" t="s">
        <v>8</v>
      </c>
      <c r="B272" s="79">
        <v>8</v>
      </c>
      <c r="C272" s="58" t="s">
        <v>172</v>
      </c>
      <c r="D272" s="88">
        <f t="shared" ref="D272:F272" si="77">SUM(D271:D271)</f>
        <v>0</v>
      </c>
      <c r="E272" s="80">
        <f t="shared" si="77"/>
        <v>1440</v>
      </c>
      <c r="F272" s="80">
        <f t="shared" si="77"/>
        <v>1440</v>
      </c>
      <c r="G272" s="88">
        <f t="shared" ref="G272" si="78">SUM(G271:G271)</f>
        <v>0</v>
      </c>
      <c r="H272" s="80">
        <v>1440</v>
      </c>
    </row>
    <row r="273" spans="1:8" ht="11.4" customHeight="1">
      <c r="B273" s="95"/>
      <c r="C273" s="44"/>
      <c r="D273" s="73"/>
      <c r="E273" s="74"/>
      <c r="F273" s="74"/>
      <c r="G273" s="74"/>
      <c r="H273" s="74"/>
    </row>
    <row r="274" spans="1:8" ht="14.4" customHeight="1">
      <c r="B274" s="1">
        <v>73</v>
      </c>
      <c r="C274" s="163" t="s">
        <v>108</v>
      </c>
      <c r="D274" s="73"/>
      <c r="E274" s="74"/>
      <c r="F274" s="74"/>
      <c r="G274" s="74"/>
      <c r="H274" s="74"/>
    </row>
    <row r="275" spans="1:8" ht="14.4" customHeight="1">
      <c r="B275" s="1">
        <v>44</v>
      </c>
      <c r="C275" s="163" t="s">
        <v>12</v>
      </c>
      <c r="D275" s="73"/>
      <c r="E275" s="74"/>
      <c r="F275" s="74"/>
      <c r="G275" s="74"/>
      <c r="H275" s="74"/>
    </row>
    <row r="276" spans="1:8" ht="14.4" customHeight="1">
      <c r="A276" s="2"/>
      <c r="B276" s="96" t="s">
        <v>170</v>
      </c>
      <c r="C276" s="7" t="s">
        <v>324</v>
      </c>
      <c r="D276" s="84">
        <v>0</v>
      </c>
      <c r="E276" s="84">
        <v>0</v>
      </c>
      <c r="F276" s="84">
        <v>0</v>
      </c>
      <c r="G276" s="69">
        <v>3500</v>
      </c>
      <c r="H276" s="69">
        <v>3500</v>
      </c>
    </row>
    <row r="277" spans="1:8" s="4" customFormat="1" ht="14.4" customHeight="1">
      <c r="A277" s="3" t="s">
        <v>8</v>
      </c>
      <c r="B277" s="6">
        <v>44</v>
      </c>
      <c r="C277" s="58" t="s">
        <v>12</v>
      </c>
      <c r="D277" s="59">
        <f t="shared" ref="D277:F277" si="79">SUM(D276:D276)</f>
        <v>0</v>
      </c>
      <c r="E277" s="59">
        <f t="shared" si="79"/>
        <v>0</v>
      </c>
      <c r="F277" s="59">
        <f t="shared" si="79"/>
        <v>0</v>
      </c>
      <c r="G277" s="99">
        <f t="shared" ref="G277" si="80">SUM(G276:G276)</f>
        <v>3500</v>
      </c>
      <c r="H277" s="99">
        <v>3500</v>
      </c>
    </row>
    <row r="278" spans="1:8" ht="11.4" customHeight="1">
      <c r="A278" s="2"/>
      <c r="B278" s="6"/>
      <c r="C278" s="7"/>
      <c r="D278" s="73"/>
      <c r="E278" s="74"/>
      <c r="F278" s="74"/>
      <c r="G278" s="74"/>
      <c r="H278" s="63"/>
    </row>
    <row r="279" spans="1:8" s="4" customFormat="1" ht="14.4" customHeight="1">
      <c r="A279" s="3"/>
      <c r="B279" s="6">
        <v>45</v>
      </c>
      <c r="C279" s="58" t="s">
        <v>23</v>
      </c>
      <c r="D279" s="73"/>
      <c r="E279" s="74"/>
      <c r="F279" s="74"/>
      <c r="G279" s="74"/>
      <c r="H279" s="63"/>
    </row>
    <row r="280" spans="1:8" ht="14.4" customHeight="1">
      <c r="A280" s="2"/>
      <c r="B280" s="96" t="s">
        <v>109</v>
      </c>
      <c r="C280" s="7" t="s">
        <v>46</v>
      </c>
      <c r="D280" s="69">
        <v>306</v>
      </c>
      <c r="E280" s="84">
        <v>0</v>
      </c>
      <c r="F280" s="84">
        <v>0</v>
      </c>
      <c r="G280" s="84">
        <v>0</v>
      </c>
      <c r="H280" s="84">
        <v>0</v>
      </c>
    </row>
    <row r="281" spans="1:8" ht="14.4" customHeight="1">
      <c r="A281" s="2"/>
      <c r="B281" s="96" t="s">
        <v>110</v>
      </c>
      <c r="C281" s="7" t="s">
        <v>16</v>
      </c>
      <c r="D281" s="69">
        <v>24</v>
      </c>
      <c r="E281" s="69">
        <v>18</v>
      </c>
      <c r="F281" s="69">
        <v>18</v>
      </c>
      <c r="G281" s="71">
        <v>20</v>
      </c>
      <c r="H281" s="64">
        <v>20</v>
      </c>
    </row>
    <row r="282" spans="1:8" ht="14.4" customHeight="1">
      <c r="A282" s="2"/>
      <c r="B282" s="96" t="s">
        <v>111</v>
      </c>
      <c r="C282" s="7" t="s">
        <v>18</v>
      </c>
      <c r="D282" s="69">
        <v>32</v>
      </c>
      <c r="E282" s="69">
        <v>24</v>
      </c>
      <c r="F282" s="69">
        <v>24</v>
      </c>
      <c r="G282" s="71">
        <v>26</v>
      </c>
      <c r="H282" s="64">
        <v>26</v>
      </c>
    </row>
    <row r="283" spans="1:8" s="4" customFormat="1" ht="14.4" customHeight="1">
      <c r="A283" s="86" t="s">
        <v>8</v>
      </c>
      <c r="B283" s="149">
        <v>45</v>
      </c>
      <c r="C283" s="87" t="s">
        <v>23</v>
      </c>
      <c r="D283" s="99">
        <f t="shared" ref="D283:G283" si="81">SUM(D280:D282)</f>
        <v>362</v>
      </c>
      <c r="E283" s="99">
        <f t="shared" si="81"/>
        <v>42</v>
      </c>
      <c r="F283" s="99">
        <f t="shared" si="81"/>
        <v>42</v>
      </c>
      <c r="G283" s="99">
        <f t="shared" si="81"/>
        <v>46</v>
      </c>
      <c r="H283" s="99">
        <v>46</v>
      </c>
    </row>
    <row r="284" spans="1:8">
      <c r="A284" s="2"/>
      <c r="B284" s="6"/>
      <c r="C284" s="7"/>
      <c r="D284" s="62"/>
      <c r="E284" s="62"/>
      <c r="F284" s="62"/>
      <c r="G284" s="62"/>
      <c r="H284" s="62"/>
    </row>
    <row r="285" spans="1:8" ht="14.4" customHeight="1">
      <c r="A285" s="2"/>
      <c r="B285" s="6">
        <v>47</v>
      </c>
      <c r="C285" s="7" t="s">
        <v>32</v>
      </c>
      <c r="D285" s="73"/>
      <c r="E285" s="74"/>
      <c r="F285" s="74"/>
      <c r="G285" s="74"/>
      <c r="H285" s="63"/>
    </row>
    <row r="286" spans="1:8" ht="14.4" customHeight="1">
      <c r="A286" s="2"/>
      <c r="B286" s="96" t="s">
        <v>112</v>
      </c>
      <c r="C286" s="7" t="s">
        <v>46</v>
      </c>
      <c r="D286" s="69">
        <v>1874</v>
      </c>
      <c r="E286" s="84">
        <v>0</v>
      </c>
      <c r="F286" s="84">
        <v>0</v>
      </c>
      <c r="G286" s="84">
        <v>0</v>
      </c>
      <c r="H286" s="84">
        <v>0</v>
      </c>
    </row>
    <row r="287" spans="1:8" ht="14.4" customHeight="1">
      <c r="A287" s="2"/>
      <c r="B287" s="96" t="s">
        <v>113</v>
      </c>
      <c r="C287" s="7" t="s">
        <v>16</v>
      </c>
      <c r="D287" s="69">
        <v>12</v>
      </c>
      <c r="E287" s="69">
        <v>9</v>
      </c>
      <c r="F287" s="69">
        <v>9</v>
      </c>
      <c r="G287" s="71">
        <v>10</v>
      </c>
      <c r="H287" s="64">
        <v>10</v>
      </c>
    </row>
    <row r="288" spans="1:8" ht="14.4" customHeight="1">
      <c r="A288" s="2"/>
      <c r="B288" s="96" t="s">
        <v>114</v>
      </c>
      <c r="C288" s="7" t="s">
        <v>18</v>
      </c>
      <c r="D288" s="69">
        <v>15</v>
      </c>
      <c r="E288" s="69">
        <v>11</v>
      </c>
      <c r="F288" s="69">
        <v>11</v>
      </c>
      <c r="G288" s="71">
        <v>12</v>
      </c>
      <c r="H288" s="64">
        <v>12</v>
      </c>
    </row>
    <row r="289" spans="1:8" s="4" customFormat="1" ht="14.4" customHeight="1">
      <c r="A289" s="3" t="s">
        <v>8</v>
      </c>
      <c r="B289" s="6">
        <v>47</v>
      </c>
      <c r="C289" s="58" t="s">
        <v>32</v>
      </c>
      <c r="D289" s="99">
        <f t="shared" ref="D289:G289" si="82">SUM(D286:D288)</f>
        <v>1901</v>
      </c>
      <c r="E289" s="99">
        <f t="shared" si="82"/>
        <v>20</v>
      </c>
      <c r="F289" s="99">
        <f t="shared" si="82"/>
        <v>20</v>
      </c>
      <c r="G289" s="99">
        <f t="shared" si="82"/>
        <v>22</v>
      </c>
      <c r="H289" s="99">
        <v>22</v>
      </c>
    </row>
    <row r="290" spans="1:8" ht="12" customHeight="1">
      <c r="A290" s="2"/>
      <c r="B290" s="6"/>
      <c r="C290" s="7"/>
      <c r="D290" s="69"/>
      <c r="E290" s="69"/>
      <c r="F290" s="64"/>
      <c r="G290" s="69"/>
      <c r="H290" s="64"/>
    </row>
    <row r="291" spans="1:8" ht="14.4" customHeight="1">
      <c r="A291" s="2"/>
      <c r="B291" s="6">
        <v>48</v>
      </c>
      <c r="C291" s="7" t="s">
        <v>37</v>
      </c>
      <c r="D291" s="69"/>
      <c r="E291" s="64"/>
      <c r="F291" s="64"/>
      <c r="G291" s="64"/>
      <c r="H291" s="64"/>
    </row>
    <row r="292" spans="1:8" ht="14.4" customHeight="1">
      <c r="A292" s="2"/>
      <c r="B292" s="96" t="s">
        <v>115</v>
      </c>
      <c r="C292" s="7" t="s">
        <v>16</v>
      </c>
      <c r="D292" s="69">
        <v>8</v>
      </c>
      <c r="E292" s="69">
        <v>6</v>
      </c>
      <c r="F292" s="69">
        <v>6</v>
      </c>
      <c r="G292" s="71">
        <v>7</v>
      </c>
      <c r="H292" s="64">
        <v>7</v>
      </c>
    </row>
    <row r="293" spans="1:8" ht="14.4" customHeight="1">
      <c r="A293" s="2"/>
      <c r="B293" s="96" t="s">
        <v>116</v>
      </c>
      <c r="C293" s="7" t="s">
        <v>18</v>
      </c>
      <c r="D293" s="80">
        <v>15</v>
      </c>
      <c r="E293" s="80">
        <v>11</v>
      </c>
      <c r="F293" s="80">
        <v>11</v>
      </c>
      <c r="G293" s="71">
        <v>12</v>
      </c>
      <c r="H293" s="67">
        <v>12</v>
      </c>
    </row>
    <row r="294" spans="1:8" s="4" customFormat="1" ht="14.4" customHeight="1">
      <c r="A294" s="3" t="s">
        <v>8</v>
      </c>
      <c r="B294" s="6">
        <v>48</v>
      </c>
      <c r="C294" s="58" t="s">
        <v>37</v>
      </c>
      <c r="D294" s="80">
        <f t="shared" ref="D294:G294" si="83">SUM(D292:D293)</f>
        <v>23</v>
      </c>
      <c r="E294" s="80">
        <f t="shared" si="83"/>
        <v>17</v>
      </c>
      <c r="F294" s="80">
        <f t="shared" si="83"/>
        <v>17</v>
      </c>
      <c r="G294" s="99">
        <f t="shared" si="83"/>
        <v>19</v>
      </c>
      <c r="H294" s="80">
        <v>19</v>
      </c>
    </row>
    <row r="295" spans="1:8" s="4" customFormat="1" ht="14.4" customHeight="1">
      <c r="A295" s="3" t="s">
        <v>8</v>
      </c>
      <c r="B295" s="6">
        <v>73</v>
      </c>
      <c r="C295" s="58" t="s">
        <v>108</v>
      </c>
      <c r="D295" s="80">
        <f>D294+D289+D283+D277</f>
        <v>2286</v>
      </c>
      <c r="E295" s="80">
        <f t="shared" ref="E295:G295" si="84">E294+E289+E283+E277</f>
        <v>79</v>
      </c>
      <c r="F295" s="80">
        <f t="shared" si="84"/>
        <v>79</v>
      </c>
      <c r="G295" s="80">
        <f t="shared" si="84"/>
        <v>3587</v>
      </c>
      <c r="H295" s="80">
        <v>3587</v>
      </c>
    </row>
    <row r="296" spans="1:8" s="4" customFormat="1" ht="14.4" customHeight="1">
      <c r="A296" s="3" t="s">
        <v>8</v>
      </c>
      <c r="B296" s="95">
        <v>0.107</v>
      </c>
      <c r="C296" s="89" t="s">
        <v>107</v>
      </c>
      <c r="D296" s="99">
        <f t="shared" ref="D296:G296" si="85">D295+D272</f>
        <v>2286</v>
      </c>
      <c r="E296" s="99">
        <f t="shared" si="85"/>
        <v>1519</v>
      </c>
      <c r="F296" s="99">
        <f t="shared" si="85"/>
        <v>1519</v>
      </c>
      <c r="G296" s="99">
        <f t="shared" si="85"/>
        <v>3587</v>
      </c>
      <c r="H296" s="99">
        <v>5027</v>
      </c>
    </row>
    <row r="297" spans="1:8" ht="12" customHeight="1">
      <c r="A297" s="2"/>
      <c r="B297" s="92"/>
      <c r="C297" s="77"/>
      <c r="D297" s="62"/>
      <c r="E297" s="63"/>
      <c r="F297" s="63"/>
      <c r="G297" s="63"/>
      <c r="H297" s="63"/>
    </row>
    <row r="298" spans="1:8" ht="15" customHeight="1">
      <c r="A298" s="2"/>
      <c r="B298" s="95">
        <v>0.109</v>
      </c>
      <c r="C298" s="77" t="s">
        <v>117</v>
      </c>
      <c r="D298" s="73"/>
      <c r="E298" s="74"/>
      <c r="F298" s="74"/>
      <c r="G298" s="74"/>
      <c r="H298" s="74"/>
    </row>
    <row r="299" spans="1:8" ht="15" customHeight="1">
      <c r="A299" s="2"/>
      <c r="B299" s="79">
        <v>8</v>
      </c>
      <c r="C299" s="7" t="s">
        <v>172</v>
      </c>
      <c r="D299" s="62"/>
      <c r="E299" s="63"/>
      <c r="F299" s="63"/>
      <c r="G299" s="63"/>
      <c r="H299" s="63"/>
    </row>
    <row r="300" spans="1:8" ht="39.6">
      <c r="A300" s="2"/>
      <c r="B300" s="169" t="s">
        <v>178</v>
      </c>
      <c r="C300" s="58" t="s">
        <v>220</v>
      </c>
      <c r="D300" s="84">
        <v>0</v>
      </c>
      <c r="E300" s="69">
        <v>4202</v>
      </c>
      <c r="F300" s="69">
        <v>4202</v>
      </c>
      <c r="G300" s="84">
        <v>0</v>
      </c>
      <c r="H300" s="69">
        <v>4202</v>
      </c>
    </row>
    <row r="301" spans="1:8" ht="39.6">
      <c r="A301" s="2"/>
      <c r="B301" s="169" t="s">
        <v>179</v>
      </c>
      <c r="C301" s="58" t="s">
        <v>285</v>
      </c>
      <c r="D301" s="57">
        <v>0</v>
      </c>
      <c r="E301" s="71">
        <v>863</v>
      </c>
      <c r="F301" s="71">
        <v>863</v>
      </c>
      <c r="G301" s="71">
        <v>149</v>
      </c>
      <c r="H301" s="71">
        <v>149</v>
      </c>
    </row>
    <row r="302" spans="1:8" s="4" customFormat="1" ht="15" customHeight="1">
      <c r="A302" s="3" t="s">
        <v>8</v>
      </c>
      <c r="B302" s="79">
        <v>8</v>
      </c>
      <c r="C302" s="58" t="s">
        <v>172</v>
      </c>
      <c r="D302" s="59">
        <f t="shared" ref="D302:F302" si="86">D300+D301</f>
        <v>0</v>
      </c>
      <c r="E302" s="99">
        <f t="shared" si="86"/>
        <v>5065</v>
      </c>
      <c r="F302" s="99">
        <f t="shared" si="86"/>
        <v>5065</v>
      </c>
      <c r="G302" s="99">
        <f t="shared" ref="G302" si="87">G300+G301</f>
        <v>149</v>
      </c>
      <c r="H302" s="99">
        <v>4351</v>
      </c>
    </row>
    <row r="303" spans="1:8" ht="14.4" customHeight="1">
      <c r="A303" s="2"/>
      <c r="B303" s="79"/>
      <c r="C303" s="7"/>
      <c r="D303" s="62"/>
      <c r="E303" s="62"/>
      <c r="F303" s="62"/>
      <c r="G303" s="62"/>
      <c r="H303" s="62"/>
    </row>
    <row r="304" spans="1:8" ht="14.4" customHeight="1">
      <c r="A304" s="2"/>
      <c r="B304" s="6">
        <v>74</v>
      </c>
      <c r="C304" s="7" t="s">
        <v>118</v>
      </c>
      <c r="D304" s="62"/>
      <c r="E304" s="63"/>
      <c r="F304" s="63"/>
      <c r="G304" s="63"/>
      <c r="H304" s="63"/>
    </row>
    <row r="305" spans="1:8" ht="14.4" customHeight="1">
      <c r="A305" s="2"/>
      <c r="B305" s="6">
        <v>44</v>
      </c>
      <c r="C305" s="7" t="s">
        <v>12</v>
      </c>
      <c r="D305" s="62"/>
      <c r="E305" s="63"/>
      <c r="F305" s="63"/>
      <c r="G305" s="63"/>
      <c r="H305" s="63"/>
    </row>
    <row r="306" spans="1:8" ht="14.4" customHeight="1">
      <c r="A306" s="2"/>
      <c r="B306" s="96" t="s">
        <v>119</v>
      </c>
      <c r="C306" s="7" t="s">
        <v>16</v>
      </c>
      <c r="D306" s="84">
        <v>0</v>
      </c>
      <c r="E306" s="69">
        <v>10</v>
      </c>
      <c r="F306" s="69">
        <v>10</v>
      </c>
      <c r="G306" s="71">
        <v>11</v>
      </c>
      <c r="H306" s="64">
        <v>11</v>
      </c>
    </row>
    <row r="307" spans="1:8" ht="14.4" customHeight="1">
      <c r="A307" s="2"/>
      <c r="B307" s="96" t="s">
        <v>160</v>
      </c>
      <c r="C307" s="7" t="s">
        <v>161</v>
      </c>
      <c r="D307" s="80">
        <v>5959</v>
      </c>
      <c r="E307" s="88">
        <v>0</v>
      </c>
      <c r="F307" s="88">
        <v>0</v>
      </c>
      <c r="G307" s="88">
        <v>0</v>
      </c>
      <c r="H307" s="88">
        <v>0</v>
      </c>
    </row>
    <row r="308" spans="1:8" s="4" customFormat="1" ht="14.4" customHeight="1">
      <c r="A308" s="3" t="s">
        <v>8</v>
      </c>
      <c r="B308" s="6">
        <v>44</v>
      </c>
      <c r="C308" s="58" t="s">
        <v>12</v>
      </c>
      <c r="D308" s="80">
        <f t="shared" ref="D308:G308" si="88">SUM(D306:D307)</f>
        <v>5959</v>
      </c>
      <c r="E308" s="80">
        <f t="shared" si="88"/>
        <v>10</v>
      </c>
      <c r="F308" s="80">
        <f t="shared" si="88"/>
        <v>10</v>
      </c>
      <c r="G308" s="80">
        <f t="shared" si="88"/>
        <v>11</v>
      </c>
      <c r="H308" s="80">
        <v>11</v>
      </c>
    </row>
    <row r="309" spans="1:8" ht="14.4" customHeight="1">
      <c r="A309" s="2"/>
      <c r="B309" s="91"/>
      <c r="C309" s="7"/>
      <c r="D309" s="62"/>
      <c r="E309" s="63"/>
      <c r="F309" s="63"/>
      <c r="G309" s="63"/>
      <c r="H309" s="63"/>
    </row>
    <row r="310" spans="1:8" ht="14.4" customHeight="1">
      <c r="A310" s="2"/>
      <c r="B310" s="91">
        <v>46</v>
      </c>
      <c r="C310" s="7" t="s">
        <v>28</v>
      </c>
      <c r="D310" s="62"/>
      <c r="E310" s="63"/>
      <c r="F310" s="63"/>
      <c r="G310" s="63"/>
      <c r="H310" s="63"/>
    </row>
    <row r="311" spans="1:8" ht="14.4" customHeight="1">
      <c r="A311" s="2"/>
      <c r="B311" s="91" t="s">
        <v>120</v>
      </c>
      <c r="C311" s="7" t="s">
        <v>16</v>
      </c>
      <c r="D311" s="80">
        <v>4</v>
      </c>
      <c r="E311" s="80">
        <v>3</v>
      </c>
      <c r="F311" s="80">
        <v>3</v>
      </c>
      <c r="G311" s="71">
        <v>3</v>
      </c>
      <c r="H311" s="67">
        <v>3</v>
      </c>
    </row>
    <row r="312" spans="1:8" s="4" customFormat="1" ht="14.4" customHeight="1">
      <c r="A312" s="3" t="s">
        <v>8</v>
      </c>
      <c r="B312" s="91">
        <v>46</v>
      </c>
      <c r="C312" s="58" t="s">
        <v>28</v>
      </c>
      <c r="D312" s="99">
        <f t="shared" ref="D312:G312" si="89">SUM(D311:D311)</f>
        <v>4</v>
      </c>
      <c r="E312" s="99">
        <f t="shared" si="89"/>
        <v>3</v>
      </c>
      <c r="F312" s="99">
        <f t="shared" si="89"/>
        <v>3</v>
      </c>
      <c r="G312" s="99">
        <f t="shared" si="89"/>
        <v>3</v>
      </c>
      <c r="H312" s="99">
        <v>3</v>
      </c>
    </row>
    <row r="313" spans="1:8" ht="14.4" customHeight="1">
      <c r="A313" s="2"/>
      <c r="B313" s="91"/>
      <c r="C313" s="7"/>
      <c r="D313" s="62"/>
      <c r="E313" s="62"/>
      <c r="F313" s="62"/>
      <c r="G313" s="62"/>
      <c r="H313" s="62"/>
    </row>
    <row r="314" spans="1:8" ht="14.4" customHeight="1">
      <c r="A314" s="2"/>
      <c r="B314" s="91">
        <v>48</v>
      </c>
      <c r="C314" s="7" t="s">
        <v>37</v>
      </c>
      <c r="D314" s="62"/>
      <c r="E314" s="63"/>
      <c r="F314" s="63"/>
      <c r="G314" s="63"/>
      <c r="H314" s="63"/>
    </row>
    <row r="315" spans="1:8" ht="14.4" customHeight="1">
      <c r="A315" s="2"/>
      <c r="B315" s="91" t="s">
        <v>121</v>
      </c>
      <c r="C315" s="7" t="s">
        <v>16</v>
      </c>
      <c r="D315" s="80">
        <v>8</v>
      </c>
      <c r="E315" s="80">
        <v>6</v>
      </c>
      <c r="F315" s="80">
        <v>6</v>
      </c>
      <c r="G315" s="71">
        <v>7</v>
      </c>
      <c r="H315" s="67">
        <v>7</v>
      </c>
    </row>
    <row r="316" spans="1:8" s="4" customFormat="1" ht="14.4" customHeight="1">
      <c r="A316" s="3" t="s">
        <v>8</v>
      </c>
      <c r="B316" s="91">
        <v>48</v>
      </c>
      <c r="C316" s="58" t="s">
        <v>37</v>
      </c>
      <c r="D316" s="80">
        <f t="shared" ref="D316:G316" si="90">SUM(D315:D315)</f>
        <v>8</v>
      </c>
      <c r="E316" s="80">
        <f t="shared" si="90"/>
        <v>6</v>
      </c>
      <c r="F316" s="80">
        <f t="shared" si="90"/>
        <v>6</v>
      </c>
      <c r="G316" s="80">
        <f t="shared" si="90"/>
        <v>7</v>
      </c>
      <c r="H316" s="80">
        <v>7</v>
      </c>
    </row>
    <row r="317" spans="1:8" s="4" customFormat="1" ht="14.4" customHeight="1">
      <c r="A317" s="3" t="s">
        <v>8</v>
      </c>
      <c r="B317" s="6">
        <v>74</v>
      </c>
      <c r="C317" s="58" t="s">
        <v>118</v>
      </c>
      <c r="D317" s="80">
        <f t="shared" ref="D317:G317" si="91">D316+D312+D308</f>
        <v>5971</v>
      </c>
      <c r="E317" s="80">
        <f t="shared" si="91"/>
        <v>19</v>
      </c>
      <c r="F317" s="80">
        <f t="shared" si="91"/>
        <v>19</v>
      </c>
      <c r="G317" s="80">
        <f t="shared" si="91"/>
        <v>21</v>
      </c>
      <c r="H317" s="80">
        <v>21</v>
      </c>
    </row>
    <row r="318" spans="1:8" s="4" customFormat="1" ht="14.4" customHeight="1">
      <c r="A318" s="3" t="s">
        <v>8</v>
      </c>
      <c r="B318" s="95">
        <v>0.109</v>
      </c>
      <c r="C318" s="89" t="s">
        <v>117</v>
      </c>
      <c r="D318" s="99">
        <f t="shared" ref="D318:G318" si="92">D317+D302</f>
        <v>5971</v>
      </c>
      <c r="E318" s="99">
        <f t="shared" si="92"/>
        <v>5084</v>
      </c>
      <c r="F318" s="99">
        <f t="shared" si="92"/>
        <v>5084</v>
      </c>
      <c r="G318" s="99">
        <f t="shared" si="92"/>
        <v>170</v>
      </c>
      <c r="H318" s="99">
        <v>4372</v>
      </c>
    </row>
    <row r="319" spans="1:8" ht="11.4" customHeight="1">
      <c r="A319" s="2"/>
      <c r="B319" s="95"/>
      <c r="C319" s="77"/>
      <c r="D319" s="62"/>
      <c r="E319" s="63"/>
      <c r="F319" s="63"/>
      <c r="G319" s="63"/>
      <c r="H319" s="63"/>
    </row>
    <row r="320" spans="1:8" ht="26.4">
      <c r="A320" s="2"/>
      <c r="B320" s="95">
        <v>0.113</v>
      </c>
      <c r="C320" s="77" t="s">
        <v>227</v>
      </c>
      <c r="D320" s="73"/>
      <c r="E320" s="74"/>
      <c r="F320" s="74"/>
      <c r="G320" s="74"/>
      <c r="H320" s="74"/>
    </row>
    <row r="321" spans="1:8" ht="15" customHeight="1">
      <c r="A321" s="2"/>
      <c r="B321" s="79">
        <v>8</v>
      </c>
      <c r="C321" s="7" t="s">
        <v>172</v>
      </c>
      <c r="D321" s="62"/>
      <c r="E321" s="63"/>
      <c r="F321" s="63"/>
      <c r="G321" s="63"/>
      <c r="H321" s="63"/>
    </row>
    <row r="322" spans="1:8" ht="39.6">
      <c r="A322" s="2"/>
      <c r="B322" s="96" t="s">
        <v>180</v>
      </c>
      <c r="C322" s="81" t="s">
        <v>310</v>
      </c>
      <c r="D322" s="69">
        <v>1938</v>
      </c>
      <c r="E322" s="69">
        <v>2600</v>
      </c>
      <c r="F322" s="69">
        <v>2600</v>
      </c>
      <c r="G322" s="84">
        <v>0</v>
      </c>
      <c r="H322" s="69">
        <v>2997</v>
      </c>
    </row>
    <row r="323" spans="1:8" ht="39.6">
      <c r="A323" s="2"/>
      <c r="B323" s="96" t="s">
        <v>189</v>
      </c>
      <c r="C323" s="81" t="s">
        <v>233</v>
      </c>
      <c r="D323" s="71">
        <v>215</v>
      </c>
      <c r="E323" s="71">
        <v>280</v>
      </c>
      <c r="F323" s="71">
        <v>280</v>
      </c>
      <c r="G323" s="57">
        <v>0</v>
      </c>
      <c r="H323" s="84">
        <v>0</v>
      </c>
    </row>
    <row r="324" spans="1:8" ht="15" customHeight="1">
      <c r="A324" s="2"/>
      <c r="B324" s="96" t="s">
        <v>192</v>
      </c>
      <c r="C324" s="81" t="s">
        <v>235</v>
      </c>
      <c r="D324" s="71">
        <v>148</v>
      </c>
      <c r="E324" s="71">
        <v>1</v>
      </c>
      <c r="F324" s="71">
        <v>1</v>
      </c>
      <c r="G324" s="57">
        <v>0</v>
      </c>
      <c r="H324" s="69">
        <v>1</v>
      </c>
    </row>
    <row r="325" spans="1:8" s="4" customFormat="1" ht="15" customHeight="1">
      <c r="A325" s="86" t="s">
        <v>8</v>
      </c>
      <c r="B325" s="160">
        <v>8</v>
      </c>
      <c r="C325" s="87" t="s">
        <v>172</v>
      </c>
      <c r="D325" s="99">
        <f t="shared" ref="D325:F325" si="93">SUM(D322:D324)</f>
        <v>2301</v>
      </c>
      <c r="E325" s="99">
        <f t="shared" si="93"/>
        <v>2881</v>
      </c>
      <c r="F325" s="99">
        <f t="shared" si="93"/>
        <v>2881</v>
      </c>
      <c r="G325" s="59">
        <f t="shared" ref="G325" si="94">SUM(G322:G324)</f>
        <v>0</v>
      </c>
      <c r="H325" s="99">
        <v>2998</v>
      </c>
    </row>
    <row r="326" spans="1:8" ht="15" customHeight="1">
      <c r="A326" s="2"/>
      <c r="B326" s="95"/>
      <c r="C326" s="77"/>
      <c r="D326" s="73"/>
      <c r="E326" s="74"/>
      <c r="F326" s="74"/>
      <c r="G326" s="74"/>
      <c r="H326" s="74"/>
    </row>
    <row r="327" spans="1:8" ht="14.4" customHeight="1">
      <c r="A327" s="2"/>
      <c r="B327" s="91">
        <v>75</v>
      </c>
      <c r="C327" s="7" t="s">
        <v>122</v>
      </c>
      <c r="D327" s="62"/>
      <c r="E327" s="63"/>
      <c r="F327" s="63"/>
      <c r="G327" s="63"/>
      <c r="H327" s="63"/>
    </row>
    <row r="328" spans="1:8" ht="14.4" customHeight="1">
      <c r="A328" s="2"/>
      <c r="B328" s="91">
        <v>44</v>
      </c>
      <c r="C328" s="7" t="s">
        <v>12</v>
      </c>
      <c r="D328" s="62"/>
      <c r="E328" s="63"/>
      <c r="F328" s="63"/>
      <c r="G328" s="63"/>
      <c r="H328" s="63"/>
    </row>
    <row r="329" spans="1:8" ht="14.4" customHeight="1">
      <c r="A329" s="2"/>
      <c r="B329" s="91" t="s">
        <v>245</v>
      </c>
      <c r="C329" s="58" t="s">
        <v>20</v>
      </c>
      <c r="D329" s="69">
        <v>500</v>
      </c>
      <c r="E329" s="84">
        <v>0</v>
      </c>
      <c r="F329" s="84">
        <v>0</v>
      </c>
      <c r="G329" s="84">
        <v>0</v>
      </c>
      <c r="H329" s="84">
        <v>0</v>
      </c>
    </row>
    <row r="330" spans="1:8" s="4" customFormat="1" ht="14.4" customHeight="1">
      <c r="A330" s="3" t="s">
        <v>8</v>
      </c>
      <c r="B330" s="91">
        <v>44</v>
      </c>
      <c r="C330" s="58" t="s">
        <v>12</v>
      </c>
      <c r="D330" s="99">
        <f t="shared" ref="D330:G330" si="95">SUM(D329:D329)</f>
        <v>500</v>
      </c>
      <c r="E330" s="59">
        <f t="shared" si="95"/>
        <v>0</v>
      </c>
      <c r="F330" s="59">
        <f t="shared" si="95"/>
        <v>0</v>
      </c>
      <c r="G330" s="59">
        <f t="shared" si="95"/>
        <v>0</v>
      </c>
      <c r="H330" s="59">
        <v>0</v>
      </c>
    </row>
    <row r="331" spans="1:8" s="4" customFormat="1" ht="14.4" customHeight="1">
      <c r="A331" s="3" t="s">
        <v>8</v>
      </c>
      <c r="B331" s="91">
        <v>75</v>
      </c>
      <c r="C331" s="58" t="s">
        <v>122</v>
      </c>
      <c r="D331" s="99">
        <f t="shared" ref="D331:F331" si="96">D330</f>
        <v>500</v>
      </c>
      <c r="E331" s="59">
        <f t="shared" si="96"/>
        <v>0</v>
      </c>
      <c r="F331" s="59">
        <f t="shared" si="96"/>
        <v>0</v>
      </c>
      <c r="G331" s="59">
        <f t="shared" ref="G331" si="97">G330</f>
        <v>0</v>
      </c>
      <c r="H331" s="59">
        <v>0</v>
      </c>
    </row>
    <row r="332" spans="1:8" s="4" customFormat="1" ht="26.4">
      <c r="A332" s="3" t="s">
        <v>8</v>
      </c>
      <c r="B332" s="95">
        <v>0.113</v>
      </c>
      <c r="C332" s="89" t="s">
        <v>227</v>
      </c>
      <c r="D332" s="80">
        <f t="shared" ref="D332:G332" si="98">D331+D325</f>
        <v>2801</v>
      </c>
      <c r="E332" s="80">
        <f t="shared" si="98"/>
        <v>2881</v>
      </c>
      <c r="F332" s="80">
        <f t="shared" si="98"/>
        <v>2881</v>
      </c>
      <c r="G332" s="88">
        <f t="shared" si="98"/>
        <v>0</v>
      </c>
      <c r="H332" s="80">
        <v>2998</v>
      </c>
    </row>
    <row r="333" spans="1:8" s="4" customFormat="1" ht="14.4" customHeight="1">
      <c r="A333" s="60" t="s">
        <v>8</v>
      </c>
      <c r="B333" s="92">
        <v>2403</v>
      </c>
      <c r="C333" s="89" t="s">
        <v>1</v>
      </c>
      <c r="D333" s="99">
        <f t="shared" ref="D333:G333" si="99">D332+D318+D296+D267+D250+D224+D204+D174+D63+D129</f>
        <v>543211</v>
      </c>
      <c r="E333" s="99">
        <f t="shared" si="99"/>
        <v>607432</v>
      </c>
      <c r="F333" s="99">
        <f t="shared" si="99"/>
        <v>671086</v>
      </c>
      <c r="G333" s="99">
        <f t="shared" si="99"/>
        <v>597497</v>
      </c>
      <c r="H333" s="99">
        <v>642820</v>
      </c>
    </row>
    <row r="334" spans="1:8" ht="10.95" customHeight="1">
      <c r="A334" s="100"/>
      <c r="B334" s="92"/>
      <c r="C334" s="77"/>
      <c r="D334" s="62"/>
      <c r="E334" s="63"/>
      <c r="F334" s="63"/>
      <c r="G334" s="63"/>
      <c r="H334" s="63"/>
    </row>
    <row r="335" spans="1:8" ht="14.4" customHeight="1">
      <c r="A335" s="2" t="s">
        <v>10</v>
      </c>
      <c r="B335" s="92">
        <v>2404</v>
      </c>
      <c r="C335" s="77" t="s">
        <v>2</v>
      </c>
      <c r="D335" s="62"/>
      <c r="E335" s="63"/>
      <c r="F335" s="63"/>
      <c r="G335" s="63"/>
      <c r="H335" s="63"/>
    </row>
    <row r="336" spans="1:8" ht="14.4" customHeight="1">
      <c r="A336" s="2"/>
      <c r="B336" s="101">
        <v>1E-3</v>
      </c>
      <c r="C336" s="102" t="s">
        <v>130</v>
      </c>
      <c r="D336" s="62"/>
      <c r="E336" s="63"/>
      <c r="F336" s="63"/>
      <c r="G336" s="63"/>
      <c r="H336" s="63"/>
    </row>
    <row r="337" spans="1:8" ht="14.4" customHeight="1">
      <c r="A337" s="2"/>
      <c r="B337" s="91">
        <v>60</v>
      </c>
      <c r="C337" s="7" t="s">
        <v>11</v>
      </c>
      <c r="D337" s="62"/>
      <c r="E337" s="63"/>
      <c r="F337" s="63"/>
      <c r="G337" s="63"/>
      <c r="H337" s="63"/>
    </row>
    <row r="338" spans="1:8" ht="14.4" customHeight="1">
      <c r="A338" s="2"/>
      <c r="B338" s="91">
        <v>44</v>
      </c>
      <c r="C338" s="7" t="s">
        <v>12</v>
      </c>
      <c r="D338" s="62"/>
      <c r="E338" s="63"/>
      <c r="F338" s="63"/>
      <c r="G338" s="63"/>
      <c r="H338" s="63"/>
    </row>
    <row r="339" spans="1:8" ht="14.4" customHeight="1">
      <c r="A339" s="2"/>
      <c r="B339" s="96" t="s">
        <v>13</v>
      </c>
      <c r="C339" s="7" t="s">
        <v>14</v>
      </c>
      <c r="D339" s="80">
        <v>4553</v>
      </c>
      <c r="E339" s="88">
        <v>0</v>
      </c>
      <c r="F339" s="80">
        <v>326</v>
      </c>
      <c r="G339" s="88">
        <v>0</v>
      </c>
      <c r="H339" s="88">
        <v>0</v>
      </c>
    </row>
    <row r="340" spans="1:8" s="4" customFormat="1" ht="14.4" customHeight="1">
      <c r="A340" s="3" t="s">
        <v>8</v>
      </c>
      <c r="B340" s="91">
        <v>44</v>
      </c>
      <c r="C340" s="58" t="s">
        <v>12</v>
      </c>
      <c r="D340" s="99">
        <f t="shared" ref="D340:F340" si="100">SUM(D339:D339)</f>
        <v>4553</v>
      </c>
      <c r="E340" s="59">
        <f t="shared" si="100"/>
        <v>0</v>
      </c>
      <c r="F340" s="99">
        <f t="shared" si="100"/>
        <v>326</v>
      </c>
      <c r="G340" s="59">
        <f t="shared" ref="G340" si="101">SUM(G339:G339)</f>
        <v>0</v>
      </c>
      <c r="H340" s="59">
        <v>0</v>
      </c>
    </row>
    <row r="341" spans="1:8" s="4" customFormat="1" ht="14.4" customHeight="1">
      <c r="A341" s="3" t="s">
        <v>8</v>
      </c>
      <c r="B341" s="91">
        <v>60</v>
      </c>
      <c r="C341" s="58" t="s">
        <v>11</v>
      </c>
      <c r="D341" s="99">
        <f>D340+D337</f>
        <v>4553</v>
      </c>
      <c r="E341" s="59">
        <f t="shared" ref="E341:G341" si="102">E340+E337</f>
        <v>0</v>
      </c>
      <c r="F341" s="99">
        <f t="shared" si="102"/>
        <v>326</v>
      </c>
      <c r="G341" s="59">
        <f t="shared" si="102"/>
        <v>0</v>
      </c>
      <c r="H341" s="59">
        <v>0</v>
      </c>
    </row>
    <row r="342" spans="1:8" s="4" customFormat="1" ht="14.4" customHeight="1">
      <c r="A342" s="3" t="s">
        <v>8</v>
      </c>
      <c r="B342" s="101">
        <v>1E-3</v>
      </c>
      <c r="C342" s="75" t="s">
        <v>130</v>
      </c>
      <c r="D342" s="80">
        <f t="shared" ref="D342:F342" si="103">D341</f>
        <v>4553</v>
      </c>
      <c r="E342" s="88">
        <f t="shared" si="103"/>
        <v>0</v>
      </c>
      <c r="F342" s="80">
        <f t="shared" si="103"/>
        <v>326</v>
      </c>
      <c r="G342" s="88">
        <f t="shared" ref="G342" si="104">G341</f>
        <v>0</v>
      </c>
      <c r="H342" s="88">
        <v>0</v>
      </c>
    </row>
    <row r="343" spans="1:8" ht="10.95" customHeight="1">
      <c r="A343" s="2"/>
      <c r="B343" s="101"/>
      <c r="C343" s="102"/>
      <c r="D343" s="69"/>
      <c r="E343" s="69"/>
      <c r="F343" s="69"/>
      <c r="G343" s="69"/>
      <c r="H343" s="69"/>
    </row>
    <row r="344" spans="1:8" ht="14.4" customHeight="1">
      <c r="A344" s="2"/>
      <c r="B344" s="101">
        <v>0.10199999999999999</v>
      </c>
      <c r="C344" s="77" t="s">
        <v>124</v>
      </c>
      <c r="D344" s="69"/>
      <c r="E344" s="64"/>
      <c r="F344" s="64"/>
      <c r="G344" s="64"/>
      <c r="H344" s="64"/>
    </row>
    <row r="345" spans="1:8" ht="13.95" customHeight="1">
      <c r="A345" s="2"/>
      <c r="B345" s="103" t="s">
        <v>191</v>
      </c>
      <c r="C345" s="7" t="s">
        <v>190</v>
      </c>
      <c r="D345" s="69"/>
      <c r="E345" s="64"/>
      <c r="F345" s="64"/>
      <c r="G345" s="64"/>
      <c r="H345" s="64"/>
    </row>
    <row r="346" spans="1:8" s="98" customFormat="1" ht="28.95" customHeight="1">
      <c r="B346" s="23" t="s">
        <v>250</v>
      </c>
      <c r="C346" s="7" t="s">
        <v>251</v>
      </c>
      <c r="D346" s="69">
        <v>130</v>
      </c>
      <c r="E346" s="84">
        <v>0</v>
      </c>
      <c r="F346" s="84">
        <v>0</v>
      </c>
      <c r="G346" s="84">
        <v>0</v>
      </c>
      <c r="H346" s="84">
        <v>0</v>
      </c>
    </row>
    <row r="347" spans="1:8" s="98" customFormat="1" ht="27.6" customHeight="1">
      <c r="B347" s="6" t="s">
        <v>269</v>
      </c>
      <c r="C347" s="7" t="s">
        <v>270</v>
      </c>
      <c r="D347" s="69">
        <v>500</v>
      </c>
      <c r="E347" s="69">
        <v>3000</v>
      </c>
      <c r="F347" s="69">
        <v>3000</v>
      </c>
      <c r="G347" s="69">
        <v>2757</v>
      </c>
      <c r="H347" s="69">
        <v>2757</v>
      </c>
    </row>
    <row r="348" spans="1:8" s="4" customFormat="1" ht="14.4" customHeight="1">
      <c r="A348" s="4" t="s">
        <v>8</v>
      </c>
      <c r="B348" s="103" t="s">
        <v>191</v>
      </c>
      <c r="C348" s="56" t="s">
        <v>190</v>
      </c>
      <c r="D348" s="99">
        <f>D346+D347</f>
        <v>630</v>
      </c>
      <c r="E348" s="99">
        <f t="shared" ref="E348:G348" si="105">E346+E347</f>
        <v>3000</v>
      </c>
      <c r="F348" s="99">
        <f t="shared" si="105"/>
        <v>3000</v>
      </c>
      <c r="G348" s="99">
        <f t="shared" si="105"/>
        <v>2757</v>
      </c>
      <c r="H348" s="99">
        <v>2757</v>
      </c>
    </row>
    <row r="349" spans="1:8" s="4" customFormat="1">
      <c r="A349" s="3"/>
      <c r="B349" s="103"/>
      <c r="C349" s="58"/>
      <c r="D349" s="70"/>
      <c r="E349" s="70"/>
      <c r="F349" s="70"/>
      <c r="G349" s="70"/>
      <c r="H349" s="70"/>
    </row>
    <row r="350" spans="1:8" s="4" customFormat="1" ht="14.4" customHeight="1">
      <c r="A350" s="3"/>
      <c r="B350" s="103" t="s">
        <v>306</v>
      </c>
      <c r="C350" s="58" t="s">
        <v>307</v>
      </c>
      <c r="D350" s="62"/>
      <c r="E350" s="62"/>
      <c r="F350" s="62"/>
      <c r="G350" s="62"/>
      <c r="H350" s="62"/>
    </row>
    <row r="351" spans="1:8" s="4" customFormat="1" ht="14.4" customHeight="1">
      <c r="A351" s="3"/>
      <c r="B351" s="103" t="s">
        <v>177</v>
      </c>
      <c r="C351" s="58" t="s">
        <v>308</v>
      </c>
      <c r="D351" s="88">
        <v>0</v>
      </c>
      <c r="E351" s="88">
        <v>0</v>
      </c>
      <c r="F351" s="88">
        <v>0</v>
      </c>
      <c r="G351" s="80">
        <v>127800</v>
      </c>
      <c r="H351" s="80">
        <v>127800</v>
      </c>
    </row>
    <row r="352" spans="1:8" s="4" customFormat="1" ht="14.4" customHeight="1">
      <c r="A352" s="3" t="s">
        <v>8</v>
      </c>
      <c r="B352" s="103" t="s">
        <v>306</v>
      </c>
      <c r="C352" s="58" t="s">
        <v>307</v>
      </c>
      <c r="D352" s="88">
        <f>D351</f>
        <v>0</v>
      </c>
      <c r="E352" s="88">
        <f t="shared" ref="E352:G352" si="106">E351</f>
        <v>0</v>
      </c>
      <c r="F352" s="88">
        <f t="shared" si="106"/>
        <v>0</v>
      </c>
      <c r="G352" s="80">
        <f t="shared" si="106"/>
        <v>127800</v>
      </c>
      <c r="H352" s="80">
        <v>127800</v>
      </c>
    </row>
    <row r="353" spans="1:8" s="4" customFormat="1" ht="14.4" customHeight="1">
      <c r="A353" s="3" t="s">
        <v>8</v>
      </c>
      <c r="B353" s="101">
        <v>0.10199999999999999</v>
      </c>
      <c r="C353" s="89" t="s">
        <v>124</v>
      </c>
      <c r="D353" s="80">
        <f>D348+D352</f>
        <v>630</v>
      </c>
      <c r="E353" s="80">
        <f t="shared" ref="E353:G353" si="107">E348+E352</f>
        <v>3000</v>
      </c>
      <c r="F353" s="80">
        <f t="shared" si="107"/>
        <v>3000</v>
      </c>
      <c r="G353" s="80">
        <f t="shared" si="107"/>
        <v>130557</v>
      </c>
      <c r="H353" s="80">
        <v>130557</v>
      </c>
    </row>
    <row r="354" spans="1:8" s="4" customFormat="1" ht="14.4" customHeight="1">
      <c r="A354" s="3" t="s">
        <v>8</v>
      </c>
      <c r="B354" s="92">
        <v>2404</v>
      </c>
      <c r="C354" s="89" t="s">
        <v>2</v>
      </c>
      <c r="D354" s="153">
        <f t="shared" ref="D354:G354" si="108">D353+D342</f>
        <v>5183</v>
      </c>
      <c r="E354" s="153">
        <f t="shared" si="108"/>
        <v>3000</v>
      </c>
      <c r="F354" s="153">
        <f t="shared" si="108"/>
        <v>3326</v>
      </c>
      <c r="G354" s="153">
        <f t="shared" si="108"/>
        <v>130557</v>
      </c>
      <c r="H354" s="153">
        <v>130557</v>
      </c>
    </row>
    <row r="355" spans="1:8" ht="10.95" customHeight="1">
      <c r="A355" s="2"/>
      <c r="B355" s="92"/>
      <c r="C355" s="7"/>
      <c r="D355" s="62"/>
      <c r="E355" s="63"/>
      <c r="F355" s="63"/>
      <c r="G355" s="63"/>
      <c r="H355" s="63"/>
    </row>
    <row r="356" spans="1:8" ht="13.95" customHeight="1">
      <c r="A356" s="104" t="s">
        <v>10</v>
      </c>
      <c r="B356" s="105">
        <v>2405</v>
      </c>
      <c r="C356" s="106" t="s">
        <v>125</v>
      </c>
      <c r="D356" s="107"/>
      <c r="E356" s="108"/>
      <c r="F356" s="108"/>
      <c r="G356" s="108"/>
      <c r="H356" s="108"/>
    </row>
    <row r="357" spans="1:8" ht="13.95" customHeight="1">
      <c r="A357" s="104"/>
      <c r="B357" s="109">
        <v>1E-3</v>
      </c>
      <c r="C357" s="102" t="s">
        <v>130</v>
      </c>
      <c r="D357" s="110"/>
      <c r="E357" s="108"/>
      <c r="F357" s="108"/>
      <c r="G357" s="108"/>
      <c r="H357" s="108"/>
    </row>
    <row r="358" spans="1:8" ht="13.95" customHeight="1">
      <c r="A358" s="104"/>
      <c r="B358" s="111">
        <v>60</v>
      </c>
      <c r="C358" s="112" t="s">
        <v>126</v>
      </c>
      <c r="D358" s="110"/>
      <c r="E358" s="108"/>
      <c r="F358" s="108"/>
      <c r="G358" s="108"/>
      <c r="H358" s="108"/>
    </row>
    <row r="359" spans="1:8" ht="13.95" customHeight="1">
      <c r="A359" s="104"/>
      <c r="B359" s="142" t="s">
        <v>127</v>
      </c>
      <c r="C359" s="112" t="s">
        <v>14</v>
      </c>
      <c r="D359" s="69">
        <v>13609</v>
      </c>
      <c r="E359" s="69">
        <v>17050</v>
      </c>
      <c r="F359" s="69">
        <v>17050</v>
      </c>
      <c r="G359" s="69">
        <v>19795</v>
      </c>
      <c r="H359" s="113">
        <v>19795</v>
      </c>
    </row>
    <row r="360" spans="1:8" ht="13.95" customHeight="1">
      <c r="A360" s="104"/>
      <c r="B360" s="142" t="s">
        <v>274</v>
      </c>
      <c r="C360" s="112" t="s">
        <v>46</v>
      </c>
      <c r="D360" s="84">
        <v>0</v>
      </c>
      <c r="E360" s="69">
        <v>960</v>
      </c>
      <c r="F360" s="69">
        <v>960</v>
      </c>
      <c r="G360" s="69">
        <v>2052</v>
      </c>
      <c r="H360" s="69">
        <v>2052</v>
      </c>
    </row>
    <row r="361" spans="1:8" ht="13.95" customHeight="1">
      <c r="A361" s="104"/>
      <c r="B361" s="142" t="s">
        <v>128</v>
      </c>
      <c r="C361" s="112" t="s">
        <v>16</v>
      </c>
      <c r="D361" s="69">
        <v>24</v>
      </c>
      <c r="E361" s="69">
        <v>18</v>
      </c>
      <c r="F361" s="69">
        <v>18</v>
      </c>
      <c r="G361" s="71">
        <v>20</v>
      </c>
      <c r="H361" s="113">
        <v>20</v>
      </c>
    </row>
    <row r="362" spans="1:8" ht="13.95" customHeight="1">
      <c r="A362" s="104"/>
      <c r="B362" s="142" t="s">
        <v>129</v>
      </c>
      <c r="C362" s="112" t="s">
        <v>18</v>
      </c>
      <c r="D362" s="69">
        <v>1802</v>
      </c>
      <c r="E362" s="69">
        <v>912</v>
      </c>
      <c r="F362" s="113">
        <v>912</v>
      </c>
      <c r="G362" s="71">
        <v>1003</v>
      </c>
      <c r="H362" s="113">
        <v>1003</v>
      </c>
    </row>
    <row r="363" spans="1:8" s="4" customFormat="1" ht="13.95" customHeight="1">
      <c r="A363" s="114" t="s">
        <v>8</v>
      </c>
      <c r="B363" s="111">
        <v>60</v>
      </c>
      <c r="C363" s="115" t="s">
        <v>126</v>
      </c>
      <c r="D363" s="99">
        <f t="shared" ref="D363:F363" si="109">SUM(D359:D362)</f>
        <v>15435</v>
      </c>
      <c r="E363" s="99">
        <f t="shared" si="109"/>
        <v>18940</v>
      </c>
      <c r="F363" s="99">
        <f t="shared" si="109"/>
        <v>18940</v>
      </c>
      <c r="G363" s="99">
        <f t="shared" ref="G363" si="110">SUM(G359:G362)</f>
        <v>22870</v>
      </c>
      <c r="H363" s="99">
        <v>22870</v>
      </c>
    </row>
    <row r="364" spans="1:8" ht="10.95" customHeight="1">
      <c r="A364" s="104"/>
      <c r="B364" s="111"/>
      <c r="C364" s="112"/>
      <c r="D364" s="62"/>
      <c r="E364" s="62"/>
      <c r="F364" s="62"/>
      <c r="G364" s="62"/>
      <c r="H364" s="62"/>
    </row>
    <row r="365" spans="1:8" ht="13.95" customHeight="1">
      <c r="A365" s="104"/>
      <c r="B365" s="111">
        <v>45</v>
      </c>
      <c r="C365" s="112" t="s">
        <v>23</v>
      </c>
      <c r="D365" s="62"/>
      <c r="E365" s="116"/>
      <c r="F365" s="116"/>
      <c r="G365" s="116"/>
      <c r="H365" s="116"/>
    </row>
    <row r="366" spans="1:8" ht="13.95" customHeight="1">
      <c r="A366" s="104"/>
      <c r="B366" s="111" t="s">
        <v>24</v>
      </c>
      <c r="C366" s="112" t="s">
        <v>14</v>
      </c>
      <c r="D366" s="69">
        <v>15841</v>
      </c>
      <c r="E366" s="69">
        <v>16311</v>
      </c>
      <c r="F366" s="69">
        <v>16311</v>
      </c>
      <c r="G366" s="69">
        <v>15221</v>
      </c>
      <c r="H366" s="113">
        <v>15221</v>
      </c>
    </row>
    <row r="367" spans="1:8" ht="13.95" customHeight="1">
      <c r="A367" s="104"/>
      <c r="B367" s="142" t="s">
        <v>275</v>
      </c>
      <c r="C367" s="112" t="s">
        <v>46</v>
      </c>
      <c r="D367" s="84">
        <v>0</v>
      </c>
      <c r="E367" s="69">
        <v>820</v>
      </c>
      <c r="F367" s="69">
        <v>820</v>
      </c>
      <c r="G367" s="69">
        <v>1080</v>
      </c>
      <c r="H367" s="113">
        <v>1080</v>
      </c>
    </row>
    <row r="368" spans="1:8" ht="13.95" customHeight="1">
      <c r="A368" s="104"/>
      <c r="B368" s="111" t="s">
        <v>25</v>
      </c>
      <c r="C368" s="112" t="s">
        <v>16</v>
      </c>
      <c r="D368" s="69">
        <v>42</v>
      </c>
      <c r="E368" s="69">
        <v>32</v>
      </c>
      <c r="F368" s="69">
        <v>32</v>
      </c>
      <c r="G368" s="71">
        <v>35</v>
      </c>
      <c r="H368" s="113">
        <v>35</v>
      </c>
    </row>
    <row r="369" spans="1:8" ht="13.95" customHeight="1">
      <c r="A369" s="104"/>
      <c r="B369" s="111" t="s">
        <v>26</v>
      </c>
      <c r="C369" s="112" t="s">
        <v>18</v>
      </c>
      <c r="D369" s="80">
        <v>981</v>
      </c>
      <c r="E369" s="80">
        <v>203</v>
      </c>
      <c r="F369" s="122">
        <v>203</v>
      </c>
      <c r="G369" s="71">
        <v>223</v>
      </c>
      <c r="H369" s="80">
        <v>223</v>
      </c>
    </row>
    <row r="370" spans="1:8" s="4" customFormat="1" ht="13.95" customHeight="1">
      <c r="A370" s="114" t="s">
        <v>8</v>
      </c>
      <c r="B370" s="111">
        <v>45</v>
      </c>
      <c r="C370" s="115" t="s">
        <v>23</v>
      </c>
      <c r="D370" s="80">
        <f t="shared" ref="D370:F370" si="111">SUM(D366:D369)</f>
        <v>16864</v>
      </c>
      <c r="E370" s="80">
        <f t="shared" si="111"/>
        <v>17366</v>
      </c>
      <c r="F370" s="80">
        <f t="shared" si="111"/>
        <v>17366</v>
      </c>
      <c r="G370" s="99">
        <f t="shared" ref="G370" si="112">SUM(G366:G369)</f>
        <v>16559</v>
      </c>
      <c r="H370" s="80">
        <v>16559</v>
      </c>
    </row>
    <row r="371" spans="1:8" s="4" customFormat="1" ht="13.95" customHeight="1">
      <c r="A371" s="114" t="s">
        <v>8</v>
      </c>
      <c r="B371" s="109">
        <v>1E-3</v>
      </c>
      <c r="C371" s="75" t="s">
        <v>130</v>
      </c>
      <c r="D371" s="80">
        <f t="shared" ref="D371:F371" si="113">D370+D363</f>
        <v>32299</v>
      </c>
      <c r="E371" s="80">
        <f t="shared" si="113"/>
        <v>36306</v>
      </c>
      <c r="F371" s="80">
        <f t="shared" si="113"/>
        <v>36306</v>
      </c>
      <c r="G371" s="80">
        <f t="shared" ref="G371" si="114">G370+G363</f>
        <v>39429</v>
      </c>
      <c r="H371" s="80">
        <v>39429</v>
      </c>
    </row>
    <row r="372" spans="1:8" ht="10.95" customHeight="1">
      <c r="A372" s="104"/>
      <c r="B372" s="117"/>
      <c r="C372" s="102"/>
      <c r="D372" s="62"/>
      <c r="E372" s="116"/>
      <c r="F372" s="116"/>
      <c r="G372" s="116"/>
      <c r="H372" s="116"/>
    </row>
    <row r="373" spans="1:8" ht="13.95" customHeight="1">
      <c r="A373" s="104"/>
      <c r="B373" s="109">
        <v>0.10100000000000001</v>
      </c>
      <c r="C373" s="102" t="s">
        <v>131</v>
      </c>
      <c r="D373" s="73"/>
      <c r="E373" s="118"/>
      <c r="F373" s="118"/>
      <c r="G373" s="118"/>
      <c r="H373" s="118"/>
    </row>
    <row r="374" spans="1:8" ht="13.95" customHeight="1">
      <c r="A374" s="104"/>
      <c r="B374" s="119">
        <v>61</v>
      </c>
      <c r="C374" s="112" t="s">
        <v>132</v>
      </c>
      <c r="D374" s="62"/>
      <c r="E374" s="116"/>
      <c r="F374" s="116"/>
      <c r="G374" s="116"/>
      <c r="H374" s="116"/>
    </row>
    <row r="375" spans="1:8" ht="15" customHeight="1">
      <c r="A375" s="121"/>
      <c r="B375" s="170" t="s">
        <v>133</v>
      </c>
      <c r="C375" s="143" t="s">
        <v>14</v>
      </c>
      <c r="D375" s="80">
        <v>5849</v>
      </c>
      <c r="E375" s="80">
        <v>8209</v>
      </c>
      <c r="F375" s="80">
        <v>8209</v>
      </c>
      <c r="G375" s="80">
        <v>8223</v>
      </c>
      <c r="H375" s="122">
        <v>8223</v>
      </c>
    </row>
    <row r="376" spans="1:8" ht="15" customHeight="1">
      <c r="A376" s="104"/>
      <c r="B376" s="142" t="s">
        <v>276</v>
      </c>
      <c r="C376" s="115" t="s">
        <v>46</v>
      </c>
      <c r="D376" s="84">
        <v>0</v>
      </c>
      <c r="E376" s="69">
        <v>1564</v>
      </c>
      <c r="F376" s="69">
        <v>1564</v>
      </c>
      <c r="G376" s="69">
        <v>1564</v>
      </c>
      <c r="H376" s="113">
        <v>1564</v>
      </c>
    </row>
    <row r="377" spans="1:8" ht="15" customHeight="1">
      <c r="A377" s="104"/>
      <c r="B377" s="142" t="s">
        <v>134</v>
      </c>
      <c r="C377" s="115" t="s">
        <v>16</v>
      </c>
      <c r="D377" s="71">
        <v>22</v>
      </c>
      <c r="E377" s="69">
        <v>17</v>
      </c>
      <c r="F377" s="69">
        <v>17</v>
      </c>
      <c r="G377" s="71">
        <v>19</v>
      </c>
      <c r="H377" s="113">
        <v>19</v>
      </c>
    </row>
    <row r="378" spans="1:8" ht="15" customHeight="1">
      <c r="A378" s="104"/>
      <c r="B378" s="142" t="s">
        <v>135</v>
      </c>
      <c r="C378" s="115" t="s">
        <v>18</v>
      </c>
      <c r="D378" s="69">
        <v>1242</v>
      </c>
      <c r="E378" s="69">
        <v>101</v>
      </c>
      <c r="F378" s="113">
        <v>101</v>
      </c>
      <c r="G378" s="71">
        <v>111</v>
      </c>
      <c r="H378" s="69">
        <v>111</v>
      </c>
    </row>
    <row r="379" spans="1:8" ht="15" customHeight="1">
      <c r="A379" s="104"/>
      <c r="B379" s="142" t="s">
        <v>201</v>
      </c>
      <c r="C379" s="115" t="s">
        <v>202</v>
      </c>
      <c r="D379" s="69">
        <v>3750</v>
      </c>
      <c r="E379" s="84">
        <v>0</v>
      </c>
      <c r="F379" s="84">
        <v>0</v>
      </c>
      <c r="G379" s="84">
        <v>0</v>
      </c>
      <c r="H379" s="84">
        <v>0</v>
      </c>
    </row>
    <row r="380" spans="1:8" ht="26.4">
      <c r="A380" s="104"/>
      <c r="B380" s="142" t="s">
        <v>203</v>
      </c>
      <c r="C380" s="115" t="s">
        <v>327</v>
      </c>
      <c r="D380" s="88">
        <v>0</v>
      </c>
      <c r="E380" s="80">
        <v>500</v>
      </c>
      <c r="F380" s="80">
        <v>500</v>
      </c>
      <c r="G380" s="88">
        <v>0</v>
      </c>
      <c r="H380" s="88">
        <v>0</v>
      </c>
    </row>
    <row r="381" spans="1:8" s="4" customFormat="1" ht="15" customHeight="1">
      <c r="A381" s="114" t="s">
        <v>8</v>
      </c>
      <c r="B381" s="119">
        <v>61</v>
      </c>
      <c r="C381" s="115" t="s">
        <v>132</v>
      </c>
      <c r="D381" s="80">
        <f t="shared" ref="D381:F381" si="115">SUM(D375:D380)</f>
        <v>10863</v>
      </c>
      <c r="E381" s="80">
        <f t="shared" si="115"/>
        <v>10391</v>
      </c>
      <c r="F381" s="80">
        <f t="shared" si="115"/>
        <v>10391</v>
      </c>
      <c r="G381" s="80">
        <f t="shared" ref="G381" si="116">SUM(G375:G380)</f>
        <v>9917</v>
      </c>
      <c r="H381" s="80">
        <v>9917</v>
      </c>
    </row>
    <row r="382" spans="1:8">
      <c r="A382" s="104"/>
      <c r="B382" s="119"/>
      <c r="C382" s="112"/>
      <c r="D382" s="62"/>
      <c r="E382" s="116"/>
      <c r="F382" s="116"/>
      <c r="G382" s="116"/>
      <c r="H382" s="116"/>
    </row>
    <row r="383" spans="1:8" ht="13.95" customHeight="1">
      <c r="A383" s="104"/>
      <c r="B383" s="119">
        <v>62</v>
      </c>
      <c r="C383" s="112" t="s">
        <v>136</v>
      </c>
      <c r="D383" s="62"/>
      <c r="E383" s="116"/>
      <c r="F383" s="116"/>
      <c r="G383" s="116"/>
      <c r="H383" s="116"/>
    </row>
    <row r="384" spans="1:8" ht="13.95" customHeight="1">
      <c r="A384" s="104"/>
      <c r="B384" s="142" t="s">
        <v>137</v>
      </c>
      <c r="C384" s="112" t="s">
        <v>14</v>
      </c>
      <c r="D384" s="69">
        <v>7755</v>
      </c>
      <c r="E384" s="69">
        <v>8912</v>
      </c>
      <c r="F384" s="69">
        <v>8912</v>
      </c>
      <c r="G384" s="69">
        <v>8949</v>
      </c>
      <c r="H384" s="113">
        <v>8949</v>
      </c>
    </row>
    <row r="385" spans="1:8" ht="13.95" customHeight="1">
      <c r="A385" s="104"/>
      <c r="B385" s="142" t="s">
        <v>277</v>
      </c>
      <c r="C385" s="112" t="s">
        <v>46</v>
      </c>
      <c r="D385" s="84">
        <v>0</v>
      </c>
      <c r="E385" s="69">
        <v>1175</v>
      </c>
      <c r="F385" s="69">
        <v>1175</v>
      </c>
      <c r="G385" s="69">
        <v>1166</v>
      </c>
      <c r="H385" s="113">
        <v>1166</v>
      </c>
    </row>
    <row r="386" spans="1:8" ht="13.95" customHeight="1">
      <c r="A386" s="104"/>
      <c r="B386" s="142" t="s">
        <v>138</v>
      </c>
      <c r="C386" s="112" t="s">
        <v>16</v>
      </c>
      <c r="D386" s="71">
        <v>24</v>
      </c>
      <c r="E386" s="71">
        <v>18</v>
      </c>
      <c r="F386" s="71">
        <v>18</v>
      </c>
      <c r="G386" s="71">
        <v>20</v>
      </c>
      <c r="H386" s="124">
        <v>20</v>
      </c>
    </row>
    <row r="387" spans="1:8" ht="13.95" customHeight="1">
      <c r="A387" s="104"/>
      <c r="B387" s="142" t="s">
        <v>139</v>
      </c>
      <c r="C387" s="112" t="s">
        <v>18</v>
      </c>
      <c r="D387" s="69">
        <v>842</v>
      </c>
      <c r="E387" s="69">
        <v>265</v>
      </c>
      <c r="F387" s="113">
        <v>265</v>
      </c>
      <c r="G387" s="71">
        <v>292</v>
      </c>
      <c r="H387" s="69">
        <v>292</v>
      </c>
    </row>
    <row r="388" spans="1:8" ht="26.4">
      <c r="A388" s="104"/>
      <c r="B388" s="142" t="s">
        <v>281</v>
      </c>
      <c r="C388" s="112" t="s">
        <v>279</v>
      </c>
      <c r="D388" s="84">
        <v>0</v>
      </c>
      <c r="E388" s="69">
        <v>1600</v>
      </c>
      <c r="F388" s="69">
        <v>1600</v>
      </c>
      <c r="G388" s="84">
        <v>0</v>
      </c>
      <c r="H388" s="84">
        <v>0</v>
      </c>
    </row>
    <row r="389" spans="1:8" ht="13.95" customHeight="1">
      <c r="A389" s="104"/>
      <c r="B389" s="142" t="s">
        <v>282</v>
      </c>
      <c r="C389" s="112" t="s">
        <v>278</v>
      </c>
      <c r="D389" s="84">
        <v>0</v>
      </c>
      <c r="E389" s="69">
        <v>400</v>
      </c>
      <c r="F389" s="69">
        <v>400</v>
      </c>
      <c r="G389" s="84">
        <v>0</v>
      </c>
      <c r="H389" s="84">
        <v>0</v>
      </c>
    </row>
    <row r="390" spans="1:8" s="4" customFormat="1" ht="13.95" customHeight="1">
      <c r="A390" s="114" t="s">
        <v>8</v>
      </c>
      <c r="B390" s="119">
        <v>62</v>
      </c>
      <c r="C390" s="115" t="s">
        <v>136</v>
      </c>
      <c r="D390" s="99">
        <f t="shared" ref="D390:F390" si="117">SUM(D384:D389)</f>
        <v>8621</v>
      </c>
      <c r="E390" s="99">
        <f t="shared" si="117"/>
        <v>12370</v>
      </c>
      <c r="F390" s="99">
        <f t="shared" si="117"/>
        <v>12370</v>
      </c>
      <c r="G390" s="99">
        <f t="shared" ref="G390" si="118">SUM(G384:G389)</f>
        <v>10427</v>
      </c>
      <c r="H390" s="99">
        <v>10427</v>
      </c>
    </row>
    <row r="391" spans="1:8">
      <c r="A391" s="104"/>
      <c r="B391" s="119"/>
      <c r="C391" s="112"/>
      <c r="D391" s="62"/>
      <c r="E391" s="116"/>
      <c r="F391" s="116"/>
      <c r="G391" s="116"/>
      <c r="H391" s="116"/>
    </row>
    <row r="392" spans="1:8" ht="13.95" customHeight="1">
      <c r="A392" s="104"/>
      <c r="B392" s="119">
        <v>63</v>
      </c>
      <c r="C392" s="112" t="s">
        <v>140</v>
      </c>
      <c r="D392" s="62"/>
      <c r="E392" s="116"/>
      <c r="F392" s="116"/>
      <c r="G392" s="116"/>
      <c r="H392" s="116"/>
    </row>
    <row r="393" spans="1:8" ht="13.95" customHeight="1">
      <c r="A393" s="104"/>
      <c r="B393" s="142" t="s">
        <v>141</v>
      </c>
      <c r="C393" s="112" t="s">
        <v>14</v>
      </c>
      <c r="D393" s="69">
        <v>6069</v>
      </c>
      <c r="E393" s="69">
        <v>6839</v>
      </c>
      <c r="F393" s="69">
        <v>6839</v>
      </c>
      <c r="G393" s="69">
        <v>6576</v>
      </c>
      <c r="H393" s="113">
        <v>6576</v>
      </c>
    </row>
    <row r="394" spans="1:8" ht="13.95" customHeight="1">
      <c r="A394" s="104"/>
      <c r="B394" s="142" t="s">
        <v>290</v>
      </c>
      <c r="C394" s="112" t="s">
        <v>46</v>
      </c>
      <c r="D394" s="84">
        <v>0</v>
      </c>
      <c r="E394" s="69">
        <v>120</v>
      </c>
      <c r="F394" s="69">
        <v>120</v>
      </c>
      <c r="G394" s="69">
        <v>117</v>
      </c>
      <c r="H394" s="113">
        <v>117</v>
      </c>
    </row>
    <row r="395" spans="1:8" ht="13.95" customHeight="1">
      <c r="A395" s="104"/>
      <c r="B395" s="142" t="s">
        <v>142</v>
      </c>
      <c r="C395" s="112" t="s">
        <v>16</v>
      </c>
      <c r="D395" s="69">
        <v>26</v>
      </c>
      <c r="E395" s="69">
        <v>20</v>
      </c>
      <c r="F395" s="69">
        <v>20</v>
      </c>
      <c r="G395" s="71">
        <v>22</v>
      </c>
      <c r="H395" s="113">
        <v>22</v>
      </c>
    </row>
    <row r="396" spans="1:8" ht="13.95" customHeight="1">
      <c r="A396" s="104"/>
      <c r="B396" s="142" t="s">
        <v>143</v>
      </c>
      <c r="C396" s="112" t="s">
        <v>18</v>
      </c>
      <c r="D396" s="80">
        <v>782</v>
      </c>
      <c r="E396" s="80">
        <v>413</v>
      </c>
      <c r="F396" s="122">
        <v>413</v>
      </c>
      <c r="G396" s="71">
        <v>454</v>
      </c>
      <c r="H396" s="80">
        <v>454</v>
      </c>
    </row>
    <row r="397" spans="1:8" s="4" customFormat="1" ht="13.95" customHeight="1">
      <c r="A397" s="114" t="s">
        <v>8</v>
      </c>
      <c r="B397" s="119">
        <v>63</v>
      </c>
      <c r="C397" s="115" t="s">
        <v>140</v>
      </c>
      <c r="D397" s="80">
        <f t="shared" ref="D397:F397" si="119">SUM(D393:D396)</f>
        <v>6877</v>
      </c>
      <c r="E397" s="80">
        <f t="shared" si="119"/>
        <v>7392</v>
      </c>
      <c r="F397" s="80">
        <f t="shared" si="119"/>
        <v>7392</v>
      </c>
      <c r="G397" s="99">
        <f t="shared" ref="G397" si="120">SUM(G393:G396)</f>
        <v>7169</v>
      </c>
      <c r="H397" s="80">
        <v>7169</v>
      </c>
    </row>
    <row r="398" spans="1:8">
      <c r="A398" s="104"/>
      <c r="B398" s="119"/>
      <c r="C398" s="112"/>
      <c r="D398" s="62"/>
      <c r="E398" s="62"/>
      <c r="F398" s="62"/>
      <c r="G398" s="62"/>
      <c r="H398" s="62"/>
    </row>
    <row r="399" spans="1:8" ht="28.2" customHeight="1">
      <c r="A399" s="104"/>
      <c r="B399" s="119">
        <v>81</v>
      </c>
      <c r="C399" s="112" t="s">
        <v>325</v>
      </c>
      <c r="D399" s="62"/>
      <c r="E399" s="62"/>
      <c r="F399" s="62"/>
      <c r="G399" s="62"/>
      <c r="H399" s="62"/>
    </row>
    <row r="400" spans="1:8" ht="26.4">
      <c r="A400" s="104"/>
      <c r="B400" s="119" t="s">
        <v>209</v>
      </c>
      <c r="C400" s="112" t="s">
        <v>262</v>
      </c>
      <c r="D400" s="69">
        <v>16365</v>
      </c>
      <c r="E400" s="69">
        <v>73303</v>
      </c>
      <c r="F400" s="69">
        <v>73303</v>
      </c>
      <c r="G400" s="84">
        <v>0</v>
      </c>
      <c r="H400" s="69">
        <v>78126</v>
      </c>
    </row>
    <row r="401" spans="1:8" ht="26.4">
      <c r="A401" s="104"/>
      <c r="B401" s="119" t="s">
        <v>210</v>
      </c>
      <c r="C401" s="112" t="s">
        <v>234</v>
      </c>
      <c r="D401" s="69">
        <v>80</v>
      </c>
      <c r="E401" s="69">
        <v>3178</v>
      </c>
      <c r="F401" s="69">
        <v>3178</v>
      </c>
      <c r="G401" s="84">
        <v>0</v>
      </c>
      <c r="H401" s="84">
        <v>0</v>
      </c>
    </row>
    <row r="402" spans="1:8" s="4" customFormat="1" ht="28.2" customHeight="1">
      <c r="A402" s="104" t="s">
        <v>8</v>
      </c>
      <c r="B402" s="119">
        <v>81</v>
      </c>
      <c r="C402" s="112" t="s">
        <v>325</v>
      </c>
      <c r="D402" s="99">
        <f t="shared" ref="D402:F402" si="121">D400+D401</f>
        <v>16445</v>
      </c>
      <c r="E402" s="99">
        <f t="shared" si="121"/>
        <v>76481</v>
      </c>
      <c r="F402" s="99">
        <f t="shared" si="121"/>
        <v>76481</v>
      </c>
      <c r="G402" s="59">
        <f t="shared" ref="G402" si="122">G400+G401</f>
        <v>0</v>
      </c>
      <c r="H402" s="99">
        <v>78126</v>
      </c>
    </row>
    <row r="403" spans="1:8" s="4" customFormat="1" ht="13.95" customHeight="1">
      <c r="A403" s="114" t="s">
        <v>8</v>
      </c>
      <c r="B403" s="109">
        <v>0.10100000000000001</v>
      </c>
      <c r="C403" s="75" t="s">
        <v>131</v>
      </c>
      <c r="D403" s="80">
        <f t="shared" ref="D403:F403" si="123">D397+D390+D381+D402</f>
        <v>42806</v>
      </c>
      <c r="E403" s="80">
        <f t="shared" si="123"/>
        <v>106634</v>
      </c>
      <c r="F403" s="80">
        <f t="shared" si="123"/>
        <v>106634</v>
      </c>
      <c r="G403" s="80">
        <f t="shared" ref="G403" si="124">G397+G390+G381+G402</f>
        <v>27513</v>
      </c>
      <c r="H403" s="80">
        <v>105639</v>
      </c>
    </row>
    <row r="404" spans="1:8">
      <c r="A404" s="104"/>
      <c r="B404" s="105"/>
      <c r="C404" s="102"/>
      <c r="D404" s="62"/>
      <c r="E404" s="116"/>
      <c r="F404" s="116"/>
      <c r="G404" s="116"/>
      <c r="H404" s="116"/>
    </row>
    <row r="405" spans="1:8" ht="13.95" customHeight="1">
      <c r="A405" s="125"/>
      <c r="B405" s="126">
        <v>0.8</v>
      </c>
      <c r="C405" s="127" t="s">
        <v>123</v>
      </c>
      <c r="D405" s="62"/>
      <c r="E405" s="116"/>
      <c r="F405" s="116"/>
      <c r="G405" s="116"/>
      <c r="H405" s="116"/>
    </row>
    <row r="406" spans="1:8" ht="13.95" customHeight="1">
      <c r="A406" s="16"/>
      <c r="B406" s="128">
        <v>82</v>
      </c>
      <c r="C406" s="123" t="s">
        <v>216</v>
      </c>
      <c r="D406" s="62"/>
      <c r="E406" s="116"/>
      <c r="F406" s="116"/>
      <c r="G406" s="116"/>
      <c r="H406" s="116"/>
    </row>
    <row r="407" spans="1:8" ht="13.95" customHeight="1">
      <c r="A407" s="104"/>
      <c r="B407" s="111" t="s">
        <v>153</v>
      </c>
      <c r="C407" s="112" t="s">
        <v>46</v>
      </c>
      <c r="D407" s="69">
        <v>1795</v>
      </c>
      <c r="E407" s="84">
        <v>0</v>
      </c>
      <c r="F407" s="84">
        <v>0</v>
      </c>
      <c r="G407" s="84">
        <v>0</v>
      </c>
      <c r="H407" s="84">
        <v>0</v>
      </c>
    </row>
    <row r="408" spans="1:8" s="4" customFormat="1" ht="13.95" customHeight="1">
      <c r="A408" s="114" t="s">
        <v>8</v>
      </c>
      <c r="B408" s="111">
        <v>82</v>
      </c>
      <c r="C408" s="115" t="s">
        <v>216</v>
      </c>
      <c r="D408" s="99">
        <f t="shared" ref="D408:G408" si="125">SUM(D407:D407)</f>
        <v>1795</v>
      </c>
      <c r="E408" s="59">
        <f t="shared" si="125"/>
        <v>0</v>
      </c>
      <c r="F408" s="59">
        <f t="shared" si="125"/>
        <v>0</v>
      </c>
      <c r="G408" s="59">
        <f t="shared" si="125"/>
        <v>0</v>
      </c>
      <c r="H408" s="59">
        <v>0</v>
      </c>
    </row>
    <row r="409" spans="1:8" s="4" customFormat="1" ht="13.95" customHeight="1">
      <c r="A409" s="129" t="s">
        <v>8</v>
      </c>
      <c r="B409" s="150">
        <v>0.8</v>
      </c>
      <c r="C409" s="130" t="s">
        <v>123</v>
      </c>
      <c r="D409" s="80">
        <f t="shared" ref="D409:F409" si="126">D408</f>
        <v>1795</v>
      </c>
      <c r="E409" s="88">
        <f t="shared" si="126"/>
        <v>0</v>
      </c>
      <c r="F409" s="88">
        <f t="shared" si="126"/>
        <v>0</v>
      </c>
      <c r="G409" s="88">
        <f t="shared" ref="G409" si="127">G408</f>
        <v>0</v>
      </c>
      <c r="H409" s="88">
        <v>0</v>
      </c>
    </row>
    <row r="410" spans="1:8" s="4" customFormat="1" ht="13.95" customHeight="1">
      <c r="A410" s="114" t="s">
        <v>8</v>
      </c>
      <c r="B410" s="105">
        <v>2405</v>
      </c>
      <c r="C410" s="75" t="s">
        <v>125</v>
      </c>
      <c r="D410" s="80">
        <f t="shared" ref="D410:G410" si="128">D403+D371+D409</f>
        <v>76900</v>
      </c>
      <c r="E410" s="80">
        <f t="shared" si="128"/>
        <v>142940</v>
      </c>
      <c r="F410" s="80">
        <f t="shared" si="128"/>
        <v>142940</v>
      </c>
      <c r="G410" s="80">
        <f t="shared" si="128"/>
        <v>66942</v>
      </c>
      <c r="H410" s="80">
        <v>145068</v>
      </c>
    </row>
    <row r="411" spans="1:8" s="4" customFormat="1" ht="13.95" customHeight="1">
      <c r="A411" s="131" t="s">
        <v>8</v>
      </c>
      <c r="B411" s="151"/>
      <c r="C411" s="132" t="s">
        <v>9</v>
      </c>
      <c r="D411" s="80">
        <f t="shared" ref="D411:G411" si="129">D333+D354+D410</f>
        <v>625294</v>
      </c>
      <c r="E411" s="67">
        <f t="shared" si="129"/>
        <v>753372</v>
      </c>
      <c r="F411" s="67">
        <f t="shared" si="129"/>
        <v>817352</v>
      </c>
      <c r="G411" s="67">
        <f t="shared" si="129"/>
        <v>794996</v>
      </c>
      <c r="H411" s="67">
        <v>918445</v>
      </c>
    </row>
    <row r="412" spans="1:8">
      <c r="A412" s="2"/>
      <c r="B412" s="6"/>
      <c r="C412" s="77"/>
      <c r="D412" s="62"/>
      <c r="E412" s="63"/>
      <c r="F412" s="63"/>
      <c r="G412" s="63"/>
      <c r="H412" s="63"/>
    </row>
    <row r="413" spans="1:8" ht="15.6" customHeight="1">
      <c r="C413" s="44" t="s">
        <v>144</v>
      </c>
      <c r="D413" s="62"/>
      <c r="E413" s="63"/>
      <c r="F413" s="63"/>
      <c r="G413" s="63"/>
      <c r="H413" s="63"/>
    </row>
    <row r="414" spans="1:8" ht="15.6" customHeight="1">
      <c r="A414" s="2" t="s">
        <v>10</v>
      </c>
      <c r="B414" s="92">
        <v>4403</v>
      </c>
      <c r="C414" s="133" t="s">
        <v>145</v>
      </c>
      <c r="D414" s="62"/>
      <c r="E414" s="63"/>
      <c r="F414" s="63"/>
      <c r="G414" s="63"/>
      <c r="H414" s="63"/>
    </row>
    <row r="415" spans="1:8" ht="15.6" customHeight="1">
      <c r="A415" s="2"/>
      <c r="B415" s="101">
        <v>0.10100000000000001</v>
      </c>
      <c r="C415" s="133" t="s">
        <v>146</v>
      </c>
      <c r="D415" s="62"/>
      <c r="E415" s="63"/>
      <c r="F415" s="63"/>
      <c r="G415" s="63"/>
      <c r="H415" s="63"/>
    </row>
    <row r="416" spans="1:8" ht="28.2" customHeight="1">
      <c r="A416" s="2"/>
      <c r="B416" s="134">
        <v>7</v>
      </c>
      <c r="C416" s="90" t="s">
        <v>171</v>
      </c>
      <c r="D416" s="62"/>
      <c r="E416" s="62"/>
      <c r="F416" s="62"/>
      <c r="G416" s="62"/>
      <c r="H416" s="62"/>
    </row>
    <row r="417" spans="1:8" ht="41.4" customHeight="1">
      <c r="A417" s="65"/>
      <c r="B417" s="171" t="s">
        <v>173</v>
      </c>
      <c r="C417" s="161" t="s">
        <v>229</v>
      </c>
      <c r="D417" s="80">
        <v>2441</v>
      </c>
      <c r="E417" s="80">
        <v>3000</v>
      </c>
      <c r="F417" s="80">
        <v>3000</v>
      </c>
      <c r="G417" s="88">
        <v>0</v>
      </c>
      <c r="H417" s="80">
        <v>1</v>
      </c>
    </row>
    <row r="418" spans="1:8" ht="41.4" customHeight="1">
      <c r="A418" s="2"/>
      <c r="B418" s="172" t="s">
        <v>174</v>
      </c>
      <c r="C418" s="135" t="s">
        <v>221</v>
      </c>
      <c r="D418" s="69">
        <v>4706</v>
      </c>
      <c r="E418" s="69">
        <v>600</v>
      </c>
      <c r="F418" s="69">
        <v>600</v>
      </c>
      <c r="G418" s="69">
        <v>600</v>
      </c>
      <c r="H418" s="69">
        <v>600</v>
      </c>
    </row>
    <row r="419" spans="1:8" s="4" customFormat="1" ht="28.2" customHeight="1">
      <c r="A419" s="2" t="s">
        <v>8</v>
      </c>
      <c r="B419" s="134">
        <v>7</v>
      </c>
      <c r="C419" s="81" t="s">
        <v>171</v>
      </c>
      <c r="D419" s="99">
        <f t="shared" ref="D419:F419" si="130">SUM(D417:D418)</f>
        <v>7147</v>
      </c>
      <c r="E419" s="99">
        <f t="shared" si="130"/>
        <v>3600</v>
      </c>
      <c r="F419" s="99">
        <f t="shared" si="130"/>
        <v>3600</v>
      </c>
      <c r="G419" s="99">
        <f t="shared" ref="G419" si="131">SUM(G417:G418)</f>
        <v>600</v>
      </c>
      <c r="H419" s="99">
        <v>601</v>
      </c>
    </row>
    <row r="420" spans="1:8">
      <c r="B420" s="136"/>
      <c r="C420" s="90"/>
      <c r="D420" s="62"/>
      <c r="E420" s="62"/>
      <c r="F420" s="62"/>
      <c r="G420" s="62"/>
      <c r="H420" s="62"/>
    </row>
    <row r="421" spans="1:8" ht="26.4">
      <c r="A421" s="2"/>
      <c r="B421" s="134">
        <v>8</v>
      </c>
      <c r="C421" s="90" t="s">
        <v>172</v>
      </c>
      <c r="D421" s="62"/>
      <c r="E421" s="62"/>
      <c r="F421" s="62"/>
      <c r="G421" s="62"/>
      <c r="H421" s="62"/>
    </row>
    <row r="422" spans="1:8" ht="28.2" customHeight="1">
      <c r="A422" s="2"/>
      <c r="B422" s="173" t="s">
        <v>189</v>
      </c>
      <c r="C422" s="135" t="s">
        <v>283</v>
      </c>
      <c r="D422" s="84">
        <v>0</v>
      </c>
      <c r="E422" s="69">
        <v>10000</v>
      </c>
      <c r="F422" s="69">
        <v>10000</v>
      </c>
      <c r="G422" s="69">
        <v>15000</v>
      </c>
      <c r="H422" s="69">
        <v>15000</v>
      </c>
    </row>
    <row r="423" spans="1:8" ht="28.95" customHeight="1">
      <c r="A423" s="2"/>
      <c r="B423" s="173" t="s">
        <v>208</v>
      </c>
      <c r="C423" s="135" t="s">
        <v>222</v>
      </c>
      <c r="D423" s="69">
        <v>5000</v>
      </c>
      <c r="E423" s="69">
        <v>10000</v>
      </c>
      <c r="F423" s="174">
        <v>10000</v>
      </c>
      <c r="G423" s="84">
        <v>0</v>
      </c>
      <c r="H423" s="84">
        <v>0</v>
      </c>
    </row>
    <row r="424" spans="1:8" ht="15.15" customHeight="1">
      <c r="A424" s="2"/>
      <c r="B424" s="173" t="s">
        <v>205</v>
      </c>
      <c r="C424" s="135" t="s">
        <v>258</v>
      </c>
      <c r="D424" s="69">
        <v>1485</v>
      </c>
      <c r="E424" s="84">
        <v>0</v>
      </c>
      <c r="F424" s="84">
        <v>0</v>
      </c>
      <c r="G424" s="84">
        <v>0</v>
      </c>
      <c r="H424" s="84">
        <v>0</v>
      </c>
    </row>
    <row r="425" spans="1:8" s="4" customFormat="1" ht="26.4">
      <c r="A425" s="2" t="s">
        <v>8</v>
      </c>
      <c r="B425" s="134">
        <v>8</v>
      </c>
      <c r="C425" s="81" t="s">
        <v>172</v>
      </c>
      <c r="D425" s="99">
        <f t="shared" ref="D425:F425" si="132">SUM(D422:D424)</f>
        <v>6485</v>
      </c>
      <c r="E425" s="99">
        <f t="shared" si="132"/>
        <v>20000</v>
      </c>
      <c r="F425" s="99">
        <f t="shared" si="132"/>
        <v>20000</v>
      </c>
      <c r="G425" s="99">
        <f t="shared" ref="G425" si="133">SUM(G422:G424)</f>
        <v>15000</v>
      </c>
      <c r="H425" s="99">
        <v>15000</v>
      </c>
    </row>
    <row r="426" spans="1:8">
      <c r="A426" s="2"/>
      <c r="B426" s="101"/>
      <c r="C426" s="133"/>
      <c r="D426" s="62"/>
      <c r="E426" s="63"/>
      <c r="F426" s="63"/>
      <c r="G426" s="63"/>
      <c r="H426" s="63"/>
    </row>
    <row r="427" spans="1:8">
      <c r="A427" s="2"/>
      <c r="B427" s="103" t="s">
        <v>147</v>
      </c>
      <c r="C427" s="137" t="s">
        <v>12</v>
      </c>
      <c r="D427" s="62"/>
      <c r="E427" s="63"/>
      <c r="F427" s="63"/>
      <c r="G427" s="63"/>
      <c r="H427" s="63"/>
    </row>
    <row r="428" spans="1:8" ht="39.6">
      <c r="A428" s="2"/>
      <c r="B428" s="96" t="s">
        <v>159</v>
      </c>
      <c r="C428" s="138" t="s">
        <v>166</v>
      </c>
      <c r="D428" s="69">
        <v>4201</v>
      </c>
      <c r="E428" s="84">
        <v>0</v>
      </c>
      <c r="F428" s="84">
        <v>0</v>
      </c>
      <c r="G428" s="84">
        <v>0</v>
      </c>
      <c r="H428" s="84">
        <v>0</v>
      </c>
    </row>
    <row r="429" spans="1:8" ht="39.6">
      <c r="A429" s="2"/>
      <c r="B429" s="96" t="s">
        <v>226</v>
      </c>
      <c r="C429" s="138" t="s">
        <v>326</v>
      </c>
      <c r="D429" s="69">
        <v>635</v>
      </c>
      <c r="E429" s="84">
        <v>0</v>
      </c>
      <c r="F429" s="84">
        <v>0</v>
      </c>
      <c r="G429" s="84">
        <v>0</v>
      </c>
      <c r="H429" s="84">
        <v>0</v>
      </c>
    </row>
    <row r="430" spans="1:8" ht="15" customHeight="1">
      <c r="A430" s="2"/>
      <c r="B430" s="96" t="s">
        <v>236</v>
      </c>
      <c r="C430" s="137" t="s">
        <v>241</v>
      </c>
      <c r="D430" s="69">
        <v>6900</v>
      </c>
      <c r="E430" s="84">
        <v>0</v>
      </c>
      <c r="F430" s="84">
        <v>0</v>
      </c>
      <c r="G430" s="69">
        <v>1554</v>
      </c>
      <c r="H430" s="69">
        <v>1554</v>
      </c>
    </row>
    <row r="431" spans="1:8" ht="28.2" customHeight="1">
      <c r="A431" s="2"/>
      <c r="B431" s="96" t="s">
        <v>237</v>
      </c>
      <c r="C431" s="138" t="s">
        <v>238</v>
      </c>
      <c r="D431" s="84">
        <v>0</v>
      </c>
      <c r="E431" s="84">
        <v>0</v>
      </c>
      <c r="F431" s="84">
        <v>0</v>
      </c>
      <c r="G431" s="69">
        <v>5000</v>
      </c>
      <c r="H431" s="69">
        <v>5000</v>
      </c>
    </row>
    <row r="432" spans="1:8" ht="15.6" customHeight="1">
      <c r="A432" s="2"/>
      <c r="B432" s="96" t="s">
        <v>271</v>
      </c>
      <c r="C432" s="137" t="s">
        <v>272</v>
      </c>
      <c r="D432" s="80">
        <v>9223</v>
      </c>
      <c r="E432" s="88">
        <v>0</v>
      </c>
      <c r="F432" s="88">
        <v>0</v>
      </c>
      <c r="G432" s="80">
        <v>11600</v>
      </c>
      <c r="H432" s="80">
        <v>11600</v>
      </c>
    </row>
    <row r="433" spans="1:8" s="4" customFormat="1" ht="15.6" customHeight="1">
      <c r="A433" s="3" t="s">
        <v>8</v>
      </c>
      <c r="B433" s="103" t="s">
        <v>147</v>
      </c>
      <c r="C433" s="138" t="s">
        <v>12</v>
      </c>
      <c r="D433" s="80">
        <f t="shared" ref="D433:F433" si="134">SUM(D428:D432)</f>
        <v>20959</v>
      </c>
      <c r="E433" s="88">
        <f t="shared" si="134"/>
        <v>0</v>
      </c>
      <c r="F433" s="88">
        <f t="shared" si="134"/>
        <v>0</v>
      </c>
      <c r="G433" s="80">
        <f t="shared" ref="G433" si="135">SUM(G428:G432)</f>
        <v>18154</v>
      </c>
      <c r="H433" s="80">
        <v>18154</v>
      </c>
    </row>
    <row r="434" spans="1:8" s="4" customFormat="1" ht="14.4" customHeight="1">
      <c r="A434" s="3" t="s">
        <v>8</v>
      </c>
      <c r="B434" s="101">
        <v>0.10100000000000001</v>
      </c>
      <c r="C434" s="133" t="s">
        <v>146</v>
      </c>
      <c r="D434" s="99">
        <f t="shared" ref="D434:G434" si="136">D433+D419+D425</f>
        <v>34591</v>
      </c>
      <c r="E434" s="99">
        <f t="shared" si="136"/>
        <v>23600</v>
      </c>
      <c r="F434" s="99">
        <f t="shared" si="136"/>
        <v>23600</v>
      </c>
      <c r="G434" s="99">
        <f t="shared" si="136"/>
        <v>33754</v>
      </c>
      <c r="H434" s="99">
        <v>33755</v>
      </c>
    </row>
    <row r="435" spans="1:8" s="4" customFormat="1" ht="15.6" customHeight="1">
      <c r="A435" s="3" t="s">
        <v>8</v>
      </c>
      <c r="B435" s="92">
        <v>4403</v>
      </c>
      <c r="C435" s="139" t="s">
        <v>4</v>
      </c>
      <c r="D435" s="99">
        <f t="shared" ref="D435:F435" si="137">D434</f>
        <v>34591</v>
      </c>
      <c r="E435" s="99">
        <f t="shared" si="137"/>
        <v>23600</v>
      </c>
      <c r="F435" s="99">
        <f t="shared" si="137"/>
        <v>23600</v>
      </c>
      <c r="G435" s="99">
        <f t="shared" ref="G435" si="138">G434</f>
        <v>33754</v>
      </c>
      <c r="H435" s="99">
        <v>33755</v>
      </c>
    </row>
    <row r="436" spans="1:8" ht="13.35" customHeight="1">
      <c r="A436" s="2"/>
      <c r="B436" s="92"/>
      <c r="C436" s="137"/>
      <c r="D436" s="62"/>
      <c r="E436" s="63"/>
      <c r="F436" s="63"/>
      <c r="G436" s="63"/>
      <c r="H436" s="63"/>
    </row>
    <row r="437" spans="1:8" ht="15" customHeight="1">
      <c r="A437" s="16" t="s">
        <v>10</v>
      </c>
      <c r="B437" s="140">
        <v>4405</v>
      </c>
      <c r="C437" s="50" t="s">
        <v>148</v>
      </c>
      <c r="D437" s="73"/>
      <c r="E437" s="116"/>
      <c r="F437" s="116"/>
      <c r="G437" s="116"/>
      <c r="H437" s="116"/>
    </row>
    <row r="438" spans="1:8" ht="15" customHeight="1">
      <c r="A438" s="104"/>
      <c r="B438" s="141">
        <v>0.10100000000000001</v>
      </c>
      <c r="C438" s="102" t="s">
        <v>131</v>
      </c>
      <c r="D438" s="62"/>
      <c r="E438" s="116"/>
      <c r="F438" s="116"/>
      <c r="G438" s="116"/>
      <c r="H438" s="116"/>
    </row>
    <row r="439" spans="1:8" ht="26.4">
      <c r="A439" s="104"/>
      <c r="B439" s="142" t="s">
        <v>239</v>
      </c>
      <c r="C439" s="115" t="s">
        <v>240</v>
      </c>
      <c r="D439" s="69">
        <v>380</v>
      </c>
      <c r="E439" s="84">
        <v>0</v>
      </c>
      <c r="F439" s="84">
        <v>0</v>
      </c>
      <c r="G439" s="84">
        <v>0</v>
      </c>
      <c r="H439" s="84">
        <v>0</v>
      </c>
    </row>
    <row r="440" spans="1:8" ht="16.2" customHeight="1">
      <c r="A440" s="104"/>
      <c r="B440" s="142"/>
      <c r="C440" s="112"/>
      <c r="D440" s="73"/>
      <c r="E440" s="73"/>
      <c r="F440" s="73"/>
      <c r="G440" s="73"/>
      <c r="H440" s="73"/>
    </row>
    <row r="441" spans="1:8" ht="28.2" customHeight="1">
      <c r="A441" s="104"/>
      <c r="B441" s="103" t="s">
        <v>181</v>
      </c>
      <c r="C441" s="112" t="s">
        <v>182</v>
      </c>
      <c r="D441" s="73"/>
      <c r="E441" s="73"/>
      <c r="F441" s="73"/>
      <c r="G441" s="73"/>
      <c r="H441" s="73"/>
    </row>
    <row r="442" spans="1:8" ht="28.2" customHeight="1">
      <c r="A442" s="104"/>
      <c r="B442" s="142" t="s">
        <v>183</v>
      </c>
      <c r="C442" s="115" t="s">
        <v>311</v>
      </c>
      <c r="D442" s="84">
        <v>0</v>
      </c>
      <c r="E442" s="69">
        <v>548</v>
      </c>
      <c r="F442" s="69">
        <v>548</v>
      </c>
      <c r="G442" s="84">
        <v>0</v>
      </c>
      <c r="H442" s="84">
        <v>0</v>
      </c>
    </row>
    <row r="443" spans="1:8" ht="28.2" customHeight="1">
      <c r="A443" s="104"/>
      <c r="B443" s="142" t="s">
        <v>184</v>
      </c>
      <c r="C443" s="115" t="s">
        <v>217</v>
      </c>
      <c r="D443" s="84">
        <v>0</v>
      </c>
      <c r="E443" s="69">
        <v>2888</v>
      </c>
      <c r="F443" s="69">
        <v>2888</v>
      </c>
      <c r="G443" s="84">
        <v>0</v>
      </c>
      <c r="H443" s="84">
        <v>0</v>
      </c>
    </row>
    <row r="444" spans="1:8" ht="28.2" customHeight="1">
      <c r="A444" s="104"/>
      <c r="B444" s="142" t="s">
        <v>185</v>
      </c>
      <c r="C444" s="115" t="s">
        <v>223</v>
      </c>
      <c r="D444" s="57">
        <v>0</v>
      </c>
      <c r="E444" s="71">
        <v>2000</v>
      </c>
      <c r="F444" s="71">
        <v>2000</v>
      </c>
      <c r="G444" s="57">
        <v>0</v>
      </c>
      <c r="H444" s="57">
        <v>0</v>
      </c>
    </row>
    <row r="445" spans="1:8" s="4" customFormat="1" ht="28.2" customHeight="1">
      <c r="A445" s="104" t="s">
        <v>8</v>
      </c>
      <c r="B445" s="103" t="s">
        <v>181</v>
      </c>
      <c r="C445" s="115" t="s">
        <v>182</v>
      </c>
      <c r="D445" s="59">
        <f t="shared" ref="D445:F445" si="139">SUM(D442:D444)</f>
        <v>0</v>
      </c>
      <c r="E445" s="99">
        <f t="shared" si="139"/>
        <v>5436</v>
      </c>
      <c r="F445" s="99">
        <f t="shared" si="139"/>
        <v>5436</v>
      </c>
      <c r="G445" s="59">
        <f t="shared" ref="G445" si="140">SUM(G442:G444)</f>
        <v>0</v>
      </c>
      <c r="H445" s="59">
        <v>0</v>
      </c>
    </row>
    <row r="446" spans="1:8" ht="15.6" customHeight="1">
      <c r="A446" s="104"/>
      <c r="B446" s="103"/>
      <c r="C446" s="102"/>
      <c r="D446" s="62"/>
      <c r="E446" s="62"/>
      <c r="F446" s="62"/>
      <c r="G446" s="62"/>
      <c r="H446" s="62"/>
    </row>
    <row r="447" spans="1:8" ht="15.6" customHeight="1">
      <c r="A447" s="104"/>
      <c r="B447" s="103" t="s">
        <v>186</v>
      </c>
      <c r="C447" s="112" t="s">
        <v>187</v>
      </c>
      <c r="D447" s="73"/>
      <c r="E447" s="73"/>
      <c r="F447" s="73"/>
      <c r="G447" s="73"/>
      <c r="H447" s="73"/>
    </row>
    <row r="448" spans="1:8" ht="39.6">
      <c r="A448" s="121"/>
      <c r="B448" s="170" t="s">
        <v>188</v>
      </c>
      <c r="C448" s="143" t="s">
        <v>230</v>
      </c>
      <c r="D448" s="88">
        <v>0</v>
      </c>
      <c r="E448" s="80">
        <v>1270</v>
      </c>
      <c r="F448" s="80">
        <v>1270</v>
      </c>
      <c r="G448" s="88">
        <v>0</v>
      </c>
      <c r="H448" s="88">
        <v>0</v>
      </c>
    </row>
    <row r="449" spans="1:8" ht="54" customHeight="1">
      <c r="A449" s="104"/>
      <c r="B449" s="142" t="s">
        <v>214</v>
      </c>
      <c r="C449" s="115" t="s">
        <v>215</v>
      </c>
      <c r="D449" s="88">
        <v>0</v>
      </c>
      <c r="E449" s="80">
        <v>5575</v>
      </c>
      <c r="F449" s="80">
        <v>5575</v>
      </c>
      <c r="G449" s="88">
        <v>0</v>
      </c>
      <c r="H449" s="69">
        <v>2000</v>
      </c>
    </row>
    <row r="450" spans="1:8" s="4" customFormat="1">
      <c r="A450" s="114" t="s">
        <v>8</v>
      </c>
      <c r="B450" s="103" t="s">
        <v>186</v>
      </c>
      <c r="C450" s="115" t="s">
        <v>187</v>
      </c>
      <c r="D450" s="59">
        <f t="shared" ref="D450:F450" si="141">D448+D449</f>
        <v>0</v>
      </c>
      <c r="E450" s="99">
        <f t="shared" si="141"/>
        <v>6845</v>
      </c>
      <c r="F450" s="99">
        <f t="shared" si="141"/>
        <v>6845</v>
      </c>
      <c r="G450" s="59">
        <f t="shared" ref="G450" si="142">G448+G449</f>
        <v>0</v>
      </c>
      <c r="H450" s="99">
        <v>2000</v>
      </c>
    </row>
    <row r="451" spans="1:8">
      <c r="A451" s="104"/>
      <c r="B451" s="103"/>
      <c r="C451" s="112"/>
      <c r="D451" s="62"/>
      <c r="E451" s="62"/>
      <c r="F451" s="62"/>
      <c r="G451" s="62"/>
      <c r="H451" s="62"/>
    </row>
    <row r="452" spans="1:8">
      <c r="A452" s="104"/>
      <c r="B452" s="103" t="s">
        <v>193</v>
      </c>
      <c r="C452" s="112" t="s">
        <v>224</v>
      </c>
      <c r="D452" s="62"/>
      <c r="E452" s="62"/>
      <c r="F452" s="62"/>
      <c r="G452" s="62"/>
      <c r="H452" s="62"/>
    </row>
    <row r="453" spans="1:8" ht="40.950000000000003" customHeight="1">
      <c r="A453" s="104"/>
      <c r="B453" s="103" t="s">
        <v>194</v>
      </c>
      <c r="C453" s="115" t="s">
        <v>312</v>
      </c>
      <c r="D453" s="84">
        <v>0</v>
      </c>
      <c r="E453" s="69">
        <v>2773</v>
      </c>
      <c r="F453" s="69">
        <v>2773</v>
      </c>
      <c r="G453" s="84">
        <v>0</v>
      </c>
      <c r="H453" s="69">
        <v>10782</v>
      </c>
    </row>
    <row r="454" spans="1:8" s="4" customFormat="1">
      <c r="A454" s="114" t="s">
        <v>8</v>
      </c>
      <c r="B454" s="103" t="s">
        <v>193</v>
      </c>
      <c r="C454" s="115" t="s">
        <v>224</v>
      </c>
      <c r="D454" s="59">
        <f>D453</f>
        <v>0</v>
      </c>
      <c r="E454" s="99">
        <f t="shared" ref="E454:G454" si="143">E453</f>
        <v>2773</v>
      </c>
      <c r="F454" s="99">
        <f t="shared" si="143"/>
        <v>2773</v>
      </c>
      <c r="G454" s="99">
        <f t="shared" si="143"/>
        <v>0</v>
      </c>
      <c r="H454" s="99">
        <v>10782</v>
      </c>
    </row>
    <row r="455" spans="1:8" s="4" customFormat="1">
      <c r="A455" s="114" t="s">
        <v>8</v>
      </c>
      <c r="B455" s="141">
        <v>0.10100000000000001</v>
      </c>
      <c r="C455" s="75" t="s">
        <v>131</v>
      </c>
      <c r="D455" s="99">
        <f>D450+D445+D454+D439</f>
        <v>380</v>
      </c>
      <c r="E455" s="99">
        <f t="shared" ref="E455:G455" si="144">E450+E445+E454+E439</f>
        <v>15054</v>
      </c>
      <c r="F455" s="99">
        <f t="shared" si="144"/>
        <v>15054</v>
      </c>
      <c r="G455" s="99">
        <f t="shared" si="144"/>
        <v>0</v>
      </c>
      <c r="H455" s="99">
        <v>12782</v>
      </c>
    </row>
    <row r="456" spans="1:8" s="4" customFormat="1">
      <c r="A456" s="129" t="s">
        <v>8</v>
      </c>
      <c r="B456" s="152">
        <v>4405</v>
      </c>
      <c r="C456" s="144" t="s">
        <v>148</v>
      </c>
      <c r="D456" s="99">
        <f t="shared" ref="D456:F456" si="145">D455</f>
        <v>380</v>
      </c>
      <c r="E456" s="99">
        <f t="shared" si="145"/>
        <v>15054</v>
      </c>
      <c r="F456" s="99">
        <f t="shared" si="145"/>
        <v>15054</v>
      </c>
      <c r="G456" s="59">
        <f t="shared" ref="G456" si="146">G455</f>
        <v>0</v>
      </c>
      <c r="H456" s="99">
        <v>12782</v>
      </c>
    </row>
    <row r="457" spans="1:8" s="4" customFormat="1">
      <c r="A457" s="131" t="s">
        <v>8</v>
      </c>
      <c r="B457" s="151"/>
      <c r="C457" s="145" t="s">
        <v>144</v>
      </c>
      <c r="D457" s="71">
        <f t="shared" ref="D457:G457" si="147">D456+D435</f>
        <v>34971</v>
      </c>
      <c r="E457" s="71">
        <f t="shared" si="147"/>
        <v>38654</v>
      </c>
      <c r="F457" s="71">
        <f t="shared" si="147"/>
        <v>38654</v>
      </c>
      <c r="G457" s="71">
        <f t="shared" si="147"/>
        <v>33754</v>
      </c>
      <c r="H457" s="71">
        <v>46537</v>
      </c>
    </row>
    <row r="458" spans="1:8" s="4" customFormat="1">
      <c r="A458" s="131" t="s">
        <v>8</v>
      </c>
      <c r="B458" s="151"/>
      <c r="C458" s="145" t="s">
        <v>6</v>
      </c>
      <c r="D458" s="99">
        <f t="shared" ref="D458:G458" si="148">D457+D411</f>
        <v>660265</v>
      </c>
      <c r="E458" s="99">
        <f t="shared" si="148"/>
        <v>792026</v>
      </c>
      <c r="F458" s="99">
        <f t="shared" si="148"/>
        <v>856006</v>
      </c>
      <c r="G458" s="99">
        <f t="shared" si="148"/>
        <v>828750</v>
      </c>
      <c r="H458" s="99">
        <v>964982</v>
      </c>
    </row>
    <row r="459" spans="1:8">
      <c r="A459" s="165"/>
      <c r="B459" s="165"/>
      <c r="C459" s="165"/>
      <c r="D459" s="165"/>
      <c r="E459" s="165"/>
      <c r="F459" s="165"/>
      <c r="G459" s="165"/>
      <c r="H459" s="165"/>
    </row>
    <row r="460" spans="1:8">
      <c r="A460" s="2"/>
      <c r="B460" s="6"/>
      <c r="C460" s="133"/>
      <c r="D460" s="69"/>
      <c r="E460" s="64"/>
      <c r="F460" s="64"/>
      <c r="G460" s="84"/>
      <c r="H460" s="64"/>
    </row>
    <row r="461" spans="1:8" ht="28.95" customHeight="1">
      <c r="A461" s="2" t="s">
        <v>167</v>
      </c>
      <c r="B461" s="6">
        <v>2403</v>
      </c>
      <c r="C461" s="7" t="s">
        <v>264</v>
      </c>
      <c r="D461" s="162">
        <v>12</v>
      </c>
      <c r="E461" s="84">
        <v>0</v>
      </c>
      <c r="F461" s="84">
        <v>0</v>
      </c>
      <c r="G461" s="84">
        <v>0</v>
      </c>
      <c r="H461" s="84">
        <v>0</v>
      </c>
    </row>
    <row r="462" spans="1:8" ht="16.2" customHeight="1">
      <c r="A462" s="2" t="s">
        <v>167</v>
      </c>
      <c r="B462" s="6">
        <v>2405</v>
      </c>
      <c r="C462" s="104" t="s">
        <v>265</v>
      </c>
      <c r="D462" s="146">
        <v>0</v>
      </c>
      <c r="E462" s="146">
        <v>0</v>
      </c>
      <c r="F462" s="146">
        <v>0</v>
      </c>
      <c r="G462" s="146">
        <v>0</v>
      </c>
      <c r="H462" s="146">
        <v>0</v>
      </c>
    </row>
    <row r="463" spans="1:8">
      <c r="A463" s="2"/>
      <c r="B463" s="6"/>
      <c r="C463" s="104"/>
      <c r="D463" s="51"/>
      <c r="E463" s="84"/>
      <c r="F463" s="84"/>
      <c r="G463" s="84"/>
      <c r="H463" s="84"/>
    </row>
    <row r="464" spans="1:8" ht="24.75" customHeight="1">
      <c r="A464" s="2"/>
      <c r="B464" s="6"/>
      <c r="C464" s="104"/>
      <c r="D464" s="51"/>
      <c r="E464" s="51"/>
      <c r="F464" s="51"/>
      <c r="G464" s="147"/>
      <c r="H464" s="51"/>
    </row>
    <row r="465" spans="1:8" ht="24.75" customHeight="1">
      <c r="A465" s="2"/>
      <c r="B465" s="6"/>
      <c r="C465" s="16"/>
      <c r="D465" s="51"/>
      <c r="E465" s="69"/>
      <c r="F465" s="69"/>
      <c r="G465" s="84"/>
      <c r="H465" s="69"/>
    </row>
    <row r="466" spans="1:8">
      <c r="D466" s="148"/>
      <c r="E466" s="148"/>
      <c r="F466" s="148"/>
      <c r="G466" s="17"/>
      <c r="H466" s="12"/>
    </row>
    <row r="467" spans="1:8">
      <c r="D467" s="12"/>
      <c r="E467" s="12"/>
      <c r="F467" s="12"/>
      <c r="G467" s="17"/>
      <c r="H467" s="12"/>
    </row>
    <row r="468" spans="1:8">
      <c r="C468" s="11"/>
      <c r="D468" s="120"/>
      <c r="E468" s="120"/>
      <c r="F468" s="120"/>
      <c r="G468" s="17"/>
      <c r="H468" s="12"/>
    </row>
    <row r="469" spans="1:8">
      <c r="D469" s="12"/>
      <c r="E469" s="12"/>
      <c r="F469" s="12"/>
      <c r="G469" s="17"/>
      <c r="H469" s="12"/>
    </row>
    <row r="470" spans="1:8">
      <c r="D470" s="12"/>
      <c r="E470" s="12"/>
      <c r="F470" s="12"/>
      <c r="G470" s="17"/>
      <c r="H470" s="12"/>
    </row>
    <row r="471" spans="1:8">
      <c r="D471" s="12"/>
      <c r="E471" s="12"/>
      <c r="F471" s="12"/>
      <c r="G471" s="17"/>
      <c r="H471" s="12"/>
    </row>
    <row r="472" spans="1:8">
      <c r="D472" s="12"/>
      <c r="E472" s="12"/>
      <c r="F472" s="12"/>
      <c r="G472" s="17"/>
      <c r="H472" s="12"/>
    </row>
    <row r="473" spans="1:8">
      <c r="C473" s="11"/>
      <c r="D473" s="12"/>
      <c r="E473" s="12"/>
      <c r="F473" s="12"/>
      <c r="G473" s="17"/>
      <c r="H473" s="12"/>
    </row>
    <row r="474" spans="1:8">
      <c r="C474" s="11"/>
      <c r="D474" s="12"/>
      <c r="E474" s="12"/>
      <c r="F474" s="12"/>
      <c r="G474" s="17"/>
      <c r="H474" s="12"/>
    </row>
    <row r="475" spans="1:8">
      <c r="C475" s="11"/>
      <c r="D475" s="12"/>
      <c r="E475" s="12"/>
      <c r="F475" s="12"/>
      <c r="G475" s="17"/>
      <c r="H475" s="12"/>
    </row>
    <row r="476" spans="1:8">
      <c r="C476" s="11"/>
      <c r="D476" s="12"/>
      <c r="E476" s="12"/>
      <c r="F476" s="12"/>
      <c r="G476" s="17"/>
      <c r="H476" s="12"/>
    </row>
    <row r="477" spans="1:8">
      <c r="C477" s="11"/>
      <c r="D477" s="12"/>
      <c r="E477" s="12"/>
      <c r="F477" s="12"/>
      <c r="G477" s="17"/>
      <c r="H477" s="12"/>
    </row>
    <row r="478" spans="1:8">
      <c r="C478" s="11"/>
      <c r="D478" s="12"/>
      <c r="E478" s="12"/>
      <c r="F478" s="12"/>
      <c r="G478" s="17"/>
      <c r="H478" s="12"/>
    </row>
    <row r="479" spans="1:8">
      <c r="C479" s="11"/>
      <c r="D479" s="12"/>
      <c r="E479" s="12"/>
      <c r="F479" s="12"/>
      <c r="G479" s="17"/>
      <c r="H479" s="12"/>
    </row>
    <row r="480" spans="1:8">
      <c r="C480" s="11"/>
      <c r="D480" s="12"/>
      <c r="E480" s="12"/>
      <c r="F480" s="12"/>
      <c r="G480" s="17"/>
      <c r="H480" s="12"/>
    </row>
    <row r="481" spans="4:8">
      <c r="D481" s="12"/>
      <c r="E481" s="12"/>
      <c r="F481" s="12"/>
      <c r="G481" s="17"/>
      <c r="H481" s="12"/>
    </row>
    <row r="482" spans="4:8">
      <c r="D482" s="12"/>
      <c r="E482" s="12"/>
      <c r="F482" s="12"/>
      <c r="G482" s="17"/>
      <c r="H482" s="12"/>
    </row>
    <row r="483" spans="4:8">
      <c r="D483" s="12"/>
      <c r="E483" s="12"/>
      <c r="F483" s="12"/>
      <c r="G483" s="17"/>
      <c r="H483" s="12"/>
    </row>
    <row r="484" spans="4:8">
      <c r="D484" s="12"/>
      <c r="E484" s="12"/>
      <c r="F484" s="12"/>
      <c r="G484" s="17"/>
      <c r="H484" s="12"/>
    </row>
    <row r="485" spans="4:8">
      <c r="D485" s="12"/>
      <c r="E485" s="12"/>
      <c r="F485" s="12"/>
      <c r="G485" s="17"/>
      <c r="H485" s="12"/>
    </row>
    <row r="486" spans="4:8">
      <c r="D486" s="12"/>
      <c r="E486" s="12"/>
      <c r="F486" s="12"/>
      <c r="G486" s="17"/>
      <c r="H486" s="12"/>
    </row>
    <row r="487" spans="4:8">
      <c r="D487" s="12"/>
      <c r="E487" s="12"/>
      <c r="F487" s="12"/>
      <c r="G487" s="18"/>
      <c r="H487" s="12"/>
    </row>
    <row r="488" spans="4:8">
      <c r="G488" s="17"/>
    </row>
    <row r="489" spans="4:8">
      <c r="G489" s="17"/>
    </row>
    <row r="490" spans="4:8">
      <c r="G490" s="17"/>
    </row>
    <row r="491" spans="4:8">
      <c r="G491" s="17"/>
    </row>
    <row r="492" spans="4:8">
      <c r="G492" s="17"/>
    </row>
    <row r="493" spans="4:8">
      <c r="G493" s="17"/>
    </row>
    <row r="494" spans="4:8">
      <c r="G494" s="17"/>
    </row>
    <row r="495" spans="4:8">
      <c r="G495" s="17"/>
    </row>
    <row r="496" spans="4:8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</sheetData>
  <autoFilter ref="A20:H462">
    <filterColumn colId="2"/>
    <filterColumn colId="6"/>
  </autoFilter>
  <customSheetViews>
    <customSheetView guid="{E57F7D2B-6C27-407B-9710-2828BB462CF1}" scale="85" showPageBreaks="1" printArea="1" showAutoFilter="1" hiddenRows="1" view="pageBreakPreview" topLeftCell="D485">
      <selection activeCell="I499" sqref="I499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1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CE6969D3-C4C4-4E74-BA3B-A9142892664E}" scale="115" showPageBreaks="1" printArea="1" showAutoFilter="1" hiddenRows="1" view="pageBreakPreview" showRuler="0" topLeftCell="A512">
      <selection activeCell="N514" sqref="N514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2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A1D4F895-248C-45AC-AB56-DBE99D2594FB}" showPageBreaks="1" zeroValues="0" printArea="1" showAutoFilter="1" view="pageBreakPreview" showRuler="0" topLeftCell="A596">
      <selection activeCell="G643" sqref="G643"/>
      <pageMargins left="0.74803149606299202" right="0.511811023622047" top="0.74803149606299202" bottom="0.90551181102362199" header="0.511811023622047" footer="0"/>
      <printOptions horizontalCentered="1"/>
      <pageSetup paperSize="9" firstPageNumber="45" fitToHeight="22" orientation="landscape" blackAndWhite="1" useFirstPageNumber="1" horizontalDpi="4294967292" r:id="rId3"/>
      <headerFooter alignWithMargins="0">
        <oddHeader>&amp;C    &amp;"Times New Roman,Bold"  &amp;P</oddHeader>
      </headerFooter>
      <autoFilter ref="B1:M1"/>
    </customSheetView>
    <customSheetView guid="{11785445-139B-4A31-9FC3-9005FC3C3095}" scale="115" showPageBreaks="1" printArea="1" showAutoFilter="1" hiddenRows="1" view="pageBreakPreview" showRuler="0" topLeftCell="A479">
      <selection activeCell="K440" sqref="K440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4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C9005DB3-FAA8-4560-9BCE-49977A5934C6}" scale="75" showPageBreaks="1" printArea="1" showAutoFilter="1" hiddenRows="1" showRuler="0" topLeftCell="A2">
      <pane xSplit="6" ySplit="17" topLeftCell="G515" activePane="bottomRight" state="frozen"/>
      <selection pane="bottomRight" activeCell="C405" sqref="C405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5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AB0B25A3-0912-441B-B755-8571BB521299}" scale="85" showPageBreaks="1" printArea="1" showAutoFilter="1" hiddenRows="1" view="pageBreakPreview" topLeftCell="A2">
      <selection activeCell="G25" sqref="G25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6"/>
      <headerFooter alignWithMargins="0">
        <oddHeader xml:space="preserve">&amp;C   </oddHeader>
        <oddFooter>&amp;C&amp;"Times New Roman,Bold"   Vol-I     -    &amp;P</oddFooter>
      </headerFooter>
      <autoFilter ref="B1:AG1"/>
    </customSheetView>
  </customSheetViews>
  <mergeCells count="3">
    <mergeCell ref="A11:H11"/>
    <mergeCell ref="A459:H459"/>
    <mergeCell ref="B19:C19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8" fitToHeight="22" orientation="portrait" blackAndWhite="1" useFirstPageNumber="1" r:id="rId7"/>
  <headerFooter alignWithMargins="0">
    <oddHeader xml:space="preserve">&amp;C   </oddHeader>
    <oddFooter>&amp;C&amp;"Times New Roman,Bold"   &amp;P</oddFooter>
  </headerFooter>
  <rowBreaks count="1" manualBreakCount="1">
    <brk id="55" max="7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dem2</vt:lpstr>
      <vt:lpstr>'dem2'!ah</vt:lpstr>
      <vt:lpstr>'dem2'!ahcap</vt:lpstr>
      <vt:lpstr>'dem2'!animal</vt:lpstr>
      <vt:lpstr>'dem2'!dd</vt:lpstr>
      <vt:lpstr>'dem2'!fishcap</vt:lpstr>
      <vt:lpstr>'dem2'!Fishrev</vt:lpstr>
      <vt:lpstr>'dem2'!Print_Area</vt:lpstr>
      <vt:lpstr>'dem2'!Print_Titles</vt:lpstr>
      <vt:lpstr>'dem2'!revise</vt:lpstr>
      <vt:lpstr>'dem2'!summary</vt:lpstr>
    </vt:vector>
  </TitlesOfParts>
  <Company>Fainance Section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Buget Section</dc:creator>
  <cp:lastModifiedBy>Siyon</cp:lastModifiedBy>
  <cp:lastPrinted>2020-03-17T11:54:43Z</cp:lastPrinted>
  <dcterms:created xsi:type="dcterms:W3CDTF">2004-06-05T04:32:33Z</dcterms:created>
  <dcterms:modified xsi:type="dcterms:W3CDTF">2020-03-26T06:53:09Z</dcterms:modified>
</cp:coreProperties>
</file>