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6"/>
  </bookViews>
  <sheets>
    <sheet name="dem3" sheetId="4" r:id="rId1"/>
  </sheets>
  <definedNames>
    <definedName name="__123Graph_D" hidden="1">#REF!</definedName>
    <definedName name="_xlnm._FilterDatabase" localSheetId="0" hidden="1">'dem3'!$A$18:$H$237</definedName>
    <definedName name="building" localSheetId="0">'dem3'!$D$12:$F$12</definedName>
    <definedName name="housing" localSheetId="0">'dem3'!$D$199:$H$199</definedName>
    <definedName name="housingcap" localSheetId="0">'dem3'!#REF!</definedName>
    <definedName name="np" localSheetId="0">'dem3'!#REF!</definedName>
    <definedName name="_xlnm.Print_Area" localSheetId="0">'dem3'!$A$1:$H$236</definedName>
    <definedName name="_xlnm.Print_Titles" localSheetId="0">'dem3'!$15:$18</definedName>
    <definedName name="pw" localSheetId="0">'dem3'!$D$130:$H$130</definedName>
    <definedName name="pwcap" localSheetId="0">'dem3'!$D$230:$H$230</definedName>
    <definedName name="pwrec" localSheetId="0">'dem3'!#REF!</definedName>
    <definedName name="revise" localSheetId="0">'dem3'!$D$251:$F$251</definedName>
    <definedName name="suspense" localSheetId="0">'dem3'!$D$237:$H$237</definedName>
    <definedName name="Z_239EE218_578E_4317_BEED_14D5D7089E27_.wvu.Cols" localSheetId="0" hidden="1">'dem3'!#REF!</definedName>
    <definedName name="Z_239EE218_578E_4317_BEED_14D5D7089E27_.wvu.FilterData" localSheetId="0" hidden="1">'dem3'!$A$1:$H$245</definedName>
    <definedName name="Z_239EE218_578E_4317_BEED_14D5D7089E27_.wvu.PrintArea" localSheetId="0" hidden="1">'dem3'!$A$1:$H$249</definedName>
    <definedName name="Z_239EE218_578E_4317_BEED_14D5D7089E27_.wvu.PrintTitles" localSheetId="0" hidden="1">'dem3'!$15:$18</definedName>
    <definedName name="Z_302A3EA3_AE96_11D5_A646_0050BA3D7AFD_.wvu.Cols" localSheetId="0" hidden="1">'dem3'!#REF!</definedName>
    <definedName name="Z_302A3EA3_AE96_11D5_A646_0050BA3D7AFD_.wvu.FilterData" localSheetId="0" hidden="1">'dem3'!$A$1:$H$245</definedName>
    <definedName name="Z_302A3EA3_AE96_11D5_A646_0050BA3D7AFD_.wvu.PrintArea" localSheetId="0" hidden="1">'dem3'!$A$1:$H$249</definedName>
    <definedName name="Z_302A3EA3_AE96_11D5_A646_0050BA3D7AFD_.wvu.PrintTitles" localSheetId="0" hidden="1">'dem3'!$15:$18</definedName>
    <definedName name="Z_36DBA021_0ECB_11D4_8064_004005726899_.wvu.Cols" localSheetId="0" hidden="1">'dem3'!#REF!</definedName>
    <definedName name="Z_36DBA021_0ECB_11D4_8064_004005726899_.wvu.FilterData" localSheetId="0" hidden="1">'dem3'!$C$19:$C$242</definedName>
    <definedName name="Z_36DBA021_0ECB_11D4_8064_004005726899_.wvu.PrintArea" localSheetId="0" hidden="1">'dem3'!$A$1:$H$242</definedName>
    <definedName name="Z_36DBA021_0ECB_11D4_8064_004005726899_.wvu.PrintTitles" localSheetId="0" hidden="1">'dem3'!$15:$18</definedName>
    <definedName name="Z_93EBE921_AE91_11D5_8685_004005726899_.wvu.Cols" localSheetId="0" hidden="1">'dem3'!#REF!</definedName>
    <definedName name="Z_93EBE921_AE91_11D5_8685_004005726899_.wvu.FilterData" localSheetId="0" hidden="1">'dem3'!$C$19:$C$242</definedName>
    <definedName name="Z_93EBE921_AE91_11D5_8685_004005726899_.wvu.PrintArea" localSheetId="0" hidden="1">'dem3'!$A$1:$H$242</definedName>
    <definedName name="Z_93EBE921_AE91_11D5_8685_004005726899_.wvu.PrintTitles" localSheetId="0" hidden="1">'dem3'!$15:$18</definedName>
    <definedName name="Z_94DA79C1_0FDE_11D5_9579_000021DAEEA2_.wvu.Cols" localSheetId="0" hidden="1">'dem3'!#REF!</definedName>
    <definedName name="Z_94DA79C1_0FDE_11D5_9579_000021DAEEA2_.wvu.FilterData" localSheetId="0" hidden="1">'dem3'!$C$19:$C$242</definedName>
    <definedName name="Z_94DA79C1_0FDE_11D5_9579_000021DAEEA2_.wvu.PrintArea" localSheetId="0" hidden="1">'dem3'!$A$1:$H$242</definedName>
    <definedName name="Z_94DA79C1_0FDE_11D5_9579_000021DAEEA2_.wvu.PrintTitles" localSheetId="0" hidden="1">'dem3'!$15:$18</definedName>
    <definedName name="Z_B4CB098C_161F_11D5_8064_004005726899_.wvu.FilterData" localSheetId="0" hidden="1">'dem3'!$C$19:$C$242</definedName>
    <definedName name="Z_B4CB0997_161F_11D5_8064_004005726899_.wvu.FilterData" localSheetId="0" hidden="1">'dem3'!$C$19:$C$242</definedName>
    <definedName name="Z_C868F8C3_16D7_11D5_A68D_81D6213F5331_.wvu.Cols" localSheetId="0" hidden="1">'dem3'!#REF!</definedName>
    <definedName name="Z_C868F8C3_16D7_11D5_A68D_81D6213F5331_.wvu.FilterData" localSheetId="0" hidden="1">'dem3'!$C$19:$C$242</definedName>
    <definedName name="Z_C868F8C3_16D7_11D5_A68D_81D6213F5331_.wvu.PrintArea" localSheetId="0" hidden="1">'dem3'!$A$1:$H$242</definedName>
    <definedName name="Z_C868F8C3_16D7_11D5_A68D_81D6213F5331_.wvu.PrintTitles" localSheetId="0" hidden="1">'dem3'!$15:$18</definedName>
    <definedName name="Z_E5DF37BD_125C_11D5_8DC4_D0F5D88B3549_.wvu.Cols" localSheetId="0" hidden="1">'dem3'!#REF!</definedName>
    <definedName name="Z_E5DF37BD_125C_11D5_8DC4_D0F5D88B3549_.wvu.FilterData" localSheetId="0" hidden="1">'dem3'!$C$19:$C$242</definedName>
    <definedName name="Z_E5DF37BD_125C_11D5_8DC4_D0F5D88B3549_.wvu.PrintArea" localSheetId="0" hidden="1">'dem3'!$A$1:$H$242</definedName>
    <definedName name="Z_E5DF37BD_125C_11D5_8DC4_D0F5D88B3549_.wvu.PrintTitles" localSheetId="0" hidden="1">'dem3'!$15:$18</definedName>
    <definedName name="Z_F8ADACC1_164E_11D6_B603_000021DAEEA2_.wvu.Cols" localSheetId="0" hidden="1">'dem3'!#REF!</definedName>
    <definedName name="Z_F8ADACC1_164E_11D6_B603_000021DAEEA2_.wvu.FilterData" localSheetId="0" hidden="1">'dem3'!$C$19:$C$242</definedName>
    <definedName name="Z_F8ADACC1_164E_11D6_B603_000021DAEEA2_.wvu.PrintArea" localSheetId="0" hidden="1">'dem3'!$A$1:$H$242</definedName>
    <definedName name="Z_F8ADACC1_164E_11D6_B603_000021DAEEA2_.wvu.PrintTitles" localSheetId="0" hidden="1">'dem3'!$15:$18</definedName>
  </definedNames>
  <calcPr calcId="125725"/>
</workbook>
</file>

<file path=xl/calcChain.xml><?xml version="1.0" encoding="utf-8"?>
<calcChain xmlns="http://schemas.openxmlformats.org/spreadsheetml/2006/main">
  <c r="G224" i="4"/>
  <c r="F224" l="1"/>
  <c r="F84"/>
  <c r="G81"/>
  <c r="F152" l="1"/>
  <c r="F45"/>
  <c r="F46" l="1"/>
  <c r="G226"/>
  <c r="G227" s="1"/>
  <c r="G228" s="1"/>
  <c r="G229" s="1"/>
  <c r="G216"/>
  <c r="G210"/>
  <c r="G211" s="1"/>
  <c r="G195"/>
  <c r="G196" s="1"/>
  <c r="G189"/>
  <c r="G185"/>
  <c r="G181"/>
  <c r="G177"/>
  <c r="G168"/>
  <c r="G163"/>
  <c r="G158"/>
  <c r="G153"/>
  <c r="G147"/>
  <c r="G127"/>
  <c r="G128" s="1"/>
  <c r="G121"/>
  <c r="G122" s="1"/>
  <c r="G114"/>
  <c r="G115" s="1"/>
  <c r="G106"/>
  <c r="G99"/>
  <c r="G92"/>
  <c r="G85"/>
  <c r="G71"/>
  <c r="G66"/>
  <c r="G61"/>
  <c r="G56"/>
  <c r="G51"/>
  <c r="G46"/>
  <c r="G41"/>
  <c r="G35"/>
  <c r="F226"/>
  <c r="F227" s="1"/>
  <c r="F228" s="1"/>
  <c r="F229" s="1"/>
  <c r="E226"/>
  <c r="E227" s="1"/>
  <c r="E228" s="1"/>
  <c r="E229" s="1"/>
  <c r="D226"/>
  <c r="D227" s="1"/>
  <c r="D228" s="1"/>
  <c r="D229" s="1"/>
  <c r="F216"/>
  <c r="E216"/>
  <c r="D216"/>
  <c r="F210"/>
  <c r="F211" s="1"/>
  <c r="E210"/>
  <c r="E211" s="1"/>
  <c r="D210"/>
  <c r="D211" s="1"/>
  <c r="F195"/>
  <c r="F196" s="1"/>
  <c r="E195"/>
  <c r="E196" s="1"/>
  <c r="D195"/>
  <c r="D196" s="1"/>
  <c r="F189"/>
  <c r="E189"/>
  <c r="D189"/>
  <c r="F185"/>
  <c r="E185"/>
  <c r="D185"/>
  <c r="F181"/>
  <c r="E181"/>
  <c r="D181"/>
  <c r="F177"/>
  <c r="E177"/>
  <c r="D177"/>
  <c r="F168"/>
  <c r="E168"/>
  <c r="D168"/>
  <c r="F163"/>
  <c r="E163"/>
  <c r="D163"/>
  <c r="F158"/>
  <c r="E158"/>
  <c r="D158"/>
  <c r="F153"/>
  <c r="E153"/>
  <c r="D153"/>
  <c r="F147"/>
  <c r="E147"/>
  <c r="D147"/>
  <c r="F127"/>
  <c r="F128" s="1"/>
  <c r="E127"/>
  <c r="E128" s="1"/>
  <c r="D127"/>
  <c r="D128" s="1"/>
  <c r="F121"/>
  <c r="F122" s="1"/>
  <c r="E121"/>
  <c r="E122" s="1"/>
  <c r="D121"/>
  <c r="D122" s="1"/>
  <c r="F114"/>
  <c r="F115" s="1"/>
  <c r="E114"/>
  <c r="E115" s="1"/>
  <c r="D114"/>
  <c r="D115" s="1"/>
  <c r="F106"/>
  <c r="E106"/>
  <c r="D106"/>
  <c r="F99"/>
  <c r="E99"/>
  <c r="D99"/>
  <c r="F92"/>
  <c r="E92"/>
  <c r="D92"/>
  <c r="F85"/>
  <c r="E85"/>
  <c r="D85"/>
  <c r="F71"/>
  <c r="E71"/>
  <c r="D71"/>
  <c r="F66"/>
  <c r="E66"/>
  <c r="D66"/>
  <c r="F61"/>
  <c r="E61"/>
  <c r="D61"/>
  <c r="F56"/>
  <c r="E56"/>
  <c r="D56"/>
  <c r="F51"/>
  <c r="E51"/>
  <c r="D51"/>
  <c r="E46"/>
  <c r="D46"/>
  <c r="F41"/>
  <c r="E41"/>
  <c r="D41"/>
  <c r="F35"/>
  <c r="E35"/>
  <c r="D35"/>
  <c r="G190" l="1"/>
  <c r="G197" s="1"/>
  <c r="G107"/>
  <c r="G108" s="1"/>
  <c r="G129" s="1"/>
  <c r="F217"/>
  <c r="F218" s="1"/>
  <c r="F230" s="1"/>
  <c r="F231" s="1"/>
  <c r="D217"/>
  <c r="D218" s="1"/>
  <c r="D230" s="1"/>
  <c r="D231" s="1"/>
  <c r="D190"/>
  <c r="D197" s="1"/>
  <c r="F190"/>
  <c r="F197" s="1"/>
  <c r="G217"/>
  <c r="G218" s="1"/>
  <c r="G230" s="1"/>
  <c r="G231" s="1"/>
  <c r="G72"/>
  <c r="G73" s="1"/>
  <c r="G74" s="1"/>
  <c r="G169"/>
  <c r="G170" s="1"/>
  <c r="E217"/>
  <c r="E218" s="1"/>
  <c r="E230" s="1"/>
  <c r="E231" s="1"/>
  <c r="D72"/>
  <c r="D73" s="1"/>
  <c r="D74" s="1"/>
  <c r="E72"/>
  <c r="E73" s="1"/>
  <c r="E74" s="1"/>
  <c r="E107"/>
  <c r="E108" s="1"/>
  <c r="E129" s="1"/>
  <c r="D107"/>
  <c r="D108" s="1"/>
  <c r="D129" s="1"/>
  <c r="F107"/>
  <c r="F108" s="1"/>
  <c r="F129" s="1"/>
  <c r="E169"/>
  <c r="E170" s="1"/>
  <c r="D169"/>
  <c r="D170" s="1"/>
  <c r="F169"/>
  <c r="F170" s="1"/>
  <c r="E190"/>
  <c r="E197" s="1"/>
  <c r="F72"/>
  <c r="F73" s="1"/>
  <c r="F74" s="1"/>
  <c r="E130" l="1"/>
  <c r="G130"/>
  <c r="E198"/>
  <c r="E199" s="1"/>
  <c r="G198"/>
  <c r="G199" s="1"/>
  <c r="D130"/>
  <c r="D198"/>
  <c r="D199" s="1"/>
  <c r="F198"/>
  <c r="F199" s="1"/>
  <c r="F130"/>
  <c r="E200" l="1"/>
  <c r="E232" s="1"/>
  <c r="G200"/>
  <c r="G232" s="1"/>
  <c r="F200"/>
  <c r="F232" s="1"/>
  <c r="D200"/>
  <c r="D232" s="1"/>
  <c r="H236" l="1"/>
  <c r="H237"/>
  <c r="D12" l="1"/>
  <c r="E12"/>
  <c r="F12" l="1"/>
</calcChain>
</file>

<file path=xl/sharedStrings.xml><?xml version="1.0" encoding="utf-8"?>
<sst xmlns="http://schemas.openxmlformats.org/spreadsheetml/2006/main" count="337" uniqueCount="135">
  <si>
    <t>DEMAND NO. 3</t>
  </si>
  <si>
    <t>Public Works</t>
  </si>
  <si>
    <t>Housing</t>
  </si>
  <si>
    <t>A - Capital Account of General Services</t>
  </si>
  <si>
    <t>Capital Outlay on Public Works</t>
  </si>
  <si>
    <t>Capital</t>
  </si>
  <si>
    <t>Total</t>
  </si>
  <si>
    <t>Voted</t>
  </si>
  <si>
    <t>Major /Sub-Major/Minor/Sub/Detailed Heads</t>
  </si>
  <si>
    <t>REVENUE SECTION</t>
  </si>
  <si>
    <t>M.H.</t>
  </si>
  <si>
    <t>Office Buildings</t>
  </si>
  <si>
    <t>Maintenance and Repairs</t>
  </si>
  <si>
    <t>Building and Housing Department</t>
  </si>
  <si>
    <t>East District</t>
  </si>
  <si>
    <t>03.45.71</t>
  </si>
  <si>
    <t>West District</t>
  </si>
  <si>
    <t>North District</t>
  </si>
  <si>
    <t>South District</t>
  </si>
  <si>
    <t>General</t>
  </si>
  <si>
    <t>Direction and Administration</t>
  </si>
  <si>
    <t>Salaries</t>
  </si>
  <si>
    <t>Wages</t>
  </si>
  <si>
    <t>Travel Expenses</t>
  </si>
  <si>
    <t>Office Expenses</t>
  </si>
  <si>
    <t>61.46.01</t>
  </si>
  <si>
    <t>61.46.11</t>
  </si>
  <si>
    <t>61.46.13</t>
  </si>
  <si>
    <t>61.47.01</t>
  </si>
  <si>
    <t>61.47.11</t>
  </si>
  <si>
    <t>61.47.13</t>
  </si>
  <si>
    <t>61.48.01</t>
  </si>
  <si>
    <t>61.48.02</t>
  </si>
  <si>
    <t>61.48.11</t>
  </si>
  <si>
    <t>61.48.13</t>
  </si>
  <si>
    <t>Furnishing</t>
  </si>
  <si>
    <t>03.45.76</t>
  </si>
  <si>
    <t>Lease Charges</t>
  </si>
  <si>
    <t>62.45.14</t>
  </si>
  <si>
    <t>Rent, Rates and Taxes</t>
  </si>
  <si>
    <t>Suspense</t>
  </si>
  <si>
    <t>03.00.43</t>
  </si>
  <si>
    <t>General Pool Accommodation</t>
  </si>
  <si>
    <t>61.45.21</t>
  </si>
  <si>
    <t>Supplies and Materials</t>
  </si>
  <si>
    <t>61.45.50</t>
  </si>
  <si>
    <t>Other Charges</t>
  </si>
  <si>
    <t>61.46.21</t>
  </si>
  <si>
    <t>61.47.21</t>
  </si>
  <si>
    <t>61.48.21</t>
  </si>
  <si>
    <t>CAPITAL SECTION</t>
  </si>
  <si>
    <t>Construction</t>
  </si>
  <si>
    <t>03.45.77</t>
  </si>
  <si>
    <t>Additions, Alterations &amp; Renovations of  Office Buildings</t>
  </si>
  <si>
    <t>Other Buildings</t>
  </si>
  <si>
    <t>03.45.78</t>
  </si>
  <si>
    <t>Maintenance of Tashiling Secretariat Complex Building</t>
  </si>
  <si>
    <t>Other Maintenance Expenditure</t>
  </si>
  <si>
    <t>WorkCharged Establishment</t>
  </si>
  <si>
    <t>60.71.02</t>
  </si>
  <si>
    <t>60.72.02</t>
  </si>
  <si>
    <t>60.73.02</t>
  </si>
  <si>
    <t>60.74.02</t>
  </si>
  <si>
    <t>60.75.02</t>
  </si>
  <si>
    <t>61.71.21</t>
  </si>
  <si>
    <t>61.72.21</t>
  </si>
  <si>
    <t>61.73.21</t>
  </si>
  <si>
    <t>61.74.21</t>
  </si>
  <si>
    <t>61.75.21</t>
  </si>
  <si>
    <t>Minor Works</t>
  </si>
  <si>
    <t>Other Expenditure</t>
  </si>
  <si>
    <t>61.71.27</t>
  </si>
  <si>
    <t>61.72.27</t>
  </si>
  <si>
    <t>61.73.27</t>
  </si>
  <si>
    <t>61.74.27</t>
  </si>
  <si>
    <t>61.75.27</t>
  </si>
  <si>
    <t>II. Details of the estimates and the heads under which this grant will be accounted for:</t>
  </si>
  <si>
    <t>Revenue</t>
  </si>
  <si>
    <t>Maintenance &amp; Repairs of Office Buildings under South District</t>
  </si>
  <si>
    <t>Maintenance &amp; Repairs of Office Buildings under North District</t>
  </si>
  <si>
    <t>Maintenance &amp; Repairs of Office Buildings under West District</t>
  </si>
  <si>
    <t>Maintenance &amp; Repairs of Office Buildings under East District</t>
  </si>
  <si>
    <t>A - General Services (d) Administrative Services</t>
  </si>
  <si>
    <t>61.44.01</t>
  </si>
  <si>
    <t>61.44.02</t>
  </si>
  <si>
    <t>61.44.11</t>
  </si>
  <si>
    <t>61.44.13</t>
  </si>
  <si>
    <t>Housing &amp; Urban Development</t>
  </si>
  <si>
    <t xml:space="preserve">Note: </t>
  </si>
  <si>
    <t>03</t>
  </si>
  <si>
    <t>Lease Charges  (PWD)</t>
  </si>
  <si>
    <t>Lease Charges (PWD)</t>
  </si>
  <si>
    <t>The above estimate does not include the recoveries shown below which are adjusted in accounts in reduction of expenditure.</t>
  </si>
  <si>
    <t>Secretariat at Gangtok (SPA)</t>
  </si>
  <si>
    <t>(In Thousands of Rupees)</t>
  </si>
  <si>
    <t xml:space="preserve">  </t>
  </si>
  <si>
    <t>Head Quarter Establishment</t>
  </si>
  <si>
    <t>Rec</t>
  </si>
  <si>
    <t>Development of Infrastructure Facilities for Judiciary including Gram Nyayalayas</t>
  </si>
  <si>
    <t>31.00.81</t>
  </si>
  <si>
    <t>BUILDINGS AND HOUSING</t>
  </si>
  <si>
    <t>B-Social Services (c) Water Supply, Sanitation</t>
  </si>
  <si>
    <t>Public works, 80-General, 911-Deduct Recoveries of Overpayments</t>
  </si>
  <si>
    <t>31.00.82</t>
  </si>
  <si>
    <t>61.76.21</t>
  </si>
  <si>
    <t>61.76.27</t>
  </si>
  <si>
    <t>Maintenance &amp; Repairs of Judicial Complex</t>
  </si>
  <si>
    <t>61.77.21</t>
  </si>
  <si>
    <t>61.77.27</t>
  </si>
  <si>
    <t>Maintenance &amp; Repairs of Raj Bhawan Complex</t>
  </si>
  <si>
    <t>Chief Engineer (Buildings) Establishment</t>
  </si>
  <si>
    <t>Rent for hired Buildings of Lower Secretariat</t>
  </si>
  <si>
    <t>Budget Estimate</t>
  </si>
  <si>
    <t>61.44.42</t>
  </si>
  <si>
    <t>Office complex for Judicial Administration 
(Central Share)</t>
  </si>
  <si>
    <t>Office complex for Judicial Administration 
(State Share)</t>
  </si>
  <si>
    <t>2019-20</t>
  </si>
  <si>
    <t>03.45.79</t>
  </si>
  <si>
    <t>Construction of Underground Parking Space at Namchi (NEC)</t>
  </si>
  <si>
    <t>Maintenance &amp; Repairs of Govt. Quarters under East District</t>
  </si>
  <si>
    <t>Maintenance &amp; Repairs of Govt. Quarters under West District</t>
  </si>
  <si>
    <t>Maintenance &amp; Repairs of Govt. Quarters under North District</t>
  </si>
  <si>
    <t>Maintenance &amp; Repairs of Govt. Quarters under South District</t>
  </si>
  <si>
    <t>Maintenance &amp; Repairs of Govt. Quarters under West  District</t>
  </si>
  <si>
    <t>Lump sum provision for revision of Pay &amp; 
Allowances</t>
  </si>
  <si>
    <t>I. Estimate of the amount required in the year ending 31st March, 2021 to defray the Charges in respect of Buildings and Housing</t>
  </si>
  <si>
    <t>2018-19</t>
  </si>
  <si>
    <t>61.46.02</t>
  </si>
  <si>
    <t>61.47.02</t>
  </si>
  <si>
    <t xml:space="preserve"> 2020-21</t>
  </si>
  <si>
    <t>Actuals</t>
  </si>
  <si>
    <t>Budget 
Estimate</t>
  </si>
  <si>
    <t xml:space="preserve"> Revised 
Estimate</t>
  </si>
  <si>
    <t>Buildings and Housing Department</t>
  </si>
  <si>
    <t>Public Works, 80-General  Buildings, 
799-Suspense</t>
  </si>
</sst>
</file>

<file path=xl/styles.xml><?xml version="1.0" encoding="utf-8"?>
<styleSheet xmlns="http://schemas.openxmlformats.org/spreadsheetml/2006/main">
  <numFmts count="6">
    <numFmt numFmtId="164" formatCode="_ * #,##0.00_ ;_ * \-#,##0.00_ ;_ * &quot;-&quot;??_ ;_ @_ "/>
    <numFmt numFmtId="165" formatCode="0#"/>
    <numFmt numFmtId="166" formatCode="0##"/>
    <numFmt numFmtId="167" formatCode="0#.###"/>
    <numFmt numFmtId="168" formatCode="0#.#00"/>
    <numFmt numFmtId="169" formatCode="0;[Red]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</cellStyleXfs>
  <cellXfs count="131">
    <xf numFmtId="0" fontId="0" fillId="0" borderId="0" xfId="0"/>
    <xf numFmtId="0" fontId="4" fillId="0" borderId="0" xfId="7" applyNumberFormat="1" applyFont="1" applyFill="1" applyBorder="1" applyAlignment="1" applyProtection="1">
      <alignment horizontal="left" vertical="top"/>
    </xf>
    <xf numFmtId="0" fontId="4" fillId="0" borderId="0" xfId="7" applyNumberFormat="1" applyFont="1" applyFill="1" applyBorder="1" applyAlignment="1" applyProtection="1">
      <alignment horizontal="right" vertical="top"/>
    </xf>
    <xf numFmtId="0" fontId="4" fillId="0" borderId="0" xfId="7" applyNumberFormat="1" applyFont="1" applyFill="1" applyBorder="1" applyAlignment="1" applyProtection="1">
      <alignment horizontal="center"/>
    </xf>
    <xf numFmtId="0" fontId="4" fillId="0" borderId="0" xfId="7" applyNumberFormat="1" applyFont="1" applyFill="1" applyAlignment="1" applyProtection="1">
      <alignment horizontal="left" vertical="top"/>
    </xf>
    <xf numFmtId="0" fontId="4" fillId="0" borderId="0" xfId="7" applyNumberFormat="1" applyFont="1" applyFill="1" applyAlignment="1" applyProtection="1">
      <alignment horizontal="right" vertical="top"/>
    </xf>
    <xf numFmtId="0" fontId="4" fillId="0" borderId="0" xfId="7" applyNumberFormat="1" applyFont="1" applyFill="1" applyAlignment="1" applyProtection="1">
      <alignment horizontal="center"/>
    </xf>
    <xf numFmtId="0" fontId="3" fillId="0" borderId="0" xfId="7" applyNumberFormat="1" applyFont="1" applyFill="1" applyProtection="1"/>
    <xf numFmtId="0" fontId="3" fillId="0" borderId="0" xfId="7" applyNumberFormat="1" applyFont="1" applyFill="1" applyAlignment="1" applyProtection="1">
      <alignment horizontal="right"/>
    </xf>
    <xf numFmtId="0" fontId="3" fillId="0" borderId="0" xfId="7" applyNumberFormat="1" applyFont="1" applyFill="1" applyAlignment="1" applyProtection="1">
      <alignment horizontal="left"/>
    </xf>
    <xf numFmtId="164" fontId="4" fillId="0" borderId="0" xfId="1" applyFont="1" applyFill="1" applyAlignment="1" applyProtection="1">
      <alignment horizontal="right"/>
    </xf>
    <xf numFmtId="0" fontId="3" fillId="0" borderId="0" xfId="7" applyNumberFormat="1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left" vertical="top"/>
    </xf>
    <xf numFmtId="0" fontId="3" fillId="0" borderId="0" xfId="7" applyNumberFormat="1" applyFont="1" applyFill="1" applyAlignment="1" applyProtection="1">
      <alignment horizontal="right" vertical="top"/>
    </xf>
    <xf numFmtId="0" fontId="4" fillId="0" borderId="0" xfId="7" applyNumberFormat="1" applyFont="1" applyFill="1" applyProtection="1"/>
    <xf numFmtId="0" fontId="4" fillId="0" borderId="0" xfId="3" applyNumberFormat="1" applyFont="1" applyFill="1" applyBorder="1" applyAlignment="1" applyProtection="1">
      <alignment horizontal="center"/>
    </xf>
    <xf numFmtId="164" fontId="3" fillId="0" borderId="0" xfId="1" applyFont="1" applyFill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right" vertical="top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Protection="1"/>
    <xf numFmtId="164" fontId="3" fillId="0" borderId="1" xfId="1" applyFont="1" applyFill="1" applyBorder="1" applyAlignment="1" applyProtection="1">
      <alignment horizontal="right"/>
    </xf>
    <xf numFmtId="0" fontId="5" fillId="0" borderId="1" xfId="5" applyNumberFormat="1" applyFont="1" applyFill="1" applyBorder="1" applyAlignment="1" applyProtection="1">
      <alignment horizontal="right"/>
    </xf>
    <xf numFmtId="0" fontId="3" fillId="0" borderId="2" xfId="6" applyFont="1" applyFill="1" applyBorder="1" applyAlignment="1" applyProtection="1">
      <alignment horizontal="left" vertical="top" wrapText="1"/>
    </xf>
    <xf numFmtId="0" fontId="3" fillId="0" borderId="2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4" fillId="0" borderId="0" xfId="7" applyNumberFormat="1" applyFont="1" applyFill="1" applyAlignment="1" applyProtection="1">
      <alignment horizontal="left"/>
    </xf>
    <xf numFmtId="0" fontId="3" fillId="0" borderId="0" xfId="7" applyNumberFormat="1" applyFont="1" applyFill="1" applyBorder="1" applyAlignment="1" applyProtection="1">
      <alignment horizontal="center"/>
    </xf>
    <xf numFmtId="0" fontId="3" fillId="0" borderId="0" xfId="7" applyNumberFormat="1" applyFont="1" applyFill="1" applyBorder="1" applyAlignment="1" applyProtection="1">
      <alignment horizontal="right"/>
    </xf>
    <xf numFmtId="169" fontId="3" fillId="0" borderId="0" xfId="7" applyNumberFormat="1" applyFont="1" applyFill="1" applyBorder="1" applyAlignment="1" applyProtection="1">
      <alignment horizontal="center"/>
    </xf>
    <xf numFmtId="164" fontId="3" fillId="0" borderId="0" xfId="1" applyFont="1" applyFill="1" applyBorder="1" applyAlignment="1" applyProtection="1">
      <alignment horizontal="right"/>
    </xf>
    <xf numFmtId="0" fontId="3" fillId="0" borderId="0" xfId="4" applyNumberFormat="1" applyFont="1" applyFill="1" applyAlignment="1" applyProtection="1">
      <alignment horizontal="left" vertical="top"/>
    </xf>
    <xf numFmtId="0" fontId="4" fillId="0" borderId="0" xfId="7" applyNumberFormat="1" applyFont="1" applyFill="1" applyAlignment="1" applyProtection="1">
      <alignment horizontal="left" vertical="top" wrapText="1"/>
    </xf>
    <xf numFmtId="165" fontId="3" fillId="0" borderId="0" xfId="7" applyNumberFormat="1" applyFont="1" applyFill="1" applyAlignment="1" applyProtection="1">
      <alignment horizontal="right" vertical="top"/>
    </xf>
    <xf numFmtId="0" fontId="3" fillId="0" borderId="0" xfId="7" applyFont="1" applyFill="1" applyAlignment="1" applyProtection="1">
      <alignment horizontal="left" vertical="top" wrapText="1"/>
    </xf>
    <xf numFmtId="169" fontId="3" fillId="0" borderId="0" xfId="7" applyNumberFormat="1" applyFont="1" applyFill="1" applyProtection="1"/>
    <xf numFmtId="167" fontId="4" fillId="0" borderId="0" xfId="7" applyNumberFormat="1" applyFont="1" applyFill="1" applyAlignment="1" applyProtection="1">
      <alignment horizontal="right" vertical="top"/>
    </xf>
    <xf numFmtId="0" fontId="4" fillId="0" borderId="0" xfId="7" applyFont="1" applyFill="1" applyAlignment="1" applyProtection="1">
      <alignment horizontal="left" vertical="top" wrapText="1"/>
    </xf>
    <xf numFmtId="0" fontId="3" fillId="0" borderId="0" xfId="7" applyNumberFormat="1" applyFont="1" applyFill="1" applyBorder="1" applyProtection="1"/>
    <xf numFmtId="169" fontId="3" fillId="0" borderId="0" xfId="7" applyNumberFormat="1" applyFont="1" applyFill="1" applyBorder="1" applyProtection="1"/>
    <xf numFmtId="0" fontId="3" fillId="0" borderId="0" xfId="4" applyNumberFormat="1" applyFont="1" applyFill="1" applyBorder="1" applyAlignment="1" applyProtection="1">
      <alignment horizontal="right" vertical="top"/>
    </xf>
    <xf numFmtId="0" fontId="3" fillId="0" borderId="0" xfId="7" applyNumberFormat="1" applyFont="1" applyFill="1" applyAlignment="1" applyProtection="1">
      <alignment horizontal="left"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7" applyNumberFormat="1" applyFont="1" applyFill="1" applyBorder="1" applyAlignment="1" applyProtection="1">
      <alignment horizontal="left" vertical="top"/>
    </xf>
    <xf numFmtId="0" fontId="3" fillId="0" borderId="0" xfId="7" applyNumberFormat="1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Border="1" applyAlignment="1" applyProtection="1">
      <alignment horizontal="left" vertical="center" wrapText="1"/>
    </xf>
    <xf numFmtId="0" fontId="3" fillId="0" borderId="1" xfId="7" applyNumberFormat="1" applyFont="1" applyFill="1" applyBorder="1" applyAlignment="1" applyProtection="1">
      <alignment horizontal="left" vertical="top"/>
    </xf>
    <xf numFmtId="0" fontId="3" fillId="0" borderId="1" xfId="7" applyNumberFormat="1" applyFont="1" applyFill="1" applyBorder="1" applyAlignment="1" applyProtection="1">
      <alignment horizontal="left" vertical="top" wrapText="1"/>
    </xf>
    <xf numFmtId="167" fontId="4" fillId="0" borderId="0" xfId="7" applyNumberFormat="1" applyFont="1" applyFill="1" applyBorder="1" applyAlignment="1" applyProtection="1">
      <alignment horizontal="right" vertical="top"/>
    </xf>
    <xf numFmtId="0" fontId="4" fillId="0" borderId="0" xfId="7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Border="1" applyAlignment="1" applyProtection="1">
      <alignment horizontal="left" vertical="top"/>
    </xf>
    <xf numFmtId="165" fontId="3" fillId="0" borderId="0" xfId="7" applyNumberFormat="1" applyFont="1" applyFill="1" applyBorder="1" applyAlignment="1" applyProtection="1">
      <alignment horizontal="right" vertical="top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4" fillId="0" borderId="0" xfId="7" applyNumberFormat="1" applyFont="1" applyFill="1" applyBorder="1" applyAlignment="1" applyProtection="1">
      <alignment horizontal="left" vertical="top" wrapText="1"/>
    </xf>
    <xf numFmtId="49" fontId="3" fillId="0" borderId="0" xfId="4" applyNumberFormat="1" applyFont="1" applyFill="1" applyBorder="1" applyAlignment="1" applyProtection="1">
      <alignment horizontal="right" vertical="top"/>
    </xf>
    <xf numFmtId="0" fontId="3" fillId="0" borderId="1" xfId="7" applyNumberFormat="1" applyFont="1" applyFill="1" applyBorder="1" applyAlignment="1" applyProtection="1">
      <alignment horizontal="left" vertical="center" wrapText="1"/>
    </xf>
    <xf numFmtId="0" fontId="3" fillId="0" borderId="1" xfId="4" applyNumberFormat="1" applyFont="1" applyFill="1" applyBorder="1" applyAlignment="1" applyProtection="1">
      <alignment horizontal="left" vertical="top"/>
    </xf>
    <xf numFmtId="0" fontId="3" fillId="0" borderId="0" xfId="7" applyNumberFormat="1" applyFont="1" applyFill="1" applyAlignment="1" applyProtection="1">
      <alignment horizontal="left" vertical="center" wrapText="1"/>
    </xf>
    <xf numFmtId="0" fontId="3" fillId="0" borderId="0" xfId="7" applyNumberFormat="1" applyFont="1" applyFill="1" applyAlignment="1" applyProtection="1">
      <alignment vertical="center" wrapText="1"/>
    </xf>
    <xf numFmtId="168" fontId="4" fillId="0" borderId="0" xfId="7" applyNumberFormat="1" applyFont="1" applyFill="1" applyBorder="1" applyAlignment="1" applyProtection="1">
      <alignment horizontal="right" vertical="top"/>
    </xf>
    <xf numFmtId="0" fontId="4" fillId="0" borderId="0" xfId="7" applyFont="1" applyFill="1" applyAlignment="1" applyProtection="1">
      <alignment horizontal="right" vertical="top"/>
    </xf>
    <xf numFmtId="0" fontId="4" fillId="0" borderId="3" xfId="7" applyNumberFormat="1" applyFont="1" applyFill="1" applyBorder="1" applyAlignment="1" applyProtection="1">
      <alignment horizontal="left" vertical="center" wrapText="1"/>
    </xf>
    <xf numFmtId="166" fontId="3" fillId="0" borderId="0" xfId="7" applyNumberFormat="1" applyFont="1" applyFill="1" applyBorder="1" applyAlignment="1" applyProtection="1">
      <alignment horizontal="right" vertical="top"/>
    </xf>
    <xf numFmtId="0" fontId="3" fillId="0" borderId="0" xfId="7" applyNumberFormat="1" applyFont="1" applyFill="1" applyBorder="1" applyAlignment="1" applyProtection="1">
      <alignment vertical="center" wrapText="1"/>
    </xf>
    <xf numFmtId="0" fontId="3" fillId="0" borderId="0" xfId="8" applyNumberFormat="1" applyFont="1" applyFill="1" applyBorder="1" applyAlignment="1" applyProtection="1">
      <alignment horizontal="left" vertical="center" wrapText="1"/>
    </xf>
    <xf numFmtId="49" fontId="3" fillId="0" borderId="0" xfId="7" applyNumberFormat="1" applyFont="1" applyFill="1" applyBorder="1" applyAlignment="1" applyProtection="1">
      <alignment horizontal="right" vertical="top"/>
    </xf>
    <xf numFmtId="0" fontId="3" fillId="0" borderId="3" xfId="7" applyNumberFormat="1" applyFont="1" applyFill="1" applyBorder="1" applyAlignment="1" applyProtection="1">
      <alignment horizontal="left" vertical="top"/>
    </xf>
    <xf numFmtId="0" fontId="3" fillId="0" borderId="3" xfId="7" applyNumberFormat="1" applyFont="1" applyFill="1" applyBorder="1" applyAlignment="1" applyProtection="1">
      <alignment horizontal="right" vertical="top"/>
    </xf>
    <xf numFmtId="0" fontId="4" fillId="0" borderId="3" xfId="7" applyNumberFormat="1" applyFont="1" applyFill="1" applyBorder="1" applyAlignment="1" applyProtection="1">
      <alignment horizontal="left" vertical="top" wrapText="1"/>
    </xf>
    <xf numFmtId="0" fontId="3" fillId="0" borderId="2" xfId="6" applyFont="1" applyFill="1" applyBorder="1" applyAlignment="1" applyProtection="1">
      <alignment vertical="top"/>
    </xf>
    <xf numFmtId="0" fontId="3" fillId="0" borderId="0" xfId="7" applyFont="1" applyFill="1" applyBorder="1" applyAlignment="1">
      <alignment horizontal="left" vertical="top"/>
    </xf>
    <xf numFmtId="0" fontId="3" fillId="0" borderId="0" xfId="7" applyFont="1" applyFill="1" applyBorder="1" applyAlignment="1">
      <alignment horizontal="right" vertical="top"/>
    </xf>
    <xf numFmtId="0" fontId="3" fillId="0" borderId="0" xfId="1" applyNumberFormat="1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7" applyNumberFormat="1" applyFont="1" applyFill="1" applyAlignment="1" applyProtection="1"/>
    <xf numFmtId="1" fontId="3" fillId="0" borderId="0" xfId="1" applyNumberFormat="1" applyFont="1" applyFill="1" applyBorder="1" applyAlignment="1" applyProtection="1">
      <alignment horizontal="right" wrapText="1"/>
    </xf>
    <xf numFmtId="1" fontId="3" fillId="0" borderId="0" xfId="7" applyNumberFormat="1" applyFont="1" applyFill="1" applyAlignment="1" applyProtection="1">
      <alignment horizontal="right"/>
    </xf>
    <xf numFmtId="1" fontId="3" fillId="0" borderId="0" xfId="1" applyNumberFormat="1" applyFont="1" applyFill="1" applyAlignment="1" applyProtection="1">
      <alignment horizontal="right"/>
    </xf>
    <xf numFmtId="1" fontId="3" fillId="0" borderId="0" xfId="1" applyNumberFormat="1" applyFont="1" applyFill="1" applyBorder="1" applyAlignment="1" applyProtection="1">
      <alignment horizontal="right"/>
    </xf>
    <xf numFmtId="1" fontId="3" fillId="0" borderId="0" xfId="7" applyNumberFormat="1" applyFont="1" applyFill="1" applyBorder="1" applyAlignment="1" applyProtection="1">
      <alignment horizontal="right"/>
    </xf>
    <xf numFmtId="1" fontId="3" fillId="0" borderId="0" xfId="7" applyNumberFormat="1" applyFont="1" applyFill="1" applyBorder="1" applyAlignment="1" applyProtection="1">
      <alignment wrapText="1"/>
    </xf>
    <xf numFmtId="1" fontId="3" fillId="0" borderId="2" xfId="1" applyNumberFormat="1" applyFont="1" applyFill="1" applyBorder="1" applyAlignment="1" applyProtection="1">
      <alignment horizontal="right" wrapText="1"/>
    </xf>
    <xf numFmtId="1" fontId="3" fillId="0" borderId="0" xfId="7" applyNumberFormat="1" applyFont="1" applyFill="1" applyBorder="1" applyAlignment="1" applyProtection="1">
      <alignment horizontal="right" wrapText="1"/>
    </xf>
    <xf numFmtId="1" fontId="3" fillId="0" borderId="0" xfId="7" applyNumberFormat="1" applyFont="1" applyFill="1" applyAlignment="1" applyProtection="1">
      <alignment horizontal="right" wrapText="1"/>
    </xf>
    <xf numFmtId="1" fontId="3" fillId="0" borderId="2" xfId="7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Protection="1"/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wrapText="1"/>
    </xf>
    <xf numFmtId="0" fontId="3" fillId="0" borderId="1" xfId="1" applyNumberFormat="1" applyFont="1" applyFill="1" applyBorder="1" applyAlignment="1" applyProtection="1">
      <alignment wrapText="1"/>
    </xf>
    <xf numFmtId="0" fontId="3" fillId="0" borderId="3" xfId="7" applyNumberFormat="1" applyFont="1" applyFill="1" applyBorder="1" applyAlignment="1" applyProtection="1">
      <alignment horizontal="right" wrapText="1"/>
    </xf>
    <xf numFmtId="0" fontId="3" fillId="0" borderId="0" xfId="6" applyFont="1" applyFill="1" applyProtection="1"/>
    <xf numFmtId="0" fontId="3" fillId="0" borderId="0" xfId="7" applyNumberFormat="1" applyFont="1" applyFill="1" applyAlignment="1" applyProtection="1">
      <alignment vertical="center"/>
    </xf>
    <xf numFmtId="0" fontId="6" fillId="0" borderId="0" xfId="7" applyNumberFormat="1" applyFont="1" applyFill="1" applyProtection="1"/>
    <xf numFmtId="0" fontId="3" fillId="0" borderId="0" xfId="8" applyNumberFormat="1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Alignment="1" applyProtection="1">
      <alignment vertical="top"/>
    </xf>
    <xf numFmtId="0" fontId="3" fillId="0" borderId="1" xfId="7" applyNumberFormat="1" applyFont="1" applyFill="1" applyBorder="1" applyAlignment="1" applyProtection="1">
      <alignment horizontal="right" vertical="top"/>
    </xf>
    <xf numFmtId="1" fontId="3" fillId="0" borderId="0" xfId="7" applyNumberFormat="1" applyFont="1" applyFill="1" applyBorder="1" applyAlignment="1" applyProtection="1"/>
    <xf numFmtId="1" fontId="3" fillId="0" borderId="0" xfId="7" applyNumberFormat="1" applyFont="1" applyFill="1" applyAlignment="1" applyProtection="1"/>
    <xf numFmtId="0" fontId="4" fillId="0" borderId="0" xfId="7" applyNumberFormat="1" applyFont="1" applyFill="1" applyBorder="1" applyAlignment="1" applyProtection="1">
      <alignment horizontal="right"/>
    </xf>
    <xf numFmtId="0" fontId="4" fillId="0" borderId="1" xfId="7" applyNumberFormat="1" applyFont="1" applyFill="1" applyBorder="1" applyAlignment="1" applyProtection="1">
      <alignment horizontal="right" vertical="top"/>
    </xf>
    <xf numFmtId="0" fontId="4" fillId="0" borderId="1" xfId="7" applyNumberFormat="1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Alignment="1" applyProtection="1">
      <alignment horizontal="left" vertical="top"/>
    </xf>
    <xf numFmtId="0" fontId="3" fillId="0" borderId="2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 vertical="center"/>
    </xf>
    <xf numFmtId="0" fontId="3" fillId="0" borderId="2" xfId="5" applyNumberFormat="1" applyFont="1" applyFill="1" applyBorder="1" applyAlignment="1" applyProtection="1">
      <alignment horizontal="right" wrapText="1"/>
    </xf>
    <xf numFmtId="0" fontId="3" fillId="0" borderId="0" xfId="5" applyNumberFormat="1" applyFont="1" applyFill="1" applyBorder="1" applyAlignment="1" applyProtection="1">
      <alignment horizontal="right" wrapText="1"/>
    </xf>
    <xf numFmtId="0" fontId="3" fillId="0" borderId="0" xfId="5" applyNumberFormat="1" applyFont="1" applyFill="1" applyBorder="1" applyAlignment="1" applyProtection="1">
      <alignment horizontal="right"/>
    </xf>
    <xf numFmtId="0" fontId="3" fillId="2" borderId="0" xfId="7" applyNumberFormat="1" applyFont="1" applyFill="1" applyProtection="1"/>
    <xf numFmtId="0" fontId="3" fillId="0" borderId="0" xfId="7" applyNumberFormat="1" applyFont="1" applyFill="1" applyAlignment="1" applyProtection="1">
      <alignment horizontal="left" vertical="top"/>
    </xf>
    <xf numFmtId="0" fontId="3" fillId="0" borderId="2" xfId="5" applyNumberFormat="1" applyFont="1" applyFill="1" applyBorder="1" applyAlignment="1" applyProtection="1">
      <alignment horizontal="right" wrapText="1"/>
    </xf>
    <xf numFmtId="0" fontId="3" fillId="0" borderId="0" xfId="6" applyFont="1" applyFill="1" applyAlignment="1" applyProtection="1">
      <alignment horizontal="right" vertical="top"/>
    </xf>
    <xf numFmtId="0" fontId="3" fillId="0" borderId="0" xfId="2" applyNumberFormat="1" applyFont="1" applyFill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center"/>
    </xf>
    <xf numFmtId="0" fontId="3" fillId="0" borderId="0" xfId="7" applyNumberFormat="1" applyFont="1" applyFill="1" applyAlignment="1" applyProtection="1">
      <alignment horizontal="left" wrapText="1"/>
    </xf>
    <xf numFmtId="0" fontId="3" fillId="0" borderId="1" xfId="4" applyNumberFormat="1" applyFont="1" applyFill="1" applyBorder="1" applyAlignment="1" applyProtection="1">
      <alignment horizontal="right" vertical="top"/>
    </xf>
    <xf numFmtId="0" fontId="3" fillId="0" borderId="0" xfId="8" applyNumberFormat="1" applyFont="1" applyFill="1" applyBorder="1" applyAlignment="1" applyProtection="1">
      <alignment horizontal="right" vertical="top"/>
    </xf>
    <xf numFmtId="1" fontId="3" fillId="0" borderId="0" xfId="3" applyNumberFormat="1" applyFont="1" applyFill="1" applyProtection="1"/>
  </cellXfs>
  <cellStyles count="9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  <cellStyle name="Normal_DEMAND17 2" xfId="8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378490</xdr:colOff>
      <xdr:row>21</xdr:row>
      <xdr:rowOff>100853</xdr:rowOff>
    </xdr:from>
    <xdr:to>
      <xdr:col>11</xdr:col>
      <xdr:colOff>165630</xdr:colOff>
      <xdr:row>24</xdr:row>
      <xdr:rowOff>148366</xdr:rowOff>
    </xdr:to>
    <xdr:sp macro="" textlink="">
      <xdr:nvSpPr>
        <xdr:cNvPr id="1339" name="Text Box 143" hidden="1"/>
        <xdr:cNvSpPr txBox="1">
          <a:spLocks noChangeArrowheads="1"/>
        </xdr:cNvSpPr>
      </xdr:nvSpPr>
      <xdr:spPr bwMode="auto">
        <a:xfrm>
          <a:off x="7839075" y="3781425"/>
          <a:ext cx="9810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378490</xdr:colOff>
      <xdr:row>23</xdr:row>
      <xdr:rowOff>233312</xdr:rowOff>
    </xdr:from>
    <xdr:to>
      <xdr:col>11</xdr:col>
      <xdr:colOff>165630</xdr:colOff>
      <xdr:row>27</xdr:row>
      <xdr:rowOff>54685</xdr:rowOff>
    </xdr:to>
    <xdr:sp macro="" textlink="">
      <xdr:nvSpPr>
        <xdr:cNvPr id="1340" name="Text Box 144" hidden="1"/>
        <xdr:cNvSpPr txBox="1">
          <a:spLocks noChangeArrowheads="1"/>
        </xdr:cNvSpPr>
      </xdr:nvSpPr>
      <xdr:spPr bwMode="auto">
        <a:xfrm>
          <a:off x="7839075" y="4248150"/>
          <a:ext cx="981075" cy="800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378490</xdr:colOff>
      <xdr:row>69</xdr:row>
      <xdr:rowOff>173762</xdr:rowOff>
    </xdr:from>
    <xdr:to>
      <xdr:col>11</xdr:col>
      <xdr:colOff>165630</xdr:colOff>
      <xdr:row>73</xdr:row>
      <xdr:rowOff>137575</xdr:rowOff>
    </xdr:to>
    <xdr:sp macro="" textlink="">
      <xdr:nvSpPr>
        <xdr:cNvPr id="1341" name="Text Box 145" hidden="1"/>
        <xdr:cNvSpPr txBox="1">
          <a:spLocks noChangeArrowheads="1"/>
        </xdr:cNvSpPr>
      </xdr:nvSpPr>
      <xdr:spPr bwMode="auto">
        <a:xfrm>
          <a:off x="7839075" y="14268450"/>
          <a:ext cx="98107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378490</xdr:colOff>
      <xdr:row>86</xdr:row>
      <xdr:rowOff>16022</xdr:rowOff>
    </xdr:from>
    <xdr:to>
      <xdr:col>11</xdr:col>
      <xdr:colOff>165630</xdr:colOff>
      <xdr:row>90</xdr:row>
      <xdr:rowOff>92538</xdr:rowOff>
    </xdr:to>
    <xdr:sp macro="" textlink="">
      <xdr:nvSpPr>
        <xdr:cNvPr id="1342" name="Text Box 146" hidden="1"/>
        <xdr:cNvSpPr txBox="1">
          <a:spLocks noChangeArrowheads="1"/>
        </xdr:cNvSpPr>
      </xdr:nvSpPr>
      <xdr:spPr bwMode="auto">
        <a:xfrm>
          <a:off x="7839075" y="17192625"/>
          <a:ext cx="9810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378490</xdr:colOff>
      <xdr:row>92</xdr:row>
      <xdr:rowOff>161159</xdr:rowOff>
    </xdr:from>
    <xdr:to>
      <xdr:col>11</xdr:col>
      <xdr:colOff>165630</xdr:colOff>
      <xdr:row>97</xdr:row>
      <xdr:rowOff>49544</xdr:rowOff>
    </xdr:to>
    <xdr:sp macro="" textlink="">
      <xdr:nvSpPr>
        <xdr:cNvPr id="1343" name="Text Box 147" hidden="1"/>
        <xdr:cNvSpPr txBox="1">
          <a:spLocks noChangeArrowheads="1"/>
        </xdr:cNvSpPr>
      </xdr:nvSpPr>
      <xdr:spPr bwMode="auto">
        <a:xfrm>
          <a:off x="7839075" y="18411825"/>
          <a:ext cx="9810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378490</xdr:colOff>
      <xdr:row>100</xdr:row>
      <xdr:rowOff>23671</xdr:rowOff>
    </xdr:from>
    <xdr:to>
      <xdr:col>11</xdr:col>
      <xdr:colOff>165630</xdr:colOff>
      <xdr:row>103</xdr:row>
      <xdr:rowOff>149065</xdr:rowOff>
    </xdr:to>
    <xdr:sp macro="" textlink="">
      <xdr:nvSpPr>
        <xdr:cNvPr id="1344" name="Text Box 148" hidden="1"/>
        <xdr:cNvSpPr txBox="1">
          <a:spLocks noChangeArrowheads="1"/>
        </xdr:cNvSpPr>
      </xdr:nvSpPr>
      <xdr:spPr bwMode="auto">
        <a:xfrm>
          <a:off x="7839075" y="19621500"/>
          <a:ext cx="981075" cy="666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580452</xdr:colOff>
      <xdr:row>69</xdr:row>
      <xdr:rowOff>173762</xdr:rowOff>
    </xdr:from>
    <xdr:to>
      <xdr:col>10</xdr:col>
      <xdr:colOff>163093</xdr:colOff>
      <xdr:row>73</xdr:row>
      <xdr:rowOff>137575</xdr:rowOff>
    </xdr:to>
    <xdr:sp macro="" textlink="">
      <xdr:nvSpPr>
        <xdr:cNvPr id="1345" name="Text Box 149" hidden="1"/>
        <xdr:cNvSpPr txBox="1">
          <a:spLocks noChangeArrowheads="1"/>
        </xdr:cNvSpPr>
      </xdr:nvSpPr>
      <xdr:spPr bwMode="auto">
        <a:xfrm>
          <a:off x="7448550" y="14268450"/>
          <a:ext cx="79057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580452</xdr:colOff>
      <xdr:row>86</xdr:row>
      <xdr:rowOff>16022</xdr:rowOff>
    </xdr:from>
    <xdr:to>
      <xdr:col>10</xdr:col>
      <xdr:colOff>163093</xdr:colOff>
      <xdr:row>90</xdr:row>
      <xdr:rowOff>92538</xdr:rowOff>
    </xdr:to>
    <xdr:sp macro="" textlink="">
      <xdr:nvSpPr>
        <xdr:cNvPr id="1346" name="Text Box 150" hidden="1"/>
        <xdr:cNvSpPr txBox="1">
          <a:spLocks noChangeArrowheads="1"/>
        </xdr:cNvSpPr>
      </xdr:nvSpPr>
      <xdr:spPr bwMode="auto">
        <a:xfrm>
          <a:off x="7448550" y="17192625"/>
          <a:ext cx="7905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580452</xdr:colOff>
      <xdr:row>92</xdr:row>
      <xdr:rowOff>161159</xdr:rowOff>
    </xdr:from>
    <xdr:to>
      <xdr:col>10</xdr:col>
      <xdr:colOff>163093</xdr:colOff>
      <xdr:row>97</xdr:row>
      <xdr:rowOff>49544</xdr:rowOff>
    </xdr:to>
    <xdr:sp macro="" textlink="">
      <xdr:nvSpPr>
        <xdr:cNvPr id="1347" name="Text Box 151" hidden="1"/>
        <xdr:cNvSpPr txBox="1">
          <a:spLocks noChangeArrowheads="1"/>
        </xdr:cNvSpPr>
      </xdr:nvSpPr>
      <xdr:spPr bwMode="auto">
        <a:xfrm>
          <a:off x="7448550" y="18411825"/>
          <a:ext cx="7905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580452</xdr:colOff>
      <xdr:row>70</xdr:row>
      <xdr:rowOff>146816</xdr:rowOff>
    </xdr:from>
    <xdr:to>
      <xdr:col>10</xdr:col>
      <xdr:colOff>163093</xdr:colOff>
      <xdr:row>74</xdr:row>
      <xdr:rowOff>134000</xdr:rowOff>
    </xdr:to>
    <xdr:sp macro="" textlink="">
      <xdr:nvSpPr>
        <xdr:cNvPr id="1348" name="Text Box 152" hidden="1"/>
        <xdr:cNvSpPr txBox="1">
          <a:spLocks noChangeArrowheads="1"/>
        </xdr:cNvSpPr>
      </xdr:nvSpPr>
      <xdr:spPr bwMode="auto">
        <a:xfrm>
          <a:off x="7448550" y="14420850"/>
          <a:ext cx="79057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580452</xdr:colOff>
      <xdr:row>100</xdr:row>
      <xdr:rowOff>149637</xdr:rowOff>
    </xdr:from>
    <xdr:to>
      <xdr:col>10</xdr:col>
      <xdr:colOff>163093</xdr:colOff>
      <xdr:row>104</xdr:row>
      <xdr:rowOff>160532</xdr:rowOff>
    </xdr:to>
    <xdr:sp macro="" textlink="">
      <xdr:nvSpPr>
        <xdr:cNvPr id="1349" name="Text Box 153" hidden="1"/>
        <xdr:cNvSpPr txBox="1">
          <a:spLocks noChangeArrowheads="1"/>
        </xdr:cNvSpPr>
      </xdr:nvSpPr>
      <xdr:spPr bwMode="auto">
        <a:xfrm>
          <a:off x="7448550" y="19754850"/>
          <a:ext cx="7905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378490</xdr:colOff>
      <xdr:row>157</xdr:row>
      <xdr:rowOff>7809</xdr:rowOff>
    </xdr:from>
    <xdr:to>
      <xdr:col>11</xdr:col>
      <xdr:colOff>165630</xdr:colOff>
      <xdr:row>159</xdr:row>
      <xdr:rowOff>223830</xdr:rowOff>
    </xdr:to>
    <xdr:sp macro="" textlink="">
      <xdr:nvSpPr>
        <xdr:cNvPr id="1350" name="Text Box 154" hidden="1"/>
        <xdr:cNvSpPr txBox="1">
          <a:spLocks noChangeArrowheads="1"/>
        </xdr:cNvSpPr>
      </xdr:nvSpPr>
      <xdr:spPr bwMode="auto">
        <a:xfrm>
          <a:off x="7839075" y="30727650"/>
          <a:ext cx="98107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378490</xdr:colOff>
      <xdr:row>159</xdr:row>
      <xdr:rowOff>23075</xdr:rowOff>
    </xdr:from>
    <xdr:to>
      <xdr:col>11</xdr:col>
      <xdr:colOff>165630</xdr:colOff>
      <xdr:row>162</xdr:row>
      <xdr:rowOff>42124</xdr:rowOff>
    </xdr:to>
    <xdr:sp macro="" textlink="">
      <xdr:nvSpPr>
        <xdr:cNvPr id="1351" name="Text Box 155" hidden="1"/>
        <xdr:cNvSpPr txBox="1">
          <a:spLocks noChangeArrowheads="1"/>
        </xdr:cNvSpPr>
      </xdr:nvSpPr>
      <xdr:spPr bwMode="auto">
        <a:xfrm>
          <a:off x="7839075" y="31194375"/>
          <a:ext cx="9810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25">
    <tabColor rgb="FFC00000"/>
  </sheetPr>
  <dimension ref="A1:H635"/>
  <sheetViews>
    <sheetView tabSelected="1" view="pageBreakPreview" zoomScaleSheetLayoutView="100" workbookViewId="0">
      <selection activeCell="A241" sqref="A241:H267"/>
    </sheetView>
  </sheetViews>
  <sheetFormatPr defaultColWidth="8.88671875" defaultRowHeight="13.2"/>
  <cols>
    <col min="1" max="1" width="5.77734375" style="115" customWidth="1"/>
    <col min="2" max="2" width="8.21875" style="13" customWidth="1"/>
    <col min="3" max="3" width="32.77734375" style="7" customWidth="1"/>
    <col min="4" max="6" width="11.33203125" style="7" customWidth="1"/>
    <col min="7" max="7" width="10.6640625" style="7" customWidth="1"/>
    <col min="8" max="8" width="11.33203125" style="7" customWidth="1"/>
    <col min="9" max="16384" width="8.88671875" style="7"/>
  </cols>
  <sheetData>
    <row r="1" spans="1:8">
      <c r="A1" s="1"/>
      <c r="B1" s="2"/>
      <c r="C1" s="3"/>
      <c r="D1" s="3" t="s">
        <v>0</v>
      </c>
      <c r="E1" s="3"/>
      <c r="F1" s="3"/>
      <c r="G1" s="3"/>
      <c r="H1" s="3"/>
    </row>
    <row r="2" spans="1:8">
      <c r="A2" s="1"/>
      <c r="B2" s="2"/>
      <c r="C2" s="3"/>
      <c r="D2" s="3" t="s">
        <v>100</v>
      </c>
      <c r="E2" s="3"/>
      <c r="F2" s="3"/>
      <c r="G2" s="3"/>
      <c r="H2" s="3"/>
    </row>
    <row r="3" spans="1:8" ht="9" customHeight="1">
      <c r="A3" s="4"/>
      <c r="B3" s="5"/>
      <c r="C3" s="6"/>
      <c r="D3" s="6"/>
      <c r="E3" s="6"/>
      <c r="F3" s="6"/>
      <c r="G3" s="6"/>
      <c r="H3" s="6"/>
    </row>
    <row r="4" spans="1:8" ht="14.4" customHeight="1">
      <c r="A4" s="4"/>
      <c r="B4" s="5"/>
      <c r="C4" s="8" t="s">
        <v>82</v>
      </c>
      <c r="D4" s="6">
        <v>2059</v>
      </c>
      <c r="E4" s="9" t="s">
        <v>1</v>
      </c>
      <c r="F4" s="6"/>
      <c r="G4" s="6"/>
      <c r="H4" s="6"/>
    </row>
    <row r="5" spans="1:8" ht="14.4" customHeight="1">
      <c r="A5" s="4"/>
      <c r="B5" s="5"/>
      <c r="C5" s="8" t="s">
        <v>101</v>
      </c>
      <c r="F5" s="6"/>
      <c r="G5" s="6"/>
      <c r="H5" s="6"/>
    </row>
    <row r="6" spans="1:8" ht="14.4" customHeight="1">
      <c r="A6" s="4"/>
      <c r="B6" s="5"/>
      <c r="C6" s="8" t="s">
        <v>87</v>
      </c>
      <c r="D6" s="6">
        <v>2216</v>
      </c>
      <c r="E6" s="9" t="s">
        <v>2</v>
      </c>
      <c r="F6" s="6"/>
      <c r="G6" s="10"/>
      <c r="H6" s="6"/>
    </row>
    <row r="7" spans="1:8" ht="14.4" customHeight="1">
      <c r="A7" s="4"/>
      <c r="B7" s="5"/>
      <c r="C7" s="8" t="s">
        <v>3</v>
      </c>
      <c r="D7" s="6">
        <v>4059</v>
      </c>
      <c r="E7" s="9" t="s">
        <v>4</v>
      </c>
      <c r="F7" s="6"/>
      <c r="G7" s="10"/>
      <c r="H7" s="6"/>
    </row>
    <row r="8" spans="1:8" ht="12" customHeight="1">
      <c r="A8" s="4"/>
      <c r="B8" s="5"/>
      <c r="C8" s="8"/>
      <c r="D8" s="6"/>
      <c r="E8" s="9"/>
      <c r="F8" s="6"/>
      <c r="G8" s="10"/>
      <c r="H8" s="6"/>
    </row>
    <row r="9" spans="1:8" ht="28.8" customHeight="1">
      <c r="A9" s="125" t="s">
        <v>125</v>
      </c>
      <c r="B9" s="125"/>
      <c r="C9" s="125"/>
      <c r="D9" s="125"/>
      <c r="E9" s="125"/>
      <c r="F9" s="125"/>
      <c r="G9" s="125"/>
      <c r="H9" s="125"/>
    </row>
    <row r="10" spans="1:8" ht="7.8" customHeight="1">
      <c r="A10" s="12"/>
      <c r="B10" s="5"/>
      <c r="C10" s="8"/>
      <c r="D10" s="11"/>
      <c r="F10" s="6"/>
      <c r="G10" s="10"/>
      <c r="H10" s="6"/>
    </row>
    <row r="11" spans="1:8">
      <c r="A11" s="12"/>
      <c r="C11" s="14"/>
      <c r="D11" s="15" t="s">
        <v>77</v>
      </c>
      <c r="E11" s="15" t="s">
        <v>5</v>
      </c>
      <c r="F11" s="15" t="s">
        <v>6</v>
      </c>
      <c r="G11" s="16"/>
    </row>
    <row r="12" spans="1:8">
      <c r="A12" s="12"/>
      <c r="C12" s="112" t="s">
        <v>7</v>
      </c>
      <c r="D12" s="6">
        <f>H200</f>
        <v>392189</v>
      </c>
      <c r="E12" s="6">
        <f>H231</f>
        <v>229907</v>
      </c>
      <c r="F12" s="6">
        <f>E12+D12</f>
        <v>622096</v>
      </c>
      <c r="G12" s="16"/>
    </row>
    <row r="13" spans="1:8" ht="8.4" customHeight="1">
      <c r="A13" s="12"/>
      <c r="D13" s="3"/>
      <c r="E13" s="6"/>
      <c r="F13" s="6"/>
      <c r="G13" s="16"/>
    </row>
    <row r="14" spans="1:8">
      <c r="A14" s="12" t="s">
        <v>76</v>
      </c>
      <c r="B14" s="17"/>
      <c r="C14" s="9"/>
      <c r="G14" s="16"/>
    </row>
    <row r="15" spans="1:8" s="104" customFormat="1" ht="13.5" customHeight="1">
      <c r="A15" s="18"/>
      <c r="B15" s="19"/>
      <c r="C15" s="20"/>
      <c r="D15" s="21"/>
      <c r="E15" s="21"/>
      <c r="F15" s="21"/>
      <c r="G15" s="22"/>
      <c r="H15" s="23" t="s">
        <v>94</v>
      </c>
    </row>
    <row r="16" spans="1:8" s="104" customFormat="1" ht="27" customHeight="1">
      <c r="A16" s="24"/>
      <c r="B16" s="25"/>
      <c r="C16" s="26"/>
      <c r="D16" s="116" t="s">
        <v>130</v>
      </c>
      <c r="E16" s="119" t="s">
        <v>131</v>
      </c>
      <c r="F16" s="118" t="s">
        <v>132</v>
      </c>
      <c r="G16" s="123" t="s">
        <v>112</v>
      </c>
      <c r="H16" s="123"/>
    </row>
    <row r="17" spans="1:8" s="104" customFormat="1">
      <c r="A17" s="18"/>
      <c r="B17" s="126" t="s">
        <v>8</v>
      </c>
      <c r="C17" s="126"/>
      <c r="D17" s="117" t="s">
        <v>126</v>
      </c>
      <c r="E17" s="117" t="s">
        <v>116</v>
      </c>
      <c r="F17" s="120" t="s">
        <v>116</v>
      </c>
      <c r="G17" s="124" t="s">
        <v>129</v>
      </c>
      <c r="H17" s="124"/>
    </row>
    <row r="18" spans="1:8" s="104" customFormat="1" ht="16.2" customHeight="1">
      <c r="A18" s="27"/>
      <c r="B18" s="28"/>
      <c r="C18" s="20"/>
      <c r="D18" s="29"/>
      <c r="E18" s="29"/>
      <c r="F18" s="29"/>
      <c r="G18" s="22"/>
      <c r="H18" s="30"/>
    </row>
    <row r="19" spans="1:8" ht="13.95" customHeight="1">
      <c r="C19" s="31" t="s">
        <v>9</v>
      </c>
      <c r="D19" s="32"/>
      <c r="E19" s="32"/>
      <c r="F19" s="34"/>
      <c r="G19" s="35"/>
      <c r="H19" s="33"/>
    </row>
    <row r="20" spans="1:8" ht="13.95" customHeight="1">
      <c r="A20" s="36" t="s">
        <v>10</v>
      </c>
      <c r="B20" s="5">
        <v>2059</v>
      </c>
      <c r="C20" s="37" t="s">
        <v>1</v>
      </c>
      <c r="D20" s="32"/>
      <c r="E20" s="32"/>
      <c r="F20" s="34"/>
      <c r="G20" s="35"/>
      <c r="H20" s="33"/>
    </row>
    <row r="21" spans="1:8" ht="13.95" customHeight="1">
      <c r="A21" s="36"/>
      <c r="B21" s="38">
        <v>1</v>
      </c>
      <c r="C21" s="39" t="s">
        <v>11</v>
      </c>
      <c r="F21" s="40"/>
      <c r="G21" s="16"/>
    </row>
    <row r="22" spans="1:8" ht="13.95" customHeight="1">
      <c r="B22" s="41">
        <v>1.0529999999999999</v>
      </c>
      <c r="C22" s="42" t="s">
        <v>12</v>
      </c>
      <c r="D22" s="43"/>
      <c r="E22" s="43"/>
      <c r="F22" s="44"/>
      <c r="G22" s="35"/>
      <c r="H22" s="43"/>
    </row>
    <row r="23" spans="1:8" ht="14.85" customHeight="1">
      <c r="B23" s="45">
        <v>60</v>
      </c>
      <c r="C23" s="46" t="s">
        <v>58</v>
      </c>
      <c r="F23" s="40"/>
      <c r="G23" s="16"/>
    </row>
    <row r="24" spans="1:8" ht="26.4">
      <c r="B24" s="45">
        <v>72</v>
      </c>
      <c r="C24" s="46" t="s">
        <v>81</v>
      </c>
      <c r="D24" s="83"/>
      <c r="E24" s="83"/>
      <c r="F24" s="83"/>
      <c r="G24" s="84"/>
      <c r="H24" s="83"/>
    </row>
    <row r="25" spans="1:8" ht="14.4" customHeight="1">
      <c r="B25" s="45" t="s">
        <v>60</v>
      </c>
      <c r="C25" s="46" t="s">
        <v>22</v>
      </c>
      <c r="D25" s="93">
        <v>8340</v>
      </c>
      <c r="E25" s="93">
        <v>14702</v>
      </c>
      <c r="F25" s="93">
        <v>14702</v>
      </c>
      <c r="G25" s="93">
        <v>14366</v>
      </c>
      <c r="H25" s="93">
        <v>14366</v>
      </c>
    </row>
    <row r="26" spans="1:8">
      <c r="D26" s="85"/>
      <c r="E26" s="86"/>
      <c r="F26" s="86"/>
      <c r="G26" s="86"/>
      <c r="H26" s="86"/>
    </row>
    <row r="27" spans="1:8" ht="26.4">
      <c r="A27" s="48"/>
      <c r="B27" s="45">
        <v>73</v>
      </c>
      <c r="C27" s="49" t="s">
        <v>80</v>
      </c>
      <c r="D27" s="86"/>
      <c r="E27" s="86"/>
      <c r="F27" s="86"/>
      <c r="G27" s="86"/>
      <c r="H27" s="86"/>
    </row>
    <row r="28" spans="1:8" s="43" customFormat="1" ht="14.4" customHeight="1">
      <c r="A28" s="48"/>
      <c r="B28" s="45" t="s">
        <v>61</v>
      </c>
      <c r="C28" s="50" t="s">
        <v>22</v>
      </c>
      <c r="D28" s="93">
        <v>2453</v>
      </c>
      <c r="E28" s="93">
        <v>1026</v>
      </c>
      <c r="F28" s="93">
        <v>1026</v>
      </c>
      <c r="G28" s="93">
        <v>1381</v>
      </c>
      <c r="H28" s="93">
        <v>1381</v>
      </c>
    </row>
    <row r="29" spans="1:8">
      <c r="A29" s="48"/>
      <c r="B29" s="17"/>
      <c r="C29" s="49"/>
      <c r="D29" s="85"/>
      <c r="E29" s="86"/>
      <c r="F29" s="86"/>
      <c r="G29" s="86"/>
      <c r="H29" s="86"/>
    </row>
    <row r="30" spans="1:8" ht="26.4">
      <c r="A30" s="48"/>
      <c r="B30" s="45">
        <v>74</v>
      </c>
      <c r="C30" s="49" t="s">
        <v>79</v>
      </c>
      <c r="D30" s="86"/>
      <c r="E30" s="86"/>
      <c r="F30" s="86"/>
      <c r="G30" s="86"/>
      <c r="H30" s="86"/>
    </row>
    <row r="31" spans="1:8" ht="14.4" customHeight="1">
      <c r="A31" s="48"/>
      <c r="B31" s="45" t="s">
        <v>62</v>
      </c>
      <c r="C31" s="49" t="s">
        <v>22</v>
      </c>
      <c r="D31" s="93">
        <v>569</v>
      </c>
      <c r="E31" s="93">
        <v>341</v>
      </c>
      <c r="F31" s="93">
        <v>341</v>
      </c>
      <c r="G31" s="93">
        <v>863</v>
      </c>
      <c r="H31" s="93">
        <v>863</v>
      </c>
    </row>
    <row r="32" spans="1:8">
      <c r="A32" s="48"/>
      <c r="B32" s="45"/>
      <c r="C32" s="49"/>
      <c r="D32" s="82"/>
      <c r="E32" s="82"/>
      <c r="F32" s="82"/>
      <c r="G32" s="82"/>
      <c r="H32" s="82"/>
    </row>
    <row r="33" spans="1:8" ht="26.4">
      <c r="A33" s="48"/>
      <c r="B33" s="45">
        <v>75</v>
      </c>
      <c r="C33" s="49" t="s">
        <v>78</v>
      </c>
      <c r="D33" s="86"/>
      <c r="E33" s="86"/>
      <c r="F33" s="86"/>
      <c r="G33" s="86"/>
      <c r="H33" s="110"/>
    </row>
    <row r="34" spans="1:8" ht="14.4" customHeight="1">
      <c r="A34" s="48"/>
      <c r="B34" s="45" t="s">
        <v>63</v>
      </c>
      <c r="C34" s="50" t="s">
        <v>22</v>
      </c>
      <c r="D34" s="95">
        <v>4589</v>
      </c>
      <c r="E34" s="95">
        <v>2433</v>
      </c>
      <c r="F34" s="95">
        <v>2433</v>
      </c>
      <c r="G34" s="95">
        <v>1257</v>
      </c>
      <c r="H34" s="101">
        <v>1257</v>
      </c>
    </row>
    <row r="35" spans="1:8" ht="14.4" customHeight="1">
      <c r="A35" s="48" t="s">
        <v>6</v>
      </c>
      <c r="B35" s="45">
        <v>60</v>
      </c>
      <c r="C35" s="49" t="s">
        <v>58</v>
      </c>
      <c r="D35" s="97">
        <f t="shared" ref="D35:F35" si="0">SUM(D24:D34)</f>
        <v>15951</v>
      </c>
      <c r="E35" s="97">
        <f t="shared" si="0"/>
        <v>18502</v>
      </c>
      <c r="F35" s="97">
        <f t="shared" si="0"/>
        <v>18502</v>
      </c>
      <c r="G35" s="97">
        <f t="shared" ref="G35" si="1">SUM(G24:G34)</f>
        <v>17867</v>
      </c>
      <c r="H35" s="97">
        <v>17867</v>
      </c>
    </row>
    <row r="36" spans="1:8">
      <c r="A36" s="48"/>
      <c r="B36" s="17"/>
      <c r="C36" s="43"/>
      <c r="D36" s="110"/>
      <c r="E36" s="110"/>
      <c r="F36" s="110"/>
      <c r="G36" s="110"/>
      <c r="H36" s="110"/>
    </row>
    <row r="37" spans="1:8">
      <c r="A37" s="48"/>
      <c r="B37" s="45">
        <v>61</v>
      </c>
      <c r="C37" s="49" t="s">
        <v>57</v>
      </c>
      <c r="D37" s="110"/>
      <c r="E37" s="110"/>
      <c r="F37" s="110"/>
      <c r="G37" s="110"/>
      <c r="H37" s="110"/>
    </row>
    <row r="38" spans="1:8" ht="26.4">
      <c r="A38" s="48"/>
      <c r="B38" s="45">
        <v>71</v>
      </c>
      <c r="C38" s="49" t="s">
        <v>56</v>
      </c>
      <c r="D38" s="111"/>
      <c r="E38" s="111"/>
      <c r="F38" s="111"/>
      <c r="G38" s="111"/>
      <c r="H38" s="111"/>
    </row>
    <row r="39" spans="1:8" ht="14.85" customHeight="1">
      <c r="A39" s="48"/>
      <c r="B39" s="45" t="s">
        <v>64</v>
      </c>
      <c r="C39" s="49" t="s">
        <v>44</v>
      </c>
      <c r="D39" s="47">
        <v>0</v>
      </c>
      <c r="E39" s="93">
        <v>1</v>
      </c>
      <c r="F39" s="93">
        <v>1</v>
      </c>
      <c r="G39" s="93">
        <v>1</v>
      </c>
      <c r="H39" s="99">
        <v>1</v>
      </c>
    </row>
    <row r="40" spans="1:8" ht="14.85" customHeight="1">
      <c r="B40" s="45" t="s">
        <v>71</v>
      </c>
      <c r="C40" s="46" t="s">
        <v>69</v>
      </c>
      <c r="D40" s="93">
        <v>6300</v>
      </c>
      <c r="E40" s="93">
        <v>1</v>
      </c>
      <c r="F40" s="93">
        <v>1</v>
      </c>
      <c r="G40" s="93">
        <v>1</v>
      </c>
      <c r="H40" s="99">
        <v>1</v>
      </c>
    </row>
    <row r="41" spans="1:8" ht="26.4">
      <c r="A41" s="48" t="s">
        <v>6</v>
      </c>
      <c r="B41" s="45">
        <v>71</v>
      </c>
      <c r="C41" s="49" t="s">
        <v>56</v>
      </c>
      <c r="D41" s="97">
        <f t="shared" ref="D41:F41" si="2">SUM(D39:D40)</f>
        <v>6300</v>
      </c>
      <c r="E41" s="97">
        <f t="shared" si="2"/>
        <v>2</v>
      </c>
      <c r="F41" s="97">
        <f t="shared" si="2"/>
        <v>2</v>
      </c>
      <c r="G41" s="97">
        <f t="shared" ref="G41" si="3">SUM(G39:G40)</f>
        <v>2</v>
      </c>
      <c r="H41" s="97">
        <v>2</v>
      </c>
    </row>
    <row r="42" spans="1:8">
      <c r="B42" s="45"/>
      <c r="C42" s="46"/>
      <c r="D42" s="110"/>
      <c r="E42" s="110"/>
      <c r="F42" s="110"/>
      <c r="G42" s="110"/>
      <c r="H42" s="110"/>
    </row>
    <row r="43" spans="1:8" ht="26.4">
      <c r="B43" s="45">
        <v>72</v>
      </c>
      <c r="C43" s="49" t="s">
        <v>81</v>
      </c>
      <c r="D43" s="111"/>
      <c r="E43" s="111"/>
      <c r="F43" s="111"/>
      <c r="G43" s="111"/>
      <c r="H43" s="111"/>
    </row>
    <row r="44" spans="1:8" ht="13.95" customHeight="1">
      <c r="A44" s="48"/>
      <c r="B44" s="45" t="s">
        <v>65</v>
      </c>
      <c r="C44" s="49" t="s">
        <v>44</v>
      </c>
      <c r="D44" s="93">
        <v>2262</v>
      </c>
      <c r="E44" s="93">
        <v>1800</v>
      </c>
      <c r="F44" s="93">
        <v>1800</v>
      </c>
      <c r="G44" s="93">
        <v>1980</v>
      </c>
      <c r="H44" s="99">
        <v>1980</v>
      </c>
    </row>
    <row r="45" spans="1:8" ht="13.95" customHeight="1">
      <c r="A45" s="48"/>
      <c r="B45" s="45" t="s">
        <v>72</v>
      </c>
      <c r="C45" s="49" t="s">
        <v>69</v>
      </c>
      <c r="D45" s="100">
        <v>5059</v>
      </c>
      <c r="E45" s="100">
        <v>3900</v>
      </c>
      <c r="F45" s="100">
        <f>395+E45</f>
        <v>4295</v>
      </c>
      <c r="G45" s="93">
        <v>4290</v>
      </c>
      <c r="H45" s="101">
        <v>4290</v>
      </c>
    </row>
    <row r="46" spans="1:8" ht="26.4">
      <c r="A46" s="48" t="s">
        <v>6</v>
      </c>
      <c r="B46" s="45">
        <v>72</v>
      </c>
      <c r="C46" s="49" t="s">
        <v>81</v>
      </c>
      <c r="D46" s="97">
        <f t="shared" ref="D46:F46" si="4">SUM(D44:D45)</f>
        <v>7321</v>
      </c>
      <c r="E46" s="97">
        <f t="shared" si="4"/>
        <v>5700</v>
      </c>
      <c r="F46" s="97">
        <f t="shared" si="4"/>
        <v>6095</v>
      </c>
      <c r="G46" s="97">
        <f t="shared" ref="G46" si="5">SUM(G44:G45)</f>
        <v>6270</v>
      </c>
      <c r="H46" s="97">
        <v>6270</v>
      </c>
    </row>
    <row r="47" spans="1:8">
      <c r="A47" s="48"/>
      <c r="B47" s="45"/>
      <c r="C47" s="49"/>
      <c r="D47" s="111"/>
      <c r="E47" s="111"/>
      <c r="F47" s="111"/>
      <c r="G47" s="111"/>
      <c r="H47" s="111"/>
    </row>
    <row r="48" spans="1:8" ht="26.4">
      <c r="A48" s="48"/>
      <c r="B48" s="45">
        <v>73</v>
      </c>
      <c r="C48" s="49" t="s">
        <v>80</v>
      </c>
      <c r="D48" s="110"/>
      <c r="E48" s="110"/>
      <c r="F48" s="110"/>
      <c r="G48" s="110"/>
      <c r="H48" s="110"/>
    </row>
    <row r="49" spans="1:8" ht="13.95" customHeight="1">
      <c r="A49" s="51"/>
      <c r="B49" s="128" t="s">
        <v>66</v>
      </c>
      <c r="C49" s="52" t="s">
        <v>44</v>
      </c>
      <c r="D49" s="95">
        <v>539</v>
      </c>
      <c r="E49" s="95">
        <v>405</v>
      </c>
      <c r="F49" s="95">
        <v>405</v>
      </c>
      <c r="G49" s="95">
        <v>446</v>
      </c>
      <c r="H49" s="102">
        <v>446</v>
      </c>
    </row>
    <row r="50" spans="1:8" ht="14.85" customHeight="1">
      <c r="A50" s="48"/>
      <c r="B50" s="45" t="s">
        <v>73</v>
      </c>
      <c r="C50" s="49" t="s">
        <v>69</v>
      </c>
      <c r="D50" s="93">
        <v>1360</v>
      </c>
      <c r="E50" s="93">
        <v>1020</v>
      </c>
      <c r="F50" s="93">
        <v>1020</v>
      </c>
      <c r="G50" s="93">
        <v>1122</v>
      </c>
      <c r="H50" s="99">
        <v>1122</v>
      </c>
    </row>
    <row r="51" spans="1:8" ht="26.4">
      <c r="A51" s="48" t="s">
        <v>6</v>
      </c>
      <c r="B51" s="45">
        <v>73</v>
      </c>
      <c r="C51" s="49" t="s">
        <v>80</v>
      </c>
      <c r="D51" s="97">
        <f t="shared" ref="D51:F51" si="6">SUM(D49:D50)</f>
        <v>1899</v>
      </c>
      <c r="E51" s="97">
        <f t="shared" si="6"/>
        <v>1425</v>
      </c>
      <c r="F51" s="97">
        <f t="shared" si="6"/>
        <v>1425</v>
      </c>
      <c r="G51" s="97">
        <f t="shared" ref="G51" si="7">SUM(G49:G50)</f>
        <v>1568</v>
      </c>
      <c r="H51" s="97">
        <v>1568</v>
      </c>
    </row>
    <row r="52" spans="1:8">
      <c r="A52" s="48"/>
      <c r="B52" s="45"/>
      <c r="C52" s="49"/>
      <c r="D52" s="87"/>
      <c r="E52" s="87"/>
      <c r="F52" s="87"/>
      <c r="G52" s="87"/>
      <c r="H52" s="87"/>
    </row>
    <row r="53" spans="1:8" ht="26.4">
      <c r="A53" s="48"/>
      <c r="B53" s="45">
        <v>74</v>
      </c>
      <c r="C53" s="49" t="s">
        <v>79</v>
      </c>
      <c r="D53" s="87"/>
      <c r="E53" s="87"/>
      <c r="F53" s="87"/>
      <c r="G53" s="87"/>
      <c r="H53" s="87"/>
    </row>
    <row r="54" spans="1:8" ht="14.85" customHeight="1">
      <c r="A54" s="48"/>
      <c r="B54" s="45" t="s">
        <v>67</v>
      </c>
      <c r="C54" s="49" t="s">
        <v>44</v>
      </c>
      <c r="D54" s="93">
        <v>313</v>
      </c>
      <c r="E54" s="93">
        <v>235</v>
      </c>
      <c r="F54" s="93">
        <v>235</v>
      </c>
      <c r="G54" s="93">
        <v>259</v>
      </c>
      <c r="H54" s="99">
        <v>259</v>
      </c>
    </row>
    <row r="55" spans="1:8" ht="14.85" customHeight="1">
      <c r="A55" s="48"/>
      <c r="B55" s="45" t="s">
        <v>74</v>
      </c>
      <c r="C55" s="49" t="s">
        <v>69</v>
      </c>
      <c r="D55" s="93">
        <v>684</v>
      </c>
      <c r="E55" s="93">
        <v>514</v>
      </c>
      <c r="F55" s="93">
        <v>514</v>
      </c>
      <c r="G55" s="93">
        <v>565</v>
      </c>
      <c r="H55" s="99">
        <v>565</v>
      </c>
    </row>
    <row r="56" spans="1:8" ht="26.4">
      <c r="A56" s="48" t="s">
        <v>6</v>
      </c>
      <c r="B56" s="45">
        <v>74</v>
      </c>
      <c r="C56" s="49" t="s">
        <v>79</v>
      </c>
      <c r="D56" s="97">
        <f t="shared" ref="D56:F56" si="8">SUM(D54:D55)</f>
        <v>997</v>
      </c>
      <c r="E56" s="97">
        <f t="shared" si="8"/>
        <v>749</v>
      </c>
      <c r="F56" s="97">
        <f t="shared" si="8"/>
        <v>749</v>
      </c>
      <c r="G56" s="97">
        <f t="shared" ref="G56" si="9">SUM(G54:G55)</f>
        <v>824</v>
      </c>
      <c r="H56" s="97">
        <v>824</v>
      </c>
    </row>
    <row r="57" spans="1:8">
      <c r="A57" s="48"/>
      <c r="B57" s="45"/>
      <c r="C57" s="49"/>
      <c r="D57" s="82"/>
      <c r="E57" s="82"/>
      <c r="F57" s="82"/>
      <c r="G57" s="82"/>
      <c r="H57" s="82"/>
    </row>
    <row r="58" spans="1:8" ht="26.4">
      <c r="A58" s="48"/>
      <c r="B58" s="45">
        <v>75</v>
      </c>
      <c r="C58" s="49" t="s">
        <v>78</v>
      </c>
      <c r="D58" s="87"/>
      <c r="E58" s="87"/>
      <c r="F58" s="87"/>
      <c r="G58" s="87"/>
      <c r="H58" s="87"/>
    </row>
    <row r="59" spans="1:8" ht="14.85" customHeight="1">
      <c r="A59" s="48"/>
      <c r="B59" s="45" t="s">
        <v>68</v>
      </c>
      <c r="C59" s="49" t="s">
        <v>44</v>
      </c>
      <c r="D59" s="93">
        <v>539</v>
      </c>
      <c r="E59" s="93">
        <v>405</v>
      </c>
      <c r="F59" s="93">
        <v>405</v>
      </c>
      <c r="G59" s="93">
        <v>446</v>
      </c>
      <c r="H59" s="99">
        <v>446</v>
      </c>
    </row>
    <row r="60" spans="1:8" ht="14.85" customHeight="1">
      <c r="A60" s="48"/>
      <c r="B60" s="45" t="s">
        <v>75</v>
      </c>
      <c r="C60" s="49" t="s">
        <v>69</v>
      </c>
      <c r="D60" s="95">
        <v>1330</v>
      </c>
      <c r="E60" s="95">
        <v>998</v>
      </c>
      <c r="F60" s="95">
        <v>998</v>
      </c>
      <c r="G60" s="95">
        <v>1098</v>
      </c>
      <c r="H60" s="102">
        <v>1098</v>
      </c>
    </row>
    <row r="61" spans="1:8" ht="26.4">
      <c r="A61" s="48" t="s">
        <v>6</v>
      </c>
      <c r="B61" s="45">
        <v>75</v>
      </c>
      <c r="C61" s="49" t="s">
        <v>78</v>
      </c>
      <c r="D61" s="95">
        <f t="shared" ref="D61:F61" si="10">SUM(D59:D60)</f>
        <v>1869</v>
      </c>
      <c r="E61" s="95">
        <f t="shared" si="10"/>
        <v>1403</v>
      </c>
      <c r="F61" s="95">
        <f t="shared" si="10"/>
        <v>1403</v>
      </c>
      <c r="G61" s="95">
        <f t="shared" ref="G61" si="11">SUM(G59:G60)</f>
        <v>1544</v>
      </c>
      <c r="H61" s="95">
        <v>1544</v>
      </c>
    </row>
    <row r="62" spans="1:8" ht="14.85" customHeight="1">
      <c r="A62" s="48"/>
      <c r="B62" s="45"/>
      <c r="C62" s="49"/>
      <c r="D62" s="88"/>
      <c r="E62" s="88"/>
      <c r="F62" s="88"/>
      <c r="G62" s="88"/>
      <c r="H62" s="88"/>
    </row>
    <row r="63" spans="1:8" ht="14.85" customHeight="1">
      <c r="A63" s="48"/>
      <c r="B63" s="45">
        <v>76</v>
      </c>
      <c r="C63" s="49" t="s">
        <v>109</v>
      </c>
      <c r="D63" s="82"/>
      <c r="E63" s="82"/>
      <c r="F63" s="82"/>
      <c r="G63" s="82"/>
      <c r="H63" s="82"/>
    </row>
    <row r="64" spans="1:8" ht="14.85" customHeight="1">
      <c r="A64" s="48"/>
      <c r="B64" s="45" t="s">
        <v>104</v>
      </c>
      <c r="C64" s="49" t="s">
        <v>44</v>
      </c>
      <c r="D64" s="93">
        <v>1500</v>
      </c>
      <c r="E64" s="93">
        <v>1125</v>
      </c>
      <c r="F64" s="93">
        <v>1125</v>
      </c>
      <c r="G64" s="93">
        <v>1238</v>
      </c>
      <c r="H64" s="93">
        <v>1238</v>
      </c>
    </row>
    <row r="65" spans="1:8" ht="14.85" customHeight="1">
      <c r="A65" s="48"/>
      <c r="B65" s="45" t="s">
        <v>105</v>
      </c>
      <c r="C65" s="49" t="s">
        <v>69</v>
      </c>
      <c r="D65" s="93">
        <v>1000</v>
      </c>
      <c r="E65" s="93">
        <v>750</v>
      </c>
      <c r="F65" s="93">
        <v>750</v>
      </c>
      <c r="G65" s="93">
        <v>825</v>
      </c>
      <c r="H65" s="93">
        <v>825</v>
      </c>
    </row>
    <row r="66" spans="1:8" ht="14.85" customHeight="1">
      <c r="A66" s="48" t="s">
        <v>6</v>
      </c>
      <c r="B66" s="45">
        <v>76</v>
      </c>
      <c r="C66" s="49" t="s">
        <v>109</v>
      </c>
      <c r="D66" s="97">
        <f t="shared" ref="D66:F66" si="12">D65+D64</f>
        <v>2500</v>
      </c>
      <c r="E66" s="97">
        <f t="shared" si="12"/>
        <v>1875</v>
      </c>
      <c r="F66" s="97">
        <f t="shared" si="12"/>
        <v>1875</v>
      </c>
      <c r="G66" s="97">
        <f t="shared" ref="G66" si="13">G65+G64</f>
        <v>2063</v>
      </c>
      <c r="H66" s="97">
        <v>2063</v>
      </c>
    </row>
    <row r="67" spans="1:8">
      <c r="A67" s="48"/>
      <c r="B67" s="45"/>
      <c r="C67" s="49"/>
      <c r="D67" s="88"/>
      <c r="E67" s="88"/>
      <c r="F67" s="88"/>
      <c r="G67" s="88"/>
      <c r="H67" s="88"/>
    </row>
    <row r="68" spans="1:8" ht="15.6" customHeight="1">
      <c r="A68" s="48"/>
      <c r="B68" s="45">
        <v>77</v>
      </c>
      <c r="C68" s="49" t="s">
        <v>106</v>
      </c>
      <c r="D68" s="82"/>
      <c r="E68" s="82"/>
      <c r="F68" s="82"/>
      <c r="G68" s="82"/>
      <c r="H68" s="82"/>
    </row>
    <row r="69" spans="1:8" ht="15.6" customHeight="1">
      <c r="A69" s="48"/>
      <c r="B69" s="45" t="s">
        <v>107</v>
      </c>
      <c r="C69" s="49" t="s">
        <v>44</v>
      </c>
      <c r="D69" s="93">
        <v>5000</v>
      </c>
      <c r="E69" s="93">
        <v>3750</v>
      </c>
      <c r="F69" s="93">
        <v>3750</v>
      </c>
      <c r="G69" s="93">
        <v>4125</v>
      </c>
      <c r="H69" s="93">
        <v>4125</v>
      </c>
    </row>
    <row r="70" spans="1:8" ht="15.6" customHeight="1">
      <c r="A70" s="48"/>
      <c r="B70" s="45" t="s">
        <v>108</v>
      </c>
      <c r="C70" s="49" t="s">
        <v>69</v>
      </c>
      <c r="D70" s="93">
        <v>5000</v>
      </c>
      <c r="E70" s="93">
        <v>3750</v>
      </c>
      <c r="F70" s="93">
        <v>3750</v>
      </c>
      <c r="G70" s="93">
        <v>4125</v>
      </c>
      <c r="H70" s="93">
        <v>4125</v>
      </c>
    </row>
    <row r="71" spans="1:8" ht="14.85" customHeight="1">
      <c r="A71" s="48" t="s">
        <v>6</v>
      </c>
      <c r="B71" s="45">
        <v>77</v>
      </c>
      <c r="C71" s="46" t="s">
        <v>106</v>
      </c>
      <c r="D71" s="97">
        <f t="shared" ref="D71:F71" si="14">D70+D69</f>
        <v>10000</v>
      </c>
      <c r="E71" s="97">
        <f t="shared" si="14"/>
        <v>7500</v>
      </c>
      <c r="F71" s="97">
        <f t="shared" si="14"/>
        <v>7500</v>
      </c>
      <c r="G71" s="97">
        <f t="shared" ref="G71" si="15">G70+G69</f>
        <v>8250</v>
      </c>
      <c r="H71" s="97">
        <v>8250</v>
      </c>
    </row>
    <row r="72" spans="1:8" ht="14.85" customHeight="1">
      <c r="A72" s="48" t="s">
        <v>6</v>
      </c>
      <c r="B72" s="45">
        <v>61</v>
      </c>
      <c r="C72" s="49" t="s">
        <v>57</v>
      </c>
      <c r="D72" s="97">
        <f t="shared" ref="D72:F72" si="16">D61+D56+D51+D46+D41+D66+D71</f>
        <v>30886</v>
      </c>
      <c r="E72" s="97">
        <f t="shared" si="16"/>
        <v>18654</v>
      </c>
      <c r="F72" s="97">
        <f t="shared" si="16"/>
        <v>19049</v>
      </c>
      <c r="G72" s="97">
        <f t="shared" ref="G72" si="17">G61+G56+G51+G46+G41+G66+G71</f>
        <v>20521</v>
      </c>
      <c r="H72" s="97">
        <v>20521</v>
      </c>
    </row>
    <row r="73" spans="1:8" ht="14.85" customHeight="1">
      <c r="A73" s="48" t="s">
        <v>6</v>
      </c>
      <c r="B73" s="53">
        <v>1.0529999999999999</v>
      </c>
      <c r="C73" s="54" t="s">
        <v>12</v>
      </c>
      <c r="D73" s="97">
        <f t="shared" ref="D73:F73" si="18">D72+D35</f>
        <v>46837</v>
      </c>
      <c r="E73" s="97">
        <f t="shared" si="18"/>
        <v>37156</v>
      </c>
      <c r="F73" s="97">
        <f t="shared" si="18"/>
        <v>37551</v>
      </c>
      <c r="G73" s="97">
        <f t="shared" ref="G73" si="19">G72+G35</f>
        <v>38388</v>
      </c>
      <c r="H73" s="97">
        <v>38388</v>
      </c>
    </row>
    <row r="74" spans="1:8" ht="14.85" customHeight="1">
      <c r="A74" s="55" t="s">
        <v>6</v>
      </c>
      <c r="B74" s="56">
        <v>1</v>
      </c>
      <c r="C74" s="57" t="s">
        <v>11</v>
      </c>
      <c r="D74" s="97">
        <f t="shared" ref="D74:F74" si="20">D73</f>
        <v>46837</v>
      </c>
      <c r="E74" s="97">
        <f t="shared" si="20"/>
        <v>37156</v>
      </c>
      <c r="F74" s="97">
        <f t="shared" si="20"/>
        <v>37551</v>
      </c>
      <c r="G74" s="97">
        <f t="shared" ref="G74" si="21">G73</f>
        <v>38388</v>
      </c>
      <c r="H74" s="97">
        <v>38388</v>
      </c>
    </row>
    <row r="75" spans="1:8">
      <c r="A75" s="36"/>
      <c r="B75" s="5"/>
      <c r="C75" s="46"/>
      <c r="D75" s="89"/>
      <c r="E75" s="89"/>
      <c r="F75" s="89"/>
      <c r="G75" s="89"/>
      <c r="H75" s="89"/>
    </row>
    <row r="76" spans="1:8" ht="15" customHeight="1">
      <c r="B76" s="13">
        <v>80</v>
      </c>
      <c r="C76" s="46" t="s">
        <v>19</v>
      </c>
      <c r="D76" s="90"/>
      <c r="E76" s="90"/>
      <c r="F76" s="90"/>
      <c r="G76" s="90"/>
      <c r="H76" s="90"/>
    </row>
    <row r="77" spans="1:8" ht="15" customHeight="1">
      <c r="B77" s="5">
        <v>80.001000000000005</v>
      </c>
      <c r="C77" s="37" t="s">
        <v>20</v>
      </c>
      <c r="D77" s="90"/>
      <c r="E77" s="90"/>
      <c r="F77" s="90"/>
      <c r="G77" s="90"/>
      <c r="H77" s="90"/>
    </row>
    <row r="78" spans="1:8" ht="15" customHeight="1">
      <c r="B78" s="13">
        <v>61</v>
      </c>
      <c r="C78" s="46" t="s">
        <v>110</v>
      </c>
      <c r="D78" s="90"/>
      <c r="E78" s="90"/>
      <c r="F78" s="90"/>
      <c r="G78" s="90"/>
      <c r="H78" s="90"/>
    </row>
    <row r="79" spans="1:8" ht="15" customHeight="1">
      <c r="B79" s="45">
        <v>44</v>
      </c>
      <c r="C79" s="49" t="s">
        <v>96</v>
      </c>
      <c r="D79" s="90"/>
      <c r="E79" s="90"/>
      <c r="F79" s="90"/>
      <c r="G79" s="90"/>
      <c r="H79" s="90"/>
    </row>
    <row r="80" spans="1:8" ht="15" customHeight="1">
      <c r="A80" s="48"/>
      <c r="B80" s="17" t="s">
        <v>83</v>
      </c>
      <c r="C80" s="50" t="s">
        <v>21</v>
      </c>
      <c r="D80" s="93">
        <v>156760</v>
      </c>
      <c r="E80" s="93">
        <v>224132</v>
      </c>
      <c r="F80" s="93">
        <v>224132</v>
      </c>
      <c r="G80" s="93">
        <v>210724</v>
      </c>
      <c r="H80" s="93">
        <v>210724</v>
      </c>
    </row>
    <row r="81" spans="1:8" ht="15" customHeight="1">
      <c r="A81" s="48"/>
      <c r="B81" s="17" t="s">
        <v>84</v>
      </c>
      <c r="C81" s="50" t="s">
        <v>22</v>
      </c>
      <c r="D81" s="93">
        <v>905</v>
      </c>
      <c r="E81" s="93">
        <v>934</v>
      </c>
      <c r="F81" s="93">
        <v>934</v>
      </c>
      <c r="G81" s="93">
        <f>14430+252</f>
        <v>14682</v>
      </c>
      <c r="H81" s="93">
        <v>14682</v>
      </c>
    </row>
    <row r="82" spans="1:8" ht="15" customHeight="1">
      <c r="A82" s="48"/>
      <c r="B82" s="17" t="s">
        <v>85</v>
      </c>
      <c r="C82" s="50" t="s">
        <v>23</v>
      </c>
      <c r="D82" s="93">
        <v>453</v>
      </c>
      <c r="E82" s="93">
        <v>356</v>
      </c>
      <c r="F82" s="93">
        <v>356</v>
      </c>
      <c r="G82" s="93">
        <v>392</v>
      </c>
      <c r="H82" s="93">
        <v>392</v>
      </c>
    </row>
    <row r="83" spans="1:8" ht="15" customHeight="1">
      <c r="A83" s="48"/>
      <c r="B83" s="17" t="s">
        <v>86</v>
      </c>
      <c r="C83" s="50" t="s">
        <v>24</v>
      </c>
      <c r="D83" s="93">
        <v>6072</v>
      </c>
      <c r="E83" s="93">
        <v>5163</v>
      </c>
      <c r="F83" s="93">
        <v>5163</v>
      </c>
      <c r="G83" s="93">
        <v>3919</v>
      </c>
      <c r="H83" s="93">
        <v>3919</v>
      </c>
    </row>
    <row r="84" spans="1:8" ht="27" customHeight="1">
      <c r="A84" s="48"/>
      <c r="B84" s="17" t="s">
        <v>113</v>
      </c>
      <c r="C84" s="49" t="s">
        <v>124</v>
      </c>
      <c r="D84" s="47">
        <v>0</v>
      </c>
      <c r="E84" s="93">
        <v>28784</v>
      </c>
      <c r="F84" s="93">
        <f>28784-5000</f>
        <v>23784</v>
      </c>
      <c r="G84" s="47">
        <v>0</v>
      </c>
      <c r="H84" s="47">
        <v>0</v>
      </c>
    </row>
    <row r="85" spans="1:8" ht="15" customHeight="1">
      <c r="A85" s="48" t="s">
        <v>6</v>
      </c>
      <c r="B85" s="45">
        <v>44</v>
      </c>
      <c r="C85" s="49" t="s">
        <v>96</v>
      </c>
      <c r="D85" s="97">
        <f t="shared" ref="D85:F85" si="22">SUM(D80:D84)</f>
        <v>164190</v>
      </c>
      <c r="E85" s="97">
        <f t="shared" si="22"/>
        <v>259369</v>
      </c>
      <c r="F85" s="97">
        <f t="shared" si="22"/>
        <v>254369</v>
      </c>
      <c r="G85" s="97">
        <f t="shared" ref="G85" si="23">SUM(G80:G84)</f>
        <v>229717</v>
      </c>
      <c r="H85" s="97">
        <v>229717</v>
      </c>
    </row>
    <row r="86" spans="1:8">
      <c r="A86" s="48"/>
      <c r="B86" s="45"/>
      <c r="C86" s="49"/>
      <c r="D86" s="90"/>
      <c r="E86" s="90"/>
      <c r="F86" s="90" t="s">
        <v>95</v>
      </c>
      <c r="G86" s="90"/>
      <c r="H86" s="90"/>
    </row>
    <row r="87" spans="1:8" ht="13.95" customHeight="1">
      <c r="A87" s="48"/>
      <c r="B87" s="17">
        <v>46</v>
      </c>
      <c r="C87" s="49" t="s">
        <v>16</v>
      </c>
      <c r="D87" s="90"/>
      <c r="E87" s="90"/>
      <c r="F87" s="90"/>
      <c r="G87" s="90"/>
      <c r="H87" s="90"/>
    </row>
    <row r="88" spans="1:8" ht="13.95" customHeight="1">
      <c r="B88" s="13" t="s">
        <v>25</v>
      </c>
      <c r="C88" s="46" t="s">
        <v>21</v>
      </c>
      <c r="D88" s="100">
        <v>13634</v>
      </c>
      <c r="E88" s="100">
        <v>26880</v>
      </c>
      <c r="F88" s="100">
        <v>26880</v>
      </c>
      <c r="G88" s="100">
        <v>24924</v>
      </c>
      <c r="H88" s="100">
        <v>24924</v>
      </c>
    </row>
    <row r="89" spans="1:8" s="121" customFormat="1" ht="13.95" customHeight="1">
      <c r="A89" s="115"/>
      <c r="B89" s="13" t="s">
        <v>127</v>
      </c>
      <c r="C89" s="46" t="s">
        <v>22</v>
      </c>
      <c r="D89" s="94">
        <v>0</v>
      </c>
      <c r="E89" s="94">
        <v>0</v>
      </c>
      <c r="F89" s="94">
        <v>0</v>
      </c>
      <c r="G89" s="100">
        <v>3828</v>
      </c>
      <c r="H89" s="100">
        <v>3828</v>
      </c>
    </row>
    <row r="90" spans="1:8" ht="13.95" customHeight="1">
      <c r="A90" s="48"/>
      <c r="B90" s="17" t="s">
        <v>26</v>
      </c>
      <c r="C90" s="49" t="s">
        <v>23</v>
      </c>
      <c r="D90" s="93">
        <v>65</v>
      </c>
      <c r="E90" s="93">
        <v>49</v>
      </c>
      <c r="F90" s="93">
        <v>49</v>
      </c>
      <c r="G90" s="93">
        <v>54</v>
      </c>
      <c r="H90" s="93">
        <v>54</v>
      </c>
    </row>
    <row r="91" spans="1:8" ht="13.95" customHeight="1">
      <c r="A91" s="48"/>
      <c r="B91" s="17" t="s">
        <v>27</v>
      </c>
      <c r="C91" s="49" t="s">
        <v>24</v>
      </c>
      <c r="D91" s="100">
        <v>338</v>
      </c>
      <c r="E91" s="100">
        <v>254</v>
      </c>
      <c r="F91" s="100">
        <v>254</v>
      </c>
      <c r="G91" s="93">
        <v>279</v>
      </c>
      <c r="H91" s="100">
        <v>279</v>
      </c>
    </row>
    <row r="92" spans="1:8" ht="13.95" customHeight="1">
      <c r="A92" s="48" t="s">
        <v>6</v>
      </c>
      <c r="B92" s="17">
        <v>46</v>
      </c>
      <c r="C92" s="49" t="s">
        <v>16</v>
      </c>
      <c r="D92" s="97">
        <f t="shared" ref="D92:F92" si="24">SUM(D88:D91)</f>
        <v>14037</v>
      </c>
      <c r="E92" s="97">
        <f t="shared" si="24"/>
        <v>27183</v>
      </c>
      <c r="F92" s="97">
        <f t="shared" si="24"/>
        <v>27183</v>
      </c>
      <c r="G92" s="97">
        <f t="shared" ref="G92" si="25">SUM(G88:G91)</f>
        <v>29085</v>
      </c>
      <c r="H92" s="97">
        <v>29085</v>
      </c>
    </row>
    <row r="93" spans="1:8" ht="13.95" customHeight="1">
      <c r="A93" s="48"/>
      <c r="B93" s="17"/>
      <c r="C93" s="49"/>
      <c r="D93" s="90"/>
      <c r="E93" s="90"/>
      <c r="F93" s="90"/>
      <c r="G93" s="90"/>
      <c r="H93" s="90"/>
    </row>
    <row r="94" spans="1:8" ht="13.95" customHeight="1">
      <c r="B94" s="13">
        <v>47</v>
      </c>
      <c r="C94" s="46" t="s">
        <v>17</v>
      </c>
      <c r="D94" s="90"/>
      <c r="E94" s="90"/>
      <c r="F94" s="90"/>
      <c r="G94" s="90"/>
      <c r="H94" s="90"/>
    </row>
    <row r="95" spans="1:8" ht="13.95" customHeight="1">
      <c r="A95" s="51"/>
      <c r="B95" s="109" t="s">
        <v>28</v>
      </c>
      <c r="C95" s="52" t="s">
        <v>21</v>
      </c>
      <c r="D95" s="95">
        <v>5562</v>
      </c>
      <c r="E95" s="95">
        <v>14223</v>
      </c>
      <c r="F95" s="95">
        <v>14223</v>
      </c>
      <c r="G95" s="95">
        <v>8631</v>
      </c>
      <c r="H95" s="95">
        <v>8631</v>
      </c>
    </row>
    <row r="96" spans="1:8" s="121" customFormat="1" ht="13.95" customHeight="1">
      <c r="A96" s="48"/>
      <c r="B96" s="17" t="s">
        <v>128</v>
      </c>
      <c r="C96" s="49" t="s">
        <v>22</v>
      </c>
      <c r="D96" s="47">
        <v>0</v>
      </c>
      <c r="E96" s="47">
        <v>0</v>
      </c>
      <c r="F96" s="47">
        <v>0</v>
      </c>
      <c r="G96" s="93">
        <v>864</v>
      </c>
      <c r="H96" s="93">
        <v>864</v>
      </c>
    </row>
    <row r="97" spans="1:8" ht="13.95" customHeight="1">
      <c r="A97" s="48"/>
      <c r="B97" s="17" t="s">
        <v>29</v>
      </c>
      <c r="C97" s="49" t="s">
        <v>23</v>
      </c>
      <c r="D97" s="93">
        <v>57</v>
      </c>
      <c r="E97" s="93">
        <v>45</v>
      </c>
      <c r="F97" s="93">
        <v>45</v>
      </c>
      <c r="G97" s="93">
        <v>50</v>
      </c>
      <c r="H97" s="93">
        <v>50</v>
      </c>
    </row>
    <row r="98" spans="1:8" ht="13.95" customHeight="1">
      <c r="A98" s="48"/>
      <c r="B98" s="17" t="s">
        <v>30</v>
      </c>
      <c r="C98" s="49" t="s">
        <v>24</v>
      </c>
      <c r="D98" s="93">
        <v>169</v>
      </c>
      <c r="E98" s="93">
        <v>128</v>
      </c>
      <c r="F98" s="93">
        <v>128</v>
      </c>
      <c r="G98" s="93">
        <v>141</v>
      </c>
      <c r="H98" s="93">
        <v>141</v>
      </c>
    </row>
    <row r="99" spans="1:8" ht="13.95" customHeight="1">
      <c r="A99" s="48" t="s">
        <v>6</v>
      </c>
      <c r="B99" s="17">
        <v>47</v>
      </c>
      <c r="C99" s="49" t="s">
        <v>17</v>
      </c>
      <c r="D99" s="97">
        <f t="shared" ref="D99:F99" si="26">SUM(D95:D98)</f>
        <v>5788</v>
      </c>
      <c r="E99" s="97">
        <f t="shared" si="26"/>
        <v>14396</v>
      </c>
      <c r="F99" s="97">
        <f t="shared" si="26"/>
        <v>14396</v>
      </c>
      <c r="G99" s="97">
        <f t="shared" ref="G99" si="27">SUM(G95:G98)</f>
        <v>9686</v>
      </c>
      <c r="H99" s="97">
        <v>9686</v>
      </c>
    </row>
    <row r="100" spans="1:8" ht="13.95" customHeight="1">
      <c r="A100" s="48"/>
      <c r="B100" s="17"/>
      <c r="C100" s="49"/>
      <c r="D100" s="89"/>
      <c r="E100" s="89"/>
      <c r="F100" s="89"/>
      <c r="G100" s="89"/>
      <c r="H100" s="89"/>
    </row>
    <row r="101" spans="1:8" ht="13.95" customHeight="1">
      <c r="B101" s="13">
        <v>48</v>
      </c>
      <c r="C101" s="46" t="s">
        <v>18</v>
      </c>
      <c r="D101" s="90"/>
      <c r="E101" s="90"/>
      <c r="F101" s="90"/>
      <c r="G101" s="90"/>
      <c r="H101" s="90"/>
    </row>
    <row r="102" spans="1:8" ht="13.95" customHeight="1">
      <c r="A102" s="48"/>
      <c r="B102" s="17" t="s">
        <v>31</v>
      </c>
      <c r="C102" s="49" t="s">
        <v>21</v>
      </c>
      <c r="D102" s="93">
        <v>35041</v>
      </c>
      <c r="E102" s="93">
        <v>51590</v>
      </c>
      <c r="F102" s="93">
        <v>51590</v>
      </c>
      <c r="G102" s="93">
        <v>50402</v>
      </c>
      <c r="H102" s="93">
        <v>50402</v>
      </c>
    </row>
    <row r="103" spans="1:8" ht="13.95" customHeight="1">
      <c r="A103" s="48"/>
      <c r="B103" s="17" t="s">
        <v>32</v>
      </c>
      <c r="C103" s="49" t="s">
        <v>22</v>
      </c>
      <c r="D103" s="93">
        <v>774</v>
      </c>
      <c r="E103" s="93">
        <v>361</v>
      </c>
      <c r="F103" s="93">
        <v>361</v>
      </c>
      <c r="G103" s="93">
        <v>2708</v>
      </c>
      <c r="H103" s="93">
        <v>2708</v>
      </c>
    </row>
    <row r="104" spans="1:8" ht="13.95" customHeight="1">
      <c r="A104" s="48"/>
      <c r="B104" s="17" t="s">
        <v>33</v>
      </c>
      <c r="C104" s="49" t="s">
        <v>23</v>
      </c>
      <c r="D104" s="93">
        <v>175</v>
      </c>
      <c r="E104" s="93">
        <v>131</v>
      </c>
      <c r="F104" s="93">
        <v>131</v>
      </c>
      <c r="G104" s="93">
        <v>144</v>
      </c>
      <c r="H104" s="93">
        <v>144</v>
      </c>
    </row>
    <row r="105" spans="1:8" ht="13.95" customHeight="1">
      <c r="A105" s="48"/>
      <c r="B105" s="17" t="s">
        <v>34</v>
      </c>
      <c r="C105" s="49" t="s">
        <v>24</v>
      </c>
      <c r="D105" s="93">
        <v>740</v>
      </c>
      <c r="E105" s="93">
        <v>555</v>
      </c>
      <c r="F105" s="93">
        <v>555</v>
      </c>
      <c r="G105" s="93">
        <v>611</v>
      </c>
      <c r="H105" s="93">
        <v>611</v>
      </c>
    </row>
    <row r="106" spans="1:8" ht="13.95" customHeight="1">
      <c r="A106" s="48" t="s">
        <v>6</v>
      </c>
      <c r="B106" s="17">
        <v>48</v>
      </c>
      <c r="C106" s="49" t="s">
        <v>18</v>
      </c>
      <c r="D106" s="97">
        <f t="shared" ref="D106:F106" si="28">SUM(D102:D105)</f>
        <v>36730</v>
      </c>
      <c r="E106" s="97">
        <f t="shared" si="28"/>
        <v>52637</v>
      </c>
      <c r="F106" s="97">
        <f t="shared" si="28"/>
        <v>52637</v>
      </c>
      <c r="G106" s="97">
        <f t="shared" ref="G106" si="29">SUM(G102:G105)</f>
        <v>53865</v>
      </c>
      <c r="H106" s="97">
        <v>53865</v>
      </c>
    </row>
    <row r="107" spans="1:8" ht="13.95" customHeight="1">
      <c r="A107" s="48" t="s">
        <v>6</v>
      </c>
      <c r="B107" s="17">
        <v>61</v>
      </c>
      <c r="C107" s="49" t="s">
        <v>110</v>
      </c>
      <c r="D107" s="97">
        <f t="shared" ref="D107:F107" si="30">D106+D99+D92+D85</f>
        <v>220745</v>
      </c>
      <c r="E107" s="97">
        <f t="shared" si="30"/>
        <v>353585</v>
      </c>
      <c r="F107" s="97">
        <f t="shared" si="30"/>
        <v>348585</v>
      </c>
      <c r="G107" s="97">
        <f t="shared" ref="G107" si="31">G106+G99+G92+G85</f>
        <v>322353</v>
      </c>
      <c r="H107" s="97">
        <v>322353</v>
      </c>
    </row>
    <row r="108" spans="1:8" ht="13.95" customHeight="1">
      <c r="A108" s="48" t="s">
        <v>6</v>
      </c>
      <c r="B108" s="2">
        <v>80.001000000000005</v>
      </c>
      <c r="C108" s="59" t="s">
        <v>20</v>
      </c>
      <c r="D108" s="97">
        <f t="shared" ref="D108:F108" si="32">+D107</f>
        <v>220745</v>
      </c>
      <c r="E108" s="97">
        <f t="shared" si="32"/>
        <v>353585</v>
      </c>
      <c r="F108" s="97">
        <f t="shared" si="32"/>
        <v>348585</v>
      </c>
      <c r="G108" s="97">
        <f t="shared" ref="G108" si="33">+G107</f>
        <v>322353</v>
      </c>
      <c r="H108" s="97">
        <v>322353</v>
      </c>
    </row>
    <row r="109" spans="1:8" ht="12" customHeight="1">
      <c r="A109" s="48"/>
      <c r="B109" s="2"/>
      <c r="C109" s="59"/>
      <c r="D109" s="89"/>
      <c r="E109" s="89"/>
      <c r="F109" s="89"/>
      <c r="G109" s="89"/>
      <c r="H109" s="89"/>
    </row>
    <row r="110" spans="1:8" ht="15" customHeight="1">
      <c r="A110" s="48"/>
      <c r="B110" s="2">
        <v>80.102999999999994</v>
      </c>
      <c r="C110" s="59" t="s">
        <v>35</v>
      </c>
      <c r="D110" s="90"/>
      <c r="E110" s="90"/>
      <c r="F110" s="90"/>
      <c r="G110" s="90"/>
      <c r="H110" s="90"/>
    </row>
    <row r="111" spans="1:8" ht="15" customHeight="1">
      <c r="A111" s="48"/>
      <c r="B111" s="60" t="s">
        <v>89</v>
      </c>
      <c r="C111" s="49" t="s">
        <v>13</v>
      </c>
      <c r="D111" s="90"/>
      <c r="E111" s="90"/>
      <c r="F111" s="90"/>
      <c r="G111" s="90"/>
      <c r="H111" s="90"/>
    </row>
    <row r="112" spans="1:8" ht="15" customHeight="1">
      <c r="B112" s="45">
        <v>45</v>
      </c>
      <c r="C112" s="46" t="s">
        <v>14</v>
      </c>
      <c r="D112" s="90"/>
      <c r="E112" s="90"/>
      <c r="F112" s="90"/>
      <c r="G112" s="90"/>
      <c r="H112" s="90"/>
    </row>
    <row r="113" spans="1:8" ht="15" customHeight="1">
      <c r="A113" s="48"/>
      <c r="B113" s="17" t="s">
        <v>36</v>
      </c>
      <c r="C113" s="50" t="s">
        <v>35</v>
      </c>
      <c r="D113" s="93">
        <v>634</v>
      </c>
      <c r="E113" s="93">
        <v>476</v>
      </c>
      <c r="F113" s="93">
        <v>476</v>
      </c>
      <c r="G113" s="93">
        <v>524</v>
      </c>
      <c r="H113" s="93">
        <v>524</v>
      </c>
    </row>
    <row r="114" spans="1:8" ht="15" customHeight="1">
      <c r="A114" s="48" t="s">
        <v>6</v>
      </c>
      <c r="B114" s="60" t="s">
        <v>89</v>
      </c>
      <c r="C114" s="49" t="s">
        <v>13</v>
      </c>
      <c r="D114" s="97">
        <f t="shared" ref="D114:F114" si="34">D113</f>
        <v>634</v>
      </c>
      <c r="E114" s="97">
        <f t="shared" si="34"/>
        <v>476</v>
      </c>
      <c r="F114" s="97">
        <f t="shared" si="34"/>
        <v>476</v>
      </c>
      <c r="G114" s="97">
        <f t="shared" ref="G114" si="35">G113</f>
        <v>524</v>
      </c>
      <c r="H114" s="97">
        <v>524</v>
      </c>
    </row>
    <row r="115" spans="1:8">
      <c r="A115" s="48" t="s">
        <v>6</v>
      </c>
      <c r="B115" s="2">
        <v>80.102999999999994</v>
      </c>
      <c r="C115" s="59" t="s">
        <v>35</v>
      </c>
      <c r="D115" s="97">
        <f>D114</f>
        <v>634</v>
      </c>
      <c r="E115" s="97">
        <f t="shared" ref="E115:F115" si="36">E114</f>
        <v>476</v>
      </c>
      <c r="F115" s="97">
        <f t="shared" si="36"/>
        <v>476</v>
      </c>
      <c r="G115" s="97">
        <f t="shared" ref="G115" si="37">G114</f>
        <v>524</v>
      </c>
      <c r="H115" s="97">
        <v>524</v>
      </c>
    </row>
    <row r="116" spans="1:8" ht="15.6" customHeight="1">
      <c r="A116" s="48"/>
      <c r="B116" s="2"/>
      <c r="C116" s="59"/>
      <c r="D116" s="91"/>
      <c r="E116" s="91"/>
      <c r="F116" s="91"/>
      <c r="G116" s="91"/>
      <c r="H116" s="91"/>
    </row>
    <row r="117" spans="1:8" ht="14.4" customHeight="1">
      <c r="A117" s="48"/>
      <c r="B117" s="2">
        <v>80.103999999999999</v>
      </c>
      <c r="C117" s="59" t="s">
        <v>37</v>
      </c>
      <c r="D117" s="89"/>
      <c r="E117" s="89"/>
      <c r="F117" s="89"/>
      <c r="G117" s="89"/>
      <c r="H117" s="89"/>
    </row>
    <row r="118" spans="1:8" ht="26.4">
      <c r="A118" s="48"/>
      <c r="B118" s="17">
        <v>62</v>
      </c>
      <c r="C118" s="49" t="s">
        <v>111</v>
      </c>
      <c r="D118" s="89"/>
      <c r="E118" s="89"/>
      <c r="F118" s="89"/>
      <c r="G118" s="89"/>
      <c r="H118" s="89"/>
    </row>
    <row r="119" spans="1:8" ht="14.4" customHeight="1">
      <c r="A119" s="48"/>
      <c r="B119" s="45">
        <v>45</v>
      </c>
      <c r="C119" s="49" t="s">
        <v>14</v>
      </c>
      <c r="D119" s="89"/>
      <c r="E119" s="89"/>
      <c r="F119" s="89"/>
      <c r="G119" s="89"/>
      <c r="H119" s="89"/>
    </row>
    <row r="120" spans="1:8" ht="14.4" customHeight="1">
      <c r="A120" s="48"/>
      <c r="B120" s="17" t="s">
        <v>38</v>
      </c>
      <c r="C120" s="50" t="s">
        <v>39</v>
      </c>
      <c r="D120" s="95">
        <v>2094</v>
      </c>
      <c r="E120" s="95">
        <v>4736</v>
      </c>
      <c r="F120" s="95">
        <v>4736</v>
      </c>
      <c r="G120" s="93">
        <v>5210</v>
      </c>
      <c r="H120" s="95">
        <v>5210</v>
      </c>
    </row>
    <row r="121" spans="1:8" ht="26.4">
      <c r="A121" s="48" t="s">
        <v>6</v>
      </c>
      <c r="B121" s="17">
        <v>62</v>
      </c>
      <c r="C121" s="49" t="s">
        <v>111</v>
      </c>
      <c r="D121" s="95">
        <f t="shared" ref="D121:F122" si="38">D120</f>
        <v>2094</v>
      </c>
      <c r="E121" s="95">
        <f t="shared" si="38"/>
        <v>4736</v>
      </c>
      <c r="F121" s="95">
        <f t="shared" si="38"/>
        <v>4736</v>
      </c>
      <c r="G121" s="95">
        <f t="shared" ref="G121" si="39">G120</f>
        <v>5210</v>
      </c>
      <c r="H121" s="95">
        <v>5210</v>
      </c>
    </row>
    <row r="122" spans="1:8" ht="14.4" customHeight="1">
      <c r="A122" s="48" t="s">
        <v>6</v>
      </c>
      <c r="B122" s="2">
        <v>80.103999999999999</v>
      </c>
      <c r="C122" s="59" t="s">
        <v>37</v>
      </c>
      <c r="D122" s="97">
        <f t="shared" si="38"/>
        <v>2094</v>
      </c>
      <c r="E122" s="97">
        <f t="shared" si="38"/>
        <v>4736</v>
      </c>
      <c r="F122" s="97">
        <f t="shared" si="38"/>
        <v>4736</v>
      </c>
      <c r="G122" s="97">
        <f t="shared" ref="G122" si="40">G121</f>
        <v>5210</v>
      </c>
      <c r="H122" s="97">
        <v>5210</v>
      </c>
    </row>
    <row r="123" spans="1:8" ht="12" customHeight="1">
      <c r="A123" s="48"/>
      <c r="B123" s="2"/>
      <c r="C123" s="59"/>
      <c r="D123" s="82"/>
      <c r="E123" s="82"/>
      <c r="F123" s="82"/>
      <c r="G123" s="82"/>
      <c r="H123" s="89"/>
    </row>
    <row r="124" spans="1:8" ht="14.4" customHeight="1">
      <c r="B124" s="5">
        <v>80.799000000000007</v>
      </c>
      <c r="C124" s="37" t="s">
        <v>40</v>
      </c>
      <c r="D124" s="90"/>
      <c r="E124" s="90"/>
      <c r="F124" s="90"/>
      <c r="G124" s="90"/>
      <c r="H124" s="90"/>
    </row>
    <row r="125" spans="1:8" ht="14.4" customHeight="1">
      <c r="B125" s="60" t="s">
        <v>89</v>
      </c>
      <c r="C125" s="46" t="s">
        <v>13</v>
      </c>
      <c r="D125" s="90"/>
      <c r="E125" s="90"/>
      <c r="F125" s="90"/>
      <c r="G125" s="90"/>
      <c r="H125" s="90"/>
    </row>
    <row r="126" spans="1:8" ht="14.4" customHeight="1">
      <c r="A126" s="48"/>
      <c r="B126" s="17" t="s">
        <v>41</v>
      </c>
      <c r="C126" s="50" t="s">
        <v>40</v>
      </c>
      <c r="D126" s="95">
        <v>180</v>
      </c>
      <c r="E126" s="95">
        <v>5000</v>
      </c>
      <c r="F126" s="95">
        <v>5000</v>
      </c>
      <c r="G126" s="93">
        <v>5000</v>
      </c>
      <c r="H126" s="95">
        <v>5000</v>
      </c>
    </row>
    <row r="127" spans="1:8" ht="14.4" customHeight="1">
      <c r="A127" s="48" t="s">
        <v>6</v>
      </c>
      <c r="B127" s="60" t="s">
        <v>89</v>
      </c>
      <c r="C127" s="49" t="s">
        <v>13</v>
      </c>
      <c r="D127" s="95">
        <f t="shared" ref="D127:F128" si="41">D126</f>
        <v>180</v>
      </c>
      <c r="E127" s="95">
        <f t="shared" si="41"/>
        <v>5000</v>
      </c>
      <c r="F127" s="95">
        <f t="shared" si="41"/>
        <v>5000</v>
      </c>
      <c r="G127" s="95">
        <f t="shared" ref="G127" si="42">G126</f>
        <v>5000</v>
      </c>
      <c r="H127" s="95">
        <v>5000</v>
      </c>
    </row>
    <row r="128" spans="1:8" ht="14.4" customHeight="1">
      <c r="A128" s="48" t="s">
        <v>6</v>
      </c>
      <c r="B128" s="2">
        <v>80.799000000000007</v>
      </c>
      <c r="C128" s="59" t="s">
        <v>40</v>
      </c>
      <c r="D128" s="97">
        <f t="shared" si="41"/>
        <v>180</v>
      </c>
      <c r="E128" s="97">
        <f t="shared" si="41"/>
        <v>5000</v>
      </c>
      <c r="F128" s="97">
        <f t="shared" si="41"/>
        <v>5000</v>
      </c>
      <c r="G128" s="97">
        <f t="shared" ref="G128" si="43">G127</f>
        <v>5000</v>
      </c>
      <c r="H128" s="97">
        <v>5000</v>
      </c>
    </row>
    <row r="129" spans="1:8" ht="14.4" customHeight="1">
      <c r="A129" s="48" t="s">
        <v>6</v>
      </c>
      <c r="B129" s="17">
        <v>80</v>
      </c>
      <c r="C129" s="49" t="s">
        <v>19</v>
      </c>
      <c r="D129" s="97">
        <f t="shared" ref="D129:F129" si="44">D128+D122+D115+D108</f>
        <v>223653</v>
      </c>
      <c r="E129" s="97">
        <f t="shared" si="44"/>
        <v>363797</v>
      </c>
      <c r="F129" s="97">
        <f t="shared" si="44"/>
        <v>358797</v>
      </c>
      <c r="G129" s="97">
        <f t="shared" ref="G129" si="45">G128+G122+G115+G108</f>
        <v>333087</v>
      </c>
      <c r="H129" s="97">
        <v>333087</v>
      </c>
    </row>
    <row r="130" spans="1:8" ht="14.4" customHeight="1">
      <c r="A130" s="48" t="s">
        <v>6</v>
      </c>
      <c r="B130" s="2">
        <v>2059</v>
      </c>
      <c r="C130" s="59" t="s">
        <v>1</v>
      </c>
      <c r="D130" s="95">
        <f t="shared" ref="D130:F130" si="46">D129+D74</f>
        <v>270490</v>
      </c>
      <c r="E130" s="95">
        <f t="shared" si="46"/>
        <v>400953</v>
      </c>
      <c r="F130" s="95">
        <f t="shared" si="46"/>
        <v>396348</v>
      </c>
      <c r="G130" s="95">
        <f t="shared" ref="G130" si="47">G129+G74</f>
        <v>371475</v>
      </c>
      <c r="H130" s="95">
        <v>371475</v>
      </c>
    </row>
    <row r="131" spans="1:8" ht="12" customHeight="1">
      <c r="A131" s="48"/>
      <c r="B131" s="2"/>
      <c r="C131" s="49"/>
      <c r="D131" s="89"/>
      <c r="E131" s="89"/>
      <c r="F131" s="89"/>
      <c r="G131" s="89"/>
      <c r="H131" s="89"/>
    </row>
    <row r="132" spans="1:8" ht="14.4" customHeight="1">
      <c r="B132" s="5">
        <v>2216</v>
      </c>
      <c r="C132" s="37" t="s">
        <v>2</v>
      </c>
      <c r="D132" s="89"/>
      <c r="E132" s="89"/>
      <c r="F132" s="89"/>
      <c r="G132" s="89"/>
      <c r="H132" s="89"/>
    </row>
    <row r="133" spans="1:8" ht="14.4" customHeight="1">
      <c r="A133" s="36"/>
      <c r="B133" s="38">
        <v>5</v>
      </c>
      <c r="C133" s="39" t="s">
        <v>42</v>
      </c>
      <c r="D133" s="90"/>
      <c r="E133" s="90"/>
      <c r="F133" s="90"/>
      <c r="G133" s="90"/>
      <c r="H133" s="90"/>
    </row>
    <row r="134" spans="1:8" ht="14.4" customHeight="1">
      <c r="A134" s="36"/>
      <c r="B134" s="41">
        <v>5.0529999999999999</v>
      </c>
      <c r="C134" s="42" t="s">
        <v>12</v>
      </c>
      <c r="D134" s="90"/>
      <c r="E134" s="90"/>
      <c r="F134" s="90"/>
      <c r="G134" s="90"/>
      <c r="H134" s="90"/>
    </row>
    <row r="135" spans="1:8" ht="14.4" customHeight="1">
      <c r="A135" s="36"/>
      <c r="B135" s="45">
        <v>60</v>
      </c>
      <c r="C135" s="46" t="s">
        <v>58</v>
      </c>
      <c r="D135" s="90"/>
      <c r="E135" s="90"/>
      <c r="F135" s="90"/>
      <c r="G135" s="90"/>
      <c r="H135" s="90"/>
    </row>
    <row r="136" spans="1:8" ht="26.4">
      <c r="A136" s="55"/>
      <c r="B136" s="17">
        <v>71</v>
      </c>
      <c r="C136" s="49" t="s">
        <v>119</v>
      </c>
      <c r="D136" s="89"/>
      <c r="E136" s="89"/>
      <c r="F136" s="89"/>
      <c r="G136" s="89"/>
      <c r="H136" s="89"/>
    </row>
    <row r="137" spans="1:8" ht="14.4" customHeight="1">
      <c r="A137" s="55"/>
      <c r="B137" s="45" t="s">
        <v>59</v>
      </c>
      <c r="C137" s="50" t="s">
        <v>22</v>
      </c>
      <c r="D137" s="93">
        <v>22021</v>
      </c>
      <c r="E137" s="93">
        <v>6425</v>
      </c>
      <c r="F137" s="93">
        <v>6425</v>
      </c>
      <c r="G137" s="93">
        <v>6182</v>
      </c>
      <c r="H137" s="93">
        <v>6182</v>
      </c>
    </row>
    <row r="138" spans="1:8">
      <c r="A138" s="55"/>
      <c r="B138" s="45"/>
      <c r="C138" s="49"/>
      <c r="D138" s="82"/>
      <c r="E138" s="82"/>
      <c r="F138" s="82"/>
      <c r="G138" s="82"/>
      <c r="H138" s="82"/>
    </row>
    <row r="139" spans="1:8" ht="26.4">
      <c r="A139" s="55"/>
      <c r="B139" s="17">
        <v>72</v>
      </c>
      <c r="C139" s="49" t="s">
        <v>120</v>
      </c>
      <c r="D139" s="89"/>
      <c r="E139" s="89"/>
      <c r="F139" s="89"/>
      <c r="G139" s="89"/>
      <c r="H139" s="89"/>
    </row>
    <row r="140" spans="1:8" ht="14.4" customHeight="1">
      <c r="A140" s="55"/>
      <c r="B140" s="45" t="s">
        <v>60</v>
      </c>
      <c r="C140" s="50" t="s">
        <v>22</v>
      </c>
      <c r="D140" s="93">
        <v>2879</v>
      </c>
      <c r="E140" s="93">
        <v>561</v>
      </c>
      <c r="F140" s="93">
        <v>561</v>
      </c>
      <c r="G140" s="93">
        <v>1177</v>
      </c>
      <c r="H140" s="93">
        <v>1177</v>
      </c>
    </row>
    <row r="141" spans="1:8">
      <c r="A141" s="36"/>
      <c r="B141" s="5"/>
      <c r="C141" s="46"/>
      <c r="D141" s="90"/>
      <c r="E141" s="90"/>
      <c r="F141" s="90"/>
      <c r="G141" s="90"/>
      <c r="H141" s="90"/>
    </row>
    <row r="142" spans="1:8" ht="27" customHeight="1">
      <c r="A142" s="55"/>
      <c r="B142" s="17">
        <v>73</v>
      </c>
      <c r="C142" s="49" t="s">
        <v>121</v>
      </c>
      <c r="D142" s="89"/>
      <c r="E142" s="89"/>
      <c r="F142" s="89"/>
      <c r="G142" s="89"/>
      <c r="H142" s="89"/>
    </row>
    <row r="143" spans="1:8" ht="14.4" customHeight="1">
      <c r="A143" s="62"/>
      <c r="B143" s="128" t="s">
        <v>61</v>
      </c>
      <c r="C143" s="61" t="s">
        <v>22</v>
      </c>
      <c r="D143" s="95">
        <v>1400</v>
      </c>
      <c r="E143" s="96">
        <v>0</v>
      </c>
      <c r="F143" s="95">
        <v>1</v>
      </c>
      <c r="G143" s="95">
        <v>1</v>
      </c>
      <c r="H143" s="95">
        <v>1</v>
      </c>
    </row>
    <row r="144" spans="1:8">
      <c r="A144" s="55"/>
      <c r="B144" s="2"/>
      <c r="C144" s="49"/>
      <c r="D144" s="89"/>
      <c r="E144" s="89"/>
      <c r="F144" s="89"/>
      <c r="G144" s="89"/>
      <c r="H144" s="89"/>
    </row>
    <row r="145" spans="1:8" ht="27" customHeight="1">
      <c r="A145" s="55"/>
      <c r="B145" s="17">
        <v>74</v>
      </c>
      <c r="C145" s="49" t="s">
        <v>122</v>
      </c>
      <c r="D145" s="90"/>
      <c r="E145" s="90"/>
      <c r="F145" s="90"/>
      <c r="G145" s="90"/>
      <c r="H145" s="90"/>
    </row>
    <row r="146" spans="1:8" ht="14.4" customHeight="1">
      <c r="A146" s="55"/>
      <c r="B146" s="45" t="s">
        <v>62</v>
      </c>
      <c r="C146" s="50" t="s">
        <v>22</v>
      </c>
      <c r="D146" s="100">
        <v>2979</v>
      </c>
      <c r="E146" s="100">
        <v>2589</v>
      </c>
      <c r="F146" s="100">
        <v>2589</v>
      </c>
      <c r="G146" s="100">
        <v>1808</v>
      </c>
      <c r="H146" s="100">
        <v>1808</v>
      </c>
    </row>
    <row r="147" spans="1:8" ht="14.4" customHeight="1">
      <c r="A147" s="55" t="s">
        <v>6</v>
      </c>
      <c r="B147" s="45">
        <v>60</v>
      </c>
      <c r="C147" s="49" t="s">
        <v>58</v>
      </c>
      <c r="D147" s="97">
        <f t="shared" ref="D147:F147" si="48">SUM(D137:D146)</f>
        <v>29279</v>
      </c>
      <c r="E147" s="97">
        <f t="shared" si="48"/>
        <v>9575</v>
      </c>
      <c r="F147" s="97">
        <f t="shared" si="48"/>
        <v>9576</v>
      </c>
      <c r="G147" s="97">
        <f t="shared" ref="G147" si="49">SUM(G137:G146)</f>
        <v>9168</v>
      </c>
      <c r="H147" s="97">
        <v>9168</v>
      </c>
    </row>
    <row r="148" spans="1:8">
      <c r="A148" s="55"/>
      <c r="B148" s="2"/>
      <c r="C148" s="49"/>
      <c r="D148" s="90"/>
      <c r="E148" s="90"/>
      <c r="F148" s="90"/>
      <c r="G148" s="90"/>
      <c r="H148" s="90"/>
    </row>
    <row r="149" spans="1:8" ht="14.4" customHeight="1">
      <c r="A149" s="55"/>
      <c r="B149" s="45">
        <v>61</v>
      </c>
      <c r="C149" s="49" t="s">
        <v>57</v>
      </c>
      <c r="D149" s="90"/>
      <c r="E149" s="90"/>
      <c r="F149" s="90"/>
      <c r="G149" s="90"/>
      <c r="H149" s="90"/>
    </row>
    <row r="150" spans="1:8" ht="27" customHeight="1">
      <c r="A150" s="55"/>
      <c r="B150" s="17">
        <v>71</v>
      </c>
      <c r="C150" s="49" t="s">
        <v>119</v>
      </c>
      <c r="D150" s="89"/>
      <c r="E150" s="89"/>
      <c r="F150" s="89"/>
      <c r="G150" s="89"/>
      <c r="H150" s="89"/>
    </row>
    <row r="151" spans="1:8" ht="14.4" customHeight="1">
      <c r="A151" s="55"/>
      <c r="B151" s="45" t="s">
        <v>64</v>
      </c>
      <c r="C151" s="49" t="s">
        <v>44</v>
      </c>
      <c r="D151" s="93">
        <v>1339</v>
      </c>
      <c r="E151" s="93">
        <v>1004</v>
      </c>
      <c r="F151" s="93">
        <v>1004</v>
      </c>
      <c r="G151" s="93">
        <v>1104</v>
      </c>
      <c r="H151" s="93">
        <v>1104</v>
      </c>
    </row>
    <row r="152" spans="1:8" ht="14.4" customHeight="1">
      <c r="A152" s="55"/>
      <c r="B152" s="45" t="s">
        <v>71</v>
      </c>
      <c r="C152" s="49" t="s">
        <v>69</v>
      </c>
      <c r="D152" s="95">
        <v>6501</v>
      </c>
      <c r="E152" s="95">
        <v>4875</v>
      </c>
      <c r="F152" s="95">
        <f>E152+1000</f>
        <v>5875</v>
      </c>
      <c r="G152" s="93">
        <v>5363</v>
      </c>
      <c r="H152" s="95">
        <v>5363</v>
      </c>
    </row>
    <row r="153" spans="1:8" ht="28.2" customHeight="1">
      <c r="A153" s="55" t="s">
        <v>6</v>
      </c>
      <c r="B153" s="17">
        <v>71</v>
      </c>
      <c r="C153" s="49" t="s">
        <v>119</v>
      </c>
      <c r="D153" s="95">
        <f t="shared" ref="D153:F153" si="50">SUM(D151:D152)</f>
        <v>7840</v>
      </c>
      <c r="E153" s="95">
        <f t="shared" si="50"/>
        <v>5879</v>
      </c>
      <c r="F153" s="95">
        <f t="shared" si="50"/>
        <v>6879</v>
      </c>
      <c r="G153" s="95">
        <f t="shared" ref="G153" si="51">SUM(G151:G152)</f>
        <v>6467</v>
      </c>
      <c r="H153" s="95">
        <v>6467</v>
      </c>
    </row>
    <row r="154" spans="1:8" ht="15" customHeight="1">
      <c r="A154" s="55"/>
      <c r="B154" s="17"/>
      <c r="C154" s="49"/>
      <c r="D154" s="89"/>
      <c r="E154" s="89"/>
      <c r="F154" s="89"/>
      <c r="G154" s="89"/>
      <c r="H154" s="89"/>
    </row>
    <row r="155" spans="1:8" ht="27" customHeight="1">
      <c r="A155" s="36"/>
      <c r="B155" s="13">
        <v>72</v>
      </c>
      <c r="C155" s="49" t="s">
        <v>120</v>
      </c>
      <c r="D155" s="89"/>
      <c r="E155" s="89"/>
      <c r="F155" s="89"/>
      <c r="G155" s="89"/>
      <c r="H155" s="89"/>
    </row>
    <row r="156" spans="1:8" ht="14.4" customHeight="1">
      <c r="A156" s="55"/>
      <c r="B156" s="45" t="s">
        <v>65</v>
      </c>
      <c r="C156" s="50" t="s">
        <v>44</v>
      </c>
      <c r="D156" s="93">
        <v>443</v>
      </c>
      <c r="E156" s="93">
        <v>332</v>
      </c>
      <c r="F156" s="93">
        <v>332</v>
      </c>
      <c r="G156" s="93">
        <v>365</v>
      </c>
      <c r="H156" s="93">
        <v>365</v>
      </c>
    </row>
    <row r="157" spans="1:8" ht="14.4" customHeight="1">
      <c r="A157" s="55"/>
      <c r="B157" s="45" t="s">
        <v>72</v>
      </c>
      <c r="C157" s="50" t="s">
        <v>69</v>
      </c>
      <c r="D157" s="100">
        <v>785</v>
      </c>
      <c r="E157" s="100">
        <v>589</v>
      </c>
      <c r="F157" s="100">
        <v>589</v>
      </c>
      <c r="G157" s="93">
        <v>648</v>
      </c>
      <c r="H157" s="100">
        <v>648</v>
      </c>
    </row>
    <row r="158" spans="1:8" ht="26.4">
      <c r="A158" s="55" t="s">
        <v>6</v>
      </c>
      <c r="B158" s="17">
        <v>72</v>
      </c>
      <c r="C158" s="49" t="s">
        <v>123</v>
      </c>
      <c r="D158" s="97">
        <f t="shared" ref="D158:F158" si="52">SUM(D156:D157)</f>
        <v>1228</v>
      </c>
      <c r="E158" s="97">
        <f t="shared" si="52"/>
        <v>921</v>
      </c>
      <c r="F158" s="97">
        <f t="shared" si="52"/>
        <v>921</v>
      </c>
      <c r="G158" s="97">
        <f t="shared" ref="G158" si="53">SUM(G156:G157)</f>
        <v>1013</v>
      </c>
      <c r="H158" s="97">
        <v>1013</v>
      </c>
    </row>
    <row r="159" spans="1:8" ht="15" customHeight="1">
      <c r="A159" s="36"/>
      <c r="C159" s="49"/>
      <c r="D159" s="89"/>
      <c r="E159" s="89"/>
      <c r="F159" s="89"/>
      <c r="G159" s="89"/>
      <c r="H159" s="89"/>
    </row>
    <row r="160" spans="1:8" ht="26.4">
      <c r="A160" s="55"/>
      <c r="B160" s="17">
        <v>73</v>
      </c>
      <c r="C160" s="49" t="s">
        <v>121</v>
      </c>
      <c r="D160" s="89"/>
      <c r="E160" s="89"/>
      <c r="F160" s="89"/>
      <c r="G160" s="89"/>
      <c r="H160" s="89"/>
    </row>
    <row r="161" spans="1:8" ht="14.4" customHeight="1">
      <c r="A161" s="55"/>
      <c r="B161" s="45" t="s">
        <v>66</v>
      </c>
      <c r="C161" s="50" t="s">
        <v>44</v>
      </c>
      <c r="D161" s="93">
        <v>20</v>
      </c>
      <c r="E161" s="93">
        <v>162</v>
      </c>
      <c r="F161" s="93">
        <v>162</v>
      </c>
      <c r="G161" s="93">
        <v>178</v>
      </c>
      <c r="H161" s="93">
        <v>178</v>
      </c>
    </row>
    <row r="162" spans="1:8" ht="14.4" customHeight="1">
      <c r="A162" s="55"/>
      <c r="B162" s="45" t="s">
        <v>73</v>
      </c>
      <c r="C162" s="50" t="s">
        <v>69</v>
      </c>
      <c r="D162" s="95">
        <v>524</v>
      </c>
      <c r="E162" s="95">
        <v>394</v>
      </c>
      <c r="F162" s="95">
        <v>394</v>
      </c>
      <c r="G162" s="93">
        <v>433</v>
      </c>
      <c r="H162" s="95">
        <v>433</v>
      </c>
    </row>
    <row r="163" spans="1:8" ht="27" customHeight="1">
      <c r="A163" s="55" t="s">
        <v>6</v>
      </c>
      <c r="B163" s="17">
        <v>73</v>
      </c>
      <c r="C163" s="49" t="s">
        <v>121</v>
      </c>
      <c r="D163" s="95">
        <f t="shared" ref="D163:F163" si="54">SUM(D161:D162)</f>
        <v>544</v>
      </c>
      <c r="E163" s="95">
        <f t="shared" si="54"/>
        <v>556</v>
      </c>
      <c r="F163" s="95">
        <f t="shared" si="54"/>
        <v>556</v>
      </c>
      <c r="G163" s="95">
        <f t="shared" ref="G163" si="55">SUM(G161:G162)</f>
        <v>611</v>
      </c>
      <c r="H163" s="95">
        <v>611</v>
      </c>
    </row>
    <row r="164" spans="1:8">
      <c r="A164" s="55"/>
      <c r="B164" s="17"/>
      <c r="C164" s="49"/>
      <c r="D164" s="89"/>
      <c r="E164" s="89"/>
      <c r="F164" s="89"/>
      <c r="G164" s="89"/>
      <c r="H164" s="89"/>
    </row>
    <row r="165" spans="1:8" ht="26.4">
      <c r="A165" s="55"/>
      <c r="B165" s="17">
        <v>74</v>
      </c>
      <c r="C165" s="49" t="s">
        <v>122</v>
      </c>
      <c r="D165" s="89"/>
      <c r="E165" s="89"/>
      <c r="F165" s="89"/>
      <c r="G165" s="89"/>
      <c r="H165" s="89"/>
    </row>
    <row r="166" spans="1:8" ht="14.4" customHeight="1">
      <c r="A166" s="36"/>
      <c r="B166" s="45" t="s">
        <v>67</v>
      </c>
      <c r="C166" s="63" t="s">
        <v>44</v>
      </c>
      <c r="D166" s="100">
        <v>270</v>
      </c>
      <c r="E166" s="100">
        <v>203</v>
      </c>
      <c r="F166" s="100">
        <v>203</v>
      </c>
      <c r="G166" s="93">
        <v>223</v>
      </c>
      <c r="H166" s="100">
        <v>223</v>
      </c>
    </row>
    <row r="167" spans="1:8" ht="14.4" customHeight="1">
      <c r="A167" s="55"/>
      <c r="B167" s="45" t="s">
        <v>74</v>
      </c>
      <c r="C167" s="50" t="s">
        <v>69</v>
      </c>
      <c r="D167" s="95">
        <v>872</v>
      </c>
      <c r="E167" s="95">
        <v>654</v>
      </c>
      <c r="F167" s="95">
        <v>654</v>
      </c>
      <c r="G167" s="93">
        <v>719</v>
      </c>
      <c r="H167" s="95">
        <v>719</v>
      </c>
    </row>
    <row r="168" spans="1:8" ht="26.4">
      <c r="A168" s="55" t="s">
        <v>6</v>
      </c>
      <c r="B168" s="17">
        <v>74</v>
      </c>
      <c r="C168" s="49" t="s">
        <v>122</v>
      </c>
      <c r="D168" s="97">
        <f t="shared" ref="D168:F168" si="56">SUM(D166:D167)</f>
        <v>1142</v>
      </c>
      <c r="E168" s="97">
        <f t="shared" si="56"/>
        <v>857</v>
      </c>
      <c r="F168" s="97">
        <f t="shared" si="56"/>
        <v>857</v>
      </c>
      <c r="G168" s="97">
        <f t="shared" ref="G168" si="57">SUM(G166:G167)</f>
        <v>942</v>
      </c>
      <c r="H168" s="97">
        <v>942</v>
      </c>
    </row>
    <row r="169" spans="1:8" ht="14.4" customHeight="1">
      <c r="A169" s="55" t="s">
        <v>6</v>
      </c>
      <c r="B169" s="45">
        <v>61</v>
      </c>
      <c r="C169" s="49" t="s">
        <v>57</v>
      </c>
      <c r="D169" s="97">
        <f t="shared" ref="D169:F169" si="58">D168+D163+D158+D153</f>
        <v>10754</v>
      </c>
      <c r="E169" s="97">
        <f t="shared" si="58"/>
        <v>8213</v>
      </c>
      <c r="F169" s="97">
        <f t="shared" si="58"/>
        <v>9213</v>
      </c>
      <c r="G169" s="97">
        <f t="shared" ref="G169" si="59">G168+G163+G158+G153</f>
        <v>9033</v>
      </c>
      <c r="H169" s="97">
        <v>9033</v>
      </c>
    </row>
    <row r="170" spans="1:8" ht="14.4" customHeight="1">
      <c r="A170" s="55" t="s">
        <v>6</v>
      </c>
      <c r="B170" s="53">
        <v>5.0529999999999999</v>
      </c>
      <c r="C170" s="54" t="s">
        <v>12</v>
      </c>
      <c r="D170" s="97">
        <f t="shared" ref="D170:F170" si="60">D169+D147</f>
        <v>40033</v>
      </c>
      <c r="E170" s="97">
        <f t="shared" si="60"/>
        <v>17788</v>
      </c>
      <c r="F170" s="97">
        <f t="shared" si="60"/>
        <v>18789</v>
      </c>
      <c r="G170" s="97">
        <f t="shared" ref="G170" si="61">G169+G147</f>
        <v>18201</v>
      </c>
      <c r="H170" s="97">
        <v>18201</v>
      </c>
    </row>
    <row r="171" spans="1:8" ht="12" customHeight="1">
      <c r="A171" s="55"/>
      <c r="B171" s="53"/>
      <c r="C171" s="57"/>
      <c r="D171" s="90"/>
      <c r="E171" s="90"/>
      <c r="F171" s="90"/>
      <c r="G171" s="90"/>
      <c r="H171" s="90"/>
    </row>
    <row r="172" spans="1:8" ht="15" customHeight="1">
      <c r="A172" s="55"/>
      <c r="B172" s="65">
        <v>5.8</v>
      </c>
      <c r="C172" s="54" t="s">
        <v>70</v>
      </c>
      <c r="D172" s="90"/>
      <c r="E172" s="90"/>
      <c r="F172" s="90"/>
      <c r="G172" s="90"/>
      <c r="H172" s="90"/>
    </row>
    <row r="173" spans="1:8" ht="15" customHeight="1">
      <c r="A173" s="48"/>
      <c r="B173" s="13">
        <v>61</v>
      </c>
      <c r="C173" s="46" t="s">
        <v>35</v>
      </c>
      <c r="D173" s="90"/>
      <c r="E173" s="90"/>
      <c r="F173" s="90"/>
      <c r="G173" s="90"/>
      <c r="H173" s="90"/>
    </row>
    <row r="174" spans="1:8" ht="15" customHeight="1">
      <c r="A174" s="48"/>
      <c r="B174" s="17">
        <v>45</v>
      </c>
      <c r="C174" s="49" t="s">
        <v>14</v>
      </c>
      <c r="D174" s="89"/>
      <c r="E174" s="89"/>
      <c r="F174" s="89"/>
      <c r="G174" s="89"/>
      <c r="H174" s="89"/>
    </row>
    <row r="175" spans="1:8" ht="15" customHeight="1">
      <c r="A175" s="48"/>
      <c r="B175" s="17" t="s">
        <v>43</v>
      </c>
      <c r="C175" s="50" t="s">
        <v>44</v>
      </c>
      <c r="D175" s="93">
        <v>1819</v>
      </c>
      <c r="E175" s="93">
        <v>1166</v>
      </c>
      <c r="F175" s="93">
        <v>1166</v>
      </c>
      <c r="G175" s="93">
        <v>1283</v>
      </c>
      <c r="H175" s="93">
        <v>1283</v>
      </c>
    </row>
    <row r="176" spans="1:8" ht="15" customHeight="1">
      <c r="A176" s="48"/>
      <c r="B176" s="13" t="s">
        <v>45</v>
      </c>
      <c r="C176" s="63" t="s">
        <v>46</v>
      </c>
      <c r="D176" s="100">
        <v>881</v>
      </c>
      <c r="E176" s="100">
        <v>211</v>
      </c>
      <c r="F176" s="100">
        <v>211</v>
      </c>
      <c r="G176" s="93">
        <v>232</v>
      </c>
      <c r="H176" s="100">
        <v>232</v>
      </c>
    </row>
    <row r="177" spans="1:8" ht="15" customHeight="1">
      <c r="A177" s="48" t="s">
        <v>6</v>
      </c>
      <c r="B177" s="17">
        <v>45</v>
      </c>
      <c r="C177" s="49" t="s">
        <v>14</v>
      </c>
      <c r="D177" s="97">
        <f t="shared" ref="D177:F177" si="62">SUM(D175:D176)</f>
        <v>2700</v>
      </c>
      <c r="E177" s="97">
        <f t="shared" si="62"/>
        <v>1377</v>
      </c>
      <c r="F177" s="97">
        <f t="shared" si="62"/>
        <v>1377</v>
      </c>
      <c r="G177" s="97">
        <f t="shared" ref="G177" si="63">SUM(G175:G176)</f>
        <v>1515</v>
      </c>
      <c r="H177" s="97">
        <v>1515</v>
      </c>
    </row>
    <row r="178" spans="1:8" ht="15" customHeight="1">
      <c r="A178" s="48"/>
      <c r="B178" s="17"/>
      <c r="C178" s="49"/>
      <c r="D178" s="89"/>
      <c r="E178" s="89"/>
      <c r="F178" s="89"/>
      <c r="G178" s="89"/>
      <c r="H178" s="89"/>
    </row>
    <row r="179" spans="1:8" ht="15" customHeight="1">
      <c r="A179" s="48"/>
      <c r="B179" s="17">
        <v>46</v>
      </c>
      <c r="C179" s="49" t="s">
        <v>16</v>
      </c>
      <c r="D179" s="89"/>
      <c r="E179" s="89"/>
      <c r="F179" s="89"/>
      <c r="G179" s="89"/>
      <c r="H179" s="89"/>
    </row>
    <row r="180" spans="1:8" ht="15" customHeight="1">
      <c r="A180" s="48"/>
      <c r="B180" s="17" t="s">
        <v>47</v>
      </c>
      <c r="C180" s="50" t="s">
        <v>44</v>
      </c>
      <c r="D180" s="95">
        <v>179</v>
      </c>
      <c r="E180" s="95">
        <v>332</v>
      </c>
      <c r="F180" s="95">
        <v>332</v>
      </c>
      <c r="G180" s="93">
        <v>365</v>
      </c>
      <c r="H180" s="95">
        <v>365</v>
      </c>
    </row>
    <row r="181" spans="1:8" ht="15" customHeight="1">
      <c r="A181" s="48" t="s">
        <v>6</v>
      </c>
      <c r="B181" s="17">
        <v>46</v>
      </c>
      <c r="C181" s="49" t="s">
        <v>16</v>
      </c>
      <c r="D181" s="97">
        <f t="shared" ref="D181:F181" si="64">D180</f>
        <v>179</v>
      </c>
      <c r="E181" s="97">
        <f t="shared" si="64"/>
        <v>332</v>
      </c>
      <c r="F181" s="97">
        <f t="shared" si="64"/>
        <v>332</v>
      </c>
      <c r="G181" s="97">
        <f t="shared" ref="G181" si="65">G180</f>
        <v>365</v>
      </c>
      <c r="H181" s="97">
        <v>365</v>
      </c>
    </row>
    <row r="182" spans="1:8" ht="15" customHeight="1">
      <c r="A182" s="48"/>
      <c r="B182" s="17"/>
      <c r="C182" s="49"/>
      <c r="D182" s="90"/>
      <c r="E182" s="90"/>
      <c r="F182" s="90"/>
      <c r="G182" s="90"/>
      <c r="H182" s="90"/>
    </row>
    <row r="183" spans="1:8" ht="15" customHeight="1">
      <c r="A183" s="48"/>
      <c r="B183" s="17">
        <v>47</v>
      </c>
      <c r="C183" s="49" t="s">
        <v>17</v>
      </c>
      <c r="D183" s="90"/>
      <c r="E183" s="90"/>
      <c r="F183" s="90"/>
      <c r="G183" s="90"/>
      <c r="H183" s="90"/>
    </row>
    <row r="184" spans="1:8" ht="15" customHeight="1">
      <c r="A184" s="48"/>
      <c r="B184" s="17" t="s">
        <v>48</v>
      </c>
      <c r="C184" s="50" t="s">
        <v>44</v>
      </c>
      <c r="D184" s="100">
        <v>514</v>
      </c>
      <c r="E184" s="100">
        <v>243</v>
      </c>
      <c r="F184" s="100">
        <v>243</v>
      </c>
      <c r="G184" s="93">
        <v>267</v>
      </c>
      <c r="H184" s="100">
        <v>267</v>
      </c>
    </row>
    <row r="185" spans="1:8" ht="15" customHeight="1">
      <c r="A185" s="51" t="s">
        <v>6</v>
      </c>
      <c r="B185" s="109">
        <v>47</v>
      </c>
      <c r="C185" s="52" t="s">
        <v>17</v>
      </c>
      <c r="D185" s="97">
        <f t="shared" ref="D185:F185" si="66">D184</f>
        <v>514</v>
      </c>
      <c r="E185" s="97">
        <f t="shared" si="66"/>
        <v>243</v>
      </c>
      <c r="F185" s="97">
        <f t="shared" si="66"/>
        <v>243</v>
      </c>
      <c r="G185" s="97">
        <f t="shared" ref="G185" si="67">G184</f>
        <v>267</v>
      </c>
      <c r="H185" s="97">
        <v>267</v>
      </c>
    </row>
    <row r="186" spans="1:8" ht="15" customHeight="1">
      <c r="A186" s="48"/>
      <c r="C186" s="46"/>
      <c r="D186" s="89"/>
      <c r="E186" s="89"/>
      <c r="F186" s="89"/>
      <c r="G186" s="89"/>
      <c r="H186" s="89"/>
    </row>
    <row r="187" spans="1:8" ht="15" customHeight="1">
      <c r="A187" s="48"/>
      <c r="B187" s="13">
        <v>48</v>
      </c>
      <c r="C187" s="46" t="s">
        <v>18</v>
      </c>
      <c r="D187" s="90"/>
      <c r="E187" s="90"/>
      <c r="F187" s="90"/>
      <c r="G187" s="90"/>
      <c r="H187" s="90"/>
    </row>
    <row r="188" spans="1:8" ht="15" customHeight="1">
      <c r="A188" s="48"/>
      <c r="B188" s="13" t="s">
        <v>49</v>
      </c>
      <c r="C188" s="63" t="s">
        <v>44</v>
      </c>
      <c r="D188" s="100">
        <v>442</v>
      </c>
      <c r="E188" s="100">
        <v>332</v>
      </c>
      <c r="F188" s="100">
        <v>332</v>
      </c>
      <c r="G188" s="93">
        <v>365</v>
      </c>
      <c r="H188" s="100">
        <v>365</v>
      </c>
    </row>
    <row r="189" spans="1:8" ht="15" customHeight="1">
      <c r="A189" s="48" t="s">
        <v>6</v>
      </c>
      <c r="B189" s="17">
        <v>48</v>
      </c>
      <c r="C189" s="49" t="s">
        <v>18</v>
      </c>
      <c r="D189" s="97">
        <f t="shared" ref="D189:F189" si="68">D188</f>
        <v>442</v>
      </c>
      <c r="E189" s="97">
        <f t="shared" si="68"/>
        <v>332</v>
      </c>
      <c r="F189" s="97">
        <f t="shared" si="68"/>
        <v>332</v>
      </c>
      <c r="G189" s="97">
        <f t="shared" ref="G189" si="69">G188</f>
        <v>365</v>
      </c>
      <c r="H189" s="97">
        <v>365</v>
      </c>
    </row>
    <row r="190" spans="1:8" ht="15" customHeight="1">
      <c r="A190" s="48" t="s">
        <v>6</v>
      </c>
      <c r="B190" s="17">
        <v>61</v>
      </c>
      <c r="C190" s="49" t="s">
        <v>35</v>
      </c>
      <c r="D190" s="97">
        <f t="shared" ref="D190:F190" si="70">D177+D181+D185+D189</f>
        <v>3835</v>
      </c>
      <c r="E190" s="97">
        <f t="shared" si="70"/>
        <v>2284</v>
      </c>
      <c r="F190" s="97">
        <f t="shared" si="70"/>
        <v>2284</v>
      </c>
      <c r="G190" s="97">
        <f t="shared" ref="G190" si="71">G177+G181+G185+G189</f>
        <v>2512</v>
      </c>
      <c r="H190" s="97">
        <v>2512</v>
      </c>
    </row>
    <row r="191" spans="1:8" ht="15" customHeight="1">
      <c r="A191" s="55"/>
      <c r="B191" s="2"/>
      <c r="C191" s="49"/>
      <c r="D191" s="89"/>
      <c r="E191" s="89"/>
      <c r="F191" s="89"/>
      <c r="G191" s="89"/>
      <c r="H191" s="89"/>
    </row>
    <row r="192" spans="1:8" ht="15" customHeight="1">
      <c r="A192" s="36"/>
      <c r="B192" s="13">
        <v>62</v>
      </c>
      <c r="C192" s="46" t="s">
        <v>90</v>
      </c>
      <c r="D192" s="90"/>
      <c r="E192" s="90"/>
      <c r="F192" s="90"/>
      <c r="G192" s="90"/>
      <c r="H192" s="90"/>
    </row>
    <row r="193" spans="1:8" ht="15" customHeight="1">
      <c r="A193" s="36"/>
      <c r="B193" s="13">
        <v>45</v>
      </c>
      <c r="C193" s="46" t="s">
        <v>14</v>
      </c>
      <c r="D193" s="90"/>
      <c r="E193" s="90"/>
      <c r="F193" s="90"/>
      <c r="G193" s="90"/>
      <c r="H193" s="90"/>
    </row>
    <row r="194" spans="1:8" ht="15" customHeight="1">
      <c r="A194" s="36"/>
      <c r="B194" s="13" t="s">
        <v>38</v>
      </c>
      <c r="C194" s="64" t="s">
        <v>39</v>
      </c>
      <c r="D194" s="94">
        <v>0</v>
      </c>
      <c r="E194" s="100">
        <v>1</v>
      </c>
      <c r="F194" s="100">
        <v>1</v>
      </c>
      <c r="G194" s="93">
        <v>1</v>
      </c>
      <c r="H194" s="100">
        <v>1</v>
      </c>
    </row>
    <row r="195" spans="1:8" ht="15" customHeight="1">
      <c r="A195" s="55" t="s">
        <v>6</v>
      </c>
      <c r="B195" s="17">
        <v>62</v>
      </c>
      <c r="C195" s="49" t="s">
        <v>91</v>
      </c>
      <c r="D195" s="98">
        <f t="shared" ref="D195:F195" si="72">D194</f>
        <v>0</v>
      </c>
      <c r="E195" s="97">
        <f t="shared" si="72"/>
        <v>1</v>
      </c>
      <c r="F195" s="97">
        <f t="shared" si="72"/>
        <v>1</v>
      </c>
      <c r="G195" s="97">
        <f t="shared" ref="G195" si="73">G194</f>
        <v>1</v>
      </c>
      <c r="H195" s="97">
        <v>1</v>
      </c>
    </row>
    <row r="196" spans="1:8" ht="15" customHeight="1">
      <c r="A196" s="55" t="s">
        <v>6</v>
      </c>
      <c r="B196" s="13">
        <v>45</v>
      </c>
      <c r="C196" s="46" t="s">
        <v>14</v>
      </c>
      <c r="D196" s="96">
        <f t="shared" ref="D196:F196" si="74">D195</f>
        <v>0</v>
      </c>
      <c r="E196" s="95">
        <f t="shared" si="74"/>
        <v>1</v>
      </c>
      <c r="F196" s="95">
        <f t="shared" si="74"/>
        <v>1</v>
      </c>
      <c r="G196" s="95">
        <f t="shared" ref="G196" si="75">G195</f>
        <v>1</v>
      </c>
      <c r="H196" s="95">
        <v>1</v>
      </c>
    </row>
    <row r="197" spans="1:8" ht="15" customHeight="1">
      <c r="A197" s="55" t="s">
        <v>6</v>
      </c>
      <c r="B197" s="65">
        <v>5.8</v>
      </c>
      <c r="C197" s="54" t="s">
        <v>70</v>
      </c>
      <c r="D197" s="95">
        <f t="shared" ref="D197:F197" si="76">D196+D190</f>
        <v>3835</v>
      </c>
      <c r="E197" s="95">
        <f t="shared" si="76"/>
        <v>2285</v>
      </c>
      <c r="F197" s="95">
        <f t="shared" si="76"/>
        <v>2285</v>
      </c>
      <c r="G197" s="95">
        <f t="shared" ref="G197" si="77">G196+G190</f>
        <v>2513</v>
      </c>
      <c r="H197" s="95">
        <v>2513</v>
      </c>
    </row>
    <row r="198" spans="1:8" ht="15" customHeight="1">
      <c r="A198" s="55" t="s">
        <v>6</v>
      </c>
      <c r="B198" s="56">
        <v>5</v>
      </c>
      <c r="C198" s="57" t="s">
        <v>42</v>
      </c>
      <c r="D198" s="95">
        <f t="shared" ref="D198:F198" si="78">D197+D170</f>
        <v>43868</v>
      </c>
      <c r="E198" s="95">
        <f t="shared" si="78"/>
        <v>20073</v>
      </c>
      <c r="F198" s="95">
        <f t="shared" si="78"/>
        <v>21074</v>
      </c>
      <c r="G198" s="95">
        <f t="shared" ref="G198" si="79">G197+G170</f>
        <v>20714</v>
      </c>
      <c r="H198" s="95">
        <v>20714</v>
      </c>
    </row>
    <row r="199" spans="1:8" ht="15" customHeight="1">
      <c r="A199" s="115" t="s">
        <v>6</v>
      </c>
      <c r="B199" s="66">
        <v>2216</v>
      </c>
      <c r="C199" s="42" t="s">
        <v>2</v>
      </c>
      <c r="D199" s="97">
        <f t="shared" ref="D199:F199" si="80">D198</f>
        <v>43868</v>
      </c>
      <c r="E199" s="97">
        <f t="shared" si="80"/>
        <v>20073</v>
      </c>
      <c r="F199" s="97">
        <f t="shared" si="80"/>
        <v>21074</v>
      </c>
      <c r="G199" s="97">
        <f t="shared" ref="G199" si="81">G198</f>
        <v>20714</v>
      </c>
      <c r="H199" s="97">
        <v>20714</v>
      </c>
    </row>
    <row r="200" spans="1:8" s="105" customFormat="1" ht="15" customHeight="1">
      <c r="A200" s="72" t="s">
        <v>6</v>
      </c>
      <c r="B200" s="73"/>
      <c r="C200" s="67" t="s">
        <v>9</v>
      </c>
      <c r="D200" s="97">
        <f t="shared" ref="D200:F200" si="82">D199+D130</f>
        <v>314358</v>
      </c>
      <c r="E200" s="97">
        <f t="shared" si="82"/>
        <v>421026</v>
      </c>
      <c r="F200" s="97">
        <f t="shared" si="82"/>
        <v>417422</v>
      </c>
      <c r="G200" s="97">
        <f t="shared" ref="G200" si="83">G199+G130</f>
        <v>392189</v>
      </c>
      <c r="H200" s="97">
        <v>392189</v>
      </c>
    </row>
    <row r="201" spans="1:8">
      <c r="A201" s="48"/>
      <c r="B201" s="17"/>
      <c r="C201" s="59"/>
      <c r="D201" s="89"/>
      <c r="E201" s="89"/>
      <c r="F201" s="89"/>
      <c r="G201" s="89"/>
      <c r="H201" s="89"/>
    </row>
    <row r="202" spans="1:8" ht="14.4" customHeight="1">
      <c r="C202" s="37" t="s">
        <v>50</v>
      </c>
      <c r="D202" s="89"/>
      <c r="E202" s="89"/>
      <c r="F202" s="89"/>
      <c r="G202" s="89"/>
      <c r="H202" s="89"/>
    </row>
    <row r="203" spans="1:8" ht="14.4" customHeight="1">
      <c r="A203" s="36" t="s">
        <v>10</v>
      </c>
      <c r="B203" s="5">
        <v>4059</v>
      </c>
      <c r="C203" s="37" t="s">
        <v>4</v>
      </c>
      <c r="D203" s="90"/>
      <c r="E203" s="90"/>
      <c r="F203" s="90"/>
      <c r="G203" s="90"/>
      <c r="H203" s="90"/>
    </row>
    <row r="204" spans="1:8" ht="14.4" customHeight="1">
      <c r="A204" s="36"/>
      <c r="B204" s="68">
        <v>1</v>
      </c>
      <c r="C204" s="57" t="s">
        <v>11</v>
      </c>
      <c r="D204" s="90"/>
      <c r="E204" s="90"/>
      <c r="F204" s="90"/>
      <c r="G204" s="90"/>
      <c r="H204" s="90"/>
    </row>
    <row r="205" spans="1:8" ht="14.4" customHeight="1">
      <c r="A205" s="36"/>
      <c r="B205" s="53">
        <v>1.0509999999999999</v>
      </c>
      <c r="C205" s="54" t="s">
        <v>51</v>
      </c>
      <c r="D205" s="90"/>
      <c r="E205" s="90"/>
      <c r="F205" s="90"/>
      <c r="G205" s="90"/>
      <c r="H205" s="90"/>
    </row>
    <row r="206" spans="1:8" ht="14.4" customHeight="1">
      <c r="A206" s="48"/>
      <c r="B206" s="56">
        <v>3</v>
      </c>
      <c r="C206" s="57" t="s">
        <v>133</v>
      </c>
      <c r="D206" s="89"/>
      <c r="E206" s="89"/>
      <c r="F206" s="89"/>
      <c r="G206" s="89"/>
      <c r="H206" s="89"/>
    </row>
    <row r="207" spans="1:8" ht="14.4" customHeight="1">
      <c r="B207" s="13">
        <v>45</v>
      </c>
      <c r="C207" s="46" t="s">
        <v>14</v>
      </c>
      <c r="D207" s="90"/>
      <c r="E207" s="90"/>
      <c r="F207" s="90"/>
      <c r="G207" s="90"/>
      <c r="H207" s="90"/>
    </row>
    <row r="208" spans="1:8" ht="15.6" customHeight="1">
      <c r="A208" s="13"/>
      <c r="B208" s="13" t="s">
        <v>15</v>
      </c>
      <c r="C208" s="46" t="s">
        <v>93</v>
      </c>
      <c r="D208" s="100">
        <v>19320</v>
      </c>
      <c r="E208" s="94">
        <v>0</v>
      </c>
      <c r="F208" s="94">
        <v>0</v>
      </c>
      <c r="G208" s="94">
        <v>0</v>
      </c>
      <c r="H208" s="94">
        <v>0</v>
      </c>
    </row>
    <row r="209" spans="1:8" ht="26.4">
      <c r="A209" s="48"/>
      <c r="B209" s="17" t="s">
        <v>52</v>
      </c>
      <c r="C209" s="69" t="s">
        <v>53</v>
      </c>
      <c r="D209" s="95">
        <v>30826</v>
      </c>
      <c r="E209" s="95">
        <v>40000</v>
      </c>
      <c r="F209" s="95">
        <v>40000</v>
      </c>
      <c r="G209" s="95">
        <v>34536</v>
      </c>
      <c r="H209" s="95">
        <v>34536</v>
      </c>
    </row>
    <row r="210" spans="1:8" ht="15.6" customHeight="1">
      <c r="A210" s="48" t="s">
        <v>6</v>
      </c>
      <c r="B210" s="17">
        <v>45</v>
      </c>
      <c r="C210" s="49" t="s">
        <v>14</v>
      </c>
      <c r="D210" s="95">
        <f t="shared" ref="D210:G210" si="84">SUM(D208:D209)</f>
        <v>50146</v>
      </c>
      <c r="E210" s="95">
        <f t="shared" si="84"/>
        <v>40000</v>
      </c>
      <c r="F210" s="95">
        <f t="shared" si="84"/>
        <v>40000</v>
      </c>
      <c r="G210" s="95">
        <f t="shared" si="84"/>
        <v>34536</v>
      </c>
      <c r="H210" s="95">
        <v>34536</v>
      </c>
    </row>
    <row r="211" spans="1:8">
      <c r="A211" s="48" t="s">
        <v>6</v>
      </c>
      <c r="B211" s="56">
        <v>3</v>
      </c>
      <c r="C211" s="57" t="s">
        <v>133</v>
      </c>
      <c r="D211" s="95">
        <f t="shared" ref="D211:F211" si="85">D210</f>
        <v>50146</v>
      </c>
      <c r="E211" s="95">
        <f t="shared" si="85"/>
        <v>40000</v>
      </c>
      <c r="F211" s="95">
        <f t="shared" si="85"/>
        <v>40000</v>
      </c>
      <c r="G211" s="95">
        <f t="shared" ref="G211" si="86">G210</f>
        <v>34536</v>
      </c>
      <c r="H211" s="95">
        <v>34536</v>
      </c>
    </row>
    <row r="212" spans="1:8" ht="17.399999999999999" customHeight="1">
      <c r="A212" s="55"/>
      <c r="B212" s="53"/>
      <c r="C212" s="54"/>
      <c r="D212" s="90"/>
      <c r="E212" s="90"/>
      <c r="F212" s="90"/>
      <c r="G212" s="90"/>
      <c r="H212" s="90"/>
    </row>
    <row r="213" spans="1:8" ht="27.6" customHeight="1">
      <c r="A213" s="55"/>
      <c r="B213" s="17">
        <v>31</v>
      </c>
      <c r="C213" s="49" t="s">
        <v>98</v>
      </c>
      <c r="D213" s="89"/>
      <c r="E213" s="89"/>
      <c r="F213" s="89"/>
      <c r="G213" s="89"/>
      <c r="H213" s="89"/>
    </row>
    <row r="214" spans="1:8" ht="39.6">
      <c r="A214" s="55"/>
      <c r="B214" s="17" t="s">
        <v>99</v>
      </c>
      <c r="C214" s="50" t="s">
        <v>114</v>
      </c>
      <c r="D214" s="93">
        <v>25699</v>
      </c>
      <c r="E214" s="93">
        <v>49658</v>
      </c>
      <c r="F214" s="93">
        <v>49658</v>
      </c>
      <c r="G214" s="47">
        <v>0</v>
      </c>
      <c r="H214" s="93">
        <v>22658</v>
      </c>
    </row>
    <row r="215" spans="1:8" ht="39.6">
      <c r="A215" s="55"/>
      <c r="B215" s="129" t="s">
        <v>103</v>
      </c>
      <c r="C215" s="70" t="s">
        <v>115</v>
      </c>
      <c r="D215" s="95">
        <v>9000</v>
      </c>
      <c r="E215" s="95">
        <v>27000</v>
      </c>
      <c r="F215" s="95">
        <v>27000</v>
      </c>
      <c r="G215" s="96">
        <v>0</v>
      </c>
      <c r="H215" s="96">
        <v>0</v>
      </c>
    </row>
    <row r="216" spans="1:8" ht="29.4" customHeight="1">
      <c r="A216" s="55" t="s">
        <v>6</v>
      </c>
      <c r="B216" s="17">
        <v>31</v>
      </c>
      <c r="C216" s="49" t="s">
        <v>98</v>
      </c>
      <c r="D216" s="95">
        <f t="shared" ref="D216:F216" si="87">SUM(D214:D215)</f>
        <v>34699</v>
      </c>
      <c r="E216" s="95">
        <f t="shared" si="87"/>
        <v>76658</v>
      </c>
      <c r="F216" s="95">
        <f t="shared" si="87"/>
        <v>76658</v>
      </c>
      <c r="G216" s="96">
        <f t="shared" ref="G216" si="88">SUM(G214:G215)</f>
        <v>0</v>
      </c>
      <c r="H216" s="95">
        <v>22658</v>
      </c>
    </row>
    <row r="217" spans="1:8" ht="15" customHeight="1">
      <c r="A217" s="48" t="s">
        <v>6</v>
      </c>
      <c r="B217" s="53">
        <v>1.0509999999999999</v>
      </c>
      <c r="C217" s="54" t="s">
        <v>51</v>
      </c>
      <c r="D217" s="95">
        <f t="shared" ref="D217:F217" si="89">D211+D216</f>
        <v>84845</v>
      </c>
      <c r="E217" s="95">
        <f t="shared" si="89"/>
        <v>116658</v>
      </c>
      <c r="F217" s="95">
        <f t="shared" si="89"/>
        <v>116658</v>
      </c>
      <c r="G217" s="95">
        <f t="shared" ref="G217" si="90">G211+G216</f>
        <v>34536</v>
      </c>
      <c r="H217" s="95">
        <v>57194</v>
      </c>
    </row>
    <row r="218" spans="1:8" ht="15" customHeight="1">
      <c r="A218" s="48" t="s">
        <v>6</v>
      </c>
      <c r="B218" s="68">
        <v>1</v>
      </c>
      <c r="C218" s="57" t="s">
        <v>11</v>
      </c>
      <c r="D218" s="95">
        <f t="shared" ref="D218:F218" si="91">D217</f>
        <v>84845</v>
      </c>
      <c r="E218" s="95">
        <f t="shared" si="91"/>
        <v>116658</v>
      </c>
      <c r="F218" s="95">
        <f t="shared" si="91"/>
        <v>116658</v>
      </c>
      <c r="G218" s="95">
        <f t="shared" ref="G218" si="92">G217</f>
        <v>34536</v>
      </c>
      <c r="H218" s="95">
        <v>57194</v>
      </c>
    </row>
    <row r="219" spans="1:8" ht="15" customHeight="1">
      <c r="A219" s="48"/>
      <c r="B219" s="17"/>
      <c r="C219" s="49"/>
      <c r="D219" s="89"/>
      <c r="E219" s="89"/>
      <c r="F219" s="89"/>
      <c r="G219" s="89"/>
      <c r="H219" s="89"/>
    </row>
    <row r="220" spans="1:8" ht="15" customHeight="1">
      <c r="A220" s="48"/>
      <c r="B220" s="17">
        <v>60</v>
      </c>
      <c r="C220" s="46" t="s">
        <v>54</v>
      </c>
      <c r="D220" s="89"/>
      <c r="E220" s="89"/>
      <c r="F220" s="89"/>
      <c r="G220" s="89"/>
      <c r="H220" s="89"/>
    </row>
    <row r="221" spans="1:8" ht="15" customHeight="1">
      <c r="B221" s="5">
        <v>60.051000000000002</v>
      </c>
      <c r="C221" s="37" t="s">
        <v>51</v>
      </c>
      <c r="D221" s="90"/>
      <c r="E221" s="90"/>
      <c r="F221" s="90"/>
      <c r="G221" s="90"/>
      <c r="H221" s="90"/>
    </row>
    <row r="222" spans="1:8" ht="15" customHeight="1">
      <c r="B222" s="38">
        <v>3</v>
      </c>
      <c r="C222" s="39" t="s">
        <v>13</v>
      </c>
      <c r="D222" s="90"/>
      <c r="E222" s="90"/>
      <c r="F222" s="90"/>
      <c r="G222" s="90"/>
      <c r="H222" s="90"/>
    </row>
    <row r="223" spans="1:8" ht="15" customHeight="1">
      <c r="A223" s="48"/>
      <c r="B223" s="17">
        <v>45</v>
      </c>
      <c r="C223" s="49" t="s">
        <v>14</v>
      </c>
      <c r="D223" s="89"/>
      <c r="E223" s="89"/>
      <c r="F223" s="89"/>
      <c r="G223" s="89"/>
      <c r="H223" s="89"/>
    </row>
    <row r="224" spans="1:8" ht="15" customHeight="1">
      <c r="A224" s="48"/>
      <c r="B224" s="17" t="s">
        <v>55</v>
      </c>
      <c r="C224" s="49" t="s">
        <v>54</v>
      </c>
      <c r="D224" s="93">
        <v>258287</v>
      </c>
      <c r="E224" s="93">
        <v>15000</v>
      </c>
      <c r="F224" s="93">
        <f>E224+38200+200000</f>
        <v>253200</v>
      </c>
      <c r="G224" s="93">
        <f>94093-10000</f>
        <v>84093</v>
      </c>
      <c r="H224" s="93">
        <v>84093</v>
      </c>
    </row>
    <row r="225" spans="1:8" ht="28.2" customHeight="1">
      <c r="A225" s="48"/>
      <c r="B225" s="129" t="s">
        <v>117</v>
      </c>
      <c r="C225" s="107" t="s">
        <v>118</v>
      </c>
      <c r="D225" s="96">
        <v>0</v>
      </c>
      <c r="E225" s="95">
        <v>65450</v>
      </c>
      <c r="F225" s="95">
        <v>65450</v>
      </c>
      <c r="G225" s="96">
        <v>0</v>
      </c>
      <c r="H225" s="95">
        <v>88620</v>
      </c>
    </row>
    <row r="226" spans="1:8" ht="15" customHeight="1">
      <c r="A226" s="48" t="s">
        <v>6</v>
      </c>
      <c r="B226" s="17">
        <v>45</v>
      </c>
      <c r="C226" s="49" t="s">
        <v>14</v>
      </c>
      <c r="D226" s="95">
        <f t="shared" ref="D226:F226" si="93">SUM(D224:D225)</f>
        <v>258287</v>
      </c>
      <c r="E226" s="95">
        <f t="shared" si="93"/>
        <v>80450</v>
      </c>
      <c r="F226" s="95">
        <f t="shared" si="93"/>
        <v>318650</v>
      </c>
      <c r="G226" s="95">
        <f t="shared" ref="G226" si="94">SUM(G224:G225)</f>
        <v>84093</v>
      </c>
      <c r="H226" s="95">
        <v>172713</v>
      </c>
    </row>
    <row r="227" spans="1:8" ht="15" customHeight="1">
      <c r="A227" s="48" t="s">
        <v>6</v>
      </c>
      <c r="B227" s="71" t="s">
        <v>89</v>
      </c>
      <c r="C227" s="49" t="s">
        <v>13</v>
      </c>
      <c r="D227" s="95">
        <f t="shared" ref="D227:F227" si="95">D226</f>
        <v>258287</v>
      </c>
      <c r="E227" s="95">
        <f t="shared" si="95"/>
        <v>80450</v>
      </c>
      <c r="F227" s="95">
        <f t="shared" si="95"/>
        <v>318650</v>
      </c>
      <c r="G227" s="95">
        <f t="shared" ref="G227" si="96">G226</f>
        <v>84093</v>
      </c>
      <c r="H227" s="95">
        <v>172713</v>
      </c>
    </row>
    <row r="228" spans="1:8" ht="15" customHeight="1">
      <c r="A228" s="51" t="s">
        <v>6</v>
      </c>
      <c r="B228" s="113">
        <v>60.051000000000002</v>
      </c>
      <c r="C228" s="114" t="s">
        <v>51</v>
      </c>
      <c r="D228" s="95">
        <f t="shared" ref="D228:F229" si="97">D227</f>
        <v>258287</v>
      </c>
      <c r="E228" s="95">
        <f t="shared" si="97"/>
        <v>80450</v>
      </c>
      <c r="F228" s="95">
        <f t="shared" si="97"/>
        <v>318650</v>
      </c>
      <c r="G228" s="95">
        <f t="shared" ref="G228" si="98">G227</f>
        <v>84093</v>
      </c>
      <c r="H228" s="95">
        <v>172713</v>
      </c>
    </row>
    <row r="229" spans="1:8" ht="15" customHeight="1">
      <c r="A229" s="48" t="s">
        <v>6</v>
      </c>
      <c r="B229" s="17">
        <v>60</v>
      </c>
      <c r="C229" s="49" t="s">
        <v>54</v>
      </c>
      <c r="D229" s="95">
        <f t="shared" si="97"/>
        <v>258287</v>
      </c>
      <c r="E229" s="95">
        <f t="shared" si="97"/>
        <v>80450</v>
      </c>
      <c r="F229" s="95">
        <f t="shared" si="97"/>
        <v>318650</v>
      </c>
      <c r="G229" s="95">
        <f t="shared" ref="G229" si="99">G228</f>
        <v>84093</v>
      </c>
      <c r="H229" s="95">
        <v>172713</v>
      </c>
    </row>
    <row r="230" spans="1:8" ht="15" customHeight="1">
      <c r="A230" s="48" t="s">
        <v>6</v>
      </c>
      <c r="B230" s="2">
        <v>4059</v>
      </c>
      <c r="C230" s="59" t="s">
        <v>4</v>
      </c>
      <c r="D230" s="95">
        <f t="shared" ref="D230:F230" si="100">D229+D218</f>
        <v>343132</v>
      </c>
      <c r="E230" s="95">
        <f t="shared" si="100"/>
        <v>197108</v>
      </c>
      <c r="F230" s="95">
        <f t="shared" si="100"/>
        <v>435308</v>
      </c>
      <c r="G230" s="95">
        <f t="shared" ref="G230" si="101">G229+G218</f>
        <v>118629</v>
      </c>
      <c r="H230" s="95">
        <v>229907</v>
      </c>
    </row>
    <row r="231" spans="1:8" ht="14.4" customHeight="1">
      <c r="A231" s="72" t="s">
        <v>6</v>
      </c>
      <c r="B231" s="73"/>
      <c r="C231" s="74" t="s">
        <v>50</v>
      </c>
      <c r="D231" s="100">
        <f>D230</f>
        <v>343132</v>
      </c>
      <c r="E231" s="100">
        <f t="shared" ref="E231:G231" si="102">E230</f>
        <v>197108</v>
      </c>
      <c r="F231" s="100">
        <f t="shared" si="102"/>
        <v>435308</v>
      </c>
      <c r="G231" s="100">
        <f t="shared" si="102"/>
        <v>118629</v>
      </c>
      <c r="H231" s="100">
        <v>229907</v>
      </c>
    </row>
    <row r="232" spans="1:8" ht="14.4" customHeight="1">
      <c r="A232" s="72" t="s">
        <v>6</v>
      </c>
      <c r="B232" s="73"/>
      <c r="C232" s="74" t="s">
        <v>7</v>
      </c>
      <c r="D232" s="103">
        <f t="shared" ref="D232:G232" si="103">D231+D200</f>
        <v>657490</v>
      </c>
      <c r="E232" s="97">
        <f t="shared" si="103"/>
        <v>618134</v>
      </c>
      <c r="F232" s="103">
        <f t="shared" si="103"/>
        <v>852730</v>
      </c>
      <c r="G232" s="97">
        <f t="shared" si="103"/>
        <v>510818</v>
      </c>
      <c r="H232" s="103">
        <v>622096</v>
      </c>
    </row>
    <row r="233" spans="1:8">
      <c r="A233" s="48"/>
      <c r="B233" s="17"/>
      <c r="C233" s="75"/>
      <c r="D233" s="86"/>
      <c r="E233" s="86"/>
      <c r="F233" s="86"/>
      <c r="G233" s="85"/>
      <c r="H233" s="86"/>
    </row>
    <row r="234" spans="1:8" s="108" customFormat="1" ht="25.8" customHeight="1">
      <c r="A234" s="115" t="s">
        <v>88</v>
      </c>
      <c r="B234" s="127" t="s">
        <v>92</v>
      </c>
      <c r="C234" s="127"/>
      <c r="D234" s="127"/>
      <c r="E234" s="127"/>
      <c r="F234" s="127"/>
      <c r="G234" s="127"/>
      <c r="H234" s="127"/>
    </row>
    <row r="235" spans="1:8">
      <c r="B235" s="115"/>
      <c r="D235" s="83"/>
      <c r="E235" s="83"/>
      <c r="F235" s="83"/>
      <c r="G235" s="84"/>
      <c r="H235" s="86"/>
    </row>
    <row r="236" spans="1:8" ht="26.4">
      <c r="A236" s="76" t="s">
        <v>97</v>
      </c>
      <c r="B236" s="77">
        <v>2059</v>
      </c>
      <c r="C236" s="57" t="s">
        <v>134</v>
      </c>
      <c r="D236" s="82">
        <v>1168</v>
      </c>
      <c r="E236" s="82">
        <v>5000</v>
      </c>
      <c r="F236" s="47">
        <v>0</v>
      </c>
      <c r="G236" s="82">
        <v>5000</v>
      </c>
      <c r="H236" s="82" t="e">
        <f>#REF!+G236</f>
        <v>#REF!</v>
      </c>
    </row>
    <row r="237" spans="1:8" ht="28.2" customHeight="1">
      <c r="A237" s="48" t="s">
        <v>97</v>
      </c>
      <c r="B237" s="17">
        <v>2059</v>
      </c>
      <c r="C237" s="78" t="s">
        <v>102</v>
      </c>
      <c r="D237" s="47">
        <v>0</v>
      </c>
      <c r="E237" s="47">
        <v>0</v>
      </c>
      <c r="F237" s="47">
        <v>0</v>
      </c>
      <c r="G237" s="47">
        <v>0</v>
      </c>
      <c r="H237" s="47">
        <f>G237</f>
        <v>0</v>
      </c>
    </row>
    <row r="238" spans="1:8">
      <c r="A238" s="17"/>
      <c r="B238" s="17"/>
      <c r="C238" s="79"/>
      <c r="D238" s="92"/>
      <c r="E238" s="47"/>
      <c r="F238" s="92"/>
      <c r="G238" s="35"/>
      <c r="H238" s="92"/>
    </row>
    <row r="239" spans="1:8">
      <c r="A239" s="17"/>
      <c r="B239" s="17"/>
      <c r="C239" s="79"/>
      <c r="D239" s="43"/>
      <c r="E239" s="58"/>
      <c r="F239" s="43"/>
      <c r="G239" s="35"/>
      <c r="H239" s="43"/>
    </row>
    <row r="240" spans="1:8">
      <c r="A240" s="17"/>
      <c r="B240" s="17"/>
      <c r="C240" s="79"/>
      <c r="D240" s="43"/>
      <c r="E240" s="58"/>
      <c r="F240" s="43"/>
      <c r="G240" s="35"/>
      <c r="H240" s="43"/>
    </row>
    <row r="241" spans="1:8">
      <c r="A241" s="17"/>
      <c r="B241" s="17"/>
      <c r="C241" s="79"/>
      <c r="D241" s="43"/>
      <c r="E241" s="43"/>
      <c r="F241" s="43"/>
      <c r="G241" s="47"/>
      <c r="H241" s="43"/>
    </row>
    <row r="242" spans="1:8">
      <c r="D242" s="80"/>
      <c r="E242" s="80"/>
      <c r="F242" s="80"/>
      <c r="G242" s="16"/>
    </row>
    <row r="243" spans="1:8" s="106" customFormat="1">
      <c r="A243" s="115"/>
      <c r="B243" s="13"/>
      <c r="C243" s="8"/>
      <c r="D243" s="130"/>
      <c r="E243" s="130"/>
      <c r="F243" s="130"/>
      <c r="G243" s="16"/>
      <c r="H243" s="81"/>
    </row>
    <row r="244" spans="1:8">
      <c r="C244" s="33"/>
      <c r="D244" s="43"/>
      <c r="E244" s="43"/>
      <c r="F244" s="43"/>
      <c r="G244" s="16"/>
      <c r="H244" s="81"/>
    </row>
    <row r="245" spans="1:8">
      <c r="C245" s="8"/>
      <c r="G245" s="16"/>
      <c r="H245" s="81"/>
    </row>
    <row r="246" spans="1:8">
      <c r="C246" s="8"/>
      <c r="G246" s="16"/>
      <c r="H246" s="81"/>
    </row>
    <row r="247" spans="1:8">
      <c r="C247" s="8"/>
      <c r="G247" s="16"/>
      <c r="H247" s="81"/>
    </row>
    <row r="248" spans="1:8">
      <c r="C248" s="8"/>
      <c r="G248" s="16"/>
      <c r="H248" s="81"/>
    </row>
    <row r="249" spans="1:8">
      <c r="C249" s="8"/>
      <c r="G249" s="16"/>
    </row>
    <row r="250" spans="1:8">
      <c r="C250" s="8"/>
      <c r="G250" s="16"/>
    </row>
    <row r="251" spans="1:8">
      <c r="C251" s="8"/>
      <c r="G251" s="16"/>
    </row>
    <row r="252" spans="1:8">
      <c r="C252" s="8"/>
      <c r="G252" s="16"/>
    </row>
    <row r="253" spans="1:8">
      <c r="G253" s="16"/>
    </row>
    <row r="254" spans="1:8">
      <c r="G254" s="16"/>
    </row>
    <row r="255" spans="1:8">
      <c r="G255" s="16"/>
    </row>
    <row r="256" spans="1:8">
      <c r="G256" s="16"/>
    </row>
    <row r="257" spans="2:7">
      <c r="B257" s="122"/>
      <c r="C257" s="122"/>
      <c r="G257" s="16"/>
    </row>
    <row r="258" spans="2:7">
      <c r="B258" s="122"/>
      <c r="C258" s="122"/>
      <c r="G258" s="16"/>
    </row>
    <row r="259" spans="2:7">
      <c r="B259" s="122"/>
      <c r="C259" s="122"/>
      <c r="G259" s="16"/>
    </row>
    <row r="260" spans="2:7">
      <c r="G260" s="16"/>
    </row>
    <row r="261" spans="2:7">
      <c r="G261" s="16"/>
    </row>
    <row r="262" spans="2:7">
      <c r="G262" s="16"/>
    </row>
    <row r="263" spans="2:7">
      <c r="G263" s="16"/>
    </row>
    <row r="264" spans="2:7">
      <c r="G264" s="16"/>
    </row>
    <row r="265" spans="2:7">
      <c r="G265" s="16"/>
    </row>
    <row r="266" spans="2:7">
      <c r="G266" s="16"/>
    </row>
    <row r="267" spans="2:7">
      <c r="G267" s="16"/>
    </row>
    <row r="268" spans="2:7">
      <c r="G268" s="16"/>
    </row>
    <row r="269" spans="2:7">
      <c r="G269" s="16"/>
    </row>
    <row r="270" spans="2:7">
      <c r="G270" s="16"/>
    </row>
    <row r="271" spans="2:7">
      <c r="G271" s="16"/>
    </row>
    <row r="272" spans="2:7">
      <c r="G272" s="16"/>
    </row>
    <row r="273" spans="7:7">
      <c r="G273" s="16"/>
    </row>
    <row r="274" spans="7:7">
      <c r="G274" s="16"/>
    </row>
    <row r="275" spans="7:7">
      <c r="G275" s="16"/>
    </row>
    <row r="276" spans="7:7">
      <c r="G276" s="16"/>
    </row>
    <row r="277" spans="7:7">
      <c r="G277" s="16"/>
    </row>
    <row r="278" spans="7:7">
      <c r="G278" s="16"/>
    </row>
    <row r="279" spans="7:7">
      <c r="G279" s="16"/>
    </row>
    <row r="280" spans="7:7">
      <c r="G280" s="16"/>
    </row>
    <row r="281" spans="7:7">
      <c r="G281" s="16"/>
    </row>
    <row r="282" spans="7:7">
      <c r="G282" s="16"/>
    </row>
    <row r="283" spans="7:7">
      <c r="G283" s="16"/>
    </row>
    <row r="284" spans="7:7">
      <c r="G284" s="16"/>
    </row>
    <row r="285" spans="7:7">
      <c r="G285" s="16"/>
    </row>
    <row r="286" spans="7:7">
      <c r="G286" s="16"/>
    </row>
    <row r="287" spans="7:7">
      <c r="G287" s="16"/>
    </row>
    <row r="288" spans="7:7">
      <c r="G288" s="16"/>
    </row>
    <row r="289" spans="7:7">
      <c r="G289" s="16"/>
    </row>
    <row r="290" spans="7:7">
      <c r="G290" s="16"/>
    </row>
    <row r="291" spans="7:7">
      <c r="G291" s="16"/>
    </row>
    <row r="292" spans="7:7">
      <c r="G292" s="16"/>
    </row>
    <row r="293" spans="7:7">
      <c r="G293" s="16"/>
    </row>
    <row r="294" spans="7:7">
      <c r="G294" s="16"/>
    </row>
    <row r="295" spans="7:7">
      <c r="G295" s="16"/>
    </row>
    <row r="296" spans="7:7">
      <c r="G296" s="16"/>
    </row>
    <row r="297" spans="7:7">
      <c r="G297" s="16"/>
    </row>
    <row r="298" spans="7:7">
      <c r="G298" s="16"/>
    </row>
    <row r="299" spans="7:7">
      <c r="G299" s="16"/>
    </row>
    <row r="300" spans="7:7">
      <c r="G300" s="16"/>
    </row>
    <row r="301" spans="7:7">
      <c r="G301" s="16"/>
    </row>
    <row r="302" spans="7:7">
      <c r="G302" s="16"/>
    </row>
    <row r="303" spans="7:7">
      <c r="G303" s="16"/>
    </row>
    <row r="304" spans="7:7">
      <c r="G304" s="16"/>
    </row>
    <row r="305" spans="7:7">
      <c r="G305" s="16"/>
    </row>
    <row r="306" spans="7:7">
      <c r="G306" s="16"/>
    </row>
    <row r="307" spans="7:7">
      <c r="G307" s="16"/>
    </row>
    <row r="308" spans="7:7">
      <c r="G308" s="16"/>
    </row>
    <row r="309" spans="7:7">
      <c r="G309" s="16"/>
    </row>
    <row r="310" spans="7:7">
      <c r="G310" s="16"/>
    </row>
    <row r="311" spans="7:7">
      <c r="G311" s="16"/>
    </row>
    <row r="312" spans="7:7">
      <c r="G312" s="16"/>
    </row>
    <row r="313" spans="7:7">
      <c r="G313" s="16"/>
    </row>
    <row r="314" spans="7:7">
      <c r="G314" s="16"/>
    </row>
    <row r="315" spans="7:7">
      <c r="G315" s="16"/>
    </row>
    <row r="316" spans="7:7">
      <c r="G316" s="16"/>
    </row>
    <row r="317" spans="7:7">
      <c r="G317" s="16"/>
    </row>
    <row r="318" spans="7:7">
      <c r="G318" s="16"/>
    </row>
    <row r="319" spans="7:7">
      <c r="G319" s="16"/>
    </row>
    <row r="320" spans="7:7">
      <c r="G320" s="16"/>
    </row>
    <row r="321" spans="7:7">
      <c r="G321" s="16"/>
    </row>
    <row r="322" spans="7:7">
      <c r="G322" s="16"/>
    </row>
    <row r="323" spans="7:7">
      <c r="G323" s="16"/>
    </row>
    <row r="324" spans="7:7">
      <c r="G324" s="16"/>
    </row>
    <row r="325" spans="7:7">
      <c r="G325" s="16"/>
    </row>
    <row r="326" spans="7:7">
      <c r="G326" s="16"/>
    </row>
    <row r="327" spans="7:7">
      <c r="G327" s="16"/>
    </row>
    <row r="328" spans="7:7">
      <c r="G328" s="16"/>
    </row>
    <row r="329" spans="7:7">
      <c r="G329" s="16"/>
    </row>
    <row r="330" spans="7:7">
      <c r="G330" s="16"/>
    </row>
    <row r="331" spans="7:7">
      <c r="G331" s="16"/>
    </row>
    <row r="332" spans="7:7">
      <c r="G332" s="16"/>
    </row>
    <row r="333" spans="7:7">
      <c r="G333" s="16"/>
    </row>
    <row r="334" spans="7:7">
      <c r="G334" s="16"/>
    </row>
    <row r="335" spans="7:7">
      <c r="G335" s="16"/>
    </row>
    <row r="336" spans="7:7">
      <c r="G336" s="16"/>
    </row>
    <row r="337" spans="7:7">
      <c r="G337" s="16"/>
    </row>
    <row r="338" spans="7:7">
      <c r="G338" s="16"/>
    </row>
    <row r="339" spans="7:7">
      <c r="G339" s="16"/>
    </row>
    <row r="340" spans="7:7">
      <c r="G340" s="16"/>
    </row>
    <row r="341" spans="7:7">
      <c r="G341" s="16"/>
    </row>
    <row r="342" spans="7:7">
      <c r="G342" s="16"/>
    </row>
    <row r="343" spans="7:7">
      <c r="G343" s="16"/>
    </row>
    <row r="344" spans="7:7">
      <c r="G344" s="16"/>
    </row>
    <row r="345" spans="7:7">
      <c r="G345" s="16"/>
    </row>
    <row r="346" spans="7:7">
      <c r="G346" s="16"/>
    </row>
    <row r="347" spans="7:7">
      <c r="G347" s="16"/>
    </row>
    <row r="348" spans="7:7">
      <c r="G348" s="16"/>
    </row>
    <row r="349" spans="7:7">
      <c r="G349" s="16"/>
    </row>
    <row r="350" spans="7:7">
      <c r="G350" s="16"/>
    </row>
    <row r="351" spans="7:7">
      <c r="G351" s="16"/>
    </row>
    <row r="352" spans="7:7">
      <c r="G352" s="16"/>
    </row>
    <row r="353" spans="7:7">
      <c r="G353" s="16"/>
    </row>
    <row r="354" spans="7:7">
      <c r="G354" s="16"/>
    </row>
    <row r="355" spans="7:7">
      <c r="G355" s="16"/>
    </row>
    <row r="356" spans="7:7">
      <c r="G356" s="16"/>
    </row>
    <row r="357" spans="7:7">
      <c r="G357" s="16"/>
    </row>
    <row r="358" spans="7:7">
      <c r="G358" s="16"/>
    </row>
    <row r="359" spans="7:7">
      <c r="G359" s="16"/>
    </row>
    <row r="360" spans="7:7">
      <c r="G360" s="16"/>
    </row>
    <row r="361" spans="7:7">
      <c r="G361" s="16"/>
    </row>
    <row r="362" spans="7:7">
      <c r="G362" s="16"/>
    </row>
    <row r="363" spans="7:7">
      <c r="G363" s="16"/>
    </row>
    <row r="364" spans="7:7">
      <c r="G364" s="16"/>
    </row>
    <row r="365" spans="7:7">
      <c r="G365" s="16"/>
    </row>
    <row r="366" spans="7:7">
      <c r="G366" s="16"/>
    </row>
    <row r="367" spans="7:7">
      <c r="G367" s="16"/>
    </row>
    <row r="368" spans="7:7">
      <c r="G368" s="16"/>
    </row>
    <row r="369" spans="7:7">
      <c r="G369" s="16"/>
    </row>
    <row r="370" spans="7:7">
      <c r="G370" s="16"/>
    </row>
    <row r="371" spans="7:7">
      <c r="G371" s="16"/>
    </row>
    <row r="372" spans="7:7">
      <c r="G372" s="16"/>
    </row>
    <row r="373" spans="7:7">
      <c r="G373" s="16"/>
    </row>
    <row r="374" spans="7:7">
      <c r="G374" s="16"/>
    </row>
    <row r="375" spans="7:7">
      <c r="G375" s="16"/>
    </row>
    <row r="376" spans="7:7">
      <c r="G376" s="16"/>
    </row>
    <row r="377" spans="7:7">
      <c r="G377" s="16"/>
    </row>
    <row r="378" spans="7:7">
      <c r="G378" s="16"/>
    </row>
    <row r="379" spans="7:7">
      <c r="G379" s="16"/>
    </row>
    <row r="380" spans="7:7">
      <c r="G380" s="16"/>
    </row>
    <row r="381" spans="7:7">
      <c r="G381" s="16"/>
    </row>
    <row r="382" spans="7:7">
      <c r="G382" s="16"/>
    </row>
    <row r="383" spans="7:7">
      <c r="G383" s="16"/>
    </row>
    <row r="384" spans="7:7">
      <c r="G384" s="16"/>
    </row>
    <row r="385" spans="7:7">
      <c r="G385" s="16"/>
    </row>
    <row r="386" spans="7:7">
      <c r="G386" s="16"/>
    </row>
    <row r="387" spans="7:7">
      <c r="G387" s="16"/>
    </row>
    <row r="388" spans="7:7">
      <c r="G388" s="16"/>
    </row>
    <row r="389" spans="7:7">
      <c r="G389" s="16"/>
    </row>
    <row r="390" spans="7:7">
      <c r="G390" s="16"/>
    </row>
    <row r="391" spans="7:7">
      <c r="G391" s="16"/>
    </row>
    <row r="392" spans="7:7">
      <c r="G392" s="16"/>
    </row>
    <row r="393" spans="7:7">
      <c r="G393" s="16"/>
    </row>
    <row r="394" spans="7:7">
      <c r="G394" s="16"/>
    </row>
    <row r="395" spans="7:7">
      <c r="G395" s="16"/>
    </row>
    <row r="396" spans="7:7">
      <c r="G396" s="16"/>
    </row>
    <row r="397" spans="7:7">
      <c r="G397" s="16"/>
    </row>
    <row r="398" spans="7:7">
      <c r="G398" s="16"/>
    </row>
    <row r="399" spans="7:7">
      <c r="G399" s="16"/>
    </row>
    <row r="400" spans="7:7">
      <c r="G400" s="16"/>
    </row>
    <row r="401" spans="7:7">
      <c r="G401" s="16"/>
    </row>
    <row r="402" spans="7:7">
      <c r="G402" s="16"/>
    </row>
    <row r="403" spans="7:7">
      <c r="G403" s="16"/>
    </row>
    <row r="404" spans="7:7">
      <c r="G404" s="16"/>
    </row>
    <row r="405" spans="7:7">
      <c r="G405" s="16"/>
    </row>
    <row r="406" spans="7:7">
      <c r="G406" s="16"/>
    </row>
    <row r="407" spans="7:7">
      <c r="G407" s="16"/>
    </row>
    <row r="408" spans="7:7">
      <c r="G408" s="16"/>
    </row>
    <row r="409" spans="7:7">
      <c r="G409" s="16"/>
    </row>
    <row r="410" spans="7:7">
      <c r="G410" s="16"/>
    </row>
    <row r="411" spans="7:7">
      <c r="G411" s="16"/>
    </row>
    <row r="412" spans="7:7">
      <c r="G412" s="16"/>
    </row>
    <row r="413" spans="7:7">
      <c r="G413" s="16"/>
    </row>
    <row r="414" spans="7:7">
      <c r="G414" s="16"/>
    </row>
    <row r="415" spans="7:7">
      <c r="G415" s="16"/>
    </row>
    <row r="416" spans="7:7">
      <c r="G416" s="16"/>
    </row>
    <row r="417" spans="7:7">
      <c r="G417" s="16"/>
    </row>
    <row r="418" spans="7:7">
      <c r="G418" s="16"/>
    </row>
    <row r="419" spans="7:7">
      <c r="G419" s="16"/>
    </row>
    <row r="420" spans="7:7">
      <c r="G420" s="16"/>
    </row>
    <row r="421" spans="7:7">
      <c r="G421" s="16"/>
    </row>
    <row r="422" spans="7:7">
      <c r="G422" s="16"/>
    </row>
    <row r="423" spans="7:7">
      <c r="G423" s="16"/>
    </row>
    <row r="424" spans="7:7">
      <c r="G424" s="16"/>
    </row>
    <row r="425" spans="7:7">
      <c r="G425" s="16"/>
    </row>
    <row r="426" spans="7:7">
      <c r="G426" s="16"/>
    </row>
    <row r="427" spans="7:7">
      <c r="G427" s="16"/>
    </row>
    <row r="428" spans="7:7">
      <c r="G428" s="16"/>
    </row>
    <row r="429" spans="7:7">
      <c r="G429" s="16"/>
    </row>
    <row r="430" spans="7:7">
      <c r="G430" s="16"/>
    </row>
    <row r="431" spans="7:7">
      <c r="G431" s="16"/>
    </row>
    <row r="432" spans="7:7">
      <c r="G432" s="16"/>
    </row>
    <row r="433" spans="7:7">
      <c r="G433" s="16"/>
    </row>
    <row r="434" spans="7:7">
      <c r="G434" s="16"/>
    </row>
    <row r="435" spans="7:7">
      <c r="G435" s="16"/>
    </row>
    <row r="436" spans="7:7">
      <c r="G436" s="16"/>
    </row>
    <row r="437" spans="7:7">
      <c r="G437" s="16"/>
    </row>
    <row r="438" spans="7:7">
      <c r="G438" s="16"/>
    </row>
    <row r="439" spans="7:7">
      <c r="G439" s="16"/>
    </row>
    <row r="440" spans="7:7">
      <c r="G440" s="16"/>
    </row>
    <row r="441" spans="7:7">
      <c r="G441" s="16"/>
    </row>
    <row r="442" spans="7:7">
      <c r="G442" s="16"/>
    </row>
    <row r="443" spans="7:7">
      <c r="G443" s="16"/>
    </row>
    <row r="444" spans="7:7">
      <c r="G444" s="16"/>
    </row>
    <row r="445" spans="7:7">
      <c r="G445" s="16"/>
    </row>
    <row r="446" spans="7:7">
      <c r="G446" s="16"/>
    </row>
    <row r="447" spans="7:7">
      <c r="G447" s="16"/>
    </row>
    <row r="448" spans="7:7">
      <c r="G448" s="16"/>
    </row>
    <row r="449" spans="7:7">
      <c r="G449" s="16"/>
    </row>
    <row r="450" spans="7:7">
      <c r="G450" s="16"/>
    </row>
    <row r="451" spans="7:7">
      <c r="G451" s="16"/>
    </row>
    <row r="452" spans="7:7">
      <c r="G452" s="16"/>
    </row>
    <row r="453" spans="7:7">
      <c r="G453" s="16"/>
    </row>
    <row r="454" spans="7:7">
      <c r="G454" s="16"/>
    </row>
    <row r="455" spans="7:7">
      <c r="G455" s="16"/>
    </row>
    <row r="456" spans="7:7">
      <c r="G456" s="16"/>
    </row>
    <row r="457" spans="7:7">
      <c r="G457" s="16"/>
    </row>
    <row r="458" spans="7:7">
      <c r="G458" s="16"/>
    </row>
    <row r="459" spans="7:7">
      <c r="G459" s="16"/>
    </row>
    <row r="460" spans="7:7">
      <c r="G460" s="16"/>
    </row>
    <row r="461" spans="7:7">
      <c r="G461" s="16"/>
    </row>
    <row r="462" spans="7:7">
      <c r="G462" s="16"/>
    </row>
    <row r="463" spans="7:7">
      <c r="G463" s="16"/>
    </row>
    <row r="464" spans="7:7">
      <c r="G464" s="16"/>
    </row>
    <row r="465" spans="7:7">
      <c r="G465" s="16"/>
    </row>
    <row r="466" spans="7:7">
      <c r="G466" s="16"/>
    </row>
    <row r="467" spans="7:7">
      <c r="G467" s="16"/>
    </row>
    <row r="468" spans="7:7">
      <c r="G468" s="16"/>
    </row>
    <row r="469" spans="7:7">
      <c r="G469" s="16"/>
    </row>
    <row r="470" spans="7:7">
      <c r="G470" s="16"/>
    </row>
    <row r="471" spans="7:7">
      <c r="G471" s="16"/>
    </row>
    <row r="472" spans="7:7">
      <c r="G472" s="16"/>
    </row>
    <row r="473" spans="7:7">
      <c r="G473" s="16"/>
    </row>
    <row r="474" spans="7:7">
      <c r="G474" s="16"/>
    </row>
    <row r="475" spans="7:7">
      <c r="G475" s="16"/>
    </row>
    <row r="476" spans="7:7">
      <c r="G476" s="16"/>
    </row>
    <row r="477" spans="7:7">
      <c r="G477" s="16"/>
    </row>
    <row r="478" spans="7:7">
      <c r="G478" s="16"/>
    </row>
    <row r="479" spans="7:7">
      <c r="G479" s="16"/>
    </row>
    <row r="480" spans="7:7">
      <c r="G480" s="16"/>
    </row>
    <row r="481" spans="7:7">
      <c r="G481" s="16"/>
    </row>
    <row r="482" spans="7:7">
      <c r="G482" s="16"/>
    </row>
    <row r="483" spans="7:7">
      <c r="G483" s="16"/>
    </row>
    <row r="484" spans="7:7">
      <c r="G484" s="16"/>
    </row>
    <row r="485" spans="7:7">
      <c r="G485" s="16"/>
    </row>
    <row r="486" spans="7:7">
      <c r="G486" s="16"/>
    </row>
    <row r="487" spans="7:7">
      <c r="G487" s="16"/>
    </row>
    <row r="488" spans="7:7">
      <c r="G488" s="16"/>
    </row>
    <row r="489" spans="7:7">
      <c r="G489" s="16"/>
    </row>
    <row r="490" spans="7:7">
      <c r="G490" s="16"/>
    </row>
    <row r="491" spans="7:7">
      <c r="G491" s="16"/>
    </row>
    <row r="492" spans="7:7">
      <c r="G492" s="16"/>
    </row>
    <row r="493" spans="7:7">
      <c r="G493" s="16"/>
    </row>
    <row r="494" spans="7:7">
      <c r="G494" s="16"/>
    </row>
    <row r="495" spans="7:7">
      <c r="G495" s="16"/>
    </row>
    <row r="496" spans="7:7">
      <c r="G496" s="16"/>
    </row>
    <row r="497" spans="7:7">
      <c r="G497" s="16"/>
    </row>
    <row r="498" spans="7:7">
      <c r="G498" s="16"/>
    </row>
    <row r="499" spans="7:7">
      <c r="G499" s="16"/>
    </row>
    <row r="500" spans="7:7">
      <c r="G500" s="16"/>
    </row>
    <row r="501" spans="7:7">
      <c r="G501" s="16"/>
    </row>
    <row r="502" spans="7:7">
      <c r="G502" s="16"/>
    </row>
    <row r="503" spans="7:7">
      <c r="G503" s="16"/>
    </row>
    <row r="504" spans="7:7">
      <c r="G504" s="16"/>
    </row>
    <row r="505" spans="7:7">
      <c r="G505" s="16"/>
    </row>
    <row r="506" spans="7:7">
      <c r="G506" s="16"/>
    </row>
    <row r="507" spans="7:7">
      <c r="G507" s="16"/>
    </row>
    <row r="508" spans="7:7">
      <c r="G508" s="16"/>
    </row>
    <row r="509" spans="7:7">
      <c r="G509" s="16"/>
    </row>
    <row r="510" spans="7:7">
      <c r="G510" s="16"/>
    </row>
    <row r="511" spans="7:7">
      <c r="G511" s="16"/>
    </row>
    <row r="512" spans="7:7">
      <c r="G512" s="16"/>
    </row>
    <row r="513" spans="7:7">
      <c r="G513" s="16"/>
    </row>
    <row r="514" spans="7:7">
      <c r="G514" s="16"/>
    </row>
    <row r="515" spans="7:7">
      <c r="G515" s="16"/>
    </row>
    <row r="516" spans="7:7">
      <c r="G516" s="16"/>
    </row>
    <row r="517" spans="7:7">
      <c r="G517" s="16"/>
    </row>
    <row r="518" spans="7:7">
      <c r="G518" s="16"/>
    </row>
    <row r="519" spans="7:7">
      <c r="G519" s="16"/>
    </row>
    <row r="520" spans="7:7">
      <c r="G520" s="16"/>
    </row>
    <row r="521" spans="7:7">
      <c r="G521" s="16"/>
    </row>
    <row r="522" spans="7:7">
      <c r="G522" s="16"/>
    </row>
    <row r="523" spans="7:7">
      <c r="G523" s="16"/>
    </row>
    <row r="524" spans="7:7">
      <c r="G524" s="16"/>
    </row>
    <row r="525" spans="7:7">
      <c r="G525" s="16"/>
    </row>
    <row r="526" spans="7:7">
      <c r="G526" s="16"/>
    </row>
    <row r="527" spans="7:7">
      <c r="G527" s="16"/>
    </row>
    <row r="528" spans="7:7">
      <c r="G528" s="16"/>
    </row>
    <row r="529" spans="7:7">
      <c r="G529" s="16"/>
    </row>
    <row r="530" spans="7:7">
      <c r="G530" s="16"/>
    </row>
    <row r="531" spans="7:7">
      <c r="G531" s="16"/>
    </row>
    <row r="532" spans="7:7">
      <c r="G532" s="16"/>
    </row>
    <row r="533" spans="7:7">
      <c r="G533" s="16"/>
    </row>
    <row r="534" spans="7:7">
      <c r="G534" s="16"/>
    </row>
    <row r="535" spans="7:7">
      <c r="G535" s="16"/>
    </row>
    <row r="536" spans="7:7">
      <c r="G536" s="16"/>
    </row>
    <row r="537" spans="7:7">
      <c r="G537" s="16"/>
    </row>
    <row r="538" spans="7:7">
      <c r="G538" s="16"/>
    </row>
    <row r="539" spans="7:7">
      <c r="G539" s="16"/>
    </row>
    <row r="540" spans="7:7">
      <c r="G540" s="16"/>
    </row>
    <row r="541" spans="7:7">
      <c r="G541" s="16"/>
    </row>
    <row r="542" spans="7:7">
      <c r="G542" s="16"/>
    </row>
    <row r="543" spans="7:7">
      <c r="G543" s="16"/>
    </row>
    <row r="544" spans="7:7">
      <c r="G544" s="16"/>
    </row>
    <row r="545" spans="7:7">
      <c r="G545" s="16"/>
    </row>
    <row r="546" spans="7:7">
      <c r="G546" s="16"/>
    </row>
    <row r="547" spans="7:7">
      <c r="G547" s="16"/>
    </row>
    <row r="548" spans="7:7">
      <c r="G548" s="16"/>
    </row>
    <row r="549" spans="7:7">
      <c r="G549" s="16"/>
    </row>
    <row r="550" spans="7:7">
      <c r="G550" s="16"/>
    </row>
    <row r="551" spans="7:7">
      <c r="G551" s="16"/>
    </row>
    <row r="552" spans="7:7">
      <c r="G552" s="16"/>
    </row>
    <row r="553" spans="7:7">
      <c r="G553" s="16"/>
    </row>
    <row r="554" spans="7:7">
      <c r="G554" s="16"/>
    </row>
    <row r="555" spans="7:7">
      <c r="G555" s="16"/>
    </row>
    <row r="556" spans="7:7">
      <c r="G556" s="16"/>
    </row>
    <row r="557" spans="7:7">
      <c r="G557" s="16"/>
    </row>
    <row r="558" spans="7:7">
      <c r="G558" s="16"/>
    </row>
    <row r="559" spans="7:7">
      <c r="G559" s="16"/>
    </row>
    <row r="560" spans="7:7">
      <c r="G560" s="16"/>
    </row>
    <row r="561" spans="7:7">
      <c r="G561" s="16"/>
    </row>
    <row r="562" spans="7:7">
      <c r="G562" s="16"/>
    </row>
    <row r="563" spans="7:7">
      <c r="G563" s="16"/>
    </row>
    <row r="564" spans="7:7">
      <c r="G564" s="16"/>
    </row>
    <row r="565" spans="7:7">
      <c r="G565" s="16"/>
    </row>
    <row r="566" spans="7:7">
      <c r="G566" s="16"/>
    </row>
    <row r="567" spans="7:7">
      <c r="G567" s="16"/>
    </row>
    <row r="568" spans="7:7">
      <c r="G568" s="16"/>
    </row>
    <row r="569" spans="7:7">
      <c r="G569" s="16"/>
    </row>
    <row r="570" spans="7:7">
      <c r="G570" s="16"/>
    </row>
    <row r="571" spans="7:7">
      <c r="G571" s="16"/>
    </row>
    <row r="572" spans="7:7">
      <c r="G572" s="16"/>
    </row>
    <row r="573" spans="7:7">
      <c r="G573" s="16"/>
    </row>
    <row r="574" spans="7:7">
      <c r="G574" s="16"/>
    </row>
    <row r="575" spans="7:7">
      <c r="G575" s="16"/>
    </row>
    <row r="576" spans="7:7">
      <c r="G576" s="16"/>
    </row>
    <row r="577" spans="7:7">
      <c r="G577" s="16"/>
    </row>
    <row r="578" spans="7:7">
      <c r="G578" s="16"/>
    </row>
    <row r="579" spans="7:7">
      <c r="G579" s="16"/>
    </row>
    <row r="580" spans="7:7">
      <c r="G580" s="16"/>
    </row>
    <row r="581" spans="7:7">
      <c r="G581" s="16"/>
    </row>
    <row r="582" spans="7:7">
      <c r="G582" s="16"/>
    </row>
    <row r="583" spans="7:7">
      <c r="G583" s="16"/>
    </row>
    <row r="584" spans="7:7">
      <c r="G584" s="16"/>
    </row>
    <row r="585" spans="7:7">
      <c r="G585" s="16"/>
    </row>
    <row r="586" spans="7:7">
      <c r="G586" s="16"/>
    </row>
    <row r="587" spans="7:7">
      <c r="G587" s="16"/>
    </row>
    <row r="588" spans="7:7">
      <c r="G588" s="16"/>
    </row>
    <row r="589" spans="7:7">
      <c r="G589" s="16"/>
    </row>
    <row r="590" spans="7:7">
      <c r="G590" s="16"/>
    </row>
    <row r="591" spans="7:7">
      <c r="G591" s="16"/>
    </row>
    <row r="592" spans="7:7">
      <c r="G592" s="16"/>
    </row>
    <row r="593" spans="7:7">
      <c r="G593" s="16"/>
    </row>
    <row r="594" spans="7:7">
      <c r="G594" s="16"/>
    </row>
    <row r="595" spans="7:7">
      <c r="G595" s="16"/>
    </row>
    <row r="596" spans="7:7">
      <c r="G596" s="16"/>
    </row>
    <row r="597" spans="7:7">
      <c r="G597" s="16"/>
    </row>
    <row r="598" spans="7:7">
      <c r="G598" s="16"/>
    </row>
    <row r="599" spans="7:7">
      <c r="G599" s="16"/>
    </row>
    <row r="600" spans="7:7">
      <c r="G600" s="16"/>
    </row>
    <row r="601" spans="7:7">
      <c r="G601" s="16"/>
    </row>
    <row r="602" spans="7:7">
      <c r="G602" s="16"/>
    </row>
    <row r="603" spans="7:7">
      <c r="G603" s="16"/>
    </row>
    <row r="604" spans="7:7">
      <c r="G604" s="16"/>
    </row>
    <row r="605" spans="7:7">
      <c r="G605" s="16"/>
    </row>
    <row r="606" spans="7:7">
      <c r="G606" s="16"/>
    </row>
    <row r="607" spans="7:7">
      <c r="G607" s="16"/>
    </row>
    <row r="608" spans="7:7">
      <c r="G608" s="16"/>
    </row>
    <row r="609" spans="7:7">
      <c r="G609" s="16"/>
    </row>
    <row r="610" spans="7:7">
      <c r="G610" s="16"/>
    </row>
    <row r="611" spans="7:7">
      <c r="G611" s="16"/>
    </row>
    <row r="612" spans="7:7">
      <c r="G612" s="16"/>
    </row>
    <row r="613" spans="7:7">
      <c r="G613" s="16"/>
    </row>
    <row r="614" spans="7:7">
      <c r="G614" s="16"/>
    </row>
    <row r="615" spans="7:7">
      <c r="G615" s="16"/>
    </row>
    <row r="616" spans="7:7">
      <c r="G616" s="16"/>
    </row>
    <row r="617" spans="7:7">
      <c r="G617" s="16"/>
    </row>
    <row r="618" spans="7:7">
      <c r="G618" s="16"/>
    </row>
    <row r="619" spans="7:7">
      <c r="G619" s="16"/>
    </row>
    <row r="620" spans="7:7">
      <c r="G620" s="16"/>
    </row>
    <row r="621" spans="7:7">
      <c r="G621" s="16"/>
    </row>
    <row r="622" spans="7:7">
      <c r="G622" s="16"/>
    </row>
    <row r="623" spans="7:7">
      <c r="G623" s="16"/>
    </row>
    <row r="624" spans="7:7">
      <c r="G624" s="16"/>
    </row>
    <row r="625" spans="7:7">
      <c r="G625" s="16"/>
    </row>
    <row r="626" spans="7:7">
      <c r="G626" s="16"/>
    </row>
    <row r="627" spans="7:7">
      <c r="G627" s="16"/>
    </row>
    <row r="628" spans="7:7">
      <c r="G628" s="16"/>
    </row>
    <row r="629" spans="7:7">
      <c r="G629" s="16"/>
    </row>
    <row r="630" spans="7:7">
      <c r="G630" s="16"/>
    </row>
    <row r="631" spans="7:7">
      <c r="G631" s="16"/>
    </row>
    <row r="632" spans="7:7">
      <c r="G632" s="16"/>
    </row>
    <row r="633" spans="7:7">
      <c r="G633" s="16"/>
    </row>
    <row r="634" spans="7:7">
      <c r="G634" s="16"/>
    </row>
    <row r="635" spans="7:7">
      <c r="G635" s="16"/>
    </row>
  </sheetData>
  <autoFilter ref="A18:H237">
    <filterColumn colId="6"/>
  </autoFilter>
  <mergeCells count="8">
    <mergeCell ref="A9:H9"/>
    <mergeCell ref="B17:C17"/>
    <mergeCell ref="B234:H234"/>
    <mergeCell ref="B259:C259"/>
    <mergeCell ref="B257:C257"/>
    <mergeCell ref="B258:C258"/>
    <mergeCell ref="G16:H16"/>
    <mergeCell ref="G17:H17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19" fitToHeight="0" orientation="portrait" blackAndWhite="1" useFirstPageNumber="1" r:id="rId1"/>
  <headerFooter alignWithMargins="0">
    <oddHeader xml:space="preserve">&amp;C   </oddHeader>
    <oddFooter>&amp;C&amp;"Times New Roman,Bold"  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dem3</vt:lpstr>
      <vt:lpstr>'dem3'!building</vt:lpstr>
      <vt:lpstr>'dem3'!housing</vt:lpstr>
      <vt:lpstr>'dem3'!Print_Area</vt:lpstr>
      <vt:lpstr>'dem3'!Print_Titles</vt:lpstr>
      <vt:lpstr>'dem3'!pw</vt:lpstr>
      <vt:lpstr>'dem3'!pwcap</vt:lpstr>
      <vt:lpstr>'dem3'!revise</vt:lpstr>
      <vt:lpstr>'dem3'!suspense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2020-03-17T10:25:07Z</cp:lastPrinted>
  <dcterms:created xsi:type="dcterms:W3CDTF">2004-06-02T16:06:51Z</dcterms:created>
  <dcterms:modified xsi:type="dcterms:W3CDTF">2020-03-26T06:54:58Z</dcterms:modified>
</cp:coreProperties>
</file>